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017518787\Desktop\"/>
    </mc:Choice>
  </mc:AlternateContent>
  <xr:revisionPtr revIDLastSave="0" documentId="13_ncr:1_{6813044B-F9E4-47B9-A0F9-415A675EC1D9}" xr6:coauthVersionLast="47" xr6:coauthVersionMax="47" xr10:uidLastSave="{00000000-0000-0000-0000-000000000000}"/>
  <bookViews>
    <workbookView xWindow="-108" yWindow="-108" windowWidth="23256" windowHeight="12576" firstSheet="6" activeTab="11" xr2:uid="{00000000-000D-0000-FFFF-FFFF00000000}"/>
  </bookViews>
  <sheets>
    <sheet name="Products" sheetId="1" r:id="rId1"/>
    <sheet name="BOM" sheetId="2" r:id="rId2"/>
    <sheet name="Supplier_BOM" sheetId="3" r:id="rId3"/>
    <sheet name="Forecast_Actuals" sheetId="4" r:id="rId4"/>
    <sheet name="On_Hand_Inventory" sheetId="5" r:id="rId5"/>
    <sheet name="Forecast_Summary" sheetId="13" r:id="rId6"/>
    <sheet name="FS clean" sheetId="21" r:id="rId7"/>
    <sheet name="Inventory risk" sheetId="14" r:id="rId8"/>
    <sheet name="IR Analysis" sheetId="15" r:id="rId9"/>
    <sheet name="Supplier_Risk" sheetId="16" r:id="rId10"/>
    <sheet name="Build Cost" sheetId="18" r:id="rId11"/>
    <sheet name="BC clean" sheetId="24" r:id="rId12"/>
    <sheet name="Build cost Analysis" sheetId="19" r:id="rId13"/>
  </sheets>
  <definedNames>
    <definedName name="_xlnm._FilterDatabase" localSheetId="7" hidden="1">'Inventory risk'!$A$1:$D$89</definedName>
  </definedNames>
  <calcPr calcId="191029"/>
  <pivotCaches>
    <pivotCache cacheId="0" r:id="rId14"/>
    <pivotCache cacheId="1" r:id="rId15"/>
    <pivotCache cacheId="4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4" l="1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2" i="24"/>
  <c r="F2" i="13"/>
  <c r="D29" i="19"/>
  <c r="E29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4" i="19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2" i="2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2" i="16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" i="14"/>
  <c r="B13" i="14"/>
  <c r="D13" i="14" s="1"/>
  <c r="B21" i="14"/>
  <c r="D21" i="14" s="1"/>
  <c r="B25" i="14"/>
  <c r="D25" i="14" s="1"/>
  <c r="D2" i="2"/>
  <c r="E2" i="2" s="1"/>
  <c r="F2" i="4"/>
  <c r="G2" i="4" s="1"/>
  <c r="E2" i="4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D16" i="2" s="1"/>
  <c r="E16" i="2" s="1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D25" i="2" s="1"/>
  <c r="E25" i="2" s="1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D32" i="2" s="1"/>
  <c r="E32" i="2" s="1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D41" i="2" s="1"/>
  <c r="E41" i="2" s="1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D52" i="2" s="1"/>
  <c r="E52" i="2" s="1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D62" i="2" s="1"/>
  <c r="E62" i="2" s="1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D72" i="2" s="1"/>
  <c r="E72" i="2" s="1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D80" i="2" s="1"/>
  <c r="E80" i="2" s="1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D88" i="2" s="1"/>
  <c r="E88" i="2" s="1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D3" i="2"/>
  <c r="E3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9" i="2"/>
  <c r="E29" i="2" s="1"/>
  <c r="D30" i="2"/>
  <c r="E30" i="2" s="1"/>
  <c r="D31" i="2"/>
  <c r="E31" i="2" s="1"/>
  <c r="D36" i="2"/>
  <c r="E36" i="2" s="1"/>
  <c r="D37" i="2"/>
  <c r="E37" i="2" s="1"/>
  <c r="D38" i="2"/>
  <c r="E38" i="2" s="1"/>
  <c r="D39" i="2"/>
  <c r="E39" i="2" s="1"/>
  <c r="D40" i="2"/>
  <c r="E40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3" i="2"/>
  <c r="E53" i="2" s="1"/>
  <c r="D54" i="2"/>
  <c r="E54" i="2" s="1"/>
  <c r="D55" i="2"/>
  <c r="E55" i="2" s="1"/>
  <c r="D56" i="2"/>
  <c r="E56" i="2" s="1"/>
  <c r="D57" i="2"/>
  <c r="E57" i="2" s="1"/>
  <c r="B23" i="14" s="1"/>
  <c r="D23" i="14" s="1"/>
  <c r="D58" i="2"/>
  <c r="E58" i="2" s="1"/>
  <c r="D59" i="2"/>
  <c r="E59" i="2" s="1"/>
  <c r="B24" i="14" s="1"/>
  <c r="D24" i="14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5" i="2"/>
  <c r="E85" i="2" s="1"/>
  <c r="D86" i="2"/>
  <c r="E86" i="2" s="1"/>
  <c r="D87" i="2"/>
  <c r="E87" i="2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5" i="19"/>
  <c r="E13" i="19"/>
  <c r="E21" i="19"/>
  <c r="E6" i="19"/>
  <c r="E14" i="19"/>
  <c r="E22" i="19"/>
  <c r="E15" i="19"/>
  <c r="E8" i="19"/>
  <c r="E16" i="19"/>
  <c r="E24" i="19"/>
  <c r="E23" i="19"/>
  <c r="E9" i="19"/>
  <c r="E17" i="19"/>
  <c r="E25" i="19"/>
  <c r="E28" i="19"/>
  <c r="E10" i="19"/>
  <c r="E18" i="19"/>
  <c r="E26" i="19"/>
  <c r="E20" i="19"/>
  <c r="E7" i="19"/>
  <c r="E11" i="19"/>
  <c r="E19" i="19"/>
  <c r="E27" i="19"/>
  <c r="E12" i="19"/>
  <c r="E4" i="19"/>
  <c r="B20" i="14" l="1"/>
  <c r="D20" i="14" s="1"/>
  <c r="B26" i="14"/>
  <c r="D26" i="14" s="1"/>
  <c r="B15" i="14"/>
  <c r="D15" i="14" s="1"/>
  <c r="B8" i="14"/>
  <c r="D8" i="14" s="1"/>
  <c r="B16" i="14"/>
  <c r="D16" i="14" s="1"/>
  <c r="B12" i="14"/>
  <c r="D12" i="14" s="1"/>
  <c r="B6" i="14"/>
  <c r="D6" i="14" s="1"/>
  <c r="B18" i="14"/>
  <c r="D18" i="14" s="1"/>
  <c r="B11" i="14"/>
  <c r="D11" i="14" s="1"/>
  <c r="B5" i="14"/>
  <c r="D5" i="14" s="1"/>
  <c r="B2" i="14"/>
  <c r="D2" i="14" s="1"/>
  <c r="D61" i="2"/>
  <c r="E61" i="2" s="1"/>
  <c r="D60" i="2"/>
  <c r="E60" i="2" s="1"/>
  <c r="D44" i="2"/>
  <c r="E44" i="2" s="1"/>
  <c r="B7" i="14" s="1"/>
  <c r="D7" i="14" s="1"/>
  <c r="D83" i="2"/>
  <c r="E83" i="2" s="1"/>
  <c r="D51" i="2"/>
  <c r="E51" i="2" s="1"/>
  <c r="D43" i="2"/>
  <c r="E43" i="2" s="1"/>
  <c r="D35" i="2"/>
  <c r="E35" i="2" s="1"/>
  <c r="D27" i="2"/>
  <c r="E27" i="2" s="1"/>
  <c r="D28" i="2"/>
  <c r="E28" i="2" s="1"/>
  <c r="D82" i="2"/>
  <c r="E82" i="2" s="1"/>
  <c r="D42" i="2"/>
  <c r="E42" i="2" s="1"/>
  <c r="D34" i="2"/>
  <c r="E34" i="2" s="1"/>
  <c r="D26" i="2"/>
  <c r="E26" i="2" s="1"/>
  <c r="D18" i="2"/>
  <c r="E18" i="2" s="1"/>
  <c r="D84" i="2"/>
  <c r="E84" i="2" s="1"/>
  <c r="D89" i="2"/>
  <c r="E89" i="2" s="1"/>
  <c r="D81" i="2"/>
  <c r="E81" i="2" s="1"/>
  <c r="D33" i="2"/>
  <c r="E33" i="2" s="1"/>
  <c r="D17" i="2"/>
  <c r="E17" i="2" s="1"/>
  <c r="D4" i="2"/>
  <c r="E4" i="2" s="1"/>
  <c r="B4" i="14" l="1"/>
  <c r="D4" i="14" s="1"/>
  <c r="B22" i="14"/>
  <c r="D22" i="14" s="1"/>
  <c r="B3" i="14"/>
  <c r="D3" i="14" s="1"/>
  <c r="B17" i="14"/>
  <c r="D17" i="14" s="1"/>
  <c r="B9" i="14"/>
  <c r="D9" i="14" s="1"/>
  <c r="B14" i="14"/>
  <c r="D14" i="14" s="1"/>
  <c r="B19" i="14"/>
  <c r="D19" i="14" s="1"/>
  <c r="B10" i="14"/>
  <c r="D10" i="14" s="1"/>
</calcChain>
</file>

<file path=xl/sharedStrings.xml><?xml version="1.0" encoding="utf-8"?>
<sst xmlns="http://schemas.openxmlformats.org/spreadsheetml/2006/main" count="106" uniqueCount="72">
  <si>
    <t>ProductID</t>
  </si>
  <si>
    <t>ProductName</t>
  </si>
  <si>
    <t>Category</t>
  </si>
  <si>
    <t>Sales Price ($)</t>
  </si>
  <si>
    <t>Hammer</t>
  </si>
  <si>
    <t>Screwdriver</t>
  </si>
  <si>
    <t>Drill</t>
  </si>
  <si>
    <t>Saw</t>
  </si>
  <si>
    <t>Wrench</t>
  </si>
  <si>
    <t>Pliers</t>
  </si>
  <si>
    <t>Chisel</t>
  </si>
  <si>
    <t>Tape Measure</t>
  </si>
  <si>
    <t>Level</t>
  </si>
  <si>
    <t>Utility Knife</t>
  </si>
  <si>
    <t>Sandpaper</t>
  </si>
  <si>
    <t>Paintbrush</t>
  </si>
  <si>
    <t>Paint Roller</t>
  </si>
  <si>
    <t>Ladder</t>
  </si>
  <si>
    <t>Safety Goggles</t>
  </si>
  <si>
    <t>Work Gloves</t>
  </si>
  <si>
    <t>Dust Mask</t>
  </si>
  <si>
    <t>Sander</t>
  </si>
  <si>
    <t>Nail Gun</t>
  </si>
  <si>
    <t>Wheel Barrow</t>
  </si>
  <si>
    <t>Weeder</t>
  </si>
  <si>
    <t>Pruning Saw</t>
  </si>
  <si>
    <t>Wood Glue</t>
  </si>
  <si>
    <t>Caulk</t>
  </si>
  <si>
    <t>Pipe Wrench</t>
  </si>
  <si>
    <t>Hand Tools</t>
  </si>
  <si>
    <t>Power Tools</t>
  </si>
  <si>
    <t>Measurement Tools</t>
  </si>
  <si>
    <t>Supplies</t>
  </si>
  <si>
    <t>Misc Equipment</t>
  </si>
  <si>
    <t>Safety Gear</t>
  </si>
  <si>
    <t>Gardening Tools</t>
  </si>
  <si>
    <t>BOMID</t>
  </si>
  <si>
    <t>ComponentID</t>
  </si>
  <si>
    <t>SupplierID</t>
  </si>
  <si>
    <t>LeadTime (Days)</t>
  </si>
  <si>
    <t>Cost ($)</t>
  </si>
  <si>
    <t>Week</t>
  </si>
  <si>
    <t>ForecastedDemand</t>
  </si>
  <si>
    <t>ActualDemand</t>
  </si>
  <si>
    <t>OnHandInventory</t>
  </si>
  <si>
    <t>Forecast Error</t>
  </si>
  <si>
    <t>Forecast accuracy</t>
  </si>
  <si>
    <t>Total Forecast per Product</t>
  </si>
  <si>
    <t>Row Labels</t>
  </si>
  <si>
    <t>Grand Total</t>
  </si>
  <si>
    <t>Sum of Forecast Error</t>
  </si>
  <si>
    <t>Forecast accuracy %</t>
  </si>
  <si>
    <t>Average of Forecast accuracy %</t>
  </si>
  <si>
    <t>Total Forecast</t>
  </si>
  <si>
    <t>Component Demand</t>
  </si>
  <si>
    <t>Total Component Demand</t>
  </si>
  <si>
    <t>On-Hand Inventory</t>
  </si>
  <si>
    <t>Inventory Gap</t>
  </si>
  <si>
    <t>Sum of Total Component Demand</t>
  </si>
  <si>
    <t>Sum of On-Hand Inventory</t>
  </si>
  <si>
    <t>Sum of Inventory Gap</t>
  </si>
  <si>
    <t># Suppliers</t>
  </si>
  <si>
    <t>Avg Lead Time</t>
  </si>
  <si>
    <t>Component cost</t>
  </si>
  <si>
    <t>Sum of Component cost</t>
  </si>
  <si>
    <t>Sales Price</t>
  </si>
  <si>
    <t>Profit Margin</t>
  </si>
  <si>
    <t xml:space="preserve">Product ID </t>
  </si>
  <si>
    <t>Product ID</t>
  </si>
  <si>
    <t>Total Forecast Error</t>
  </si>
  <si>
    <t>Avg Forecast Accuracy %</t>
  </si>
  <si>
    <t>Tot Build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</si>
</sst>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" fillId="3" borderId="0" xfId="0" applyFont="1" applyFill="1"/>
    <xf numFmtId="164" fontId="0" fillId="0" borderId="0" xfId="0" applyNumberFormat="1"/>
    <xf numFmtId="0" fontId="1" fillId="2" borderId="0" xfId="0" applyFont="1" applyFill="1"/>
    <xf numFmtId="164" fontId="1" fillId="3" borderId="0" xfId="0" applyNumberFormat="1" applyFont="1" applyFill="1"/>
    <xf numFmtId="0" fontId="1" fillId="3" borderId="3" xfId="0" applyFont="1" applyFill="1" applyBorder="1"/>
    <xf numFmtId="0" fontId="1" fillId="0" borderId="4" xfId="0" applyFont="1" applyBorder="1"/>
    <xf numFmtId="0" fontId="0" fillId="0" borderId="5" xfId="0" applyBorder="1"/>
    <xf numFmtId="0" fontId="0" fillId="0" borderId="2" xfId="0" applyBorder="1" applyAlignment="1">
      <alignment horizontal="left"/>
    </xf>
    <xf numFmtId="0" fontId="0" fillId="0" borderId="6" xfId="0" applyBorder="1"/>
    <xf numFmtId="0" fontId="0" fillId="0" borderId="2" xfId="0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5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[Supply_Chain_Analysis_Complete 1.xlsx]Forecast_Summary!PivotTable2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Forecast_Summary!$B$3</c:f>
              <c:strCache>
                <c:ptCount val="1"/>
                <c:pt idx="0">
                  <c:v>Sum of Forecast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Forecast_Summary!$A$4:$A$29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strCache>
            </c:strRef>
          </c:cat>
          <c:val>
            <c:numRef>
              <c:f>Forecast_Summary!$B$4:$B$29</c:f>
              <c:numCache>
                <c:formatCode>General</c:formatCode>
                <c:ptCount val="25"/>
                <c:pt idx="0">
                  <c:v>973</c:v>
                </c:pt>
                <c:pt idx="1">
                  <c:v>629</c:v>
                </c:pt>
                <c:pt idx="2">
                  <c:v>1187</c:v>
                </c:pt>
                <c:pt idx="3">
                  <c:v>612</c:v>
                </c:pt>
                <c:pt idx="4">
                  <c:v>587</c:v>
                </c:pt>
                <c:pt idx="5">
                  <c:v>880</c:v>
                </c:pt>
                <c:pt idx="6">
                  <c:v>567</c:v>
                </c:pt>
                <c:pt idx="7">
                  <c:v>590</c:v>
                </c:pt>
                <c:pt idx="8">
                  <c:v>893</c:v>
                </c:pt>
                <c:pt idx="9">
                  <c:v>769</c:v>
                </c:pt>
                <c:pt idx="10">
                  <c:v>653</c:v>
                </c:pt>
                <c:pt idx="11">
                  <c:v>568</c:v>
                </c:pt>
                <c:pt idx="12">
                  <c:v>530</c:v>
                </c:pt>
                <c:pt idx="13">
                  <c:v>663</c:v>
                </c:pt>
                <c:pt idx="14">
                  <c:v>719</c:v>
                </c:pt>
                <c:pt idx="15">
                  <c:v>877</c:v>
                </c:pt>
                <c:pt idx="16">
                  <c:v>919</c:v>
                </c:pt>
                <c:pt idx="17">
                  <c:v>852</c:v>
                </c:pt>
                <c:pt idx="18">
                  <c:v>634</c:v>
                </c:pt>
                <c:pt idx="19">
                  <c:v>954</c:v>
                </c:pt>
                <c:pt idx="20">
                  <c:v>829</c:v>
                </c:pt>
                <c:pt idx="21">
                  <c:v>663</c:v>
                </c:pt>
                <c:pt idx="22">
                  <c:v>857</c:v>
                </c:pt>
                <c:pt idx="23">
                  <c:v>617</c:v>
                </c:pt>
                <c:pt idx="24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D-4F01-92ED-85C28E30DA20}"/>
            </c:ext>
          </c:extLst>
        </c:ser>
        <c:ser>
          <c:idx val="1"/>
          <c:order val="1"/>
          <c:tx>
            <c:strRef>
              <c:f>Forecast_Summary!$C$3</c:f>
              <c:strCache>
                <c:ptCount val="1"/>
                <c:pt idx="0">
                  <c:v>Average of Forecast accuracy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Forecast_Summary!$A$4:$A$29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strCache>
            </c:strRef>
          </c:cat>
          <c:val>
            <c:numRef>
              <c:f>Forecast_Summary!$C$4:$C$29</c:f>
              <c:numCache>
                <c:formatCode>General</c:formatCode>
                <c:ptCount val="25"/>
                <c:pt idx="0">
                  <c:v>8.0128587428967499</c:v>
                </c:pt>
                <c:pt idx="1">
                  <c:v>60.38097853949138</c:v>
                </c:pt>
                <c:pt idx="2">
                  <c:v>23.528311608511373</c:v>
                </c:pt>
                <c:pt idx="3">
                  <c:v>55.108988835840449</c:v>
                </c:pt>
                <c:pt idx="4">
                  <c:v>63.428295138605705</c:v>
                </c:pt>
                <c:pt idx="5">
                  <c:v>37.329941119994317</c:v>
                </c:pt>
                <c:pt idx="6">
                  <c:v>72.141070887403671</c:v>
                </c:pt>
                <c:pt idx="7">
                  <c:v>58.235247672278213</c:v>
                </c:pt>
                <c:pt idx="8">
                  <c:v>24.300448212322959</c:v>
                </c:pt>
                <c:pt idx="9">
                  <c:v>37.171580845122158</c:v>
                </c:pt>
                <c:pt idx="10">
                  <c:v>59.990555992217814</c:v>
                </c:pt>
                <c:pt idx="11">
                  <c:v>49.950629464999743</c:v>
                </c:pt>
                <c:pt idx="12">
                  <c:v>61.963256800679446</c:v>
                </c:pt>
                <c:pt idx="13">
                  <c:v>40.374274057147204</c:v>
                </c:pt>
                <c:pt idx="14">
                  <c:v>47.00581237547636</c:v>
                </c:pt>
                <c:pt idx="15">
                  <c:v>42.930867079079498</c:v>
                </c:pt>
                <c:pt idx="16">
                  <c:v>38.317294621671479</c:v>
                </c:pt>
                <c:pt idx="17">
                  <c:v>40.547723568423862</c:v>
                </c:pt>
                <c:pt idx="18">
                  <c:v>46.12690010891734</c:v>
                </c:pt>
                <c:pt idx="19">
                  <c:v>29.593406941630313</c:v>
                </c:pt>
                <c:pt idx="20">
                  <c:v>30.123392347782467</c:v>
                </c:pt>
                <c:pt idx="21">
                  <c:v>62.157293987237949</c:v>
                </c:pt>
                <c:pt idx="22">
                  <c:v>40.994030303554638</c:v>
                </c:pt>
                <c:pt idx="23">
                  <c:v>46.990475539794289</c:v>
                </c:pt>
                <c:pt idx="24">
                  <c:v>57.233438284955291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D-4F01-92ED-85C28E30D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334992"/>
        <c:axId val="2104340272"/>
      </c:barChart>
      <c:catAx>
        <c:axId val="210433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40272"/>
        <c:crosses val="autoZero"/>
        <c:auto val="1"/>
        <c:lblAlgn val="ctr"/>
        <c:lblOffset val="100"/>
        <c:noMultiLvlLbl val="0"/>
      </c:catAx>
      <c:valAx>
        <c:axId val="21043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3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[Supply_Chain_Analysis_Complete 1.xlsx]IR Analysis!PivotTable3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 Analysis'!$B$3</c:f>
              <c:strCache>
                <c:ptCount val="1"/>
                <c:pt idx="0">
                  <c:v>Sum of Total Component Demand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'IR Analysis'!$A$4:$A$29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strCache>
            </c:strRef>
          </c:cat>
          <c:val>
            <c:numRef>
              <c:f>'IR Analysis'!$B$4:$B$29</c:f>
              <c:numCache>
                <c:formatCode>General</c:formatCode>
                <c:ptCount val="25"/>
                <c:pt idx="0">
                  <c:v>15225</c:v>
                </c:pt>
                <c:pt idx="1">
                  <c:v>26068</c:v>
                </c:pt>
                <c:pt idx="2">
                  <c:v>27160</c:v>
                </c:pt>
                <c:pt idx="3">
                  <c:v>79660</c:v>
                </c:pt>
                <c:pt idx="4">
                  <c:v>44930</c:v>
                </c:pt>
                <c:pt idx="5">
                  <c:v>6496</c:v>
                </c:pt>
                <c:pt idx="6">
                  <c:v>41080</c:v>
                </c:pt>
                <c:pt idx="7">
                  <c:v>7460</c:v>
                </c:pt>
                <c:pt idx="8">
                  <c:v>6146</c:v>
                </c:pt>
                <c:pt idx="9">
                  <c:v>15195</c:v>
                </c:pt>
                <c:pt idx="10">
                  <c:v>16296</c:v>
                </c:pt>
                <c:pt idx="11">
                  <c:v>25688</c:v>
                </c:pt>
                <c:pt idx="12">
                  <c:v>16410</c:v>
                </c:pt>
                <c:pt idx="13">
                  <c:v>25756</c:v>
                </c:pt>
                <c:pt idx="14">
                  <c:v>65730</c:v>
                </c:pt>
                <c:pt idx="15">
                  <c:v>15177</c:v>
                </c:pt>
                <c:pt idx="16">
                  <c:v>1786</c:v>
                </c:pt>
                <c:pt idx="17">
                  <c:v>24804</c:v>
                </c:pt>
                <c:pt idx="18">
                  <c:v>26204</c:v>
                </c:pt>
                <c:pt idx="19">
                  <c:v>13425</c:v>
                </c:pt>
                <c:pt idx="20">
                  <c:v>14295</c:v>
                </c:pt>
                <c:pt idx="21">
                  <c:v>42390</c:v>
                </c:pt>
                <c:pt idx="22">
                  <c:v>16722</c:v>
                </c:pt>
                <c:pt idx="23">
                  <c:v>1322</c:v>
                </c:pt>
                <c:pt idx="24">
                  <c:v>24152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7-4457-B919-0CDF7BA9A19F}"/>
            </c:ext>
          </c:extLst>
        </c:ser>
        <c:ser>
          <c:idx val="1"/>
          <c:order val="1"/>
          <c:tx>
            <c:strRef>
              <c:f>'IR Analysis'!$C$3</c:f>
              <c:strCache>
                <c:ptCount val="1"/>
                <c:pt idx="0">
                  <c:v>Sum of On-Hand Inventory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'IR Analysis'!$A$4:$A$29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strCache>
            </c:strRef>
          </c:cat>
          <c:val>
            <c:numRef>
              <c:f>'IR Analysis'!$C$4:$C$29</c:f>
              <c:numCache>
                <c:formatCode>General</c:formatCode>
                <c:ptCount val="25"/>
                <c:pt idx="0">
                  <c:v>2910</c:v>
                </c:pt>
                <c:pt idx="1">
                  <c:v>4160</c:v>
                </c:pt>
                <c:pt idx="2">
                  <c:v>17868</c:v>
                </c:pt>
                <c:pt idx="3">
                  <c:v>5033</c:v>
                </c:pt>
                <c:pt idx="4">
                  <c:v>30635</c:v>
                </c:pt>
                <c:pt idx="5">
                  <c:v>13390</c:v>
                </c:pt>
                <c:pt idx="6">
                  <c:v>13900</c:v>
                </c:pt>
                <c:pt idx="7">
                  <c:v>15500</c:v>
                </c:pt>
                <c:pt idx="8">
                  <c:v>17214</c:v>
                </c:pt>
                <c:pt idx="9">
                  <c:v>19809</c:v>
                </c:pt>
                <c:pt idx="10">
                  <c:v>9480</c:v>
                </c:pt>
                <c:pt idx="11">
                  <c:v>13340</c:v>
                </c:pt>
                <c:pt idx="12">
                  <c:v>618</c:v>
                </c:pt>
                <c:pt idx="13">
                  <c:v>28276</c:v>
                </c:pt>
                <c:pt idx="14">
                  <c:v>22560</c:v>
                </c:pt>
                <c:pt idx="15">
                  <c:v>3810</c:v>
                </c:pt>
                <c:pt idx="16">
                  <c:v>3442</c:v>
                </c:pt>
                <c:pt idx="17">
                  <c:v>18924</c:v>
                </c:pt>
                <c:pt idx="18">
                  <c:v>35040</c:v>
                </c:pt>
                <c:pt idx="19">
                  <c:v>3192</c:v>
                </c:pt>
                <c:pt idx="20">
                  <c:v>14796</c:v>
                </c:pt>
                <c:pt idx="21">
                  <c:v>5870</c:v>
                </c:pt>
                <c:pt idx="22">
                  <c:v>14061</c:v>
                </c:pt>
                <c:pt idx="23">
                  <c:v>1386</c:v>
                </c:pt>
                <c:pt idx="24">
                  <c:v>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7-4457-B919-0CDF7BA9A19F}"/>
            </c:ext>
          </c:extLst>
        </c:ser>
        <c:ser>
          <c:idx val="2"/>
          <c:order val="2"/>
          <c:tx>
            <c:strRef>
              <c:f>'IR Analysis'!$D$3</c:f>
              <c:strCache>
                <c:ptCount val="1"/>
                <c:pt idx="0">
                  <c:v>Sum of Inventory Gap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'IR Analysis'!$A$4:$A$29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strCache>
            </c:strRef>
          </c:cat>
          <c:val>
            <c:numRef>
              <c:f>'IR Analysis'!$D$4:$D$29</c:f>
              <c:numCache>
                <c:formatCode>General</c:formatCode>
                <c:ptCount val="25"/>
                <c:pt idx="0">
                  <c:v>-12315</c:v>
                </c:pt>
                <c:pt idx="1">
                  <c:v>-21908</c:v>
                </c:pt>
                <c:pt idx="2">
                  <c:v>-9292</c:v>
                </c:pt>
                <c:pt idx="3">
                  <c:v>-74627</c:v>
                </c:pt>
                <c:pt idx="4">
                  <c:v>-14295</c:v>
                </c:pt>
                <c:pt idx="5">
                  <c:v>6894</c:v>
                </c:pt>
                <c:pt idx="6">
                  <c:v>-27180</c:v>
                </c:pt>
                <c:pt idx="7">
                  <c:v>8040</c:v>
                </c:pt>
                <c:pt idx="8">
                  <c:v>11068</c:v>
                </c:pt>
                <c:pt idx="9">
                  <c:v>4614</c:v>
                </c:pt>
                <c:pt idx="10">
                  <c:v>-6816</c:v>
                </c:pt>
                <c:pt idx="11">
                  <c:v>-12348</c:v>
                </c:pt>
                <c:pt idx="12">
                  <c:v>-15792</c:v>
                </c:pt>
                <c:pt idx="13">
                  <c:v>2520</c:v>
                </c:pt>
                <c:pt idx="14">
                  <c:v>-43170</c:v>
                </c:pt>
                <c:pt idx="15">
                  <c:v>-11367</c:v>
                </c:pt>
                <c:pt idx="16">
                  <c:v>1656</c:v>
                </c:pt>
                <c:pt idx="17">
                  <c:v>-5880</c:v>
                </c:pt>
                <c:pt idx="18">
                  <c:v>8836</c:v>
                </c:pt>
                <c:pt idx="19">
                  <c:v>-10233</c:v>
                </c:pt>
                <c:pt idx="20">
                  <c:v>501</c:v>
                </c:pt>
                <c:pt idx="21">
                  <c:v>-36520</c:v>
                </c:pt>
                <c:pt idx="22">
                  <c:v>-2661</c:v>
                </c:pt>
                <c:pt idx="23">
                  <c:v>64</c:v>
                </c:pt>
                <c:pt idx="24">
                  <c:v>-15560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7-4457-B919-0CDF7BA9A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307152"/>
        <c:axId val="2104325392"/>
      </c:barChart>
      <c:catAx>
        <c:axId val="21043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25392"/>
        <c:crosses val="autoZero"/>
        <c:auto val="1"/>
        <c:lblAlgn val="ctr"/>
        <c:lblOffset val="100"/>
        <c:noMultiLvlLbl val="0"/>
      </c:catAx>
      <c:valAx>
        <c:axId val="21043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0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[Supply_Chain_Analysis_Complete 1.xlsx]Build cost Analysis!PivotTable4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Component Cost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'Build cost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'Build cost Analysis'!$A$4:$A$29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strCache>
            </c:strRef>
          </c:cat>
          <c:val>
            <c:numRef>
              <c:f>'Build cost Analysis'!$B$4:$B$29</c:f>
              <c:numCache>
                <c:formatCode>General</c:formatCode>
                <c:ptCount val="25"/>
                <c:pt idx="0">
                  <c:v>22</c:v>
                </c:pt>
                <c:pt idx="1">
                  <c:v>56</c:v>
                </c:pt>
                <c:pt idx="2">
                  <c:v>50</c:v>
                </c:pt>
                <c:pt idx="3">
                  <c:v>41</c:v>
                </c:pt>
                <c:pt idx="4">
                  <c:v>17</c:v>
                </c:pt>
                <c:pt idx="5">
                  <c:v>26</c:v>
                </c:pt>
                <c:pt idx="6">
                  <c:v>47</c:v>
                </c:pt>
                <c:pt idx="7">
                  <c:v>27</c:v>
                </c:pt>
                <c:pt idx="8">
                  <c:v>35</c:v>
                </c:pt>
                <c:pt idx="9">
                  <c:v>16</c:v>
                </c:pt>
                <c:pt idx="10">
                  <c:v>29</c:v>
                </c:pt>
                <c:pt idx="11">
                  <c:v>35</c:v>
                </c:pt>
                <c:pt idx="12">
                  <c:v>30</c:v>
                </c:pt>
                <c:pt idx="13">
                  <c:v>100</c:v>
                </c:pt>
                <c:pt idx="14">
                  <c:v>28</c:v>
                </c:pt>
                <c:pt idx="15">
                  <c:v>65</c:v>
                </c:pt>
                <c:pt idx="16">
                  <c:v>34</c:v>
                </c:pt>
                <c:pt idx="17">
                  <c:v>44</c:v>
                </c:pt>
                <c:pt idx="18">
                  <c:v>31</c:v>
                </c:pt>
                <c:pt idx="19">
                  <c:v>37</c:v>
                </c:pt>
                <c:pt idx="20">
                  <c:v>44</c:v>
                </c:pt>
                <c:pt idx="21">
                  <c:v>16</c:v>
                </c:pt>
                <c:pt idx="22">
                  <c:v>48</c:v>
                </c:pt>
                <c:pt idx="23">
                  <c:v>25</c:v>
                </c:pt>
                <c:pt idx="2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D-4F72-9682-C24B2C045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308592"/>
        <c:axId val="2104327792"/>
      </c:barChart>
      <c:catAx>
        <c:axId val="21043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27792"/>
        <c:crosses val="autoZero"/>
        <c:auto val="1"/>
        <c:lblAlgn val="ctr"/>
        <c:lblOffset val="100"/>
        <c:noMultiLvlLbl val="0"/>
      </c:catAx>
      <c:valAx>
        <c:axId val="21043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0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5</xdr:row>
      <xdr:rowOff>163830</xdr:rowOff>
    </xdr:from>
    <xdr:to>
      <xdr:col>14</xdr:col>
      <xdr:colOff>7620</xdr:colOff>
      <xdr:row>20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40F2F2-A1B9-91C6-D07C-B5C55B4CD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3</xdr:row>
      <xdr:rowOff>57150</xdr:rowOff>
    </xdr:from>
    <xdr:to>
      <xdr:col>15</xdr:col>
      <xdr:colOff>53340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D648C-DF2E-6167-E63D-B2410C43C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563880</xdr:colOff>
      <xdr:row>4</xdr:row>
      <xdr:rowOff>34290</xdr:rowOff>
    </xdr:from>
    <xdr:to>
      <xdr:col>16</xdr:col>
      <xdr:colOff>259080</xdr:colOff>
      <xdr:row>19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2A0E1-AD43-0171-04D3-AC6EE88A3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een Kumar Kajjer Anjanappa" refreshedDate="45740.626532754628" createdVersion="8" refreshedVersion="8" minRefreshableVersion="3" recordCount="325" xr:uid="{E55C87D8-A39C-49F6-B00C-F44A9518393F}">
  <cacheSource type="worksheet">
    <worksheetSource ref="A1:G326" sheet="Forecast_Actuals"/>
  </cacheSource>
  <cacheFields count="7">
    <cacheField name="ProductID" numFmtId="0">
      <sharedItems containsSemiMixedTypes="0" containsString="0" containsNumber="1" containsInteger="1" minValue="1" maxValue="25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  <cacheField name="Week" numFmtId="0">
      <sharedItems containsSemiMixedTypes="0" containsString="0" containsNumber="1" containsInteger="1" minValue="1" maxValue="13"/>
    </cacheField>
    <cacheField name="ForecastedDemand" numFmtId="0">
      <sharedItems containsSemiMixedTypes="0" containsString="0" containsNumber="1" containsInteger="1" minValue="50" maxValue="199"/>
    </cacheField>
    <cacheField name="ActualDemand" numFmtId="0">
      <sharedItems containsSemiMixedTypes="0" containsString="0" containsNumber="1" containsInteger="1" minValue="30" maxValue="219"/>
    </cacheField>
    <cacheField name="Forecast Error" numFmtId="0">
      <sharedItems containsSemiMixedTypes="0" containsString="0" containsNumber="1" containsInteger="1" minValue="0" maxValue="157"/>
    </cacheField>
    <cacheField name="Forecast accuracy" numFmtId="0">
      <sharedItems containsSemiMixedTypes="0" containsString="0" containsNumber="1" minValue="-1.8199999999999998" maxValue="1"/>
    </cacheField>
    <cacheField name="Forecast accuracy %" numFmtId="0">
      <sharedItems containsSemiMixedTypes="0" containsString="0" containsNumber="1" minValue="-181.9999999999999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een Kumar Kajjer Anjanappa" refreshedDate="45740.649228240742" createdVersion="8" refreshedVersion="8" minRefreshableVersion="3" recordCount="88" xr:uid="{2A3B80F4-EBCC-4F55-8FAD-0B434F6E2E5A}">
  <cacheSource type="worksheet">
    <worksheetSource ref="A1:D89" sheet="Inventory risk"/>
  </cacheSource>
  <cacheFields count="4">
    <cacheField name="ComponentID" numFmtId="0">
      <sharedItems containsSemiMixedTypes="0" containsString="0" containsNumber="1" containsInteger="1" minValue="1" maxValue="25" count="25">
        <n v="20"/>
        <n v="3"/>
        <n v="9"/>
        <n v="7"/>
        <n v="22"/>
        <n v="4"/>
        <n v="14"/>
        <n v="13"/>
        <n v="5"/>
        <n v="16"/>
        <n v="18"/>
        <n v="25"/>
        <n v="12"/>
        <n v="23"/>
        <n v="1"/>
        <n v="15"/>
        <n v="2"/>
        <n v="19"/>
        <n v="10"/>
        <n v="24"/>
        <n v="6"/>
        <n v="11"/>
        <n v="8"/>
        <n v="17"/>
        <n v="21"/>
      </sharedItems>
    </cacheField>
    <cacheField name="Total Component Demand" numFmtId="0">
      <sharedItems containsSemiMixedTypes="0" containsString="0" containsNumber="1" containsInteger="1" minValue="1322" maxValue="11380"/>
    </cacheField>
    <cacheField name="On-Hand Inventory" numFmtId="0">
      <sharedItems containsSemiMixedTypes="0" containsString="0" containsNumber="1" containsInteger="1" minValue="206" maxValue="8760"/>
    </cacheField>
    <cacheField name="Inventory Gap" numFmtId="0">
      <sharedItems containsSemiMixedTypes="0" containsString="0" containsNumber="1" containsInteger="1" minValue="-10661" maxValue="55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een Kumar Kajjer Anjanappa" refreshedDate="45740.663195138892" createdVersion="8" refreshedVersion="8" minRefreshableVersion="3" recordCount="88" xr:uid="{EC76712A-0F9A-4D7D-8894-3D4385DC44AD}">
  <cacheSource type="worksheet">
    <worksheetSource ref="A1:C89" sheet="Build Cost"/>
  </cacheSource>
  <cacheFields count="3">
    <cacheField name="ProductID" numFmtId="0">
      <sharedItems containsSemiMixedTypes="0" containsString="0" containsNumber="1" containsInteger="1" minValue="1" maxValue="25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  <cacheField name="ComponentID" numFmtId="0">
      <sharedItems containsSemiMixedTypes="0" containsString="0" containsNumber="1" containsInteger="1" minValue="1" maxValue="25"/>
    </cacheField>
    <cacheField name="Component cost" numFmtId="0">
      <sharedItems containsSemiMixedTypes="0" containsString="0" containsNumber="1" containsInteger="1" minValue="6" maxValue="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5">
  <r>
    <x v="0"/>
    <n v="1"/>
    <n v="130"/>
    <n v="157"/>
    <n v="27"/>
    <n v="0.79230769230769227"/>
    <n v="79.230769230769226"/>
  </r>
  <r>
    <x v="0"/>
    <n v="2"/>
    <n v="185"/>
    <n v="189"/>
    <n v="4"/>
    <n v="0.97837837837837838"/>
    <n v="97.837837837837839"/>
  </r>
  <r>
    <x v="0"/>
    <n v="3"/>
    <n v="82"/>
    <n v="113"/>
    <n v="31"/>
    <n v="0.62195121951219512"/>
    <n v="62.195121951219512"/>
  </r>
  <r>
    <x v="0"/>
    <n v="4"/>
    <n v="172"/>
    <n v="181"/>
    <n v="9"/>
    <n v="0.94767441860465118"/>
    <n v="94.767441860465112"/>
  </r>
  <r>
    <x v="0"/>
    <n v="5"/>
    <n v="54"/>
    <n v="169"/>
    <n v="115"/>
    <n v="-1.1296296296296298"/>
    <n v="-112.96296296296298"/>
  </r>
  <r>
    <x v="0"/>
    <n v="6"/>
    <n v="90"/>
    <n v="207"/>
    <n v="117"/>
    <n v="-0.30000000000000004"/>
    <n v="-30.000000000000004"/>
  </r>
  <r>
    <x v="0"/>
    <n v="7"/>
    <n v="77"/>
    <n v="192"/>
    <n v="115"/>
    <n v="-0.49350649350649345"/>
    <n v="-49.350649350649348"/>
  </r>
  <r>
    <x v="0"/>
    <n v="8"/>
    <n v="184"/>
    <n v="153"/>
    <n v="31"/>
    <n v="0.83152173913043481"/>
    <n v="83.152173913043484"/>
  </r>
  <r>
    <x v="0"/>
    <n v="9"/>
    <n v="121"/>
    <n v="62"/>
    <n v="59"/>
    <n v="0.5123966942148761"/>
    <n v="51.239669421487612"/>
  </r>
  <r>
    <x v="0"/>
    <n v="10"/>
    <n v="61"/>
    <n v="190"/>
    <n v="129"/>
    <n v="-1.1147540983606556"/>
    <n v="-111.47540983606557"/>
  </r>
  <r>
    <x v="0"/>
    <n v="11"/>
    <n v="82"/>
    <n v="218"/>
    <n v="136"/>
    <n v="-0.65853658536585358"/>
    <n v="-65.853658536585357"/>
  </r>
  <r>
    <x v="0"/>
    <n v="12"/>
    <n v="97"/>
    <n v="208"/>
    <n v="111"/>
    <n v="-0.14432989690721643"/>
    <n v="-14.432989690721643"/>
  </r>
  <r>
    <x v="0"/>
    <n v="13"/>
    <n v="111"/>
    <n v="200"/>
    <n v="89"/>
    <n v="0.19819819819819817"/>
    <n v="19.819819819819816"/>
  </r>
  <r>
    <x v="1"/>
    <n v="1"/>
    <n v="167"/>
    <n v="152"/>
    <n v="15"/>
    <n v="0.91017964071856283"/>
    <n v="91.017964071856284"/>
  </r>
  <r>
    <x v="1"/>
    <n v="2"/>
    <n v="97"/>
    <n v="79"/>
    <n v="18"/>
    <n v="0.81443298969072164"/>
    <n v="81.44329896907216"/>
  </r>
  <r>
    <x v="1"/>
    <n v="3"/>
    <n v="138"/>
    <n v="41"/>
    <n v="97"/>
    <n v="0.29710144927536231"/>
    <n v="29.710144927536231"/>
  </r>
  <r>
    <x v="1"/>
    <n v="4"/>
    <n v="166"/>
    <n v="83"/>
    <n v="83"/>
    <n v="0.5"/>
    <n v="50"/>
  </r>
  <r>
    <x v="1"/>
    <n v="5"/>
    <n v="178"/>
    <n v="162"/>
    <n v="16"/>
    <n v="0.9101123595505618"/>
    <n v="91.011235955056179"/>
  </r>
  <r>
    <x v="1"/>
    <n v="6"/>
    <n v="65"/>
    <n v="86"/>
    <n v="21"/>
    <n v="0.67692307692307696"/>
    <n v="67.692307692307693"/>
  </r>
  <r>
    <x v="1"/>
    <n v="7"/>
    <n v="118"/>
    <n v="174"/>
    <n v="56"/>
    <n v="0.52542372881355925"/>
    <n v="52.542372881355924"/>
  </r>
  <r>
    <x v="1"/>
    <n v="8"/>
    <n v="71"/>
    <n v="141"/>
    <n v="70"/>
    <n v="1.4084507042253502E-2"/>
    <n v="1.4084507042253502"/>
  </r>
  <r>
    <x v="1"/>
    <n v="9"/>
    <n v="142"/>
    <n v="76"/>
    <n v="66"/>
    <n v="0.53521126760563376"/>
    <n v="53.521126760563376"/>
  </r>
  <r>
    <x v="1"/>
    <n v="10"/>
    <n v="125"/>
    <n v="180"/>
    <n v="55"/>
    <n v="0.56000000000000005"/>
    <n v="56.000000000000007"/>
  </r>
  <r>
    <x v="1"/>
    <n v="11"/>
    <n v="193"/>
    <n v="114"/>
    <n v="79"/>
    <n v="0.59067357512953367"/>
    <n v="59.067357512953365"/>
  </r>
  <r>
    <x v="1"/>
    <n v="12"/>
    <n v="135"/>
    <n v="171"/>
    <n v="36"/>
    <n v="0.73333333333333339"/>
    <n v="73.333333333333343"/>
  </r>
  <r>
    <x v="1"/>
    <n v="13"/>
    <n v="78"/>
    <n v="95"/>
    <n v="17"/>
    <n v="0.78205128205128205"/>
    <n v="78.205128205128204"/>
  </r>
  <r>
    <x v="2"/>
    <n v="1"/>
    <n v="173"/>
    <n v="63"/>
    <n v="110"/>
    <n v="0.36416184971098264"/>
    <n v="36.416184971098261"/>
  </r>
  <r>
    <x v="2"/>
    <n v="2"/>
    <n v="90"/>
    <n v="209"/>
    <n v="119"/>
    <n v="-0.32222222222222219"/>
    <n v="-32.222222222222221"/>
  </r>
  <r>
    <x v="2"/>
    <n v="3"/>
    <n v="64"/>
    <n v="167"/>
    <n v="103"/>
    <n v="-0.609375"/>
    <n v="-60.9375"/>
  </r>
  <r>
    <x v="2"/>
    <n v="4"/>
    <n v="94"/>
    <n v="176"/>
    <n v="82"/>
    <n v="0.12765957446808507"/>
    <n v="12.765957446808507"/>
  </r>
  <r>
    <x v="2"/>
    <n v="5"/>
    <n v="114"/>
    <n v="215"/>
    <n v="101"/>
    <n v="0.11403508771929827"/>
    <n v="11.403508771929827"/>
  </r>
  <r>
    <x v="2"/>
    <n v="6"/>
    <n v="138"/>
    <n v="125"/>
    <n v="13"/>
    <n v="0.90579710144927539"/>
    <n v="90.579710144927532"/>
  </r>
  <r>
    <x v="2"/>
    <n v="7"/>
    <n v="120"/>
    <n v="30"/>
    <n v="90"/>
    <n v="0.25"/>
    <n v="25"/>
  </r>
  <r>
    <x v="2"/>
    <n v="8"/>
    <n v="58"/>
    <n v="98"/>
    <n v="40"/>
    <n v="0.31034482758620685"/>
    <n v="31.034482758620683"/>
  </r>
  <r>
    <x v="2"/>
    <n v="9"/>
    <n v="137"/>
    <n v="33"/>
    <n v="104"/>
    <n v="0.24087591240875916"/>
    <n v="24.087591240875916"/>
  </r>
  <r>
    <x v="2"/>
    <n v="10"/>
    <n v="178"/>
    <n v="45"/>
    <n v="133"/>
    <n v="0.2528089887640449"/>
    <n v="25.280898876404489"/>
  </r>
  <r>
    <x v="2"/>
    <n v="11"/>
    <n v="185"/>
    <n v="53"/>
    <n v="132"/>
    <n v="0.28648648648648645"/>
    <n v="28.648648648648646"/>
  </r>
  <r>
    <x v="2"/>
    <n v="12"/>
    <n v="112"/>
    <n v="109"/>
    <n v="3"/>
    <n v="0.9732142857142857"/>
    <n v="97.321428571428569"/>
  </r>
  <r>
    <x v="2"/>
    <n v="13"/>
    <n v="188"/>
    <n v="31"/>
    <n v="157"/>
    <n v="0.16489361702127658"/>
    <n v="16.48936170212766"/>
  </r>
  <r>
    <x v="3"/>
    <n v="1"/>
    <n v="118"/>
    <n v="104"/>
    <n v="14"/>
    <n v="0.88135593220338981"/>
    <n v="88.135593220338976"/>
  </r>
  <r>
    <x v="3"/>
    <n v="2"/>
    <n v="96"/>
    <n v="208"/>
    <n v="112"/>
    <n v="-0.16666666666666674"/>
    <n v="-16.666666666666675"/>
  </r>
  <r>
    <x v="3"/>
    <n v="3"/>
    <n v="143"/>
    <n v="132"/>
    <n v="11"/>
    <n v="0.92307692307692313"/>
    <n v="92.307692307692307"/>
  </r>
  <r>
    <x v="3"/>
    <n v="4"/>
    <n v="193"/>
    <n v="195"/>
    <n v="2"/>
    <n v="0.98963730569948183"/>
    <n v="98.963730569948183"/>
  </r>
  <r>
    <x v="3"/>
    <n v="5"/>
    <n v="134"/>
    <n v="67"/>
    <n v="67"/>
    <n v="0.5"/>
    <n v="50"/>
  </r>
  <r>
    <x v="3"/>
    <n v="6"/>
    <n v="88"/>
    <n v="79"/>
    <n v="9"/>
    <n v="0.89772727272727271"/>
    <n v="89.772727272727266"/>
  </r>
  <r>
    <x v="3"/>
    <n v="7"/>
    <n v="149"/>
    <n v="127"/>
    <n v="22"/>
    <n v="0.8523489932885906"/>
    <n v="85.234899328859058"/>
  </r>
  <r>
    <x v="3"/>
    <n v="8"/>
    <n v="82"/>
    <n v="111"/>
    <n v="29"/>
    <n v="0.64634146341463417"/>
    <n v="64.634146341463421"/>
  </r>
  <r>
    <x v="3"/>
    <n v="9"/>
    <n v="150"/>
    <n v="59"/>
    <n v="91"/>
    <n v="0.39333333333333331"/>
    <n v="39.333333333333329"/>
  </r>
  <r>
    <x v="3"/>
    <n v="10"/>
    <n v="72"/>
    <n v="108"/>
    <n v="36"/>
    <n v="0.5"/>
    <n v="50"/>
  </r>
  <r>
    <x v="3"/>
    <n v="11"/>
    <n v="59"/>
    <n v="120"/>
    <n v="61"/>
    <n v="-3.3898305084745672E-2"/>
    <n v="-3.3898305084745672"/>
  </r>
  <r>
    <x v="3"/>
    <n v="12"/>
    <n v="118"/>
    <n v="208"/>
    <n v="90"/>
    <n v="0.23728813559322037"/>
    <n v="23.728813559322038"/>
  </r>
  <r>
    <x v="3"/>
    <n v="13"/>
    <n v="149"/>
    <n v="81"/>
    <n v="68"/>
    <n v="0.5436241610738255"/>
    <n v="54.36241610738255"/>
  </r>
  <r>
    <x v="4"/>
    <n v="1"/>
    <n v="87"/>
    <n v="169"/>
    <n v="82"/>
    <n v="5.7471264367816133E-2"/>
    <n v="5.7471264367816133"/>
  </r>
  <r>
    <x v="4"/>
    <n v="2"/>
    <n v="73"/>
    <n v="54"/>
    <n v="19"/>
    <n v="0.73972602739726034"/>
    <n v="73.972602739726028"/>
  </r>
  <r>
    <x v="4"/>
    <n v="3"/>
    <n v="118"/>
    <n v="209"/>
    <n v="91"/>
    <n v="0.22881355932203384"/>
    <n v="22.881355932203384"/>
  </r>
  <r>
    <x v="4"/>
    <n v="4"/>
    <n v="165"/>
    <n v="152"/>
    <n v="13"/>
    <n v="0.92121212121212126"/>
    <n v="92.121212121212125"/>
  </r>
  <r>
    <x v="4"/>
    <n v="5"/>
    <n v="147"/>
    <n v="82"/>
    <n v="65"/>
    <n v="0.55782312925170063"/>
    <n v="55.782312925170061"/>
  </r>
  <r>
    <x v="4"/>
    <n v="6"/>
    <n v="188"/>
    <n v="180"/>
    <n v="8"/>
    <n v="0.95744680851063835"/>
    <n v="95.744680851063833"/>
  </r>
  <r>
    <x v="4"/>
    <n v="7"/>
    <n v="193"/>
    <n v="173"/>
    <n v="20"/>
    <n v="0.89637305699481862"/>
    <n v="89.637305699481857"/>
  </r>
  <r>
    <x v="4"/>
    <n v="8"/>
    <n v="146"/>
    <n v="86"/>
    <n v="60"/>
    <n v="0.58904109589041098"/>
    <n v="58.904109589041099"/>
  </r>
  <r>
    <x v="4"/>
    <n v="9"/>
    <n v="173"/>
    <n v="68"/>
    <n v="105"/>
    <n v="0.39306358381502893"/>
    <n v="39.306358381502889"/>
  </r>
  <r>
    <x v="4"/>
    <n v="10"/>
    <n v="119"/>
    <n v="138"/>
    <n v="19"/>
    <n v="0.84033613445378152"/>
    <n v="84.033613445378151"/>
  </r>
  <r>
    <x v="4"/>
    <n v="11"/>
    <n v="142"/>
    <n v="210"/>
    <n v="68"/>
    <n v="0.52112676056338025"/>
    <n v="52.112676056338024"/>
  </r>
  <r>
    <x v="4"/>
    <n v="12"/>
    <n v="52"/>
    <n v="71"/>
    <n v="19"/>
    <n v="0.63461538461538458"/>
    <n v="63.46153846153846"/>
  </r>
  <r>
    <x v="4"/>
    <n v="13"/>
    <n v="197"/>
    <n v="215"/>
    <n v="18"/>
    <n v="0.90862944162436543"/>
    <n v="90.862944162436548"/>
  </r>
  <r>
    <x v="5"/>
    <n v="1"/>
    <n v="166"/>
    <n v="219"/>
    <n v="53"/>
    <n v="0.68072289156626509"/>
    <n v="68.07228915662651"/>
  </r>
  <r>
    <x v="5"/>
    <n v="2"/>
    <n v="111"/>
    <n v="142"/>
    <n v="31"/>
    <n v="0.72072072072072069"/>
    <n v="72.072072072072075"/>
  </r>
  <r>
    <x v="5"/>
    <n v="3"/>
    <n v="72"/>
    <n v="61"/>
    <n v="11"/>
    <n v="0.84722222222222221"/>
    <n v="84.722222222222214"/>
  </r>
  <r>
    <x v="5"/>
    <n v="4"/>
    <n v="176"/>
    <n v="63"/>
    <n v="113"/>
    <n v="0.35795454545454541"/>
    <n v="35.79545454545454"/>
  </r>
  <r>
    <x v="5"/>
    <n v="5"/>
    <n v="186"/>
    <n v="121"/>
    <n v="65"/>
    <n v="0.65053763440860213"/>
    <n v="65.053763440860209"/>
  </r>
  <r>
    <x v="5"/>
    <n v="6"/>
    <n v="189"/>
    <n v="124"/>
    <n v="65"/>
    <n v="0.65608465608465605"/>
    <n v="65.608465608465607"/>
  </r>
  <r>
    <x v="5"/>
    <n v="7"/>
    <n v="178"/>
    <n v="101"/>
    <n v="77"/>
    <n v="0.56741573033707859"/>
    <n v="56.741573033707859"/>
  </r>
  <r>
    <x v="5"/>
    <n v="8"/>
    <n v="107"/>
    <n v="68"/>
    <n v="39"/>
    <n v="0.63551401869158886"/>
    <n v="63.551401869158887"/>
  </r>
  <r>
    <x v="5"/>
    <n v="9"/>
    <n v="171"/>
    <n v="183"/>
    <n v="12"/>
    <n v="0.92982456140350878"/>
    <n v="92.982456140350877"/>
  </r>
  <r>
    <x v="5"/>
    <n v="10"/>
    <n v="50"/>
    <n v="191"/>
    <n v="141"/>
    <n v="-1.8199999999999998"/>
    <n v="-181.99999999999997"/>
  </r>
  <r>
    <x v="5"/>
    <n v="11"/>
    <n v="83"/>
    <n v="211"/>
    <n v="128"/>
    <n v="-0.54216867469879526"/>
    <n v="-54.216867469879524"/>
  </r>
  <r>
    <x v="5"/>
    <n v="12"/>
    <n v="145"/>
    <n v="147"/>
    <n v="2"/>
    <n v="0.98620689655172411"/>
    <n v="98.620689655172413"/>
  </r>
  <r>
    <x v="5"/>
    <n v="13"/>
    <n v="175"/>
    <n v="32"/>
    <n v="143"/>
    <n v="0.18285714285714283"/>
    <n v="18.285714285714285"/>
  </r>
  <r>
    <x v="6"/>
    <n v="1"/>
    <n v="148"/>
    <n v="165"/>
    <n v="17"/>
    <n v="0.88513513513513509"/>
    <n v="88.513513513513516"/>
  </r>
  <r>
    <x v="6"/>
    <n v="2"/>
    <n v="196"/>
    <n v="138"/>
    <n v="58"/>
    <n v="0.70408163265306123"/>
    <n v="70.408163265306129"/>
  </r>
  <r>
    <x v="6"/>
    <n v="3"/>
    <n v="97"/>
    <n v="94"/>
    <n v="3"/>
    <n v="0.96907216494845361"/>
    <n v="96.907216494845358"/>
  </r>
  <r>
    <x v="6"/>
    <n v="4"/>
    <n v="180"/>
    <n v="115"/>
    <n v="65"/>
    <n v="0.63888888888888884"/>
    <n v="63.888888888888886"/>
  </r>
  <r>
    <x v="6"/>
    <n v="5"/>
    <n v="197"/>
    <n v="174"/>
    <n v="23"/>
    <n v="0.88324873096446699"/>
    <n v="88.324873096446694"/>
  </r>
  <r>
    <x v="6"/>
    <n v="6"/>
    <n v="103"/>
    <n v="100"/>
    <n v="3"/>
    <n v="0.970873786407767"/>
    <n v="97.087378640776706"/>
  </r>
  <r>
    <x v="6"/>
    <n v="7"/>
    <n v="169"/>
    <n v="74"/>
    <n v="95"/>
    <n v="0.43786982248520712"/>
    <n v="43.786982248520715"/>
  </r>
  <r>
    <x v="6"/>
    <n v="8"/>
    <n v="165"/>
    <n v="161"/>
    <n v="4"/>
    <n v="0.97575757575757571"/>
    <n v="97.575757575757578"/>
  </r>
  <r>
    <x v="6"/>
    <n v="9"/>
    <n v="124"/>
    <n v="65"/>
    <n v="59"/>
    <n v="0.52419354838709675"/>
    <n v="52.419354838709673"/>
  </r>
  <r>
    <x v="6"/>
    <n v="10"/>
    <n v="162"/>
    <n v="99"/>
    <n v="63"/>
    <n v="0.61111111111111116"/>
    <n v="61.111111111111114"/>
  </r>
  <r>
    <x v="6"/>
    <n v="11"/>
    <n v="153"/>
    <n v="188"/>
    <n v="35"/>
    <n v="0.77124183006535951"/>
    <n v="77.124183006535958"/>
  </r>
  <r>
    <x v="6"/>
    <n v="12"/>
    <n v="133"/>
    <n v="48"/>
    <n v="85"/>
    <n v="0.36090225563909772"/>
    <n v="36.090225563909769"/>
  </r>
  <r>
    <x v="6"/>
    <n v="13"/>
    <n v="161"/>
    <n v="218"/>
    <n v="57"/>
    <n v="0.64596273291925466"/>
    <n v="64.596273291925471"/>
  </r>
  <r>
    <x v="7"/>
    <n v="1"/>
    <n v="148"/>
    <n v="137"/>
    <n v="11"/>
    <n v="0.92567567567567566"/>
    <n v="92.567567567567565"/>
  </r>
  <r>
    <x v="7"/>
    <n v="2"/>
    <n v="142"/>
    <n v="211"/>
    <n v="69"/>
    <n v="0.5140845070422535"/>
    <n v="51.408450704225352"/>
  </r>
  <r>
    <x v="7"/>
    <n v="3"/>
    <n v="195"/>
    <n v="196"/>
    <n v="1"/>
    <n v="0.99487179487179489"/>
    <n v="99.487179487179489"/>
  </r>
  <r>
    <x v="7"/>
    <n v="4"/>
    <n v="177"/>
    <n v="120"/>
    <n v="57"/>
    <n v="0.67796610169491522"/>
    <n v="67.796610169491515"/>
  </r>
  <r>
    <x v="7"/>
    <n v="5"/>
    <n v="159"/>
    <n v="119"/>
    <n v="40"/>
    <n v="0.7484276729559749"/>
    <n v="74.842767295597497"/>
  </r>
  <r>
    <x v="7"/>
    <n v="6"/>
    <n v="131"/>
    <n v="48"/>
    <n v="83"/>
    <n v="0.36641221374045807"/>
    <n v="36.641221374045806"/>
  </r>
  <r>
    <x v="7"/>
    <n v="7"/>
    <n v="103"/>
    <n v="68"/>
    <n v="35"/>
    <n v="0.66019417475728148"/>
    <n v="66.019417475728147"/>
  </r>
  <r>
    <x v="7"/>
    <n v="8"/>
    <n v="117"/>
    <n v="155"/>
    <n v="38"/>
    <n v="0.67521367521367526"/>
    <n v="67.521367521367523"/>
  </r>
  <r>
    <x v="7"/>
    <n v="9"/>
    <n v="82"/>
    <n v="202"/>
    <n v="120"/>
    <n v="-0.46341463414634143"/>
    <n v="-46.341463414634141"/>
  </r>
  <r>
    <x v="7"/>
    <n v="10"/>
    <n v="191"/>
    <n v="170"/>
    <n v="21"/>
    <n v="0.89005235602094235"/>
    <n v="89.005235602094231"/>
  </r>
  <r>
    <x v="7"/>
    <n v="11"/>
    <n v="70"/>
    <n v="155"/>
    <n v="85"/>
    <n v="-0.21428571428571419"/>
    <n v="-21.42857142857142"/>
  </r>
  <r>
    <x v="7"/>
    <n v="12"/>
    <n v="97"/>
    <n v="87"/>
    <n v="10"/>
    <n v="0.89690721649484539"/>
    <n v="89.690721649484544"/>
  </r>
  <r>
    <x v="7"/>
    <n v="13"/>
    <n v="197"/>
    <n v="177"/>
    <n v="20"/>
    <n v="0.89847715736040612"/>
    <n v="89.847715736040612"/>
  </r>
  <r>
    <x v="8"/>
    <n v="1"/>
    <n v="148"/>
    <n v="203"/>
    <n v="55"/>
    <n v="0.6283783783783784"/>
    <n v="62.837837837837839"/>
  </r>
  <r>
    <x v="8"/>
    <n v="2"/>
    <n v="56"/>
    <n v="170"/>
    <n v="114"/>
    <n v="-1.0357142857142856"/>
    <n v="-103.57142857142856"/>
  </r>
  <r>
    <x v="8"/>
    <n v="3"/>
    <n v="193"/>
    <n v="197"/>
    <n v="4"/>
    <n v="0.97927461139896377"/>
    <n v="97.92746113989638"/>
  </r>
  <r>
    <x v="8"/>
    <n v="4"/>
    <n v="139"/>
    <n v="199"/>
    <n v="60"/>
    <n v="0.56834532374100721"/>
    <n v="56.834532374100718"/>
  </r>
  <r>
    <x v="8"/>
    <n v="5"/>
    <n v="161"/>
    <n v="166"/>
    <n v="5"/>
    <n v="0.96894409937888204"/>
    <n v="96.894409937888199"/>
  </r>
  <r>
    <x v="8"/>
    <n v="6"/>
    <n v="109"/>
    <n v="207"/>
    <n v="98"/>
    <n v="0.1009174311926605"/>
    <n v="10.09174311926605"/>
  </r>
  <r>
    <x v="8"/>
    <n v="7"/>
    <n v="162"/>
    <n v="56"/>
    <n v="106"/>
    <n v="0.34567901234567899"/>
    <n v="34.567901234567898"/>
  </r>
  <r>
    <x v="8"/>
    <n v="8"/>
    <n v="51"/>
    <n v="151"/>
    <n v="100"/>
    <n v="-0.96078431372549011"/>
    <n v="-96.078431372549005"/>
  </r>
  <r>
    <x v="8"/>
    <n v="9"/>
    <n v="178"/>
    <n v="34"/>
    <n v="144"/>
    <n v="0.1910112359550562"/>
    <n v="19.101123595505619"/>
  </r>
  <r>
    <x v="8"/>
    <n v="10"/>
    <n v="97"/>
    <n v="58"/>
    <n v="39"/>
    <n v="0.59793814432989689"/>
    <n v="59.793814432989691"/>
  </r>
  <r>
    <x v="8"/>
    <n v="11"/>
    <n v="189"/>
    <n v="194"/>
    <n v="5"/>
    <n v="0.97354497354497349"/>
    <n v="97.354497354497354"/>
  </r>
  <r>
    <x v="8"/>
    <n v="12"/>
    <n v="86"/>
    <n v="195"/>
    <n v="109"/>
    <n v="-0.26744186046511631"/>
    <n v="-26.744186046511629"/>
  </r>
  <r>
    <x v="8"/>
    <n v="13"/>
    <n v="58"/>
    <n v="112"/>
    <n v="54"/>
    <n v="6.8965517241379337E-2"/>
    <n v="6.8965517241379342"/>
  </r>
  <r>
    <x v="9"/>
    <n v="1"/>
    <n v="102"/>
    <n v="206"/>
    <n v="104"/>
    <n v="-1.9607843137254832E-2"/>
    <n v="-1.9607843137254832"/>
  </r>
  <r>
    <x v="9"/>
    <n v="2"/>
    <n v="109"/>
    <n v="190"/>
    <n v="81"/>
    <n v="0.25688073394495414"/>
    <n v="25.688073394495415"/>
  </r>
  <r>
    <x v="9"/>
    <n v="3"/>
    <n v="157"/>
    <n v="127"/>
    <n v="30"/>
    <n v="0.80891719745222934"/>
    <n v="80.891719745222929"/>
  </r>
  <r>
    <x v="9"/>
    <n v="4"/>
    <n v="54"/>
    <n v="134"/>
    <n v="80"/>
    <n v="-0.4814814814814814"/>
    <n v="-48.148148148148138"/>
  </r>
  <r>
    <x v="9"/>
    <n v="5"/>
    <n v="152"/>
    <n v="128"/>
    <n v="24"/>
    <n v="0.84210526315789469"/>
    <n v="84.210526315789465"/>
  </r>
  <r>
    <x v="9"/>
    <n v="6"/>
    <n v="55"/>
    <n v="158"/>
    <n v="103"/>
    <n v="-0.8727272727272728"/>
    <n v="-87.27272727272728"/>
  </r>
  <r>
    <x v="9"/>
    <n v="7"/>
    <n v="158"/>
    <n v="178"/>
    <n v="20"/>
    <n v="0.87341772151898733"/>
    <n v="87.341772151898738"/>
  </r>
  <r>
    <x v="9"/>
    <n v="8"/>
    <n v="165"/>
    <n v="84"/>
    <n v="81"/>
    <n v="0.50909090909090904"/>
    <n v="50.909090909090907"/>
  </r>
  <r>
    <x v="9"/>
    <n v="9"/>
    <n v="143"/>
    <n v="35"/>
    <n v="108"/>
    <n v="0.24475524475524479"/>
    <n v="24.47552447552448"/>
  </r>
  <r>
    <x v="9"/>
    <n v="10"/>
    <n v="96"/>
    <n v="124"/>
    <n v="28"/>
    <n v="0.70833333333333326"/>
    <n v="70.833333333333329"/>
  </r>
  <r>
    <x v="9"/>
    <n v="11"/>
    <n v="148"/>
    <n v="162"/>
    <n v="14"/>
    <n v="0.90540540540540537"/>
    <n v="90.540540540540533"/>
  </r>
  <r>
    <x v="9"/>
    <n v="12"/>
    <n v="104"/>
    <n v="131"/>
    <n v="27"/>
    <n v="0.74038461538461542"/>
    <n v="74.038461538461547"/>
  </r>
  <r>
    <x v="9"/>
    <n v="13"/>
    <n v="101"/>
    <n v="32"/>
    <n v="69"/>
    <n v="0.31683168316831678"/>
    <n v="31.683168316831679"/>
  </r>
  <r>
    <x v="10"/>
    <n v="1"/>
    <n v="167"/>
    <n v="59"/>
    <n v="108"/>
    <n v="0.3532934131736527"/>
    <n v="35.32934131736527"/>
  </r>
  <r>
    <x v="10"/>
    <n v="2"/>
    <n v="145"/>
    <n v="46"/>
    <n v="99"/>
    <n v="0.3172413793103448"/>
    <n v="31.72413793103448"/>
  </r>
  <r>
    <x v="10"/>
    <n v="3"/>
    <n v="162"/>
    <n v="142"/>
    <n v="20"/>
    <n v="0.87654320987654322"/>
    <n v="87.654320987654316"/>
  </r>
  <r>
    <x v="10"/>
    <n v="4"/>
    <n v="111"/>
    <n v="91"/>
    <n v="20"/>
    <n v="0.81981981981981988"/>
    <n v="81.981981981981988"/>
  </r>
  <r>
    <x v="10"/>
    <n v="5"/>
    <n v="101"/>
    <n v="113"/>
    <n v="12"/>
    <n v="0.88118811881188119"/>
    <n v="88.118811881188122"/>
  </r>
  <r>
    <x v="10"/>
    <n v="6"/>
    <n v="61"/>
    <n v="141"/>
    <n v="80"/>
    <n v="-0.31147540983606548"/>
    <n v="-31.147540983606547"/>
  </r>
  <r>
    <x v="10"/>
    <n v="7"/>
    <n v="88"/>
    <n v="115"/>
    <n v="27"/>
    <n v="0.69318181818181812"/>
    <n v="69.318181818181813"/>
  </r>
  <r>
    <x v="10"/>
    <n v="8"/>
    <n v="179"/>
    <n v="170"/>
    <n v="9"/>
    <n v="0.94972067039106145"/>
    <n v="94.97206703910615"/>
  </r>
  <r>
    <x v="10"/>
    <n v="9"/>
    <n v="180"/>
    <n v="216"/>
    <n v="36"/>
    <n v="0.8"/>
    <n v="80"/>
  </r>
  <r>
    <x v="10"/>
    <n v="10"/>
    <n v="162"/>
    <n v="48"/>
    <n v="114"/>
    <n v="0.29629629629629628"/>
    <n v="29.629629629629626"/>
  </r>
  <r>
    <x v="10"/>
    <n v="11"/>
    <n v="150"/>
    <n v="206"/>
    <n v="56"/>
    <n v="0.62666666666666671"/>
    <n v="62.666666666666671"/>
  </r>
  <r>
    <x v="10"/>
    <n v="12"/>
    <n v="162"/>
    <n v="129"/>
    <n v="33"/>
    <n v="0.79629629629629628"/>
    <n v="79.629629629629633"/>
  </r>
  <r>
    <x v="10"/>
    <n v="13"/>
    <n v="130"/>
    <n v="169"/>
    <n v="39"/>
    <n v="0.7"/>
    <n v="70"/>
  </r>
  <r>
    <x v="11"/>
    <n v="1"/>
    <n v="179"/>
    <n v="193"/>
    <n v="14"/>
    <n v="0.92178770949720668"/>
    <n v="92.178770949720672"/>
  </r>
  <r>
    <x v="11"/>
    <n v="2"/>
    <n v="66"/>
    <n v="119"/>
    <n v="53"/>
    <n v="0.19696969696969702"/>
    <n v="19.696969696969703"/>
  </r>
  <r>
    <x v="11"/>
    <n v="3"/>
    <n v="153"/>
    <n v="165"/>
    <n v="12"/>
    <n v="0.92156862745098045"/>
    <n v="92.156862745098039"/>
  </r>
  <r>
    <x v="11"/>
    <n v="4"/>
    <n v="186"/>
    <n v="215"/>
    <n v="29"/>
    <n v="0.84408602150537637"/>
    <n v="84.408602150537632"/>
  </r>
  <r>
    <x v="11"/>
    <n v="5"/>
    <n v="92"/>
    <n v="89"/>
    <n v="3"/>
    <n v="0.96739130434782605"/>
    <n v="96.739130434782609"/>
  </r>
  <r>
    <x v="11"/>
    <n v="6"/>
    <n v="88"/>
    <n v="207"/>
    <n v="119"/>
    <n v="-0.35227272727272729"/>
    <n v="-35.227272727272727"/>
  </r>
  <r>
    <x v="11"/>
    <n v="7"/>
    <n v="75"/>
    <n v="57"/>
    <n v="18"/>
    <n v="0.76"/>
    <n v="76"/>
  </r>
  <r>
    <x v="11"/>
    <n v="8"/>
    <n v="148"/>
    <n v="130"/>
    <n v="18"/>
    <n v="0.8783783783783784"/>
    <n v="87.837837837837839"/>
  </r>
  <r>
    <x v="11"/>
    <n v="9"/>
    <n v="99"/>
    <n v="70"/>
    <n v="29"/>
    <n v="0.70707070707070707"/>
    <n v="70.707070707070713"/>
  </r>
  <r>
    <x v="11"/>
    <n v="10"/>
    <n v="62"/>
    <n v="184"/>
    <n v="122"/>
    <n v="-0.967741935483871"/>
    <n v="-96.774193548387103"/>
  </r>
  <r>
    <x v="11"/>
    <n v="11"/>
    <n v="109"/>
    <n v="174"/>
    <n v="65"/>
    <n v="0.40366972477064222"/>
    <n v="40.366972477064223"/>
  </r>
  <r>
    <x v="11"/>
    <n v="12"/>
    <n v="184"/>
    <n v="190"/>
    <n v="6"/>
    <n v="0.96739130434782605"/>
    <n v="96.739130434782609"/>
  </r>
  <r>
    <x v="11"/>
    <n v="13"/>
    <n v="106"/>
    <n v="186"/>
    <n v="80"/>
    <n v="0.24528301886792447"/>
    <n v="24.528301886792448"/>
  </r>
  <r>
    <x v="12"/>
    <n v="1"/>
    <n v="196"/>
    <n v="196"/>
    <n v="0"/>
    <n v="1"/>
    <n v="100"/>
  </r>
  <r>
    <x v="12"/>
    <n v="2"/>
    <n v="139"/>
    <n v="171"/>
    <n v="32"/>
    <n v="0.76978417266187049"/>
    <n v="76.978417266187051"/>
  </r>
  <r>
    <x v="12"/>
    <n v="3"/>
    <n v="196"/>
    <n v="151"/>
    <n v="45"/>
    <n v="0.77040816326530615"/>
    <n v="77.040816326530617"/>
  </r>
  <r>
    <x v="12"/>
    <n v="4"/>
    <n v="197"/>
    <n v="162"/>
    <n v="35"/>
    <n v="0.82233502538071068"/>
    <n v="82.233502538071065"/>
  </r>
  <r>
    <x v="12"/>
    <n v="5"/>
    <n v="145"/>
    <n v="192"/>
    <n v="47"/>
    <n v="0.67586206896551726"/>
    <n v="67.58620689655173"/>
  </r>
  <r>
    <x v="12"/>
    <n v="6"/>
    <n v="101"/>
    <n v="104"/>
    <n v="3"/>
    <n v="0.97029702970297027"/>
    <n v="97.029702970297024"/>
  </r>
  <r>
    <x v="12"/>
    <n v="7"/>
    <n v="177"/>
    <n v="175"/>
    <n v="2"/>
    <n v="0.98870056497175141"/>
    <n v="98.870056497175142"/>
  </r>
  <r>
    <x v="12"/>
    <n v="8"/>
    <n v="88"/>
    <n v="105"/>
    <n v="17"/>
    <n v="0.80681818181818188"/>
    <n v="80.681818181818187"/>
  </r>
  <r>
    <x v="12"/>
    <n v="9"/>
    <n v="131"/>
    <n v="38"/>
    <n v="93"/>
    <n v="0.29007633587786263"/>
    <n v="29.007633587786263"/>
  </r>
  <r>
    <x v="12"/>
    <n v="10"/>
    <n v="153"/>
    <n v="103"/>
    <n v="50"/>
    <n v="0.67320261437908502"/>
    <n v="67.320261437908499"/>
  </r>
  <r>
    <x v="12"/>
    <n v="11"/>
    <n v="178"/>
    <n v="215"/>
    <n v="37"/>
    <n v="0.7921348314606742"/>
    <n v="79.213483146067418"/>
  </r>
  <r>
    <x v="12"/>
    <n v="12"/>
    <n v="60"/>
    <n v="174"/>
    <n v="114"/>
    <n v="-0.89999999999999991"/>
    <n v="-89.999999999999986"/>
  </r>
  <r>
    <x v="12"/>
    <n v="13"/>
    <n v="91"/>
    <n v="36"/>
    <n v="55"/>
    <n v="0.39560439560439564"/>
    <n v="39.560439560439562"/>
  </r>
  <r>
    <x v="13"/>
    <n v="1"/>
    <n v="76"/>
    <n v="146"/>
    <n v="70"/>
    <n v="7.8947368421052655E-2"/>
    <n v="7.8947368421052655"/>
  </r>
  <r>
    <x v="13"/>
    <n v="2"/>
    <n v="76"/>
    <n v="163"/>
    <n v="87"/>
    <n v="-0.14473684210526305"/>
    <n v="-14.473684210526304"/>
  </r>
  <r>
    <x v="13"/>
    <n v="3"/>
    <n v="70"/>
    <n v="87"/>
    <n v="17"/>
    <n v="0.75714285714285712"/>
    <n v="75.714285714285708"/>
  </r>
  <r>
    <x v="13"/>
    <n v="4"/>
    <n v="79"/>
    <n v="73"/>
    <n v="6"/>
    <n v="0.92405063291139244"/>
    <n v="92.405063291139243"/>
  </r>
  <r>
    <x v="13"/>
    <n v="5"/>
    <n v="146"/>
    <n v="202"/>
    <n v="56"/>
    <n v="0.61643835616438358"/>
    <n v="61.643835616438359"/>
  </r>
  <r>
    <x v="13"/>
    <n v="6"/>
    <n v="77"/>
    <n v="189"/>
    <n v="112"/>
    <n v="-0.45454545454545459"/>
    <n v="-45.45454545454546"/>
  </r>
  <r>
    <x v="13"/>
    <n v="7"/>
    <n v="160"/>
    <n v="202"/>
    <n v="42"/>
    <n v="0.73750000000000004"/>
    <n v="73.75"/>
  </r>
  <r>
    <x v="13"/>
    <n v="8"/>
    <n v="110"/>
    <n v="90"/>
    <n v="20"/>
    <n v="0.81818181818181812"/>
    <n v="81.818181818181813"/>
  </r>
  <r>
    <x v="13"/>
    <n v="9"/>
    <n v="97"/>
    <n v="76"/>
    <n v="21"/>
    <n v="0.78350515463917525"/>
    <n v="78.350515463917532"/>
  </r>
  <r>
    <x v="13"/>
    <n v="10"/>
    <n v="196"/>
    <n v="178"/>
    <n v="18"/>
    <n v="0.90816326530612246"/>
    <n v="90.816326530612244"/>
  </r>
  <r>
    <x v="13"/>
    <n v="11"/>
    <n v="53"/>
    <n v="109"/>
    <n v="56"/>
    <n v="-5.6603773584905648E-2"/>
    <n v="-5.6603773584905648"/>
  </r>
  <r>
    <x v="13"/>
    <n v="12"/>
    <n v="84"/>
    <n v="147"/>
    <n v="63"/>
    <n v="0.25"/>
    <n v="25"/>
  </r>
  <r>
    <x v="13"/>
    <n v="13"/>
    <n v="98"/>
    <n v="193"/>
    <n v="95"/>
    <n v="3.0612244897959218E-2"/>
    <n v="3.0612244897959218"/>
  </r>
  <r>
    <x v="14"/>
    <n v="1"/>
    <n v="139"/>
    <n v="75"/>
    <n v="64"/>
    <n v="0.53956834532374098"/>
    <n v="53.956834532374096"/>
  </r>
  <r>
    <x v="14"/>
    <n v="2"/>
    <n v="91"/>
    <n v="159"/>
    <n v="68"/>
    <n v="0.25274725274725274"/>
    <n v="25.274725274725274"/>
  </r>
  <r>
    <x v="14"/>
    <n v="3"/>
    <n v="173"/>
    <n v="64"/>
    <n v="109"/>
    <n v="0.36994219653179194"/>
    <n v="36.994219653179194"/>
  </r>
  <r>
    <x v="14"/>
    <n v="4"/>
    <n v="112"/>
    <n v="110"/>
    <n v="2"/>
    <n v="0.9821428571428571"/>
    <n v="98.214285714285708"/>
  </r>
  <r>
    <x v="14"/>
    <n v="5"/>
    <n v="145"/>
    <n v="119"/>
    <n v="26"/>
    <n v="0.82068965517241377"/>
    <n v="82.068965517241381"/>
  </r>
  <r>
    <x v="14"/>
    <n v="6"/>
    <n v="101"/>
    <n v="37"/>
    <n v="64"/>
    <n v="0.36633663366336633"/>
    <n v="36.633663366336634"/>
  </r>
  <r>
    <x v="14"/>
    <n v="7"/>
    <n v="145"/>
    <n v="122"/>
    <n v="23"/>
    <n v="0.8413793103448276"/>
    <n v="84.137931034482762"/>
  </r>
  <r>
    <x v="14"/>
    <n v="8"/>
    <n v="181"/>
    <n v="183"/>
    <n v="2"/>
    <n v="0.98895027624309395"/>
    <n v="98.895027624309392"/>
  </r>
  <r>
    <x v="14"/>
    <n v="9"/>
    <n v="192"/>
    <n v="119"/>
    <n v="73"/>
    <n v="0.61979166666666674"/>
    <n v="61.979166666666671"/>
  </r>
  <r>
    <x v="14"/>
    <n v="10"/>
    <n v="78"/>
    <n v="191"/>
    <n v="113"/>
    <n v="-0.44871794871794868"/>
    <n v="-44.871794871794869"/>
  </r>
  <r>
    <x v="14"/>
    <n v="11"/>
    <n v="85"/>
    <n v="144"/>
    <n v="59"/>
    <n v="0.30588235294117649"/>
    <n v="30.588235294117649"/>
  </r>
  <r>
    <x v="14"/>
    <n v="12"/>
    <n v="62"/>
    <n v="134"/>
    <n v="72"/>
    <n v="-0.16129032258064524"/>
    <n v="-16.129032258064523"/>
  </r>
  <r>
    <x v="14"/>
    <n v="13"/>
    <n v="120"/>
    <n v="164"/>
    <n v="44"/>
    <n v="0.6333333333333333"/>
    <n v="63.333333333333329"/>
  </r>
  <r>
    <x v="15"/>
    <n v="1"/>
    <n v="162"/>
    <n v="218"/>
    <n v="56"/>
    <n v="0.65432098765432101"/>
    <n v="65.432098765432102"/>
  </r>
  <r>
    <x v="15"/>
    <n v="2"/>
    <n v="51"/>
    <n v="176"/>
    <n v="125"/>
    <n v="-1.4509803921568629"/>
    <n v="-145.0980392156863"/>
  </r>
  <r>
    <x v="15"/>
    <n v="3"/>
    <n v="179"/>
    <n v="105"/>
    <n v="74"/>
    <n v="0.58659217877094971"/>
    <n v="58.659217877094974"/>
  </r>
  <r>
    <x v="15"/>
    <n v="4"/>
    <n v="103"/>
    <n v="38"/>
    <n v="65"/>
    <n v="0.3689320388349514"/>
    <n v="36.89320388349514"/>
  </r>
  <r>
    <x v="15"/>
    <n v="5"/>
    <n v="136"/>
    <n v="57"/>
    <n v="79"/>
    <n v="0.41911764705882348"/>
    <n v="41.911764705882348"/>
  </r>
  <r>
    <x v="15"/>
    <n v="6"/>
    <n v="178"/>
    <n v="157"/>
    <n v="21"/>
    <n v="0.8820224719101124"/>
    <n v="88.202247191011239"/>
  </r>
  <r>
    <x v="15"/>
    <n v="7"/>
    <n v="196"/>
    <n v="81"/>
    <n v="115"/>
    <n v="0.41326530612244894"/>
    <n v="41.326530612244895"/>
  </r>
  <r>
    <x v="15"/>
    <n v="8"/>
    <n v="175"/>
    <n v="112"/>
    <n v="63"/>
    <n v="0.64"/>
    <n v="64"/>
  </r>
  <r>
    <x v="15"/>
    <n v="9"/>
    <n v="179"/>
    <n v="140"/>
    <n v="39"/>
    <n v="0.78212290502793302"/>
    <n v="78.212290502793309"/>
  </r>
  <r>
    <x v="15"/>
    <n v="10"/>
    <n v="102"/>
    <n v="173"/>
    <n v="71"/>
    <n v="0.30392156862745101"/>
    <n v="30.3921568627451"/>
  </r>
  <r>
    <x v="15"/>
    <n v="11"/>
    <n v="117"/>
    <n v="146"/>
    <n v="29"/>
    <n v="0.75213675213675213"/>
    <n v="75.213675213675216"/>
  </r>
  <r>
    <x v="15"/>
    <n v="12"/>
    <n v="172"/>
    <n v="98"/>
    <n v="74"/>
    <n v="0.56976744186046513"/>
    <n v="56.97674418604651"/>
  </r>
  <r>
    <x v="15"/>
    <n v="13"/>
    <n v="194"/>
    <n v="128"/>
    <n v="66"/>
    <n v="0.65979381443298968"/>
    <n v="65.979381443298962"/>
  </r>
  <r>
    <x v="16"/>
    <n v="1"/>
    <n v="177"/>
    <n v="65"/>
    <n v="112"/>
    <n v="0.36723163841807904"/>
    <n v="36.723163841807903"/>
  </r>
  <r>
    <x v="16"/>
    <n v="2"/>
    <n v="141"/>
    <n v="125"/>
    <n v="16"/>
    <n v="0.88652482269503552"/>
    <n v="88.652482269503551"/>
  </r>
  <r>
    <x v="16"/>
    <n v="3"/>
    <n v="178"/>
    <n v="181"/>
    <n v="3"/>
    <n v="0.9831460674157303"/>
    <n v="98.31460674157303"/>
  </r>
  <r>
    <x v="16"/>
    <n v="4"/>
    <n v="170"/>
    <n v="180"/>
    <n v="10"/>
    <n v="0.94117647058823528"/>
    <n v="94.117647058823522"/>
  </r>
  <r>
    <x v="16"/>
    <n v="5"/>
    <n v="76"/>
    <n v="219"/>
    <n v="143"/>
    <n v="-0.88157894736842102"/>
    <n v="-88.157894736842096"/>
  </r>
  <r>
    <x v="16"/>
    <n v="6"/>
    <n v="170"/>
    <n v="66"/>
    <n v="104"/>
    <n v="0.38823529411764701"/>
    <n v="38.823529411764703"/>
  </r>
  <r>
    <x v="16"/>
    <n v="7"/>
    <n v="165"/>
    <n v="41"/>
    <n v="124"/>
    <n v="0.24848484848484853"/>
    <n v="24.848484848484851"/>
  </r>
  <r>
    <x v="16"/>
    <n v="8"/>
    <n v="52"/>
    <n v="142"/>
    <n v="90"/>
    <n v="-0.73076923076923084"/>
    <n v="-73.07692307692308"/>
  </r>
  <r>
    <x v="16"/>
    <n v="9"/>
    <n v="152"/>
    <n v="212"/>
    <n v="60"/>
    <n v="0.60526315789473684"/>
    <n v="60.526315789473685"/>
  </r>
  <r>
    <x v="16"/>
    <n v="10"/>
    <n v="186"/>
    <n v="42"/>
    <n v="144"/>
    <n v="0.22580645161290325"/>
    <n v="22.580645161290324"/>
  </r>
  <r>
    <x v="16"/>
    <n v="11"/>
    <n v="111"/>
    <n v="52"/>
    <n v="59"/>
    <n v="0.46846846846846846"/>
    <n v="46.846846846846844"/>
  </r>
  <r>
    <x v="16"/>
    <n v="12"/>
    <n v="100"/>
    <n v="128"/>
    <n v="28"/>
    <n v="0.72"/>
    <n v="72"/>
  </r>
  <r>
    <x v="16"/>
    <n v="13"/>
    <n v="108"/>
    <n v="134"/>
    <n v="26"/>
    <n v="0.7592592592592593"/>
    <n v="75.925925925925924"/>
  </r>
  <r>
    <x v="17"/>
    <n v="1"/>
    <n v="85"/>
    <n v="170"/>
    <n v="85"/>
    <n v="0"/>
    <n v="0"/>
  </r>
  <r>
    <x v="17"/>
    <n v="2"/>
    <n v="69"/>
    <n v="75"/>
    <n v="6"/>
    <n v="0.91304347826086962"/>
    <n v="91.304347826086968"/>
  </r>
  <r>
    <x v="17"/>
    <n v="3"/>
    <n v="114"/>
    <n v="64"/>
    <n v="50"/>
    <n v="0.56140350877192979"/>
    <n v="56.140350877192979"/>
  </r>
  <r>
    <x v="17"/>
    <n v="4"/>
    <n v="57"/>
    <n v="163"/>
    <n v="106"/>
    <n v="-0.85964912280701755"/>
    <n v="-85.964912280701753"/>
  </r>
  <r>
    <x v="17"/>
    <n v="5"/>
    <n v="193"/>
    <n v="111"/>
    <n v="82"/>
    <n v="0.57512953367875652"/>
    <n v="57.512953367875653"/>
  </r>
  <r>
    <x v="17"/>
    <n v="6"/>
    <n v="191"/>
    <n v="144"/>
    <n v="47"/>
    <n v="0.75392670157068065"/>
    <n v="75.392670157068068"/>
  </r>
  <r>
    <x v="17"/>
    <n v="7"/>
    <n v="164"/>
    <n v="76"/>
    <n v="88"/>
    <n v="0.46341463414634143"/>
    <n v="46.341463414634141"/>
  </r>
  <r>
    <x v="17"/>
    <n v="8"/>
    <n v="192"/>
    <n v="182"/>
    <n v="10"/>
    <n v="0.94791666666666663"/>
    <n v="94.791666666666657"/>
  </r>
  <r>
    <x v="17"/>
    <n v="9"/>
    <n v="141"/>
    <n v="39"/>
    <n v="102"/>
    <n v="0.27659574468085102"/>
    <n v="27.659574468085101"/>
  </r>
  <r>
    <x v="17"/>
    <n v="10"/>
    <n v="147"/>
    <n v="85"/>
    <n v="62"/>
    <n v="0.57823129251700678"/>
    <n v="57.823129251700678"/>
  </r>
  <r>
    <x v="17"/>
    <n v="11"/>
    <n v="115"/>
    <n v="59"/>
    <n v="56"/>
    <n v="0.51304347826086949"/>
    <n v="51.304347826086946"/>
  </r>
  <r>
    <x v="17"/>
    <n v="12"/>
    <n v="81"/>
    <n v="138"/>
    <n v="57"/>
    <n v="0.29629629629629628"/>
    <n v="29.629629629629626"/>
  </r>
  <r>
    <x v="17"/>
    <n v="13"/>
    <n v="135"/>
    <n v="34"/>
    <n v="101"/>
    <n v="0.25185185185185188"/>
    <n v="25.185185185185187"/>
  </r>
  <r>
    <x v="18"/>
    <n v="1"/>
    <n v="135"/>
    <n v="87"/>
    <n v="48"/>
    <n v="0.64444444444444438"/>
    <n v="64.444444444444443"/>
  </r>
  <r>
    <x v="18"/>
    <n v="2"/>
    <n v="77"/>
    <n v="143"/>
    <n v="66"/>
    <n v="0.1428571428571429"/>
    <n v="14.28571428571429"/>
  </r>
  <r>
    <x v="18"/>
    <n v="3"/>
    <n v="115"/>
    <n v="104"/>
    <n v="11"/>
    <n v="0.90434782608695652"/>
    <n v="90.434782608695656"/>
  </r>
  <r>
    <x v="18"/>
    <n v="4"/>
    <n v="94"/>
    <n v="186"/>
    <n v="92"/>
    <n v="2.1276595744680882E-2"/>
    <n v="2.1276595744680882"/>
  </r>
  <r>
    <x v="18"/>
    <n v="5"/>
    <n v="111"/>
    <n v="149"/>
    <n v="38"/>
    <n v="0.6576576576576576"/>
    <n v="65.765765765765764"/>
  </r>
  <r>
    <x v="18"/>
    <n v="6"/>
    <n v="183"/>
    <n v="193"/>
    <n v="10"/>
    <n v="0.94535519125683065"/>
    <n v="94.535519125683066"/>
  </r>
  <r>
    <x v="18"/>
    <n v="7"/>
    <n v="77"/>
    <n v="50"/>
    <n v="27"/>
    <n v="0.64935064935064934"/>
    <n v="64.935064935064929"/>
  </r>
  <r>
    <x v="18"/>
    <n v="8"/>
    <n v="77"/>
    <n v="193"/>
    <n v="116"/>
    <n v="-0.50649350649350655"/>
    <n v="-50.649350649350652"/>
  </r>
  <r>
    <x v="18"/>
    <n v="9"/>
    <n v="157"/>
    <n v="167"/>
    <n v="10"/>
    <n v="0.93630573248407645"/>
    <n v="93.630573248407643"/>
  </r>
  <r>
    <x v="18"/>
    <n v="10"/>
    <n v="93"/>
    <n v="130"/>
    <n v="37"/>
    <n v="0.60215053763440862"/>
    <n v="60.215053763440864"/>
  </r>
  <r>
    <x v="18"/>
    <n v="11"/>
    <n v="133"/>
    <n v="181"/>
    <n v="48"/>
    <n v="0.63909774436090228"/>
    <n v="63.909774436090231"/>
  </r>
  <r>
    <x v="18"/>
    <n v="12"/>
    <n v="79"/>
    <n v="206"/>
    <n v="127"/>
    <n v="-0.60759493670886067"/>
    <n v="-60.759493670886066"/>
  </r>
  <r>
    <x v="18"/>
    <n v="13"/>
    <n v="124"/>
    <n v="128"/>
    <n v="4"/>
    <n v="0.967741935483871"/>
    <n v="96.774193548387103"/>
  </r>
  <r>
    <x v="19"/>
    <n v="1"/>
    <n v="177"/>
    <n v="90"/>
    <n v="87"/>
    <n v="0.50847457627118642"/>
    <n v="50.847457627118644"/>
  </r>
  <r>
    <x v="19"/>
    <n v="2"/>
    <n v="185"/>
    <n v="156"/>
    <n v="29"/>
    <n v="0.84324324324324329"/>
    <n v="84.324324324324323"/>
  </r>
  <r>
    <x v="19"/>
    <n v="3"/>
    <n v="184"/>
    <n v="134"/>
    <n v="50"/>
    <n v="0.72826086956521741"/>
    <n v="72.826086956521735"/>
  </r>
  <r>
    <x v="19"/>
    <n v="4"/>
    <n v="194"/>
    <n v="196"/>
    <n v="2"/>
    <n v="0.98969072164948457"/>
    <n v="98.969072164948457"/>
  </r>
  <r>
    <x v="19"/>
    <n v="5"/>
    <n v="177"/>
    <n v="30"/>
    <n v="147"/>
    <n v="0.16949152542372881"/>
    <n v="16.949152542372879"/>
  </r>
  <r>
    <x v="19"/>
    <n v="6"/>
    <n v="82"/>
    <n v="160"/>
    <n v="78"/>
    <n v="4.8780487804878092E-2"/>
    <n v="4.8780487804878092"/>
  </r>
  <r>
    <x v="19"/>
    <n v="7"/>
    <n v="164"/>
    <n v="121"/>
    <n v="43"/>
    <n v="0.73780487804878048"/>
    <n v="73.780487804878049"/>
  </r>
  <r>
    <x v="19"/>
    <n v="8"/>
    <n v="168"/>
    <n v="219"/>
    <n v="51"/>
    <n v="0.6964285714285714"/>
    <n v="69.642857142857139"/>
  </r>
  <r>
    <x v="19"/>
    <n v="9"/>
    <n v="71"/>
    <n v="142"/>
    <n v="71"/>
    <n v="0"/>
    <n v="0"/>
  </r>
  <r>
    <x v="19"/>
    <n v="10"/>
    <n v="87"/>
    <n v="182"/>
    <n v="95"/>
    <n v="-9.1954022988505857E-2"/>
    <n v="-9.1954022988505848"/>
  </r>
  <r>
    <x v="19"/>
    <n v="11"/>
    <n v="158"/>
    <n v="85"/>
    <n v="73"/>
    <n v="0.53797468354430378"/>
    <n v="53.797468354430379"/>
  </r>
  <r>
    <x v="19"/>
    <n v="12"/>
    <n v="100"/>
    <n v="190"/>
    <n v="90"/>
    <n v="9.9999999999999978E-2"/>
    <n v="9.9999999999999982"/>
  </r>
  <r>
    <x v="19"/>
    <n v="13"/>
    <n v="57"/>
    <n v="195"/>
    <n v="138"/>
    <n v="-1.4210526315789473"/>
    <n v="-142.10526315789474"/>
  </r>
  <r>
    <x v="20"/>
    <n v="1"/>
    <n v="66"/>
    <n v="176"/>
    <n v="110"/>
    <n v="-0.66666666666666674"/>
    <n v="-66.666666666666671"/>
  </r>
  <r>
    <x v="20"/>
    <n v="2"/>
    <n v="95"/>
    <n v="49"/>
    <n v="46"/>
    <n v="0.51578947368421058"/>
    <n v="51.578947368421055"/>
  </r>
  <r>
    <x v="20"/>
    <n v="3"/>
    <n v="166"/>
    <n v="214"/>
    <n v="48"/>
    <n v="0.71084337349397586"/>
    <n v="71.084337349397586"/>
  </r>
  <r>
    <x v="20"/>
    <n v="4"/>
    <n v="55"/>
    <n v="175"/>
    <n v="120"/>
    <n v="-1.1818181818181817"/>
    <n v="-118.18181818181816"/>
  </r>
  <r>
    <x v="20"/>
    <n v="5"/>
    <n v="148"/>
    <n v="76"/>
    <n v="72"/>
    <n v="0.51351351351351349"/>
    <n v="51.351351351351347"/>
  </r>
  <r>
    <x v="20"/>
    <n v="6"/>
    <n v="173"/>
    <n v="78"/>
    <n v="95"/>
    <n v="0.45086705202312138"/>
    <n v="45.086705202312139"/>
  </r>
  <r>
    <x v="20"/>
    <n v="7"/>
    <n v="86"/>
    <n v="43"/>
    <n v="43"/>
    <n v="0.5"/>
    <n v="50"/>
  </r>
  <r>
    <x v="20"/>
    <n v="8"/>
    <n v="73"/>
    <n v="172"/>
    <n v="99"/>
    <n v="-0.35616438356164393"/>
    <n v="-35.616438356164394"/>
  </r>
  <r>
    <x v="20"/>
    <n v="9"/>
    <n v="142"/>
    <n v="188"/>
    <n v="46"/>
    <n v="0.676056338028169"/>
    <n v="67.605633802816897"/>
  </r>
  <r>
    <x v="20"/>
    <n v="10"/>
    <n v="95"/>
    <n v="30"/>
    <n v="65"/>
    <n v="0.31578947368421051"/>
    <n v="31.578947368421051"/>
  </r>
  <r>
    <x v="20"/>
    <n v="11"/>
    <n v="144"/>
    <n v="146"/>
    <n v="2"/>
    <n v="0.98611111111111116"/>
    <n v="98.611111111111114"/>
  </r>
  <r>
    <x v="20"/>
    <n v="12"/>
    <n v="148"/>
    <n v="83"/>
    <n v="65"/>
    <n v="0.56081081081081074"/>
    <n v="56.081081081081074"/>
  </r>
  <r>
    <x v="20"/>
    <n v="13"/>
    <n v="165"/>
    <n v="147"/>
    <n v="18"/>
    <n v="0.89090909090909087"/>
    <n v="89.090909090909093"/>
  </r>
  <r>
    <x v="21"/>
    <n v="1"/>
    <n v="193"/>
    <n v="210"/>
    <n v="17"/>
    <n v="0.91191709844559588"/>
    <n v="91.191709844559583"/>
  </r>
  <r>
    <x v="21"/>
    <n v="2"/>
    <n v="62"/>
    <n v="52"/>
    <n v="10"/>
    <n v="0.83870967741935487"/>
    <n v="83.870967741935488"/>
  </r>
  <r>
    <x v="21"/>
    <n v="3"/>
    <n v="163"/>
    <n v="82"/>
    <n v="81"/>
    <n v="0.50306748466257667"/>
    <n v="50.306748466257666"/>
  </r>
  <r>
    <x v="21"/>
    <n v="4"/>
    <n v="173"/>
    <n v="194"/>
    <n v="21"/>
    <n v="0.87861271676300579"/>
    <n v="87.861271676300575"/>
  </r>
  <r>
    <x v="21"/>
    <n v="5"/>
    <n v="155"/>
    <n v="112"/>
    <n v="43"/>
    <n v="0.72258064516129039"/>
    <n v="72.258064516129039"/>
  </r>
  <r>
    <x v="21"/>
    <n v="6"/>
    <n v="196"/>
    <n v="174"/>
    <n v="22"/>
    <n v="0.88775510204081631"/>
    <n v="88.775510204081627"/>
  </r>
  <r>
    <x v="21"/>
    <n v="7"/>
    <n v="194"/>
    <n v="114"/>
    <n v="80"/>
    <n v="0.58762886597938147"/>
    <n v="58.762886597938149"/>
  </r>
  <r>
    <x v="21"/>
    <n v="8"/>
    <n v="169"/>
    <n v="107"/>
    <n v="62"/>
    <n v="0.63313609467455623"/>
    <n v="63.31360946745562"/>
  </r>
  <r>
    <x v="21"/>
    <n v="9"/>
    <n v="112"/>
    <n v="139"/>
    <n v="27"/>
    <n v="0.7589285714285714"/>
    <n v="75.892857142857139"/>
  </r>
  <r>
    <x v="21"/>
    <n v="10"/>
    <n v="68"/>
    <n v="30"/>
    <n v="38"/>
    <n v="0.44117647058823528"/>
    <n v="44.117647058823529"/>
  </r>
  <r>
    <x v="21"/>
    <n v="11"/>
    <n v="141"/>
    <n v="80"/>
    <n v="61"/>
    <n v="0.56737588652482263"/>
    <n v="56.737588652482259"/>
  </r>
  <r>
    <x v="21"/>
    <n v="12"/>
    <n v="107"/>
    <n v="202"/>
    <n v="95"/>
    <n v="0.11214953271028039"/>
    <n v="11.214953271028039"/>
  </r>
  <r>
    <x v="21"/>
    <n v="13"/>
    <n v="139"/>
    <n v="33"/>
    <n v="106"/>
    <n v="0.23741007194244601"/>
    <n v="23.741007194244602"/>
  </r>
  <r>
    <x v="22"/>
    <n v="1"/>
    <n v="86"/>
    <n v="130"/>
    <n v="44"/>
    <n v="0.48837209302325579"/>
    <n v="48.837209302325576"/>
  </r>
  <r>
    <x v="22"/>
    <n v="2"/>
    <n v="148"/>
    <n v="41"/>
    <n v="107"/>
    <n v="0.27702702702702697"/>
    <n v="27.702702702702698"/>
  </r>
  <r>
    <x v="22"/>
    <n v="3"/>
    <n v="153"/>
    <n v="96"/>
    <n v="57"/>
    <n v="0.62745098039215685"/>
    <n v="62.745098039215684"/>
  </r>
  <r>
    <x v="22"/>
    <n v="4"/>
    <n v="84"/>
    <n v="94"/>
    <n v="10"/>
    <n v="0.88095238095238093"/>
    <n v="88.095238095238088"/>
  </r>
  <r>
    <x v="22"/>
    <n v="5"/>
    <n v="150"/>
    <n v="190"/>
    <n v="40"/>
    <n v="0.73333333333333339"/>
    <n v="73.333333333333343"/>
  </r>
  <r>
    <x v="22"/>
    <n v="6"/>
    <n v="180"/>
    <n v="197"/>
    <n v="17"/>
    <n v="0.90555555555555556"/>
    <n v="90.555555555555557"/>
  </r>
  <r>
    <x v="22"/>
    <n v="7"/>
    <n v="50"/>
    <n v="103"/>
    <n v="53"/>
    <n v="-6.0000000000000053E-2"/>
    <n v="-6.0000000000000053"/>
  </r>
  <r>
    <x v="22"/>
    <n v="8"/>
    <n v="54"/>
    <n v="72"/>
    <n v="18"/>
    <n v="0.66666666666666674"/>
    <n v="66.666666666666671"/>
  </r>
  <r>
    <x v="22"/>
    <n v="9"/>
    <n v="191"/>
    <n v="73"/>
    <n v="118"/>
    <n v="0.38219895287958117"/>
    <n v="38.219895287958117"/>
  </r>
  <r>
    <x v="22"/>
    <n v="10"/>
    <n v="152"/>
    <n v="58"/>
    <n v="94"/>
    <n v="0.38157894736842102"/>
    <n v="38.157894736842103"/>
  </r>
  <r>
    <x v="22"/>
    <n v="11"/>
    <n v="76"/>
    <n v="170"/>
    <n v="94"/>
    <n v="-0.23684210526315796"/>
    <n v="-23.684210526315795"/>
  </r>
  <r>
    <x v="22"/>
    <n v="12"/>
    <n v="186"/>
    <n v="41"/>
    <n v="145"/>
    <n v="0.22043010752688175"/>
    <n v="22.043010752688176"/>
  </r>
  <r>
    <x v="22"/>
    <n v="13"/>
    <n v="64"/>
    <n v="124"/>
    <n v="60"/>
    <n v="6.25E-2"/>
    <n v="6.25"/>
  </r>
  <r>
    <x v="23"/>
    <n v="1"/>
    <n v="116"/>
    <n v="32"/>
    <n v="84"/>
    <n v="0.27586206896551724"/>
    <n v="27.586206896551722"/>
  </r>
  <r>
    <x v="23"/>
    <n v="2"/>
    <n v="177"/>
    <n v="173"/>
    <n v="4"/>
    <n v="0.97740112994350281"/>
    <n v="97.740112994350284"/>
  </r>
  <r>
    <x v="23"/>
    <n v="3"/>
    <n v="67"/>
    <n v="214"/>
    <n v="147"/>
    <n v="-1.1940298507462686"/>
    <n v="-119.40298507462686"/>
  </r>
  <r>
    <x v="23"/>
    <n v="4"/>
    <n v="74"/>
    <n v="41"/>
    <n v="33"/>
    <n v="0.55405405405405406"/>
    <n v="55.405405405405403"/>
  </r>
  <r>
    <x v="23"/>
    <n v="5"/>
    <n v="103"/>
    <n v="103"/>
    <n v="0"/>
    <n v="1"/>
    <n v="100"/>
  </r>
  <r>
    <x v="23"/>
    <n v="6"/>
    <n v="107"/>
    <n v="45"/>
    <n v="62"/>
    <n v="0.42056074766355145"/>
    <n v="42.056074766355145"/>
  </r>
  <r>
    <x v="23"/>
    <n v="7"/>
    <n v="116"/>
    <n v="131"/>
    <n v="15"/>
    <n v="0.87068965517241381"/>
    <n v="87.068965517241381"/>
  </r>
  <r>
    <x v="23"/>
    <n v="8"/>
    <n v="153"/>
    <n v="181"/>
    <n v="28"/>
    <n v="0.81699346405228757"/>
    <n v="81.699346405228752"/>
  </r>
  <r>
    <x v="23"/>
    <n v="9"/>
    <n v="73"/>
    <n v="185"/>
    <n v="112"/>
    <n v="-0.53424657534246567"/>
    <n v="-53.424657534246563"/>
  </r>
  <r>
    <x v="23"/>
    <n v="10"/>
    <n v="163"/>
    <n v="146"/>
    <n v="17"/>
    <n v="0.89570552147239269"/>
    <n v="89.570552147239269"/>
  </r>
  <r>
    <x v="23"/>
    <n v="11"/>
    <n v="81"/>
    <n v="37"/>
    <n v="44"/>
    <n v="0.45679012345679015"/>
    <n v="45.679012345679013"/>
  </r>
  <r>
    <x v="23"/>
    <n v="12"/>
    <n v="135"/>
    <n v="151"/>
    <n v="16"/>
    <n v="0.88148148148148153"/>
    <n v="88.148148148148152"/>
  </r>
  <r>
    <x v="23"/>
    <n v="13"/>
    <n v="176"/>
    <n v="121"/>
    <n v="55"/>
    <n v="0.6875"/>
    <n v="68.75"/>
  </r>
  <r>
    <x v="24"/>
    <n v="1"/>
    <n v="100"/>
    <n v="148"/>
    <n v="48"/>
    <n v="0.52"/>
    <n v="52"/>
  </r>
  <r>
    <x v="24"/>
    <n v="2"/>
    <n v="112"/>
    <n v="62"/>
    <n v="50"/>
    <n v="0.5535714285714286"/>
    <n v="55.357142857142861"/>
  </r>
  <r>
    <x v="24"/>
    <n v="3"/>
    <n v="174"/>
    <n v="147"/>
    <n v="27"/>
    <n v="0.84482758620689657"/>
    <n v="84.482758620689651"/>
  </r>
  <r>
    <x v="24"/>
    <n v="4"/>
    <n v="199"/>
    <n v="94"/>
    <n v="105"/>
    <n v="0.47236180904522618"/>
    <n v="47.23618090452262"/>
  </r>
  <r>
    <x v="24"/>
    <n v="5"/>
    <n v="107"/>
    <n v="175"/>
    <n v="68"/>
    <n v="0.36448598130841126"/>
    <n v="36.448598130841127"/>
  </r>
  <r>
    <x v="24"/>
    <n v="6"/>
    <n v="107"/>
    <n v="206"/>
    <n v="99"/>
    <n v="7.4766355140186924E-2"/>
    <n v="7.4766355140186924"/>
  </r>
  <r>
    <x v="24"/>
    <n v="7"/>
    <n v="135"/>
    <n v="40"/>
    <n v="95"/>
    <n v="0.29629629629629628"/>
    <n v="29.629629629629626"/>
  </r>
  <r>
    <x v="24"/>
    <n v="8"/>
    <n v="98"/>
    <n v="114"/>
    <n v="16"/>
    <n v="0.83673469387755106"/>
    <n v="83.673469387755105"/>
  </r>
  <r>
    <x v="24"/>
    <n v="9"/>
    <n v="119"/>
    <n v="55"/>
    <n v="64"/>
    <n v="0.46218487394957986"/>
    <n v="46.218487394957982"/>
  </r>
  <r>
    <x v="24"/>
    <n v="10"/>
    <n v="64"/>
    <n v="92"/>
    <n v="28"/>
    <n v="0.5625"/>
    <n v="56.25"/>
  </r>
  <r>
    <x v="24"/>
    <n v="11"/>
    <n v="103"/>
    <n v="115"/>
    <n v="12"/>
    <n v="0.88349514563106801"/>
    <n v="88.349514563106794"/>
  </r>
  <r>
    <x v="24"/>
    <n v="12"/>
    <n v="150"/>
    <n v="88"/>
    <n v="62"/>
    <n v="0.58666666666666667"/>
    <n v="58.666666666666664"/>
  </r>
  <r>
    <x v="24"/>
    <n v="13"/>
    <n v="57"/>
    <n v="56"/>
    <n v="1"/>
    <n v="0.98245614035087714"/>
    <n v="98.2456140350877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n v="4475"/>
    <n v="1064"/>
    <n v="-3411"/>
  </r>
  <r>
    <x v="1"/>
    <n v="6790"/>
    <n v="4467"/>
    <n v="-2323"/>
  </r>
  <r>
    <x v="2"/>
    <n v="3073"/>
    <n v="8607"/>
    <n v="5534"/>
  </r>
  <r>
    <x v="3"/>
    <n v="8216"/>
    <n v="2780"/>
    <n v="-5436"/>
  </r>
  <r>
    <x v="4"/>
    <n v="8478"/>
    <n v="1174"/>
    <n v="-7304"/>
  </r>
  <r>
    <x v="5"/>
    <n v="11380"/>
    <n v="719"/>
    <n v="-10661"/>
  </r>
  <r>
    <x v="6"/>
    <n v="6439"/>
    <n v="7069"/>
    <n v="630"/>
  </r>
  <r>
    <x v="7"/>
    <n v="5470"/>
    <n v="206"/>
    <n v="-5264"/>
  </r>
  <r>
    <x v="8"/>
    <n v="8986"/>
    <n v="6127"/>
    <n v="-2859"/>
  </r>
  <r>
    <x v="6"/>
    <n v="6439"/>
    <n v="7069"/>
    <n v="630"/>
  </r>
  <r>
    <x v="4"/>
    <n v="8478"/>
    <n v="1174"/>
    <n v="-7304"/>
  </r>
  <r>
    <x v="9"/>
    <n v="5059"/>
    <n v="1270"/>
    <n v="-3789"/>
  </r>
  <r>
    <x v="10"/>
    <n v="6201"/>
    <n v="4731"/>
    <n v="-1470"/>
  </r>
  <r>
    <x v="10"/>
    <n v="6201"/>
    <n v="4731"/>
    <n v="-1470"/>
  </r>
  <r>
    <x v="11"/>
    <n v="6038"/>
    <n v="2148"/>
    <n v="-3890"/>
  </r>
  <r>
    <x v="8"/>
    <n v="8986"/>
    <n v="6127"/>
    <n v="-2859"/>
  </r>
  <r>
    <x v="12"/>
    <n v="6422"/>
    <n v="3335"/>
    <n v="-3087"/>
  </r>
  <r>
    <x v="13"/>
    <n v="5574"/>
    <n v="4687"/>
    <n v="-887"/>
  </r>
  <r>
    <x v="4"/>
    <n v="8478"/>
    <n v="1174"/>
    <n v="-7304"/>
  </r>
  <r>
    <x v="1"/>
    <n v="6790"/>
    <n v="4467"/>
    <n v="-2323"/>
  </r>
  <r>
    <x v="7"/>
    <n v="5470"/>
    <n v="206"/>
    <n v="-5264"/>
  </r>
  <r>
    <x v="14"/>
    <n v="5075"/>
    <n v="970"/>
    <n v="-4105"/>
  </r>
  <r>
    <x v="8"/>
    <n v="8986"/>
    <n v="6127"/>
    <n v="-2859"/>
  </r>
  <r>
    <x v="1"/>
    <n v="6790"/>
    <n v="4467"/>
    <n v="-2323"/>
  </r>
  <r>
    <x v="7"/>
    <n v="5470"/>
    <n v="206"/>
    <n v="-5264"/>
  </r>
  <r>
    <x v="15"/>
    <n v="10955"/>
    <n v="3760"/>
    <n v="-7195"/>
  </r>
  <r>
    <x v="13"/>
    <n v="5574"/>
    <n v="4687"/>
    <n v="-887"/>
  </r>
  <r>
    <x v="16"/>
    <n v="6517"/>
    <n v="1040"/>
    <n v="-5477"/>
  </r>
  <r>
    <x v="15"/>
    <n v="10955"/>
    <n v="3760"/>
    <n v="-7195"/>
  </r>
  <r>
    <x v="5"/>
    <n v="11380"/>
    <n v="719"/>
    <n v="-10661"/>
  </r>
  <r>
    <x v="2"/>
    <n v="3073"/>
    <n v="8607"/>
    <n v="5534"/>
  </r>
  <r>
    <x v="17"/>
    <n v="6551"/>
    <n v="8760"/>
    <n v="2209"/>
  </r>
  <r>
    <x v="3"/>
    <n v="8216"/>
    <n v="2780"/>
    <n v="-5436"/>
  </r>
  <r>
    <x v="5"/>
    <n v="11380"/>
    <n v="719"/>
    <n v="-10661"/>
  </r>
  <r>
    <x v="12"/>
    <n v="6422"/>
    <n v="3335"/>
    <n v="-3087"/>
  </r>
  <r>
    <x v="5"/>
    <n v="11380"/>
    <n v="719"/>
    <n v="-10661"/>
  </r>
  <r>
    <x v="15"/>
    <n v="10955"/>
    <n v="3760"/>
    <n v="-7195"/>
  </r>
  <r>
    <x v="4"/>
    <n v="8478"/>
    <n v="1174"/>
    <n v="-7304"/>
  </r>
  <r>
    <x v="16"/>
    <n v="6517"/>
    <n v="1040"/>
    <n v="-5477"/>
  </r>
  <r>
    <x v="18"/>
    <n v="5065"/>
    <n v="6603"/>
    <n v="1538"/>
  </r>
  <r>
    <x v="17"/>
    <n v="6551"/>
    <n v="8760"/>
    <n v="2209"/>
  </r>
  <r>
    <x v="1"/>
    <n v="6790"/>
    <n v="4467"/>
    <n v="-2323"/>
  </r>
  <r>
    <x v="5"/>
    <n v="11380"/>
    <n v="719"/>
    <n v="-10661"/>
  </r>
  <r>
    <x v="17"/>
    <n v="6551"/>
    <n v="8760"/>
    <n v="2209"/>
  </r>
  <r>
    <x v="9"/>
    <n v="5059"/>
    <n v="1270"/>
    <n v="-3789"/>
  </r>
  <r>
    <x v="8"/>
    <n v="8986"/>
    <n v="6127"/>
    <n v="-2859"/>
  </r>
  <r>
    <x v="19"/>
    <n v="1322"/>
    <n v="1386"/>
    <n v="64"/>
  </r>
  <r>
    <x v="14"/>
    <n v="5075"/>
    <n v="970"/>
    <n v="-4105"/>
  </r>
  <r>
    <x v="11"/>
    <n v="6038"/>
    <n v="2148"/>
    <n v="-3890"/>
  </r>
  <r>
    <x v="20"/>
    <n v="3248"/>
    <n v="6695"/>
    <n v="3447"/>
  </r>
  <r>
    <x v="20"/>
    <n v="3248"/>
    <n v="6695"/>
    <n v="3447"/>
  </r>
  <r>
    <x v="5"/>
    <n v="11380"/>
    <n v="719"/>
    <n v="-10661"/>
  </r>
  <r>
    <x v="11"/>
    <n v="6038"/>
    <n v="2148"/>
    <n v="-3890"/>
  </r>
  <r>
    <x v="14"/>
    <n v="5075"/>
    <n v="970"/>
    <n v="-4105"/>
  </r>
  <r>
    <x v="18"/>
    <n v="5065"/>
    <n v="6603"/>
    <n v="1538"/>
  </r>
  <r>
    <x v="21"/>
    <n v="5432"/>
    <n v="3160"/>
    <n v="-2272"/>
  </r>
  <r>
    <x v="8"/>
    <n v="8986"/>
    <n v="6127"/>
    <n v="-2859"/>
  </r>
  <r>
    <x v="22"/>
    <n v="3730"/>
    <n v="7750"/>
    <n v="4020"/>
  </r>
  <r>
    <x v="13"/>
    <n v="5574"/>
    <n v="4687"/>
    <n v="-887"/>
  </r>
  <r>
    <x v="3"/>
    <n v="8216"/>
    <n v="2780"/>
    <n v="-5436"/>
  </r>
  <r>
    <x v="23"/>
    <n v="1786"/>
    <n v="3442"/>
    <n v="1656"/>
  </r>
  <r>
    <x v="22"/>
    <n v="3730"/>
    <n v="7750"/>
    <n v="4020"/>
  </r>
  <r>
    <x v="15"/>
    <n v="10955"/>
    <n v="3760"/>
    <n v="-7195"/>
  </r>
  <r>
    <x v="24"/>
    <n v="4765"/>
    <n v="4932"/>
    <n v="167"/>
  </r>
  <r>
    <x v="21"/>
    <n v="5432"/>
    <n v="3160"/>
    <n v="-2272"/>
  </r>
  <r>
    <x v="12"/>
    <n v="6422"/>
    <n v="3335"/>
    <n v="-3087"/>
  </r>
  <r>
    <x v="16"/>
    <n v="6517"/>
    <n v="1040"/>
    <n v="-5477"/>
  </r>
  <r>
    <x v="0"/>
    <n v="4475"/>
    <n v="1064"/>
    <n v="-3411"/>
  </r>
  <r>
    <x v="16"/>
    <n v="6517"/>
    <n v="1040"/>
    <n v="-5477"/>
  </r>
  <r>
    <x v="15"/>
    <n v="10955"/>
    <n v="3760"/>
    <n v="-7195"/>
  </r>
  <r>
    <x v="21"/>
    <n v="5432"/>
    <n v="3160"/>
    <n v="-2272"/>
  </r>
  <r>
    <x v="3"/>
    <n v="8216"/>
    <n v="2780"/>
    <n v="-5436"/>
  </r>
  <r>
    <x v="9"/>
    <n v="5059"/>
    <n v="1270"/>
    <n v="-3789"/>
  </r>
  <r>
    <x v="5"/>
    <n v="11380"/>
    <n v="719"/>
    <n v="-10661"/>
  </r>
  <r>
    <x v="4"/>
    <n v="8478"/>
    <n v="1174"/>
    <n v="-7304"/>
  </r>
  <r>
    <x v="24"/>
    <n v="4765"/>
    <n v="4932"/>
    <n v="167"/>
  </r>
  <r>
    <x v="12"/>
    <n v="6422"/>
    <n v="3335"/>
    <n v="-3087"/>
  </r>
  <r>
    <x v="15"/>
    <n v="10955"/>
    <n v="3760"/>
    <n v="-7195"/>
  </r>
  <r>
    <x v="6"/>
    <n v="6439"/>
    <n v="7069"/>
    <n v="630"/>
  </r>
  <r>
    <x v="0"/>
    <n v="4475"/>
    <n v="1064"/>
    <n v="-3411"/>
  </r>
  <r>
    <x v="10"/>
    <n v="6201"/>
    <n v="4731"/>
    <n v="-1470"/>
  </r>
  <r>
    <x v="3"/>
    <n v="8216"/>
    <n v="2780"/>
    <n v="-5436"/>
  </r>
  <r>
    <x v="18"/>
    <n v="5065"/>
    <n v="6603"/>
    <n v="1538"/>
  </r>
  <r>
    <x v="11"/>
    <n v="6038"/>
    <n v="2148"/>
    <n v="-3890"/>
  </r>
  <r>
    <x v="6"/>
    <n v="6439"/>
    <n v="7069"/>
    <n v="630"/>
  </r>
  <r>
    <x v="17"/>
    <n v="6551"/>
    <n v="8760"/>
    <n v="2209"/>
  </r>
  <r>
    <x v="10"/>
    <n v="6201"/>
    <n v="4731"/>
    <n v="-1470"/>
  </r>
  <r>
    <x v="24"/>
    <n v="4765"/>
    <n v="4932"/>
    <n v="16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n v="20"/>
    <n v="6"/>
  </r>
  <r>
    <x v="0"/>
    <n v="3"/>
    <n v="10"/>
  </r>
  <r>
    <x v="0"/>
    <n v="9"/>
    <n v="6"/>
  </r>
  <r>
    <x v="1"/>
    <n v="7"/>
    <n v="11"/>
  </r>
  <r>
    <x v="1"/>
    <n v="22"/>
    <n v="11"/>
  </r>
  <r>
    <x v="1"/>
    <n v="4"/>
    <n v="9"/>
  </r>
  <r>
    <x v="1"/>
    <n v="14"/>
    <n v="18"/>
  </r>
  <r>
    <x v="1"/>
    <n v="13"/>
    <n v="7"/>
  </r>
  <r>
    <x v="2"/>
    <n v="5"/>
    <n v="15"/>
  </r>
  <r>
    <x v="2"/>
    <n v="14"/>
    <n v="18"/>
  </r>
  <r>
    <x v="2"/>
    <n v="22"/>
    <n v="11"/>
  </r>
  <r>
    <x v="2"/>
    <n v="16"/>
    <n v="6"/>
  </r>
  <r>
    <x v="3"/>
    <n v="18"/>
    <n v="6"/>
  </r>
  <r>
    <x v="3"/>
    <n v="18"/>
    <n v="6"/>
  </r>
  <r>
    <x v="3"/>
    <n v="25"/>
    <n v="7"/>
  </r>
  <r>
    <x v="3"/>
    <n v="5"/>
    <n v="15"/>
  </r>
  <r>
    <x v="3"/>
    <n v="12"/>
    <n v="7"/>
  </r>
  <r>
    <x v="4"/>
    <n v="23"/>
    <n v="6"/>
  </r>
  <r>
    <x v="4"/>
    <n v="22"/>
    <n v="11"/>
  </r>
  <r>
    <x v="5"/>
    <n v="3"/>
    <n v="10"/>
  </r>
  <r>
    <x v="5"/>
    <n v="13"/>
    <n v="7"/>
  </r>
  <r>
    <x v="5"/>
    <n v="1"/>
    <n v="9"/>
  </r>
  <r>
    <x v="6"/>
    <n v="5"/>
    <n v="15"/>
  </r>
  <r>
    <x v="6"/>
    <n v="3"/>
    <n v="10"/>
  </r>
  <r>
    <x v="6"/>
    <n v="13"/>
    <n v="7"/>
  </r>
  <r>
    <x v="6"/>
    <n v="15"/>
    <n v="9"/>
  </r>
  <r>
    <x v="6"/>
    <n v="23"/>
    <n v="6"/>
  </r>
  <r>
    <x v="7"/>
    <n v="2"/>
    <n v="9"/>
  </r>
  <r>
    <x v="7"/>
    <n v="15"/>
    <n v="9"/>
  </r>
  <r>
    <x v="7"/>
    <n v="4"/>
    <n v="9"/>
  </r>
  <r>
    <x v="8"/>
    <n v="9"/>
    <n v="6"/>
  </r>
  <r>
    <x v="8"/>
    <n v="19"/>
    <n v="9"/>
  </r>
  <r>
    <x v="8"/>
    <n v="7"/>
    <n v="11"/>
  </r>
  <r>
    <x v="8"/>
    <n v="4"/>
    <n v="9"/>
  </r>
  <r>
    <x v="9"/>
    <n v="12"/>
    <n v="7"/>
  </r>
  <r>
    <x v="9"/>
    <n v="4"/>
    <n v="9"/>
  </r>
  <r>
    <x v="10"/>
    <n v="15"/>
    <n v="9"/>
  </r>
  <r>
    <x v="10"/>
    <n v="22"/>
    <n v="11"/>
  </r>
  <r>
    <x v="10"/>
    <n v="2"/>
    <n v="9"/>
  </r>
  <r>
    <x v="11"/>
    <n v="10"/>
    <n v="7"/>
  </r>
  <r>
    <x v="11"/>
    <n v="19"/>
    <n v="9"/>
  </r>
  <r>
    <x v="11"/>
    <n v="3"/>
    <n v="10"/>
  </r>
  <r>
    <x v="11"/>
    <n v="4"/>
    <n v="9"/>
  </r>
  <r>
    <x v="12"/>
    <n v="19"/>
    <n v="9"/>
  </r>
  <r>
    <x v="12"/>
    <n v="16"/>
    <n v="6"/>
  </r>
  <r>
    <x v="12"/>
    <n v="5"/>
    <n v="15"/>
  </r>
  <r>
    <x v="13"/>
    <n v="24"/>
    <n v="84"/>
  </r>
  <r>
    <x v="13"/>
    <n v="1"/>
    <n v="9"/>
  </r>
  <r>
    <x v="13"/>
    <n v="25"/>
    <n v="7"/>
  </r>
  <r>
    <x v="14"/>
    <n v="6"/>
    <n v="6"/>
  </r>
  <r>
    <x v="14"/>
    <n v="6"/>
    <n v="6"/>
  </r>
  <r>
    <x v="14"/>
    <n v="4"/>
    <n v="9"/>
  </r>
  <r>
    <x v="14"/>
    <n v="25"/>
    <n v="7"/>
  </r>
  <r>
    <x v="15"/>
    <n v="1"/>
    <n v="9"/>
  </r>
  <r>
    <x v="15"/>
    <n v="10"/>
    <n v="7"/>
  </r>
  <r>
    <x v="15"/>
    <n v="11"/>
    <n v="28"/>
  </r>
  <r>
    <x v="15"/>
    <n v="5"/>
    <n v="15"/>
  </r>
  <r>
    <x v="15"/>
    <n v="8"/>
    <n v="6"/>
  </r>
  <r>
    <x v="16"/>
    <n v="23"/>
    <n v="6"/>
  </r>
  <r>
    <x v="16"/>
    <n v="7"/>
    <n v="11"/>
  </r>
  <r>
    <x v="16"/>
    <n v="17"/>
    <n v="11"/>
  </r>
  <r>
    <x v="16"/>
    <n v="8"/>
    <n v="6"/>
  </r>
  <r>
    <x v="17"/>
    <n v="15"/>
    <n v="9"/>
  </r>
  <r>
    <x v="17"/>
    <n v="21"/>
    <n v="7"/>
  </r>
  <r>
    <x v="17"/>
    <n v="11"/>
    <n v="28"/>
  </r>
  <r>
    <x v="18"/>
    <n v="12"/>
    <n v="7"/>
  </r>
  <r>
    <x v="18"/>
    <n v="2"/>
    <n v="9"/>
  </r>
  <r>
    <x v="18"/>
    <n v="20"/>
    <n v="6"/>
  </r>
  <r>
    <x v="18"/>
    <n v="2"/>
    <n v="9"/>
  </r>
  <r>
    <x v="19"/>
    <n v="15"/>
    <n v="9"/>
  </r>
  <r>
    <x v="19"/>
    <n v="11"/>
    <n v="28"/>
  </r>
  <r>
    <x v="20"/>
    <n v="7"/>
    <n v="11"/>
  </r>
  <r>
    <x v="20"/>
    <n v="16"/>
    <n v="6"/>
  </r>
  <r>
    <x v="20"/>
    <n v="4"/>
    <n v="9"/>
  </r>
  <r>
    <x v="20"/>
    <n v="22"/>
    <n v="11"/>
  </r>
  <r>
    <x v="20"/>
    <n v="21"/>
    <n v="7"/>
  </r>
  <r>
    <x v="21"/>
    <n v="12"/>
    <n v="7"/>
  </r>
  <r>
    <x v="21"/>
    <n v="15"/>
    <n v="9"/>
  </r>
  <r>
    <x v="22"/>
    <n v="14"/>
    <n v="18"/>
  </r>
  <r>
    <x v="22"/>
    <n v="20"/>
    <n v="6"/>
  </r>
  <r>
    <x v="22"/>
    <n v="18"/>
    <n v="6"/>
  </r>
  <r>
    <x v="22"/>
    <n v="7"/>
    <n v="11"/>
  </r>
  <r>
    <x v="22"/>
    <n v="10"/>
    <n v="7"/>
  </r>
  <r>
    <x v="23"/>
    <n v="25"/>
    <n v="7"/>
  </r>
  <r>
    <x v="23"/>
    <n v="14"/>
    <n v="18"/>
  </r>
  <r>
    <x v="24"/>
    <n v="19"/>
    <n v="9"/>
  </r>
  <r>
    <x v="24"/>
    <n v="18"/>
    <n v="6"/>
  </r>
  <r>
    <x v="24"/>
    <n v="2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D47CB-1A2C-41F3-8207-83851ED79DD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C29" firstHeaderRow="0" firstDataRow="1" firstDataCol="1"/>
  <pivotFields count="7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dataField="1" showAll="0"/>
    <pivotField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orecast Error" fld="4" baseField="0" baseItem="0"/>
    <dataField name="Average of Forecast accuracy %" fld="6" subtotal="average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098AE-26BD-4E07-8B51-5B2B0304AEC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29" firstHeaderRow="0" firstDataRow="1" firstDataCol="1"/>
  <pivotFields count="4">
    <pivotField axis="axisRow" showAll="0">
      <items count="26">
        <item x="14"/>
        <item x="16"/>
        <item x="1"/>
        <item x="5"/>
        <item x="8"/>
        <item x="20"/>
        <item x="3"/>
        <item x="22"/>
        <item x="2"/>
        <item x="18"/>
        <item x="21"/>
        <item x="12"/>
        <item x="7"/>
        <item x="6"/>
        <item x="15"/>
        <item x="9"/>
        <item x="23"/>
        <item x="10"/>
        <item x="17"/>
        <item x="0"/>
        <item x="24"/>
        <item x="4"/>
        <item x="13"/>
        <item x="19"/>
        <item x="1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Component Demand" fld="1" baseField="0" baseItem="0"/>
    <dataField name="Sum of On-Hand Inventory" fld="2" baseField="0" baseItem="0"/>
    <dataField name="Sum of Inventory Gap" fld="3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9E3C8-1969-464D-A33D-E2EE4F7131B7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9" firstHeaderRow="1" firstDataRow="1" firstDataCol="1"/>
  <pivotFields count="3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Component cost" fld="2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/>
  </sheetViews>
  <sheetFormatPr defaultRowHeight="14.4" x14ac:dyDescent="0.3"/>
  <cols>
    <col min="1" max="1" width="10.6640625" customWidth="1"/>
    <col min="2" max="2" width="13" customWidth="1"/>
    <col min="3" max="3" width="13.44140625" customWidth="1"/>
    <col min="4" max="4" width="13.8867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 t="s">
        <v>4</v>
      </c>
      <c r="C2" t="s">
        <v>29</v>
      </c>
      <c r="D2">
        <v>24.2</v>
      </c>
    </row>
    <row r="3" spans="1:4" x14ac:dyDescent="0.3">
      <c r="A3">
        <v>2</v>
      </c>
      <c r="B3" t="s">
        <v>5</v>
      </c>
      <c r="C3" t="s">
        <v>29</v>
      </c>
      <c r="D3">
        <v>54.9</v>
      </c>
    </row>
    <row r="4" spans="1:4" x14ac:dyDescent="0.3">
      <c r="A4">
        <v>3</v>
      </c>
      <c r="B4" t="s">
        <v>6</v>
      </c>
      <c r="C4" t="s">
        <v>30</v>
      </c>
      <c r="D4">
        <v>67</v>
      </c>
    </row>
    <row r="5" spans="1:4" x14ac:dyDescent="0.3">
      <c r="A5">
        <v>4</v>
      </c>
      <c r="B5" t="s">
        <v>7</v>
      </c>
      <c r="C5" t="s">
        <v>30</v>
      </c>
      <c r="D5">
        <v>57.4</v>
      </c>
    </row>
    <row r="6" spans="1:4" x14ac:dyDescent="0.3">
      <c r="A6">
        <v>5</v>
      </c>
      <c r="B6" t="s">
        <v>8</v>
      </c>
      <c r="C6" t="s">
        <v>29</v>
      </c>
      <c r="D6">
        <v>25</v>
      </c>
    </row>
    <row r="7" spans="1:4" x14ac:dyDescent="0.3">
      <c r="A7">
        <v>6</v>
      </c>
      <c r="B7" t="s">
        <v>9</v>
      </c>
      <c r="C7" t="s">
        <v>29</v>
      </c>
      <c r="D7">
        <v>24.4</v>
      </c>
    </row>
    <row r="8" spans="1:4" x14ac:dyDescent="0.3">
      <c r="A8">
        <v>7</v>
      </c>
      <c r="B8" t="s">
        <v>10</v>
      </c>
      <c r="C8" t="s">
        <v>29</v>
      </c>
      <c r="D8">
        <v>64.400000000000006</v>
      </c>
    </row>
    <row r="9" spans="1:4" x14ac:dyDescent="0.3">
      <c r="A9">
        <v>8</v>
      </c>
      <c r="B9" t="s">
        <v>11</v>
      </c>
      <c r="C9" t="s">
        <v>31</v>
      </c>
      <c r="D9">
        <v>39.700000000000003</v>
      </c>
    </row>
    <row r="10" spans="1:4" x14ac:dyDescent="0.3">
      <c r="A10">
        <v>9</v>
      </c>
      <c r="B10" t="s">
        <v>12</v>
      </c>
      <c r="C10" t="s">
        <v>31</v>
      </c>
      <c r="D10">
        <v>52.5</v>
      </c>
    </row>
    <row r="11" spans="1:4" x14ac:dyDescent="0.3">
      <c r="A11">
        <v>10</v>
      </c>
      <c r="B11" t="s">
        <v>13</v>
      </c>
      <c r="C11" t="s">
        <v>29</v>
      </c>
      <c r="D11">
        <v>20.6</v>
      </c>
    </row>
    <row r="12" spans="1:4" x14ac:dyDescent="0.3">
      <c r="A12">
        <v>11</v>
      </c>
      <c r="B12" t="s">
        <v>14</v>
      </c>
      <c r="C12" t="s">
        <v>32</v>
      </c>
      <c r="D12">
        <v>39.200000000000003</v>
      </c>
    </row>
    <row r="13" spans="1:4" x14ac:dyDescent="0.3">
      <c r="A13">
        <v>12</v>
      </c>
      <c r="B13" t="s">
        <v>15</v>
      </c>
      <c r="C13" t="s">
        <v>32</v>
      </c>
      <c r="D13">
        <v>44.5</v>
      </c>
    </row>
    <row r="14" spans="1:4" x14ac:dyDescent="0.3">
      <c r="A14">
        <v>13</v>
      </c>
      <c r="B14" t="s">
        <v>16</v>
      </c>
      <c r="C14" t="s">
        <v>32</v>
      </c>
      <c r="D14">
        <v>39</v>
      </c>
    </row>
    <row r="15" spans="1:4" x14ac:dyDescent="0.3">
      <c r="A15">
        <v>14</v>
      </c>
      <c r="B15" t="s">
        <v>17</v>
      </c>
      <c r="C15" t="s">
        <v>33</v>
      </c>
      <c r="D15">
        <v>96</v>
      </c>
    </row>
    <row r="16" spans="1:4" x14ac:dyDescent="0.3">
      <c r="A16">
        <v>15</v>
      </c>
      <c r="B16" t="s">
        <v>18</v>
      </c>
      <c r="C16" t="s">
        <v>34</v>
      </c>
      <c r="D16">
        <v>37.799999999999997</v>
      </c>
    </row>
    <row r="17" spans="1:4" x14ac:dyDescent="0.3">
      <c r="A17">
        <v>16</v>
      </c>
      <c r="B17" t="s">
        <v>19</v>
      </c>
      <c r="C17" t="s">
        <v>34</v>
      </c>
      <c r="D17">
        <v>87.1</v>
      </c>
    </row>
    <row r="18" spans="1:4" x14ac:dyDescent="0.3">
      <c r="A18">
        <v>17</v>
      </c>
      <c r="B18" t="s">
        <v>20</v>
      </c>
      <c r="C18" t="s">
        <v>34</v>
      </c>
      <c r="D18">
        <v>34.700000000000003</v>
      </c>
    </row>
    <row r="19" spans="1:4" x14ac:dyDescent="0.3">
      <c r="A19">
        <v>18</v>
      </c>
      <c r="B19" t="s">
        <v>21</v>
      </c>
      <c r="C19" t="s">
        <v>30</v>
      </c>
      <c r="D19">
        <v>64.7</v>
      </c>
    </row>
    <row r="20" spans="1:4" x14ac:dyDescent="0.3">
      <c r="A20">
        <v>19</v>
      </c>
      <c r="B20" t="s">
        <v>22</v>
      </c>
      <c r="C20" t="s">
        <v>30</v>
      </c>
      <c r="D20">
        <v>35</v>
      </c>
    </row>
    <row r="21" spans="1:4" x14ac:dyDescent="0.3">
      <c r="A21">
        <v>20</v>
      </c>
      <c r="B21" t="s">
        <v>23</v>
      </c>
      <c r="C21" t="s">
        <v>35</v>
      </c>
      <c r="D21">
        <v>38.9</v>
      </c>
    </row>
    <row r="22" spans="1:4" x14ac:dyDescent="0.3">
      <c r="A22">
        <v>21</v>
      </c>
      <c r="B22" t="s">
        <v>24</v>
      </c>
      <c r="C22" t="s">
        <v>35</v>
      </c>
      <c r="D22">
        <v>61.2</v>
      </c>
    </row>
    <row r="23" spans="1:4" x14ac:dyDescent="0.3">
      <c r="A23">
        <v>22</v>
      </c>
      <c r="B23" t="s">
        <v>25</v>
      </c>
      <c r="C23" t="s">
        <v>35</v>
      </c>
      <c r="D23">
        <v>18.600000000000001</v>
      </c>
    </row>
    <row r="24" spans="1:4" x14ac:dyDescent="0.3">
      <c r="A24">
        <v>23</v>
      </c>
      <c r="B24" t="s">
        <v>26</v>
      </c>
      <c r="C24" t="s">
        <v>32</v>
      </c>
      <c r="D24">
        <v>72</v>
      </c>
    </row>
    <row r="25" spans="1:4" x14ac:dyDescent="0.3">
      <c r="A25">
        <v>24</v>
      </c>
      <c r="B25" t="s">
        <v>27</v>
      </c>
      <c r="C25" t="s">
        <v>32</v>
      </c>
      <c r="D25">
        <v>34.299999999999997</v>
      </c>
    </row>
    <row r="26" spans="1:4" x14ac:dyDescent="0.3">
      <c r="A26">
        <v>25</v>
      </c>
      <c r="B26" t="s">
        <v>28</v>
      </c>
      <c r="C26" t="s">
        <v>29</v>
      </c>
      <c r="D26">
        <v>27.3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2776-A31D-417E-A839-F8D1FC97236A}">
  <dimension ref="A1:C56"/>
  <sheetViews>
    <sheetView workbookViewId="0">
      <selection activeCell="E18" sqref="E18"/>
    </sheetView>
  </sheetViews>
  <sheetFormatPr defaultRowHeight="14.4" x14ac:dyDescent="0.3"/>
  <cols>
    <col min="1" max="1" width="13.88671875" customWidth="1"/>
    <col min="3" max="3" width="13.44140625" style="7" customWidth="1"/>
  </cols>
  <sheetData>
    <row r="1" spans="1:3" x14ac:dyDescent="0.3">
      <c r="A1" s="1" t="s">
        <v>37</v>
      </c>
      <c r="B1" s="8" t="s">
        <v>61</v>
      </c>
      <c r="C1" s="9" t="s">
        <v>62</v>
      </c>
    </row>
    <row r="2" spans="1:3" x14ac:dyDescent="0.3">
      <c r="A2">
        <v>1</v>
      </c>
      <c r="B2">
        <f>COUNTIF(Supplier_BOM!A:A, A2)</f>
        <v>3</v>
      </c>
      <c r="C2" s="7">
        <f>AVERAGEIF(Supplier_BOM!A:A, A2, Supplier_BOM!C:C)</f>
        <v>8</v>
      </c>
    </row>
    <row r="3" spans="1:3" x14ac:dyDescent="0.3">
      <c r="A3">
        <v>1</v>
      </c>
      <c r="B3">
        <f>COUNTIF(Supplier_BOM!A:A, A3)</f>
        <v>3</v>
      </c>
      <c r="C3" s="7">
        <f>AVERAGEIF(Supplier_BOM!A:A, A3, Supplier_BOM!C:C)</f>
        <v>8</v>
      </c>
    </row>
    <row r="4" spans="1:3" x14ac:dyDescent="0.3">
      <c r="A4">
        <v>1</v>
      </c>
      <c r="B4">
        <f>COUNTIF(Supplier_BOM!A:A, A4)</f>
        <v>3</v>
      </c>
      <c r="C4" s="7">
        <f>AVERAGEIF(Supplier_BOM!A:A, A4, Supplier_BOM!C:C)</f>
        <v>8</v>
      </c>
    </row>
    <row r="5" spans="1:3" x14ac:dyDescent="0.3">
      <c r="A5">
        <v>2</v>
      </c>
      <c r="B5">
        <f>COUNTIF(Supplier_BOM!A:A, A5)</f>
        <v>2</v>
      </c>
      <c r="C5" s="7">
        <f>AVERAGEIF(Supplier_BOM!A:A, A5, Supplier_BOM!C:C)</f>
        <v>7</v>
      </c>
    </row>
    <row r="6" spans="1:3" x14ac:dyDescent="0.3">
      <c r="A6">
        <v>2</v>
      </c>
      <c r="B6">
        <f>COUNTIF(Supplier_BOM!A:A, A6)</f>
        <v>2</v>
      </c>
      <c r="C6" s="7">
        <f>AVERAGEIF(Supplier_BOM!A:A, A6, Supplier_BOM!C:C)</f>
        <v>7</v>
      </c>
    </row>
    <row r="7" spans="1:3" x14ac:dyDescent="0.3">
      <c r="A7">
        <v>3</v>
      </c>
      <c r="B7">
        <f>COUNTIF(Supplier_BOM!A:A, A7)</f>
        <v>2</v>
      </c>
      <c r="C7" s="7">
        <f>AVERAGEIF(Supplier_BOM!A:A, A7, Supplier_BOM!C:C)</f>
        <v>5</v>
      </c>
    </row>
    <row r="8" spans="1:3" x14ac:dyDescent="0.3">
      <c r="A8">
        <v>3</v>
      </c>
      <c r="B8">
        <f>COUNTIF(Supplier_BOM!A:A, A8)</f>
        <v>2</v>
      </c>
      <c r="C8" s="7">
        <f>AVERAGEIF(Supplier_BOM!A:A, A8, Supplier_BOM!C:C)</f>
        <v>5</v>
      </c>
    </row>
    <row r="9" spans="1:3" x14ac:dyDescent="0.3">
      <c r="A9">
        <v>4</v>
      </c>
      <c r="B9">
        <f>COUNTIF(Supplier_BOM!A:A, A9)</f>
        <v>2</v>
      </c>
      <c r="C9" s="7">
        <f>AVERAGEIF(Supplier_BOM!A:A, A9, Supplier_BOM!C:C)</f>
        <v>7</v>
      </c>
    </row>
    <row r="10" spans="1:3" x14ac:dyDescent="0.3">
      <c r="A10">
        <v>4</v>
      </c>
      <c r="B10">
        <f>COUNTIF(Supplier_BOM!A:A, A10)</f>
        <v>2</v>
      </c>
      <c r="C10" s="7">
        <f>AVERAGEIF(Supplier_BOM!A:A, A10, Supplier_BOM!C:C)</f>
        <v>7</v>
      </c>
    </row>
    <row r="11" spans="1:3" x14ac:dyDescent="0.3">
      <c r="A11">
        <v>5</v>
      </c>
      <c r="B11">
        <f>COUNTIF(Supplier_BOM!A:A, A11)</f>
        <v>1</v>
      </c>
      <c r="C11" s="7">
        <f>AVERAGEIF(Supplier_BOM!A:A, A11, Supplier_BOM!C:C)</f>
        <v>6</v>
      </c>
    </row>
    <row r="12" spans="1:3" x14ac:dyDescent="0.3">
      <c r="A12">
        <v>6</v>
      </c>
      <c r="B12">
        <f>COUNTIF(Supplier_BOM!A:A, A12)</f>
        <v>2</v>
      </c>
      <c r="C12" s="7">
        <f>AVERAGEIF(Supplier_BOM!A:A, A12, Supplier_BOM!C:C)</f>
        <v>12.5</v>
      </c>
    </row>
    <row r="13" spans="1:3" x14ac:dyDescent="0.3">
      <c r="A13">
        <v>6</v>
      </c>
      <c r="B13">
        <f>COUNTIF(Supplier_BOM!A:A, A13)</f>
        <v>2</v>
      </c>
      <c r="C13" s="7">
        <f>AVERAGEIF(Supplier_BOM!A:A, A13, Supplier_BOM!C:C)</f>
        <v>12.5</v>
      </c>
    </row>
    <row r="14" spans="1:3" x14ac:dyDescent="0.3">
      <c r="A14">
        <v>7</v>
      </c>
      <c r="B14">
        <f>COUNTIF(Supplier_BOM!A:A, A14)</f>
        <v>2</v>
      </c>
      <c r="C14" s="7">
        <f>AVERAGEIF(Supplier_BOM!A:A, A14, Supplier_BOM!C:C)</f>
        <v>5</v>
      </c>
    </row>
    <row r="15" spans="1:3" x14ac:dyDescent="0.3">
      <c r="A15">
        <v>7</v>
      </c>
      <c r="B15">
        <f>COUNTIF(Supplier_BOM!A:A, A15)</f>
        <v>2</v>
      </c>
      <c r="C15" s="7">
        <f>AVERAGEIF(Supplier_BOM!A:A, A15, Supplier_BOM!C:C)</f>
        <v>5</v>
      </c>
    </row>
    <row r="16" spans="1:3" x14ac:dyDescent="0.3">
      <c r="A16">
        <v>8</v>
      </c>
      <c r="B16">
        <f>COUNTIF(Supplier_BOM!A:A, A16)</f>
        <v>1</v>
      </c>
      <c r="C16" s="7">
        <f>AVERAGEIF(Supplier_BOM!A:A, A16, Supplier_BOM!C:C)</f>
        <v>14</v>
      </c>
    </row>
    <row r="17" spans="1:3" x14ac:dyDescent="0.3">
      <c r="A17">
        <v>9</v>
      </c>
      <c r="B17">
        <f>COUNTIF(Supplier_BOM!A:A, A17)</f>
        <v>3</v>
      </c>
      <c r="C17" s="7">
        <f>AVERAGEIF(Supplier_BOM!A:A, A17, Supplier_BOM!C:C)</f>
        <v>7.666666666666667</v>
      </c>
    </row>
    <row r="18" spans="1:3" x14ac:dyDescent="0.3">
      <c r="A18">
        <v>9</v>
      </c>
      <c r="B18">
        <f>COUNTIF(Supplier_BOM!A:A, A18)</f>
        <v>3</v>
      </c>
      <c r="C18" s="7">
        <f>AVERAGEIF(Supplier_BOM!A:A, A18, Supplier_BOM!C:C)</f>
        <v>7.666666666666667</v>
      </c>
    </row>
    <row r="19" spans="1:3" x14ac:dyDescent="0.3">
      <c r="A19">
        <v>9</v>
      </c>
      <c r="B19">
        <f>COUNTIF(Supplier_BOM!A:A, A19)</f>
        <v>3</v>
      </c>
      <c r="C19" s="7">
        <f>AVERAGEIF(Supplier_BOM!A:A, A19, Supplier_BOM!C:C)</f>
        <v>7.666666666666667</v>
      </c>
    </row>
    <row r="20" spans="1:3" x14ac:dyDescent="0.3">
      <c r="A20">
        <v>10</v>
      </c>
      <c r="B20">
        <f>COUNTIF(Supplier_BOM!A:A, A20)</f>
        <v>3</v>
      </c>
      <c r="C20" s="7">
        <f>AVERAGEIF(Supplier_BOM!A:A, A20, Supplier_BOM!C:C)</f>
        <v>7</v>
      </c>
    </row>
    <row r="21" spans="1:3" x14ac:dyDescent="0.3">
      <c r="A21">
        <v>10</v>
      </c>
      <c r="B21">
        <f>COUNTIF(Supplier_BOM!A:A, A21)</f>
        <v>3</v>
      </c>
      <c r="C21" s="7">
        <f>AVERAGEIF(Supplier_BOM!A:A, A21, Supplier_BOM!C:C)</f>
        <v>7</v>
      </c>
    </row>
    <row r="22" spans="1:3" x14ac:dyDescent="0.3">
      <c r="A22">
        <v>10</v>
      </c>
      <c r="B22">
        <f>COUNTIF(Supplier_BOM!A:A, A22)</f>
        <v>3</v>
      </c>
      <c r="C22" s="7">
        <f>AVERAGEIF(Supplier_BOM!A:A, A22, Supplier_BOM!C:C)</f>
        <v>7</v>
      </c>
    </row>
    <row r="23" spans="1:3" x14ac:dyDescent="0.3">
      <c r="A23">
        <v>11</v>
      </c>
      <c r="B23">
        <f>COUNTIF(Supplier_BOM!A:A, A23)</f>
        <v>2</v>
      </c>
      <c r="C23" s="7">
        <f>AVERAGEIF(Supplier_BOM!A:A, A23, Supplier_BOM!C:C)</f>
        <v>2</v>
      </c>
    </row>
    <row r="24" spans="1:3" x14ac:dyDescent="0.3">
      <c r="A24">
        <v>11</v>
      </c>
      <c r="B24">
        <f>COUNTIF(Supplier_BOM!A:A, A24)</f>
        <v>2</v>
      </c>
      <c r="C24" s="7">
        <f>AVERAGEIF(Supplier_BOM!A:A, A24, Supplier_BOM!C:C)</f>
        <v>2</v>
      </c>
    </row>
    <row r="25" spans="1:3" x14ac:dyDescent="0.3">
      <c r="A25">
        <v>12</v>
      </c>
      <c r="B25">
        <f>COUNTIF(Supplier_BOM!A:A, A25)</f>
        <v>3</v>
      </c>
      <c r="C25" s="7">
        <f>AVERAGEIF(Supplier_BOM!A:A, A25, Supplier_BOM!C:C)</f>
        <v>6.666666666666667</v>
      </c>
    </row>
    <row r="26" spans="1:3" x14ac:dyDescent="0.3">
      <c r="A26">
        <v>12</v>
      </c>
      <c r="B26">
        <f>COUNTIF(Supplier_BOM!A:A, A26)</f>
        <v>3</v>
      </c>
      <c r="C26" s="7">
        <f>AVERAGEIF(Supplier_BOM!A:A, A26, Supplier_BOM!C:C)</f>
        <v>6.666666666666667</v>
      </c>
    </row>
    <row r="27" spans="1:3" x14ac:dyDescent="0.3">
      <c r="A27">
        <v>12</v>
      </c>
      <c r="B27">
        <f>COUNTIF(Supplier_BOM!A:A, A27)</f>
        <v>3</v>
      </c>
      <c r="C27" s="7">
        <f>AVERAGEIF(Supplier_BOM!A:A, A27, Supplier_BOM!C:C)</f>
        <v>6.666666666666667</v>
      </c>
    </row>
    <row r="28" spans="1:3" x14ac:dyDescent="0.3">
      <c r="A28">
        <v>13</v>
      </c>
      <c r="B28">
        <f>COUNTIF(Supplier_BOM!A:A, A28)</f>
        <v>3</v>
      </c>
      <c r="C28" s="7">
        <f>AVERAGEIF(Supplier_BOM!A:A, A28, Supplier_BOM!C:C)</f>
        <v>8.6666666666666661</v>
      </c>
    </row>
    <row r="29" spans="1:3" x14ac:dyDescent="0.3">
      <c r="A29">
        <v>13</v>
      </c>
      <c r="B29">
        <f>COUNTIF(Supplier_BOM!A:A, A29)</f>
        <v>3</v>
      </c>
      <c r="C29" s="7">
        <f>AVERAGEIF(Supplier_BOM!A:A, A29, Supplier_BOM!C:C)</f>
        <v>8.6666666666666661</v>
      </c>
    </row>
    <row r="30" spans="1:3" x14ac:dyDescent="0.3">
      <c r="A30">
        <v>13</v>
      </c>
      <c r="B30">
        <f>COUNTIF(Supplier_BOM!A:A, A30)</f>
        <v>3</v>
      </c>
      <c r="C30" s="7">
        <f>AVERAGEIF(Supplier_BOM!A:A, A30, Supplier_BOM!C:C)</f>
        <v>8.6666666666666661</v>
      </c>
    </row>
    <row r="31" spans="1:3" x14ac:dyDescent="0.3">
      <c r="A31">
        <v>14</v>
      </c>
      <c r="B31">
        <f>COUNTIF(Supplier_BOM!A:A, A31)</f>
        <v>2</v>
      </c>
      <c r="C31" s="7">
        <f>AVERAGEIF(Supplier_BOM!A:A, A31, Supplier_BOM!C:C)</f>
        <v>4.5</v>
      </c>
    </row>
    <row r="32" spans="1:3" x14ac:dyDescent="0.3">
      <c r="A32">
        <v>14</v>
      </c>
      <c r="B32">
        <f>COUNTIF(Supplier_BOM!A:A, A32)</f>
        <v>2</v>
      </c>
      <c r="C32" s="7">
        <f>AVERAGEIF(Supplier_BOM!A:A, A32, Supplier_BOM!C:C)</f>
        <v>4.5</v>
      </c>
    </row>
    <row r="33" spans="1:3" x14ac:dyDescent="0.3">
      <c r="A33">
        <v>15</v>
      </c>
      <c r="B33">
        <f>COUNTIF(Supplier_BOM!A:A, A33)</f>
        <v>3</v>
      </c>
      <c r="C33" s="7">
        <f>AVERAGEIF(Supplier_BOM!A:A, A33, Supplier_BOM!C:C)</f>
        <v>6</v>
      </c>
    </row>
    <row r="34" spans="1:3" x14ac:dyDescent="0.3">
      <c r="A34">
        <v>15</v>
      </c>
      <c r="B34">
        <f>COUNTIF(Supplier_BOM!A:A, A34)</f>
        <v>3</v>
      </c>
      <c r="C34" s="7">
        <f>AVERAGEIF(Supplier_BOM!A:A, A34, Supplier_BOM!C:C)</f>
        <v>6</v>
      </c>
    </row>
    <row r="35" spans="1:3" x14ac:dyDescent="0.3">
      <c r="A35">
        <v>15</v>
      </c>
      <c r="B35">
        <f>COUNTIF(Supplier_BOM!A:A, A35)</f>
        <v>3</v>
      </c>
      <c r="C35" s="7">
        <f>AVERAGEIF(Supplier_BOM!A:A, A35, Supplier_BOM!C:C)</f>
        <v>6</v>
      </c>
    </row>
    <row r="36" spans="1:3" x14ac:dyDescent="0.3">
      <c r="A36">
        <v>16</v>
      </c>
      <c r="B36">
        <f>COUNTIF(Supplier_BOM!A:A, A36)</f>
        <v>3</v>
      </c>
      <c r="C36" s="7">
        <f>AVERAGEIF(Supplier_BOM!A:A, A36, Supplier_BOM!C:C)</f>
        <v>7.666666666666667</v>
      </c>
    </row>
    <row r="37" spans="1:3" x14ac:dyDescent="0.3">
      <c r="A37">
        <v>16</v>
      </c>
      <c r="B37">
        <f>COUNTIF(Supplier_BOM!A:A, A37)</f>
        <v>3</v>
      </c>
      <c r="C37" s="7">
        <f>AVERAGEIF(Supplier_BOM!A:A, A37, Supplier_BOM!C:C)</f>
        <v>7.666666666666667</v>
      </c>
    </row>
    <row r="38" spans="1:3" x14ac:dyDescent="0.3">
      <c r="A38">
        <v>16</v>
      </c>
      <c r="B38">
        <f>COUNTIF(Supplier_BOM!A:A, A38)</f>
        <v>3</v>
      </c>
      <c r="C38" s="7">
        <f>AVERAGEIF(Supplier_BOM!A:A, A38, Supplier_BOM!C:C)</f>
        <v>7.666666666666667</v>
      </c>
    </row>
    <row r="39" spans="1:3" x14ac:dyDescent="0.3">
      <c r="A39">
        <v>17</v>
      </c>
      <c r="B39">
        <f>COUNTIF(Supplier_BOM!A:A, A39)</f>
        <v>1</v>
      </c>
      <c r="C39" s="7">
        <f>AVERAGEIF(Supplier_BOM!A:A, A39, Supplier_BOM!C:C)</f>
        <v>7</v>
      </c>
    </row>
    <row r="40" spans="1:3" x14ac:dyDescent="0.3">
      <c r="A40">
        <v>18</v>
      </c>
      <c r="B40">
        <f>COUNTIF(Supplier_BOM!A:A, A40)</f>
        <v>3</v>
      </c>
      <c r="C40" s="7">
        <f>AVERAGEIF(Supplier_BOM!A:A, A40, Supplier_BOM!C:C)</f>
        <v>8.6666666666666661</v>
      </c>
    </row>
    <row r="41" spans="1:3" x14ac:dyDescent="0.3">
      <c r="A41">
        <v>18</v>
      </c>
      <c r="B41">
        <f>COUNTIF(Supplier_BOM!A:A, A41)</f>
        <v>3</v>
      </c>
      <c r="C41" s="7">
        <f>AVERAGEIF(Supplier_BOM!A:A, A41, Supplier_BOM!C:C)</f>
        <v>8.6666666666666661</v>
      </c>
    </row>
    <row r="42" spans="1:3" x14ac:dyDescent="0.3">
      <c r="A42">
        <v>18</v>
      </c>
      <c r="B42">
        <f>COUNTIF(Supplier_BOM!A:A, A42)</f>
        <v>3</v>
      </c>
      <c r="C42" s="7">
        <f>AVERAGEIF(Supplier_BOM!A:A, A42, Supplier_BOM!C:C)</f>
        <v>8.6666666666666661</v>
      </c>
    </row>
    <row r="43" spans="1:3" x14ac:dyDescent="0.3">
      <c r="A43">
        <v>19</v>
      </c>
      <c r="B43">
        <f>COUNTIF(Supplier_BOM!A:A, A43)</f>
        <v>3</v>
      </c>
      <c r="C43" s="7">
        <f>AVERAGEIF(Supplier_BOM!A:A, A43, Supplier_BOM!C:C)</f>
        <v>4.333333333333333</v>
      </c>
    </row>
    <row r="44" spans="1:3" x14ac:dyDescent="0.3">
      <c r="A44">
        <v>19</v>
      </c>
      <c r="B44">
        <f>COUNTIF(Supplier_BOM!A:A, A44)</f>
        <v>3</v>
      </c>
      <c r="C44" s="7">
        <f>AVERAGEIF(Supplier_BOM!A:A, A44, Supplier_BOM!C:C)</f>
        <v>4.333333333333333</v>
      </c>
    </row>
    <row r="45" spans="1:3" x14ac:dyDescent="0.3">
      <c r="A45">
        <v>19</v>
      </c>
      <c r="B45">
        <f>COUNTIF(Supplier_BOM!A:A, A45)</f>
        <v>3</v>
      </c>
      <c r="C45" s="7">
        <f>AVERAGEIF(Supplier_BOM!A:A, A45, Supplier_BOM!C:C)</f>
        <v>4.333333333333333</v>
      </c>
    </row>
    <row r="46" spans="1:3" x14ac:dyDescent="0.3">
      <c r="A46">
        <v>20</v>
      </c>
      <c r="B46">
        <f>COUNTIF(Supplier_BOM!A:A, A46)</f>
        <v>2</v>
      </c>
      <c r="C46" s="7">
        <f>AVERAGEIF(Supplier_BOM!A:A, A46, Supplier_BOM!C:C)</f>
        <v>11</v>
      </c>
    </row>
    <row r="47" spans="1:3" x14ac:dyDescent="0.3">
      <c r="A47">
        <v>20</v>
      </c>
      <c r="B47">
        <f>COUNTIF(Supplier_BOM!A:A, A47)</f>
        <v>2</v>
      </c>
      <c r="C47" s="7">
        <f>AVERAGEIF(Supplier_BOM!A:A, A47, Supplier_BOM!C:C)</f>
        <v>11</v>
      </c>
    </row>
    <row r="48" spans="1:3" x14ac:dyDescent="0.3">
      <c r="A48">
        <v>21</v>
      </c>
      <c r="B48">
        <f>COUNTIF(Supplier_BOM!A:A, A48)</f>
        <v>2</v>
      </c>
      <c r="C48" s="7">
        <f>AVERAGEIF(Supplier_BOM!A:A, A48, Supplier_BOM!C:C)</f>
        <v>8.5</v>
      </c>
    </row>
    <row r="49" spans="1:3" x14ac:dyDescent="0.3">
      <c r="A49">
        <v>21</v>
      </c>
      <c r="B49">
        <f>COUNTIF(Supplier_BOM!A:A, A49)</f>
        <v>2</v>
      </c>
      <c r="C49" s="7">
        <f>AVERAGEIF(Supplier_BOM!A:A, A49, Supplier_BOM!C:C)</f>
        <v>8.5</v>
      </c>
    </row>
    <row r="50" spans="1:3" x14ac:dyDescent="0.3">
      <c r="A50">
        <v>22</v>
      </c>
      <c r="B50">
        <f>COUNTIF(Supplier_BOM!A:A, A50)</f>
        <v>3</v>
      </c>
      <c r="C50" s="7">
        <f>AVERAGEIF(Supplier_BOM!A:A, A50, Supplier_BOM!C:C)</f>
        <v>5</v>
      </c>
    </row>
    <row r="51" spans="1:3" x14ac:dyDescent="0.3">
      <c r="A51">
        <v>22</v>
      </c>
      <c r="B51">
        <f>COUNTIF(Supplier_BOM!A:A, A51)</f>
        <v>3</v>
      </c>
      <c r="C51" s="7">
        <f>AVERAGEIF(Supplier_BOM!A:A, A51, Supplier_BOM!C:C)</f>
        <v>5</v>
      </c>
    </row>
    <row r="52" spans="1:3" x14ac:dyDescent="0.3">
      <c r="A52">
        <v>22</v>
      </c>
      <c r="B52">
        <f>COUNTIF(Supplier_BOM!A:A, A52)</f>
        <v>3</v>
      </c>
      <c r="C52" s="7">
        <f>AVERAGEIF(Supplier_BOM!A:A, A52, Supplier_BOM!C:C)</f>
        <v>5</v>
      </c>
    </row>
    <row r="53" spans="1:3" x14ac:dyDescent="0.3">
      <c r="A53">
        <v>23</v>
      </c>
      <c r="B53">
        <f>COUNTIF(Supplier_BOM!A:A, A53)</f>
        <v>2</v>
      </c>
      <c r="C53" s="7">
        <f>AVERAGEIF(Supplier_BOM!A:A, A53, Supplier_BOM!C:C)</f>
        <v>9</v>
      </c>
    </row>
    <row r="54" spans="1:3" x14ac:dyDescent="0.3">
      <c r="A54">
        <v>23</v>
      </c>
      <c r="B54">
        <f>COUNTIF(Supplier_BOM!A:A, A54)</f>
        <v>2</v>
      </c>
      <c r="C54" s="7">
        <f>AVERAGEIF(Supplier_BOM!A:A, A54, Supplier_BOM!C:C)</f>
        <v>9</v>
      </c>
    </row>
    <row r="55" spans="1:3" x14ac:dyDescent="0.3">
      <c r="A55">
        <v>24</v>
      </c>
      <c r="B55">
        <f>COUNTIF(Supplier_BOM!A:A, A55)</f>
        <v>1</v>
      </c>
      <c r="C55" s="7">
        <f>AVERAGEIF(Supplier_BOM!A:A, A55, Supplier_BOM!C:C)</f>
        <v>1</v>
      </c>
    </row>
    <row r="56" spans="1:3" x14ac:dyDescent="0.3">
      <c r="A56">
        <v>25</v>
      </c>
      <c r="B56">
        <f>COUNTIF(Supplier_BOM!A:A, A56)</f>
        <v>1</v>
      </c>
      <c r="C56" s="7">
        <f>AVERAGEIF(Supplier_BOM!A:A, A56, Supplier_BOM!C:C)</f>
        <v>14</v>
      </c>
    </row>
  </sheetData>
  <conditionalFormatting sqref="B1:B1048576">
    <cfRule type="cellIs" dxfId="1" priority="2" operator="equal">
      <formula>1</formula>
    </cfRule>
    <cfRule type="cellIs" priority="3" operator="equal">
      <formula>1</formula>
    </cfRule>
  </conditionalFormatting>
  <conditionalFormatting sqref="C1:C1048576">
    <cfRule type="cellIs" dxfId="0" priority="1" operator="greaterThan">
      <formula>10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A65D-C7C6-468B-909A-2BB86C12D6B4}">
  <dimension ref="A1:F89"/>
  <sheetViews>
    <sheetView workbookViewId="0">
      <selection sqref="A1:A1048576"/>
    </sheetView>
  </sheetViews>
  <sheetFormatPr defaultRowHeight="14.4" x14ac:dyDescent="0.3"/>
  <cols>
    <col min="1" max="1" width="14.109375" customWidth="1"/>
    <col min="2" max="2" width="13" customWidth="1"/>
    <col min="3" max="3" width="14.33203125" customWidth="1"/>
    <col min="5" max="5" width="24.5546875" customWidth="1"/>
    <col min="6" max="6" width="11.77734375" customWidth="1"/>
  </cols>
  <sheetData>
    <row r="1" spans="1:6" x14ac:dyDescent="0.3">
      <c r="A1" s="1" t="s">
        <v>0</v>
      </c>
      <c r="B1" s="1" t="s">
        <v>37</v>
      </c>
      <c r="C1" s="2" t="s">
        <v>63</v>
      </c>
      <c r="D1" s="2"/>
      <c r="E1" s="2"/>
      <c r="F1" s="2"/>
    </row>
    <row r="2" spans="1:6" x14ac:dyDescent="0.3">
      <c r="A2">
        <v>1</v>
      </c>
      <c r="B2">
        <v>20</v>
      </c>
      <c r="C2">
        <v>6</v>
      </c>
    </row>
    <row r="3" spans="1:6" x14ac:dyDescent="0.3">
      <c r="A3">
        <v>1</v>
      </c>
      <c r="B3">
        <v>3</v>
      </c>
      <c r="C3">
        <v>10</v>
      </c>
    </row>
    <row r="4" spans="1:6" x14ac:dyDescent="0.3">
      <c r="A4">
        <v>1</v>
      </c>
      <c r="B4">
        <v>9</v>
      </c>
      <c r="C4">
        <v>6</v>
      </c>
    </row>
    <row r="5" spans="1:6" x14ac:dyDescent="0.3">
      <c r="A5">
        <v>2</v>
      </c>
      <c r="B5">
        <v>7</v>
      </c>
      <c r="C5">
        <v>11</v>
      </c>
    </row>
    <row r="6" spans="1:6" x14ac:dyDescent="0.3">
      <c r="A6">
        <v>2</v>
      </c>
      <c r="B6">
        <v>22</v>
      </c>
      <c r="C6">
        <v>11</v>
      </c>
    </row>
    <row r="7" spans="1:6" x14ac:dyDescent="0.3">
      <c r="A7">
        <v>2</v>
      </c>
      <c r="B7">
        <v>4</v>
      </c>
      <c r="C7">
        <v>9</v>
      </c>
    </row>
    <row r="8" spans="1:6" x14ac:dyDescent="0.3">
      <c r="A8">
        <v>2</v>
      </c>
      <c r="B8">
        <v>14</v>
      </c>
      <c r="C8">
        <v>18</v>
      </c>
    </row>
    <row r="9" spans="1:6" x14ac:dyDescent="0.3">
      <c r="A9">
        <v>2</v>
      </c>
      <c r="B9">
        <v>13</v>
      </c>
      <c r="C9">
        <v>7</v>
      </c>
    </row>
    <row r="10" spans="1:6" x14ac:dyDescent="0.3">
      <c r="A10">
        <v>3</v>
      </c>
      <c r="B10">
        <v>5</v>
      </c>
      <c r="C10">
        <v>15</v>
      </c>
    </row>
    <row r="11" spans="1:6" x14ac:dyDescent="0.3">
      <c r="A11">
        <v>3</v>
      </c>
      <c r="B11">
        <v>14</v>
      </c>
      <c r="C11">
        <v>18</v>
      </c>
    </row>
    <row r="12" spans="1:6" x14ac:dyDescent="0.3">
      <c r="A12">
        <v>3</v>
      </c>
      <c r="B12">
        <v>22</v>
      </c>
      <c r="C12">
        <v>11</v>
      </c>
    </row>
    <row r="13" spans="1:6" x14ac:dyDescent="0.3">
      <c r="A13">
        <v>3</v>
      </c>
      <c r="B13">
        <v>16</v>
      </c>
      <c r="C13">
        <v>6</v>
      </c>
    </row>
    <row r="14" spans="1:6" x14ac:dyDescent="0.3">
      <c r="A14">
        <v>4</v>
      </c>
      <c r="B14">
        <v>18</v>
      </c>
      <c r="C14">
        <v>6</v>
      </c>
    </row>
    <row r="15" spans="1:6" x14ac:dyDescent="0.3">
      <c r="A15">
        <v>4</v>
      </c>
      <c r="B15">
        <v>18</v>
      </c>
      <c r="C15">
        <v>6</v>
      </c>
    </row>
    <row r="16" spans="1:6" x14ac:dyDescent="0.3">
      <c r="A16">
        <v>4</v>
      </c>
      <c r="B16">
        <v>25</v>
      </c>
      <c r="C16">
        <v>7</v>
      </c>
    </row>
    <row r="17" spans="1:3" x14ac:dyDescent="0.3">
      <c r="A17">
        <v>4</v>
      </c>
      <c r="B17">
        <v>5</v>
      </c>
      <c r="C17">
        <v>15</v>
      </c>
    </row>
    <row r="18" spans="1:3" x14ac:dyDescent="0.3">
      <c r="A18">
        <v>4</v>
      </c>
      <c r="B18">
        <v>12</v>
      </c>
      <c r="C18">
        <v>7</v>
      </c>
    </row>
    <row r="19" spans="1:3" x14ac:dyDescent="0.3">
      <c r="A19">
        <v>5</v>
      </c>
      <c r="B19">
        <v>23</v>
      </c>
      <c r="C19">
        <v>6</v>
      </c>
    </row>
    <row r="20" spans="1:3" x14ac:dyDescent="0.3">
      <c r="A20">
        <v>5</v>
      </c>
      <c r="B20">
        <v>22</v>
      </c>
      <c r="C20">
        <v>11</v>
      </c>
    </row>
    <row r="21" spans="1:3" x14ac:dyDescent="0.3">
      <c r="A21">
        <v>6</v>
      </c>
      <c r="B21">
        <v>3</v>
      </c>
      <c r="C21">
        <v>10</v>
      </c>
    </row>
    <row r="22" spans="1:3" x14ac:dyDescent="0.3">
      <c r="A22">
        <v>6</v>
      </c>
      <c r="B22">
        <v>13</v>
      </c>
      <c r="C22">
        <v>7</v>
      </c>
    </row>
    <row r="23" spans="1:3" x14ac:dyDescent="0.3">
      <c r="A23">
        <v>6</v>
      </c>
      <c r="B23">
        <v>1</v>
      </c>
      <c r="C23">
        <v>9</v>
      </c>
    </row>
    <row r="24" spans="1:3" x14ac:dyDescent="0.3">
      <c r="A24">
        <v>7</v>
      </c>
      <c r="B24">
        <v>5</v>
      </c>
      <c r="C24">
        <v>15</v>
      </c>
    </row>
    <row r="25" spans="1:3" x14ac:dyDescent="0.3">
      <c r="A25">
        <v>7</v>
      </c>
      <c r="B25">
        <v>3</v>
      </c>
      <c r="C25">
        <v>10</v>
      </c>
    </row>
    <row r="26" spans="1:3" x14ac:dyDescent="0.3">
      <c r="A26">
        <v>7</v>
      </c>
      <c r="B26">
        <v>13</v>
      </c>
      <c r="C26">
        <v>7</v>
      </c>
    </row>
    <row r="27" spans="1:3" x14ac:dyDescent="0.3">
      <c r="A27">
        <v>7</v>
      </c>
      <c r="B27">
        <v>15</v>
      </c>
      <c r="C27">
        <v>9</v>
      </c>
    </row>
    <row r="28" spans="1:3" x14ac:dyDescent="0.3">
      <c r="A28">
        <v>7</v>
      </c>
      <c r="B28">
        <v>23</v>
      </c>
      <c r="C28">
        <v>6</v>
      </c>
    </row>
    <row r="29" spans="1:3" x14ac:dyDescent="0.3">
      <c r="A29">
        <v>8</v>
      </c>
      <c r="B29">
        <v>2</v>
      </c>
      <c r="C29">
        <v>9</v>
      </c>
    </row>
    <row r="30" spans="1:3" x14ac:dyDescent="0.3">
      <c r="A30">
        <v>8</v>
      </c>
      <c r="B30">
        <v>15</v>
      </c>
      <c r="C30">
        <v>9</v>
      </c>
    </row>
    <row r="31" spans="1:3" x14ac:dyDescent="0.3">
      <c r="A31">
        <v>8</v>
      </c>
      <c r="B31">
        <v>4</v>
      </c>
      <c r="C31">
        <v>9</v>
      </c>
    </row>
    <row r="32" spans="1:3" x14ac:dyDescent="0.3">
      <c r="A32">
        <v>9</v>
      </c>
      <c r="B32">
        <v>9</v>
      </c>
      <c r="C32">
        <v>6</v>
      </c>
    </row>
    <row r="33" spans="1:3" x14ac:dyDescent="0.3">
      <c r="A33">
        <v>9</v>
      </c>
      <c r="B33">
        <v>19</v>
      </c>
      <c r="C33">
        <v>9</v>
      </c>
    </row>
    <row r="34" spans="1:3" x14ac:dyDescent="0.3">
      <c r="A34">
        <v>9</v>
      </c>
      <c r="B34">
        <v>7</v>
      </c>
      <c r="C34">
        <v>11</v>
      </c>
    </row>
    <row r="35" spans="1:3" x14ac:dyDescent="0.3">
      <c r="A35">
        <v>9</v>
      </c>
      <c r="B35">
        <v>4</v>
      </c>
      <c r="C35">
        <v>9</v>
      </c>
    </row>
    <row r="36" spans="1:3" x14ac:dyDescent="0.3">
      <c r="A36">
        <v>10</v>
      </c>
      <c r="B36">
        <v>12</v>
      </c>
      <c r="C36">
        <v>7</v>
      </c>
    </row>
    <row r="37" spans="1:3" x14ac:dyDescent="0.3">
      <c r="A37">
        <v>10</v>
      </c>
      <c r="B37">
        <v>4</v>
      </c>
      <c r="C37">
        <v>9</v>
      </c>
    </row>
    <row r="38" spans="1:3" x14ac:dyDescent="0.3">
      <c r="A38">
        <v>11</v>
      </c>
      <c r="B38">
        <v>15</v>
      </c>
      <c r="C38">
        <v>9</v>
      </c>
    </row>
    <row r="39" spans="1:3" x14ac:dyDescent="0.3">
      <c r="A39">
        <v>11</v>
      </c>
      <c r="B39">
        <v>22</v>
      </c>
      <c r="C39">
        <v>11</v>
      </c>
    </row>
    <row r="40" spans="1:3" x14ac:dyDescent="0.3">
      <c r="A40">
        <v>11</v>
      </c>
      <c r="B40">
        <v>2</v>
      </c>
      <c r="C40">
        <v>9</v>
      </c>
    </row>
    <row r="41" spans="1:3" x14ac:dyDescent="0.3">
      <c r="A41">
        <v>12</v>
      </c>
      <c r="B41">
        <v>10</v>
      </c>
      <c r="C41">
        <v>7</v>
      </c>
    </row>
    <row r="42" spans="1:3" x14ac:dyDescent="0.3">
      <c r="A42">
        <v>12</v>
      </c>
      <c r="B42">
        <v>19</v>
      </c>
      <c r="C42">
        <v>9</v>
      </c>
    </row>
    <row r="43" spans="1:3" x14ac:dyDescent="0.3">
      <c r="A43">
        <v>12</v>
      </c>
      <c r="B43">
        <v>3</v>
      </c>
      <c r="C43">
        <v>10</v>
      </c>
    </row>
    <row r="44" spans="1:3" x14ac:dyDescent="0.3">
      <c r="A44">
        <v>12</v>
      </c>
      <c r="B44">
        <v>4</v>
      </c>
      <c r="C44">
        <v>9</v>
      </c>
    </row>
    <row r="45" spans="1:3" x14ac:dyDescent="0.3">
      <c r="A45">
        <v>13</v>
      </c>
      <c r="B45">
        <v>19</v>
      </c>
      <c r="C45">
        <v>9</v>
      </c>
    </row>
    <row r="46" spans="1:3" x14ac:dyDescent="0.3">
      <c r="A46">
        <v>13</v>
      </c>
      <c r="B46">
        <v>16</v>
      </c>
      <c r="C46">
        <v>6</v>
      </c>
    </row>
    <row r="47" spans="1:3" x14ac:dyDescent="0.3">
      <c r="A47">
        <v>13</v>
      </c>
      <c r="B47">
        <v>5</v>
      </c>
      <c r="C47">
        <v>15</v>
      </c>
    </row>
    <row r="48" spans="1:3" x14ac:dyDescent="0.3">
      <c r="A48">
        <v>14</v>
      </c>
      <c r="B48">
        <v>24</v>
      </c>
      <c r="C48">
        <v>84</v>
      </c>
    </row>
    <row r="49" spans="1:3" x14ac:dyDescent="0.3">
      <c r="A49">
        <v>14</v>
      </c>
      <c r="B49">
        <v>1</v>
      </c>
      <c r="C49">
        <v>9</v>
      </c>
    </row>
    <row r="50" spans="1:3" x14ac:dyDescent="0.3">
      <c r="A50">
        <v>14</v>
      </c>
      <c r="B50">
        <v>25</v>
      </c>
      <c r="C50">
        <v>7</v>
      </c>
    </row>
    <row r="51" spans="1:3" x14ac:dyDescent="0.3">
      <c r="A51">
        <v>15</v>
      </c>
      <c r="B51">
        <v>6</v>
      </c>
      <c r="C51">
        <v>6</v>
      </c>
    </row>
    <row r="52" spans="1:3" x14ac:dyDescent="0.3">
      <c r="A52">
        <v>15</v>
      </c>
      <c r="B52">
        <v>6</v>
      </c>
      <c r="C52">
        <v>6</v>
      </c>
    </row>
    <row r="53" spans="1:3" x14ac:dyDescent="0.3">
      <c r="A53">
        <v>15</v>
      </c>
      <c r="B53">
        <v>4</v>
      </c>
      <c r="C53">
        <v>9</v>
      </c>
    </row>
    <row r="54" spans="1:3" x14ac:dyDescent="0.3">
      <c r="A54">
        <v>15</v>
      </c>
      <c r="B54">
        <v>25</v>
      </c>
      <c r="C54">
        <v>7</v>
      </c>
    </row>
    <row r="55" spans="1:3" x14ac:dyDescent="0.3">
      <c r="A55">
        <v>16</v>
      </c>
      <c r="B55">
        <v>1</v>
      </c>
      <c r="C55">
        <v>9</v>
      </c>
    </row>
    <row r="56" spans="1:3" x14ac:dyDescent="0.3">
      <c r="A56">
        <v>16</v>
      </c>
      <c r="B56">
        <v>10</v>
      </c>
      <c r="C56">
        <v>7</v>
      </c>
    </row>
    <row r="57" spans="1:3" x14ac:dyDescent="0.3">
      <c r="A57">
        <v>16</v>
      </c>
      <c r="B57">
        <v>11</v>
      </c>
      <c r="C57">
        <v>28</v>
      </c>
    </row>
    <row r="58" spans="1:3" x14ac:dyDescent="0.3">
      <c r="A58">
        <v>16</v>
      </c>
      <c r="B58">
        <v>5</v>
      </c>
      <c r="C58">
        <v>15</v>
      </c>
    </row>
    <row r="59" spans="1:3" x14ac:dyDescent="0.3">
      <c r="A59">
        <v>16</v>
      </c>
      <c r="B59">
        <v>8</v>
      </c>
      <c r="C59">
        <v>6</v>
      </c>
    </row>
    <row r="60" spans="1:3" x14ac:dyDescent="0.3">
      <c r="A60">
        <v>17</v>
      </c>
      <c r="B60">
        <v>23</v>
      </c>
      <c r="C60">
        <v>6</v>
      </c>
    </row>
    <row r="61" spans="1:3" x14ac:dyDescent="0.3">
      <c r="A61">
        <v>17</v>
      </c>
      <c r="B61">
        <v>7</v>
      </c>
      <c r="C61">
        <v>11</v>
      </c>
    </row>
    <row r="62" spans="1:3" x14ac:dyDescent="0.3">
      <c r="A62">
        <v>17</v>
      </c>
      <c r="B62">
        <v>17</v>
      </c>
      <c r="C62">
        <v>11</v>
      </c>
    </row>
    <row r="63" spans="1:3" x14ac:dyDescent="0.3">
      <c r="A63">
        <v>17</v>
      </c>
      <c r="B63">
        <v>8</v>
      </c>
      <c r="C63">
        <v>6</v>
      </c>
    </row>
    <row r="64" spans="1:3" x14ac:dyDescent="0.3">
      <c r="A64">
        <v>18</v>
      </c>
      <c r="B64">
        <v>15</v>
      </c>
      <c r="C64">
        <v>9</v>
      </c>
    </row>
    <row r="65" spans="1:3" x14ac:dyDescent="0.3">
      <c r="A65">
        <v>18</v>
      </c>
      <c r="B65">
        <v>21</v>
      </c>
      <c r="C65">
        <v>7</v>
      </c>
    </row>
    <row r="66" spans="1:3" x14ac:dyDescent="0.3">
      <c r="A66">
        <v>18</v>
      </c>
      <c r="B66">
        <v>11</v>
      </c>
      <c r="C66">
        <v>28</v>
      </c>
    </row>
    <row r="67" spans="1:3" x14ac:dyDescent="0.3">
      <c r="A67">
        <v>19</v>
      </c>
      <c r="B67">
        <v>12</v>
      </c>
      <c r="C67">
        <v>7</v>
      </c>
    </row>
    <row r="68" spans="1:3" x14ac:dyDescent="0.3">
      <c r="A68">
        <v>19</v>
      </c>
      <c r="B68">
        <v>2</v>
      </c>
      <c r="C68">
        <v>9</v>
      </c>
    </row>
    <row r="69" spans="1:3" x14ac:dyDescent="0.3">
      <c r="A69">
        <v>19</v>
      </c>
      <c r="B69">
        <v>20</v>
      </c>
      <c r="C69">
        <v>6</v>
      </c>
    </row>
    <row r="70" spans="1:3" x14ac:dyDescent="0.3">
      <c r="A70">
        <v>19</v>
      </c>
      <c r="B70">
        <v>2</v>
      </c>
      <c r="C70">
        <v>9</v>
      </c>
    </row>
    <row r="71" spans="1:3" x14ac:dyDescent="0.3">
      <c r="A71">
        <v>20</v>
      </c>
      <c r="B71">
        <v>15</v>
      </c>
      <c r="C71">
        <v>9</v>
      </c>
    </row>
    <row r="72" spans="1:3" x14ac:dyDescent="0.3">
      <c r="A72">
        <v>20</v>
      </c>
      <c r="B72">
        <v>11</v>
      </c>
      <c r="C72">
        <v>28</v>
      </c>
    </row>
    <row r="73" spans="1:3" x14ac:dyDescent="0.3">
      <c r="A73">
        <v>21</v>
      </c>
      <c r="B73">
        <v>7</v>
      </c>
      <c r="C73">
        <v>11</v>
      </c>
    </row>
    <row r="74" spans="1:3" x14ac:dyDescent="0.3">
      <c r="A74">
        <v>21</v>
      </c>
      <c r="B74">
        <v>16</v>
      </c>
      <c r="C74">
        <v>6</v>
      </c>
    </row>
    <row r="75" spans="1:3" x14ac:dyDescent="0.3">
      <c r="A75">
        <v>21</v>
      </c>
      <c r="B75">
        <v>4</v>
      </c>
      <c r="C75">
        <v>9</v>
      </c>
    </row>
    <row r="76" spans="1:3" x14ac:dyDescent="0.3">
      <c r="A76">
        <v>21</v>
      </c>
      <c r="B76">
        <v>22</v>
      </c>
      <c r="C76">
        <v>11</v>
      </c>
    </row>
    <row r="77" spans="1:3" x14ac:dyDescent="0.3">
      <c r="A77">
        <v>21</v>
      </c>
      <c r="B77">
        <v>21</v>
      </c>
      <c r="C77">
        <v>7</v>
      </c>
    </row>
    <row r="78" spans="1:3" x14ac:dyDescent="0.3">
      <c r="A78">
        <v>22</v>
      </c>
      <c r="B78">
        <v>12</v>
      </c>
      <c r="C78">
        <v>7</v>
      </c>
    </row>
    <row r="79" spans="1:3" x14ac:dyDescent="0.3">
      <c r="A79">
        <v>22</v>
      </c>
      <c r="B79">
        <v>15</v>
      </c>
      <c r="C79">
        <v>9</v>
      </c>
    </row>
    <row r="80" spans="1:3" x14ac:dyDescent="0.3">
      <c r="A80">
        <v>23</v>
      </c>
      <c r="B80">
        <v>14</v>
      </c>
      <c r="C80">
        <v>18</v>
      </c>
    </row>
    <row r="81" spans="1:3" x14ac:dyDescent="0.3">
      <c r="A81">
        <v>23</v>
      </c>
      <c r="B81">
        <v>20</v>
      </c>
      <c r="C81">
        <v>6</v>
      </c>
    </row>
    <row r="82" spans="1:3" x14ac:dyDescent="0.3">
      <c r="A82">
        <v>23</v>
      </c>
      <c r="B82">
        <v>18</v>
      </c>
      <c r="C82">
        <v>6</v>
      </c>
    </row>
    <row r="83" spans="1:3" x14ac:dyDescent="0.3">
      <c r="A83">
        <v>23</v>
      </c>
      <c r="B83">
        <v>7</v>
      </c>
      <c r="C83">
        <v>11</v>
      </c>
    </row>
    <row r="84" spans="1:3" x14ac:dyDescent="0.3">
      <c r="A84">
        <v>23</v>
      </c>
      <c r="B84">
        <v>10</v>
      </c>
      <c r="C84">
        <v>7</v>
      </c>
    </row>
    <row r="85" spans="1:3" x14ac:dyDescent="0.3">
      <c r="A85">
        <v>24</v>
      </c>
      <c r="B85">
        <v>25</v>
      </c>
      <c r="C85">
        <v>7</v>
      </c>
    </row>
    <row r="86" spans="1:3" x14ac:dyDescent="0.3">
      <c r="A86">
        <v>24</v>
      </c>
      <c r="B86">
        <v>14</v>
      </c>
      <c r="C86">
        <v>18</v>
      </c>
    </row>
    <row r="87" spans="1:3" x14ac:dyDescent="0.3">
      <c r="A87">
        <v>25</v>
      </c>
      <c r="B87">
        <v>19</v>
      </c>
      <c r="C87">
        <v>9</v>
      </c>
    </row>
    <row r="88" spans="1:3" x14ac:dyDescent="0.3">
      <c r="A88">
        <v>25</v>
      </c>
      <c r="B88">
        <v>18</v>
      </c>
      <c r="C88">
        <v>6</v>
      </c>
    </row>
    <row r="89" spans="1:3" x14ac:dyDescent="0.3">
      <c r="A89">
        <v>25</v>
      </c>
      <c r="B89">
        <v>21</v>
      </c>
      <c r="C89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7FC7F-1204-4955-8686-346175F06DB7}">
  <dimension ref="A1:C89"/>
  <sheetViews>
    <sheetView tabSelected="1" topLeftCell="A64" workbookViewId="0">
      <selection activeCell="D67" sqref="D67"/>
    </sheetView>
  </sheetViews>
  <sheetFormatPr defaultRowHeight="14.4" x14ac:dyDescent="0.3"/>
  <cols>
    <col min="1" max="1" width="14.109375" customWidth="1"/>
    <col min="2" max="2" width="12.109375" customWidth="1"/>
  </cols>
  <sheetData>
    <row r="1" spans="1:3" x14ac:dyDescent="0.3">
      <c r="A1" s="1" t="s">
        <v>0</v>
      </c>
      <c r="B1" s="5" t="s">
        <v>71</v>
      </c>
      <c r="C1" t="s">
        <v>65</v>
      </c>
    </row>
    <row r="2" spans="1:3" x14ac:dyDescent="0.3">
      <c r="A2">
        <v>1</v>
      </c>
      <c r="B2">
        <f>SUMIF('Build Cost'!A:A, A2, 'Build Cost'!C:C)</f>
        <v>22</v>
      </c>
      <c r="C2">
        <f>VLOOKUP(A2, Products!A:D, 4, FALSE)</f>
        <v>24.2</v>
      </c>
    </row>
    <row r="3" spans="1:3" x14ac:dyDescent="0.3">
      <c r="A3">
        <v>1</v>
      </c>
      <c r="B3">
        <f>SUMIF('Build Cost'!A:A, A3, 'Build Cost'!C:C)</f>
        <v>22</v>
      </c>
      <c r="C3">
        <f>VLOOKUP(A3, Products!A:D, 4, FALSE)</f>
        <v>24.2</v>
      </c>
    </row>
    <row r="4" spans="1:3" x14ac:dyDescent="0.3">
      <c r="A4">
        <v>1</v>
      </c>
      <c r="B4">
        <f>SUMIF('Build Cost'!A:A, A4, 'Build Cost'!C:C)</f>
        <v>22</v>
      </c>
      <c r="C4">
        <f>VLOOKUP(A4, Products!A:D, 4, FALSE)</f>
        <v>24.2</v>
      </c>
    </row>
    <row r="5" spans="1:3" x14ac:dyDescent="0.3">
      <c r="A5">
        <v>2</v>
      </c>
      <c r="B5">
        <f>SUMIF('Build Cost'!A:A, A5, 'Build Cost'!C:C)</f>
        <v>56</v>
      </c>
      <c r="C5">
        <f>VLOOKUP(A5, Products!A:D, 4, FALSE)</f>
        <v>54.9</v>
      </c>
    </row>
    <row r="6" spans="1:3" x14ac:dyDescent="0.3">
      <c r="A6">
        <v>2</v>
      </c>
      <c r="B6">
        <f>SUMIF('Build Cost'!A:A, A6, 'Build Cost'!C:C)</f>
        <v>56</v>
      </c>
      <c r="C6">
        <f>VLOOKUP(A6, Products!A:D, 4, FALSE)</f>
        <v>54.9</v>
      </c>
    </row>
    <row r="7" spans="1:3" x14ac:dyDescent="0.3">
      <c r="A7">
        <v>2</v>
      </c>
      <c r="B7">
        <f>SUMIF('Build Cost'!A:A, A7, 'Build Cost'!C:C)</f>
        <v>56</v>
      </c>
      <c r="C7">
        <f>VLOOKUP(A7, Products!A:D, 4, FALSE)</f>
        <v>54.9</v>
      </c>
    </row>
    <row r="8" spans="1:3" x14ac:dyDescent="0.3">
      <c r="A8">
        <v>2</v>
      </c>
      <c r="B8">
        <f>SUMIF('Build Cost'!A:A, A8, 'Build Cost'!C:C)</f>
        <v>56</v>
      </c>
      <c r="C8">
        <f>VLOOKUP(A8, Products!A:D, 4, FALSE)</f>
        <v>54.9</v>
      </c>
    </row>
    <row r="9" spans="1:3" x14ac:dyDescent="0.3">
      <c r="A9">
        <v>2</v>
      </c>
      <c r="B9">
        <f>SUMIF('Build Cost'!A:A, A9, 'Build Cost'!C:C)</f>
        <v>56</v>
      </c>
      <c r="C9">
        <f>VLOOKUP(A9, Products!A:D, 4, FALSE)</f>
        <v>54.9</v>
      </c>
    </row>
    <row r="10" spans="1:3" x14ac:dyDescent="0.3">
      <c r="A10">
        <v>3</v>
      </c>
      <c r="B10">
        <f>SUMIF('Build Cost'!A:A, A10, 'Build Cost'!C:C)</f>
        <v>50</v>
      </c>
      <c r="C10">
        <f>VLOOKUP(A10, Products!A:D, 4, FALSE)</f>
        <v>67</v>
      </c>
    </row>
    <row r="11" spans="1:3" x14ac:dyDescent="0.3">
      <c r="A11">
        <v>3</v>
      </c>
      <c r="B11">
        <f>SUMIF('Build Cost'!A:A, A11, 'Build Cost'!C:C)</f>
        <v>50</v>
      </c>
      <c r="C11">
        <f>VLOOKUP(A11, Products!A:D, 4, FALSE)</f>
        <v>67</v>
      </c>
    </row>
    <row r="12" spans="1:3" x14ac:dyDescent="0.3">
      <c r="A12">
        <v>3</v>
      </c>
      <c r="B12">
        <f>SUMIF('Build Cost'!A:A, A12, 'Build Cost'!C:C)</f>
        <v>50</v>
      </c>
      <c r="C12">
        <f>VLOOKUP(A12, Products!A:D, 4, FALSE)</f>
        <v>67</v>
      </c>
    </row>
    <row r="13" spans="1:3" x14ac:dyDescent="0.3">
      <c r="A13">
        <v>3</v>
      </c>
      <c r="B13">
        <f>SUMIF('Build Cost'!A:A, A13, 'Build Cost'!C:C)</f>
        <v>50</v>
      </c>
      <c r="C13">
        <f>VLOOKUP(A13, Products!A:D, 4, FALSE)</f>
        <v>67</v>
      </c>
    </row>
    <row r="14" spans="1:3" x14ac:dyDescent="0.3">
      <c r="A14">
        <v>4</v>
      </c>
      <c r="B14">
        <f>SUMIF('Build Cost'!A:A, A14, 'Build Cost'!C:C)</f>
        <v>41</v>
      </c>
      <c r="C14">
        <f>VLOOKUP(A14, Products!A:D, 4, FALSE)</f>
        <v>57.4</v>
      </c>
    </row>
    <row r="15" spans="1:3" x14ac:dyDescent="0.3">
      <c r="A15">
        <v>4</v>
      </c>
      <c r="B15">
        <f>SUMIF('Build Cost'!A:A, A15, 'Build Cost'!C:C)</f>
        <v>41</v>
      </c>
      <c r="C15">
        <f>VLOOKUP(A15, Products!A:D, 4, FALSE)</f>
        <v>57.4</v>
      </c>
    </row>
    <row r="16" spans="1:3" x14ac:dyDescent="0.3">
      <c r="A16">
        <v>4</v>
      </c>
      <c r="B16">
        <f>SUMIF('Build Cost'!A:A, A16, 'Build Cost'!C:C)</f>
        <v>41</v>
      </c>
      <c r="C16">
        <f>VLOOKUP(A16, Products!A:D, 4, FALSE)</f>
        <v>57.4</v>
      </c>
    </row>
    <row r="17" spans="1:3" x14ac:dyDescent="0.3">
      <c r="A17">
        <v>4</v>
      </c>
      <c r="B17">
        <f>SUMIF('Build Cost'!A:A, A17, 'Build Cost'!C:C)</f>
        <v>41</v>
      </c>
      <c r="C17">
        <f>VLOOKUP(A17, Products!A:D, 4, FALSE)</f>
        <v>57.4</v>
      </c>
    </row>
    <row r="18" spans="1:3" x14ac:dyDescent="0.3">
      <c r="A18">
        <v>4</v>
      </c>
      <c r="B18">
        <f>SUMIF('Build Cost'!A:A, A18, 'Build Cost'!C:C)</f>
        <v>41</v>
      </c>
      <c r="C18">
        <f>VLOOKUP(A18, Products!A:D, 4, FALSE)</f>
        <v>57.4</v>
      </c>
    </row>
    <row r="19" spans="1:3" x14ac:dyDescent="0.3">
      <c r="A19">
        <v>5</v>
      </c>
      <c r="B19">
        <f>SUMIF('Build Cost'!A:A, A19, 'Build Cost'!C:C)</f>
        <v>17</v>
      </c>
      <c r="C19">
        <f>VLOOKUP(A19, Products!A:D, 4, FALSE)</f>
        <v>25</v>
      </c>
    </row>
    <row r="20" spans="1:3" x14ac:dyDescent="0.3">
      <c r="A20">
        <v>5</v>
      </c>
      <c r="B20">
        <f>SUMIF('Build Cost'!A:A, A20, 'Build Cost'!C:C)</f>
        <v>17</v>
      </c>
      <c r="C20">
        <f>VLOOKUP(A20, Products!A:D, 4, FALSE)</f>
        <v>25</v>
      </c>
    </row>
    <row r="21" spans="1:3" x14ac:dyDescent="0.3">
      <c r="A21">
        <v>6</v>
      </c>
      <c r="B21">
        <f>SUMIF('Build Cost'!A:A, A21, 'Build Cost'!C:C)</f>
        <v>26</v>
      </c>
      <c r="C21">
        <f>VLOOKUP(A21, Products!A:D, 4, FALSE)</f>
        <v>24.4</v>
      </c>
    </row>
    <row r="22" spans="1:3" x14ac:dyDescent="0.3">
      <c r="A22">
        <v>6</v>
      </c>
      <c r="B22">
        <f>SUMIF('Build Cost'!A:A, A22, 'Build Cost'!C:C)</f>
        <v>26</v>
      </c>
      <c r="C22">
        <f>VLOOKUP(A22, Products!A:D, 4, FALSE)</f>
        <v>24.4</v>
      </c>
    </row>
    <row r="23" spans="1:3" x14ac:dyDescent="0.3">
      <c r="A23">
        <v>6</v>
      </c>
      <c r="B23">
        <f>SUMIF('Build Cost'!A:A, A23, 'Build Cost'!C:C)</f>
        <v>26</v>
      </c>
      <c r="C23">
        <f>VLOOKUP(A23, Products!A:D, 4, FALSE)</f>
        <v>24.4</v>
      </c>
    </row>
    <row r="24" spans="1:3" x14ac:dyDescent="0.3">
      <c r="A24">
        <v>7</v>
      </c>
      <c r="B24">
        <f>SUMIF('Build Cost'!A:A, A24, 'Build Cost'!C:C)</f>
        <v>47</v>
      </c>
      <c r="C24">
        <f>VLOOKUP(A24, Products!A:D, 4, FALSE)</f>
        <v>64.400000000000006</v>
      </c>
    </row>
    <row r="25" spans="1:3" x14ac:dyDescent="0.3">
      <c r="A25">
        <v>7</v>
      </c>
      <c r="B25">
        <f>SUMIF('Build Cost'!A:A, A25, 'Build Cost'!C:C)</f>
        <v>47</v>
      </c>
      <c r="C25">
        <f>VLOOKUP(A25, Products!A:D, 4, FALSE)</f>
        <v>64.400000000000006</v>
      </c>
    </row>
    <row r="26" spans="1:3" x14ac:dyDescent="0.3">
      <c r="A26">
        <v>7</v>
      </c>
      <c r="B26">
        <f>SUMIF('Build Cost'!A:A, A26, 'Build Cost'!C:C)</f>
        <v>47</v>
      </c>
      <c r="C26">
        <f>VLOOKUP(A26, Products!A:D, 4, FALSE)</f>
        <v>64.400000000000006</v>
      </c>
    </row>
    <row r="27" spans="1:3" x14ac:dyDescent="0.3">
      <c r="A27">
        <v>7</v>
      </c>
      <c r="B27">
        <f>SUMIF('Build Cost'!A:A, A27, 'Build Cost'!C:C)</f>
        <v>47</v>
      </c>
      <c r="C27">
        <f>VLOOKUP(A27, Products!A:D, 4, FALSE)</f>
        <v>64.400000000000006</v>
      </c>
    </row>
    <row r="28" spans="1:3" x14ac:dyDescent="0.3">
      <c r="A28">
        <v>7</v>
      </c>
      <c r="B28">
        <f>SUMIF('Build Cost'!A:A, A28, 'Build Cost'!C:C)</f>
        <v>47</v>
      </c>
      <c r="C28">
        <f>VLOOKUP(A28, Products!A:D, 4, FALSE)</f>
        <v>64.400000000000006</v>
      </c>
    </row>
    <row r="29" spans="1:3" x14ac:dyDescent="0.3">
      <c r="A29">
        <v>8</v>
      </c>
      <c r="B29">
        <f>SUMIF('Build Cost'!A:A, A29, 'Build Cost'!C:C)</f>
        <v>27</v>
      </c>
      <c r="C29">
        <f>VLOOKUP(A29, Products!A:D, 4, FALSE)</f>
        <v>39.700000000000003</v>
      </c>
    </row>
    <row r="30" spans="1:3" x14ac:dyDescent="0.3">
      <c r="A30">
        <v>8</v>
      </c>
      <c r="B30">
        <f>SUMIF('Build Cost'!A:A, A30, 'Build Cost'!C:C)</f>
        <v>27</v>
      </c>
      <c r="C30">
        <f>VLOOKUP(A30, Products!A:D, 4, FALSE)</f>
        <v>39.700000000000003</v>
      </c>
    </row>
    <row r="31" spans="1:3" x14ac:dyDescent="0.3">
      <c r="A31">
        <v>8</v>
      </c>
      <c r="B31">
        <f>SUMIF('Build Cost'!A:A, A31, 'Build Cost'!C:C)</f>
        <v>27</v>
      </c>
      <c r="C31">
        <f>VLOOKUP(A31, Products!A:D, 4, FALSE)</f>
        <v>39.700000000000003</v>
      </c>
    </row>
    <row r="32" spans="1:3" x14ac:dyDescent="0.3">
      <c r="A32">
        <v>9</v>
      </c>
      <c r="B32">
        <f>SUMIF('Build Cost'!A:A, A32, 'Build Cost'!C:C)</f>
        <v>35</v>
      </c>
      <c r="C32">
        <f>VLOOKUP(A32, Products!A:D, 4, FALSE)</f>
        <v>52.5</v>
      </c>
    </row>
    <row r="33" spans="1:3" x14ac:dyDescent="0.3">
      <c r="A33">
        <v>9</v>
      </c>
      <c r="B33">
        <f>SUMIF('Build Cost'!A:A, A33, 'Build Cost'!C:C)</f>
        <v>35</v>
      </c>
      <c r="C33">
        <f>VLOOKUP(A33, Products!A:D, 4, FALSE)</f>
        <v>52.5</v>
      </c>
    </row>
    <row r="34" spans="1:3" x14ac:dyDescent="0.3">
      <c r="A34">
        <v>9</v>
      </c>
      <c r="B34">
        <f>SUMIF('Build Cost'!A:A, A34, 'Build Cost'!C:C)</f>
        <v>35</v>
      </c>
      <c r="C34">
        <f>VLOOKUP(A34, Products!A:D, 4, FALSE)</f>
        <v>52.5</v>
      </c>
    </row>
    <row r="35" spans="1:3" x14ac:dyDescent="0.3">
      <c r="A35">
        <v>9</v>
      </c>
      <c r="B35">
        <f>SUMIF('Build Cost'!A:A, A35, 'Build Cost'!C:C)</f>
        <v>35</v>
      </c>
      <c r="C35">
        <f>VLOOKUP(A35, Products!A:D, 4, FALSE)</f>
        <v>52.5</v>
      </c>
    </row>
    <row r="36" spans="1:3" x14ac:dyDescent="0.3">
      <c r="A36">
        <v>10</v>
      </c>
      <c r="B36">
        <f>SUMIF('Build Cost'!A:A, A36, 'Build Cost'!C:C)</f>
        <v>16</v>
      </c>
      <c r="C36">
        <f>VLOOKUP(A36, Products!A:D, 4, FALSE)</f>
        <v>20.6</v>
      </c>
    </row>
    <row r="37" spans="1:3" x14ac:dyDescent="0.3">
      <c r="A37">
        <v>10</v>
      </c>
      <c r="B37">
        <f>SUMIF('Build Cost'!A:A, A37, 'Build Cost'!C:C)</f>
        <v>16</v>
      </c>
      <c r="C37">
        <f>VLOOKUP(A37, Products!A:D, 4, FALSE)</f>
        <v>20.6</v>
      </c>
    </row>
    <row r="38" spans="1:3" x14ac:dyDescent="0.3">
      <c r="A38">
        <v>11</v>
      </c>
      <c r="B38">
        <f>SUMIF('Build Cost'!A:A, A38, 'Build Cost'!C:C)</f>
        <v>29</v>
      </c>
      <c r="C38">
        <f>VLOOKUP(A38, Products!A:D, 4, FALSE)</f>
        <v>39.200000000000003</v>
      </c>
    </row>
    <row r="39" spans="1:3" x14ac:dyDescent="0.3">
      <c r="A39">
        <v>11</v>
      </c>
      <c r="B39">
        <f>SUMIF('Build Cost'!A:A, A39, 'Build Cost'!C:C)</f>
        <v>29</v>
      </c>
      <c r="C39">
        <f>VLOOKUP(A39, Products!A:D, 4, FALSE)</f>
        <v>39.200000000000003</v>
      </c>
    </row>
    <row r="40" spans="1:3" x14ac:dyDescent="0.3">
      <c r="A40">
        <v>11</v>
      </c>
      <c r="B40">
        <f>SUMIF('Build Cost'!A:A, A40, 'Build Cost'!C:C)</f>
        <v>29</v>
      </c>
      <c r="C40">
        <f>VLOOKUP(A40, Products!A:D, 4, FALSE)</f>
        <v>39.200000000000003</v>
      </c>
    </row>
    <row r="41" spans="1:3" x14ac:dyDescent="0.3">
      <c r="A41">
        <v>12</v>
      </c>
      <c r="B41">
        <f>SUMIF('Build Cost'!A:A, A41, 'Build Cost'!C:C)</f>
        <v>35</v>
      </c>
      <c r="C41">
        <f>VLOOKUP(A41, Products!A:D, 4, FALSE)</f>
        <v>44.5</v>
      </c>
    </row>
    <row r="42" spans="1:3" x14ac:dyDescent="0.3">
      <c r="A42">
        <v>12</v>
      </c>
      <c r="B42">
        <f>SUMIF('Build Cost'!A:A, A42, 'Build Cost'!C:C)</f>
        <v>35</v>
      </c>
      <c r="C42">
        <f>VLOOKUP(A42, Products!A:D, 4, FALSE)</f>
        <v>44.5</v>
      </c>
    </row>
    <row r="43" spans="1:3" x14ac:dyDescent="0.3">
      <c r="A43">
        <v>12</v>
      </c>
      <c r="B43">
        <f>SUMIF('Build Cost'!A:A, A43, 'Build Cost'!C:C)</f>
        <v>35</v>
      </c>
      <c r="C43">
        <f>VLOOKUP(A43, Products!A:D, 4, FALSE)</f>
        <v>44.5</v>
      </c>
    </row>
    <row r="44" spans="1:3" x14ac:dyDescent="0.3">
      <c r="A44">
        <v>12</v>
      </c>
      <c r="B44">
        <f>SUMIF('Build Cost'!A:A, A44, 'Build Cost'!C:C)</f>
        <v>35</v>
      </c>
      <c r="C44">
        <f>VLOOKUP(A44, Products!A:D, 4, FALSE)</f>
        <v>44.5</v>
      </c>
    </row>
    <row r="45" spans="1:3" x14ac:dyDescent="0.3">
      <c r="A45">
        <v>13</v>
      </c>
      <c r="B45">
        <f>SUMIF('Build Cost'!A:A, A45, 'Build Cost'!C:C)</f>
        <v>30</v>
      </c>
      <c r="C45">
        <f>VLOOKUP(A45, Products!A:D, 4, FALSE)</f>
        <v>39</v>
      </c>
    </row>
    <row r="46" spans="1:3" x14ac:dyDescent="0.3">
      <c r="A46">
        <v>13</v>
      </c>
      <c r="B46">
        <f>SUMIF('Build Cost'!A:A, A46, 'Build Cost'!C:C)</f>
        <v>30</v>
      </c>
      <c r="C46">
        <f>VLOOKUP(A46, Products!A:D, 4, FALSE)</f>
        <v>39</v>
      </c>
    </row>
    <row r="47" spans="1:3" x14ac:dyDescent="0.3">
      <c r="A47">
        <v>13</v>
      </c>
      <c r="B47">
        <f>SUMIF('Build Cost'!A:A, A47, 'Build Cost'!C:C)</f>
        <v>30</v>
      </c>
      <c r="C47">
        <f>VLOOKUP(A47, Products!A:D, 4, FALSE)</f>
        <v>39</v>
      </c>
    </row>
    <row r="48" spans="1:3" x14ac:dyDescent="0.3">
      <c r="A48">
        <v>14</v>
      </c>
      <c r="B48">
        <f>SUMIF('Build Cost'!A:A, A48, 'Build Cost'!C:C)</f>
        <v>100</v>
      </c>
      <c r="C48">
        <f>VLOOKUP(A48, Products!A:D, 4, FALSE)</f>
        <v>96</v>
      </c>
    </row>
    <row r="49" spans="1:3" x14ac:dyDescent="0.3">
      <c r="A49">
        <v>14</v>
      </c>
      <c r="B49">
        <f>SUMIF('Build Cost'!A:A, A49, 'Build Cost'!C:C)</f>
        <v>100</v>
      </c>
      <c r="C49">
        <f>VLOOKUP(A49, Products!A:D, 4, FALSE)</f>
        <v>96</v>
      </c>
    </row>
    <row r="50" spans="1:3" x14ac:dyDescent="0.3">
      <c r="A50">
        <v>14</v>
      </c>
      <c r="B50">
        <f>SUMIF('Build Cost'!A:A, A50, 'Build Cost'!C:C)</f>
        <v>100</v>
      </c>
      <c r="C50">
        <f>VLOOKUP(A50, Products!A:D, 4, FALSE)</f>
        <v>96</v>
      </c>
    </row>
    <row r="51" spans="1:3" x14ac:dyDescent="0.3">
      <c r="A51">
        <v>15</v>
      </c>
      <c r="B51">
        <f>SUMIF('Build Cost'!A:A, A51, 'Build Cost'!C:C)</f>
        <v>28</v>
      </c>
      <c r="C51">
        <f>VLOOKUP(A51, Products!A:D, 4, FALSE)</f>
        <v>37.799999999999997</v>
      </c>
    </row>
    <row r="52" spans="1:3" x14ac:dyDescent="0.3">
      <c r="A52">
        <v>15</v>
      </c>
      <c r="B52">
        <f>SUMIF('Build Cost'!A:A, A52, 'Build Cost'!C:C)</f>
        <v>28</v>
      </c>
      <c r="C52">
        <f>VLOOKUP(A52, Products!A:D, 4, FALSE)</f>
        <v>37.799999999999997</v>
      </c>
    </row>
    <row r="53" spans="1:3" x14ac:dyDescent="0.3">
      <c r="A53">
        <v>15</v>
      </c>
      <c r="B53">
        <f>SUMIF('Build Cost'!A:A, A53, 'Build Cost'!C:C)</f>
        <v>28</v>
      </c>
      <c r="C53">
        <f>VLOOKUP(A53, Products!A:D, 4, FALSE)</f>
        <v>37.799999999999997</v>
      </c>
    </row>
    <row r="54" spans="1:3" x14ac:dyDescent="0.3">
      <c r="A54">
        <v>15</v>
      </c>
      <c r="B54">
        <f>SUMIF('Build Cost'!A:A, A54, 'Build Cost'!C:C)</f>
        <v>28</v>
      </c>
      <c r="C54">
        <f>VLOOKUP(A54, Products!A:D, 4, FALSE)</f>
        <v>37.799999999999997</v>
      </c>
    </row>
    <row r="55" spans="1:3" x14ac:dyDescent="0.3">
      <c r="A55">
        <v>16</v>
      </c>
      <c r="B55">
        <f>SUMIF('Build Cost'!A:A, A55, 'Build Cost'!C:C)</f>
        <v>65</v>
      </c>
      <c r="C55">
        <f>VLOOKUP(A55, Products!A:D, 4, FALSE)</f>
        <v>87.1</v>
      </c>
    </row>
    <row r="56" spans="1:3" x14ac:dyDescent="0.3">
      <c r="A56">
        <v>16</v>
      </c>
      <c r="B56">
        <f>SUMIF('Build Cost'!A:A, A56, 'Build Cost'!C:C)</f>
        <v>65</v>
      </c>
      <c r="C56">
        <f>VLOOKUP(A56, Products!A:D, 4, FALSE)</f>
        <v>87.1</v>
      </c>
    </row>
    <row r="57" spans="1:3" x14ac:dyDescent="0.3">
      <c r="A57">
        <v>16</v>
      </c>
      <c r="B57">
        <f>SUMIF('Build Cost'!A:A, A57, 'Build Cost'!C:C)</f>
        <v>65</v>
      </c>
      <c r="C57">
        <f>VLOOKUP(A57, Products!A:D, 4, FALSE)</f>
        <v>87.1</v>
      </c>
    </row>
    <row r="58" spans="1:3" x14ac:dyDescent="0.3">
      <c r="A58">
        <v>16</v>
      </c>
      <c r="B58">
        <f>SUMIF('Build Cost'!A:A, A58, 'Build Cost'!C:C)</f>
        <v>65</v>
      </c>
      <c r="C58">
        <f>VLOOKUP(A58, Products!A:D, 4, FALSE)</f>
        <v>87.1</v>
      </c>
    </row>
    <row r="59" spans="1:3" x14ac:dyDescent="0.3">
      <c r="A59">
        <v>16</v>
      </c>
      <c r="B59">
        <f>SUMIF('Build Cost'!A:A, A59, 'Build Cost'!C:C)</f>
        <v>65</v>
      </c>
      <c r="C59">
        <f>VLOOKUP(A59, Products!A:D, 4, FALSE)</f>
        <v>87.1</v>
      </c>
    </row>
    <row r="60" spans="1:3" x14ac:dyDescent="0.3">
      <c r="A60">
        <v>17</v>
      </c>
      <c r="B60">
        <f>SUMIF('Build Cost'!A:A, A60, 'Build Cost'!C:C)</f>
        <v>34</v>
      </c>
      <c r="C60">
        <f>VLOOKUP(A60, Products!A:D, 4, FALSE)</f>
        <v>34.700000000000003</v>
      </c>
    </row>
    <row r="61" spans="1:3" x14ac:dyDescent="0.3">
      <c r="A61">
        <v>17</v>
      </c>
      <c r="B61">
        <f>SUMIF('Build Cost'!A:A, A61, 'Build Cost'!C:C)</f>
        <v>34</v>
      </c>
      <c r="C61">
        <f>VLOOKUP(A61, Products!A:D, 4, FALSE)</f>
        <v>34.700000000000003</v>
      </c>
    </row>
    <row r="62" spans="1:3" x14ac:dyDescent="0.3">
      <c r="A62">
        <v>17</v>
      </c>
      <c r="B62">
        <f>SUMIF('Build Cost'!A:A, A62, 'Build Cost'!C:C)</f>
        <v>34</v>
      </c>
      <c r="C62">
        <f>VLOOKUP(A62, Products!A:D, 4, FALSE)</f>
        <v>34.700000000000003</v>
      </c>
    </row>
    <row r="63" spans="1:3" x14ac:dyDescent="0.3">
      <c r="A63">
        <v>17</v>
      </c>
      <c r="B63">
        <f>SUMIF('Build Cost'!A:A, A63, 'Build Cost'!C:C)</f>
        <v>34</v>
      </c>
      <c r="C63">
        <f>VLOOKUP(A63, Products!A:D, 4, FALSE)</f>
        <v>34.700000000000003</v>
      </c>
    </row>
    <row r="64" spans="1:3" x14ac:dyDescent="0.3">
      <c r="A64">
        <v>18</v>
      </c>
      <c r="B64">
        <f>SUMIF('Build Cost'!A:A, A64, 'Build Cost'!C:C)</f>
        <v>44</v>
      </c>
      <c r="C64">
        <f>VLOOKUP(A64, Products!A:D, 4, FALSE)</f>
        <v>64.7</v>
      </c>
    </row>
    <row r="65" spans="1:3" x14ac:dyDescent="0.3">
      <c r="A65">
        <v>18</v>
      </c>
      <c r="B65">
        <f>SUMIF('Build Cost'!A:A, A65, 'Build Cost'!C:C)</f>
        <v>44</v>
      </c>
      <c r="C65">
        <f>VLOOKUP(A65, Products!A:D, 4, FALSE)</f>
        <v>64.7</v>
      </c>
    </row>
    <row r="66" spans="1:3" x14ac:dyDescent="0.3">
      <c r="A66">
        <v>18</v>
      </c>
      <c r="B66">
        <f>SUMIF('Build Cost'!A:A, A66, 'Build Cost'!C:C)</f>
        <v>44</v>
      </c>
      <c r="C66">
        <f>VLOOKUP(A66, Products!A:D, 4, FALSE)</f>
        <v>64.7</v>
      </c>
    </row>
    <row r="67" spans="1:3" x14ac:dyDescent="0.3">
      <c r="A67">
        <v>19</v>
      </c>
      <c r="B67">
        <f>SUMIF('Build Cost'!A:A, A67, 'Build Cost'!C:C)</f>
        <v>31</v>
      </c>
      <c r="C67">
        <f>VLOOKUP(A67, Products!A:D, 4, FALSE)</f>
        <v>35</v>
      </c>
    </row>
    <row r="68" spans="1:3" x14ac:dyDescent="0.3">
      <c r="A68">
        <v>19</v>
      </c>
      <c r="B68">
        <f>SUMIF('Build Cost'!A:A, A68, 'Build Cost'!C:C)</f>
        <v>31</v>
      </c>
      <c r="C68">
        <f>VLOOKUP(A68, Products!A:D, 4, FALSE)</f>
        <v>35</v>
      </c>
    </row>
    <row r="69" spans="1:3" x14ac:dyDescent="0.3">
      <c r="A69">
        <v>19</v>
      </c>
      <c r="B69">
        <f>SUMIF('Build Cost'!A:A, A69, 'Build Cost'!C:C)</f>
        <v>31</v>
      </c>
      <c r="C69">
        <f>VLOOKUP(A69, Products!A:D, 4, FALSE)</f>
        <v>35</v>
      </c>
    </row>
    <row r="70" spans="1:3" x14ac:dyDescent="0.3">
      <c r="A70">
        <v>19</v>
      </c>
      <c r="B70">
        <f>SUMIF('Build Cost'!A:A, A70, 'Build Cost'!C:C)</f>
        <v>31</v>
      </c>
      <c r="C70">
        <f>VLOOKUP(A70, Products!A:D, 4, FALSE)</f>
        <v>35</v>
      </c>
    </row>
    <row r="71" spans="1:3" x14ac:dyDescent="0.3">
      <c r="A71">
        <v>20</v>
      </c>
      <c r="B71">
        <f>SUMIF('Build Cost'!A:A, A71, 'Build Cost'!C:C)</f>
        <v>37</v>
      </c>
      <c r="C71">
        <f>VLOOKUP(A71, Products!A:D, 4, FALSE)</f>
        <v>38.9</v>
      </c>
    </row>
    <row r="72" spans="1:3" x14ac:dyDescent="0.3">
      <c r="A72">
        <v>20</v>
      </c>
      <c r="B72">
        <f>SUMIF('Build Cost'!A:A, A72, 'Build Cost'!C:C)</f>
        <v>37</v>
      </c>
      <c r="C72">
        <f>VLOOKUP(A72, Products!A:D, 4, FALSE)</f>
        <v>38.9</v>
      </c>
    </row>
    <row r="73" spans="1:3" x14ac:dyDescent="0.3">
      <c r="A73">
        <v>21</v>
      </c>
      <c r="B73">
        <f>SUMIF('Build Cost'!A:A, A73, 'Build Cost'!C:C)</f>
        <v>44</v>
      </c>
      <c r="C73">
        <f>VLOOKUP(A73, Products!A:D, 4, FALSE)</f>
        <v>61.2</v>
      </c>
    </row>
    <row r="74" spans="1:3" x14ac:dyDescent="0.3">
      <c r="A74">
        <v>21</v>
      </c>
      <c r="B74">
        <f>SUMIF('Build Cost'!A:A, A74, 'Build Cost'!C:C)</f>
        <v>44</v>
      </c>
      <c r="C74">
        <f>VLOOKUP(A74, Products!A:D, 4, FALSE)</f>
        <v>61.2</v>
      </c>
    </row>
    <row r="75" spans="1:3" x14ac:dyDescent="0.3">
      <c r="A75">
        <v>21</v>
      </c>
      <c r="B75">
        <f>SUMIF('Build Cost'!A:A, A75, 'Build Cost'!C:C)</f>
        <v>44</v>
      </c>
      <c r="C75">
        <f>VLOOKUP(A75, Products!A:D, 4, FALSE)</f>
        <v>61.2</v>
      </c>
    </row>
    <row r="76" spans="1:3" x14ac:dyDescent="0.3">
      <c r="A76">
        <v>21</v>
      </c>
      <c r="B76">
        <f>SUMIF('Build Cost'!A:A, A76, 'Build Cost'!C:C)</f>
        <v>44</v>
      </c>
      <c r="C76">
        <f>VLOOKUP(A76, Products!A:D, 4, FALSE)</f>
        <v>61.2</v>
      </c>
    </row>
    <row r="77" spans="1:3" x14ac:dyDescent="0.3">
      <c r="A77">
        <v>21</v>
      </c>
      <c r="B77">
        <f>SUMIF('Build Cost'!A:A, A77, 'Build Cost'!C:C)</f>
        <v>44</v>
      </c>
      <c r="C77">
        <f>VLOOKUP(A77, Products!A:D, 4, FALSE)</f>
        <v>61.2</v>
      </c>
    </row>
    <row r="78" spans="1:3" x14ac:dyDescent="0.3">
      <c r="A78">
        <v>22</v>
      </c>
      <c r="B78">
        <f>SUMIF('Build Cost'!A:A, A78, 'Build Cost'!C:C)</f>
        <v>16</v>
      </c>
      <c r="C78">
        <f>VLOOKUP(A78, Products!A:D, 4, FALSE)</f>
        <v>18.600000000000001</v>
      </c>
    </row>
    <row r="79" spans="1:3" x14ac:dyDescent="0.3">
      <c r="A79">
        <v>22</v>
      </c>
      <c r="B79">
        <f>SUMIF('Build Cost'!A:A, A79, 'Build Cost'!C:C)</f>
        <v>16</v>
      </c>
      <c r="C79">
        <f>VLOOKUP(A79, Products!A:D, 4, FALSE)</f>
        <v>18.600000000000001</v>
      </c>
    </row>
    <row r="80" spans="1:3" x14ac:dyDescent="0.3">
      <c r="A80">
        <v>23</v>
      </c>
      <c r="B80">
        <f>SUMIF('Build Cost'!A:A, A80, 'Build Cost'!C:C)</f>
        <v>48</v>
      </c>
      <c r="C80">
        <f>VLOOKUP(A80, Products!A:D, 4, FALSE)</f>
        <v>72</v>
      </c>
    </row>
    <row r="81" spans="1:3" x14ac:dyDescent="0.3">
      <c r="A81">
        <v>23</v>
      </c>
      <c r="B81">
        <f>SUMIF('Build Cost'!A:A, A81, 'Build Cost'!C:C)</f>
        <v>48</v>
      </c>
      <c r="C81">
        <f>VLOOKUP(A81, Products!A:D, 4, FALSE)</f>
        <v>72</v>
      </c>
    </row>
    <row r="82" spans="1:3" x14ac:dyDescent="0.3">
      <c r="A82">
        <v>23</v>
      </c>
      <c r="B82">
        <f>SUMIF('Build Cost'!A:A, A82, 'Build Cost'!C:C)</f>
        <v>48</v>
      </c>
      <c r="C82">
        <f>VLOOKUP(A82, Products!A:D, 4, FALSE)</f>
        <v>72</v>
      </c>
    </row>
    <row r="83" spans="1:3" x14ac:dyDescent="0.3">
      <c r="A83">
        <v>23</v>
      </c>
      <c r="B83">
        <f>SUMIF('Build Cost'!A:A, A83, 'Build Cost'!C:C)</f>
        <v>48</v>
      </c>
      <c r="C83">
        <f>VLOOKUP(A83, Products!A:D, 4, FALSE)</f>
        <v>72</v>
      </c>
    </row>
    <row r="84" spans="1:3" x14ac:dyDescent="0.3">
      <c r="A84">
        <v>23</v>
      </c>
      <c r="B84">
        <f>SUMIF('Build Cost'!A:A, A84, 'Build Cost'!C:C)</f>
        <v>48</v>
      </c>
      <c r="C84">
        <f>VLOOKUP(A84, Products!A:D, 4, FALSE)</f>
        <v>72</v>
      </c>
    </row>
    <row r="85" spans="1:3" x14ac:dyDescent="0.3">
      <c r="A85">
        <v>24</v>
      </c>
      <c r="B85">
        <f>SUMIF('Build Cost'!A:A, A85, 'Build Cost'!C:C)</f>
        <v>25</v>
      </c>
      <c r="C85">
        <f>VLOOKUP(A85, Products!A:D, 4, FALSE)</f>
        <v>34.299999999999997</v>
      </c>
    </row>
    <row r="86" spans="1:3" x14ac:dyDescent="0.3">
      <c r="A86">
        <v>24</v>
      </c>
      <c r="B86">
        <f>SUMIF('Build Cost'!A:A, A86, 'Build Cost'!C:C)</f>
        <v>25</v>
      </c>
      <c r="C86">
        <f>VLOOKUP(A86, Products!A:D, 4, FALSE)</f>
        <v>34.299999999999997</v>
      </c>
    </row>
    <row r="87" spans="1:3" x14ac:dyDescent="0.3">
      <c r="A87">
        <v>25</v>
      </c>
      <c r="B87">
        <f>SUMIF('Build Cost'!A:A, A87, 'Build Cost'!C:C)</f>
        <v>22</v>
      </c>
      <c r="C87">
        <f>VLOOKUP(A87, Products!A:D, 4, FALSE)</f>
        <v>27.3</v>
      </c>
    </row>
    <row r="88" spans="1:3" x14ac:dyDescent="0.3">
      <c r="A88">
        <v>25</v>
      </c>
      <c r="B88">
        <f>SUMIF('Build Cost'!A:A, A88, 'Build Cost'!C:C)</f>
        <v>22</v>
      </c>
      <c r="C88">
        <f>VLOOKUP(A88, Products!A:D, 4, FALSE)</f>
        <v>27.3</v>
      </c>
    </row>
    <row r="89" spans="1:3" x14ac:dyDescent="0.3">
      <c r="A89">
        <v>25</v>
      </c>
      <c r="B89">
        <f>SUMIF('Build Cost'!A:A, A89, 'Build Cost'!C:C)</f>
        <v>22</v>
      </c>
      <c r="C89">
        <f>VLOOKUP(A89, Products!A:D, 4, FALSE)</f>
        <v>27.3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82DD-6A88-4DE7-98A5-4C179F270541}">
  <dimension ref="A3:H38"/>
  <sheetViews>
    <sheetView topLeftCell="A13" workbookViewId="0">
      <selection activeCell="I33" sqref="I33"/>
    </sheetView>
  </sheetViews>
  <sheetFormatPr defaultRowHeight="14.4" x14ac:dyDescent="0.3"/>
  <cols>
    <col min="1" max="1" width="12.5546875" bestFit="1" customWidth="1"/>
    <col min="2" max="2" width="21.6640625" bestFit="1" customWidth="1"/>
    <col min="3" max="3" width="21.6640625" customWidth="1"/>
    <col min="4" max="4" width="21.6640625" bestFit="1" customWidth="1"/>
    <col min="5" max="5" width="12.5546875" customWidth="1"/>
  </cols>
  <sheetData>
    <row r="3" spans="1:5" x14ac:dyDescent="0.3">
      <c r="A3" s="3" t="s">
        <v>48</v>
      </c>
      <c r="B3" t="s">
        <v>64</v>
      </c>
      <c r="C3" s="16" t="s">
        <v>67</v>
      </c>
      <c r="D3" s="16" t="s">
        <v>65</v>
      </c>
      <c r="E3" s="11" t="s">
        <v>66</v>
      </c>
    </row>
    <row r="4" spans="1:5" x14ac:dyDescent="0.3">
      <c r="A4" s="4">
        <v>1</v>
      </c>
      <c r="B4">
        <v>22</v>
      </c>
      <c r="C4" s="13">
        <v>1</v>
      </c>
      <c r="D4" s="15">
        <f>VLOOKUP(A4, Products!A:D, 4, FALSE)</f>
        <v>24.2</v>
      </c>
      <c r="E4" s="12">
        <f>'Build cost Analysis'!D4-GETPIVOTDATA("Component cost",'Build cost Analysis'!$A$3,"ProductID",1)</f>
        <v>2.1999999999999993</v>
      </c>
    </row>
    <row r="5" spans="1:5" x14ac:dyDescent="0.3">
      <c r="A5" s="4">
        <v>2</v>
      </c>
      <c r="B5">
        <v>56</v>
      </c>
      <c r="C5" s="13">
        <v>2</v>
      </c>
      <c r="D5" s="15">
        <f>VLOOKUP(A5, Products!A:D, 4, FALSE)</f>
        <v>54.9</v>
      </c>
      <c r="E5" s="12">
        <f>'Build cost Analysis'!D5-GETPIVOTDATA("Component cost",'Build cost Analysis'!$A$3,"ProductID",1)</f>
        <v>32.9</v>
      </c>
    </row>
    <row r="6" spans="1:5" x14ac:dyDescent="0.3">
      <c r="A6" s="4">
        <v>3</v>
      </c>
      <c r="B6">
        <v>50</v>
      </c>
      <c r="C6" s="13">
        <v>3</v>
      </c>
      <c r="D6" s="15">
        <f>VLOOKUP(A6, Products!A:D, 4, FALSE)</f>
        <v>67</v>
      </c>
      <c r="E6" s="12">
        <f>'Build cost Analysis'!D6-GETPIVOTDATA("Component cost",'Build cost Analysis'!$A$3,"ProductID",1)</f>
        <v>45</v>
      </c>
    </row>
    <row r="7" spans="1:5" x14ac:dyDescent="0.3">
      <c r="A7" s="4">
        <v>4</v>
      </c>
      <c r="B7">
        <v>41</v>
      </c>
      <c r="C7" s="13">
        <v>4</v>
      </c>
      <c r="D7" s="15">
        <f>VLOOKUP(A7, Products!A:D, 4, FALSE)</f>
        <v>57.4</v>
      </c>
      <c r="E7" s="12">
        <f>'Build cost Analysis'!D7-GETPIVOTDATA("Component cost",'Build cost Analysis'!$A$3,"ProductID",1)</f>
        <v>35.4</v>
      </c>
    </row>
    <row r="8" spans="1:5" x14ac:dyDescent="0.3">
      <c r="A8" s="4">
        <v>5</v>
      </c>
      <c r="B8">
        <v>17</v>
      </c>
      <c r="C8" s="13">
        <v>5</v>
      </c>
      <c r="D8" s="15">
        <f>VLOOKUP(A8, Products!A:D, 4, FALSE)</f>
        <v>25</v>
      </c>
      <c r="E8" s="12">
        <f>'Build cost Analysis'!D8-GETPIVOTDATA("Component cost",'Build cost Analysis'!$A$3,"ProductID",1)</f>
        <v>3</v>
      </c>
    </row>
    <row r="9" spans="1:5" x14ac:dyDescent="0.3">
      <c r="A9" s="4">
        <v>6</v>
      </c>
      <c r="B9">
        <v>26</v>
      </c>
      <c r="C9" s="13">
        <v>6</v>
      </c>
      <c r="D9" s="15">
        <f>VLOOKUP(A9, Products!A:D, 4, FALSE)</f>
        <v>24.4</v>
      </c>
      <c r="E9" s="12">
        <f>'Build cost Analysis'!D9-GETPIVOTDATA("Component cost",'Build cost Analysis'!$A$3,"ProductID",1)</f>
        <v>2.3999999999999986</v>
      </c>
    </row>
    <row r="10" spans="1:5" x14ac:dyDescent="0.3">
      <c r="A10" s="4">
        <v>7</v>
      </c>
      <c r="B10">
        <v>47</v>
      </c>
      <c r="C10" s="13">
        <v>7</v>
      </c>
      <c r="D10" s="15">
        <f>VLOOKUP(A10, Products!A:D, 4, FALSE)</f>
        <v>64.400000000000006</v>
      </c>
      <c r="E10" s="12">
        <f>'Build cost Analysis'!D10-GETPIVOTDATA("Component cost",'Build cost Analysis'!$A$3,"ProductID",1)</f>
        <v>42.400000000000006</v>
      </c>
    </row>
    <row r="11" spans="1:5" x14ac:dyDescent="0.3">
      <c r="A11" s="4">
        <v>8</v>
      </c>
      <c r="B11">
        <v>27</v>
      </c>
      <c r="C11" s="13">
        <v>8</v>
      </c>
      <c r="D11" s="15">
        <f>VLOOKUP(A11, Products!A:D, 4, FALSE)</f>
        <v>39.700000000000003</v>
      </c>
      <c r="E11" s="12">
        <f>'Build cost Analysis'!D11-GETPIVOTDATA("Component cost",'Build cost Analysis'!$A$3,"ProductID",1)</f>
        <v>17.700000000000003</v>
      </c>
    </row>
    <row r="12" spans="1:5" x14ac:dyDescent="0.3">
      <c r="A12" s="4">
        <v>9</v>
      </c>
      <c r="B12">
        <v>35</v>
      </c>
      <c r="C12" s="13">
        <v>9</v>
      </c>
      <c r="D12" s="15">
        <f>VLOOKUP(A12, Products!A:D, 4, FALSE)</f>
        <v>52.5</v>
      </c>
      <c r="E12" s="12">
        <f>'Build cost Analysis'!D12-GETPIVOTDATA("Component cost",'Build cost Analysis'!$A$3,"ProductID",1)</f>
        <v>30.5</v>
      </c>
    </row>
    <row r="13" spans="1:5" x14ac:dyDescent="0.3">
      <c r="A13" s="4">
        <v>10</v>
      </c>
      <c r="B13">
        <v>16</v>
      </c>
      <c r="C13" s="13">
        <v>10</v>
      </c>
      <c r="D13" s="15">
        <f>VLOOKUP(A13, Products!A:D, 4, FALSE)</f>
        <v>20.6</v>
      </c>
      <c r="E13" s="12">
        <f>'Build cost Analysis'!D13-GETPIVOTDATA("Component cost",'Build cost Analysis'!$A$3,"ProductID",1)</f>
        <v>-1.3999999999999986</v>
      </c>
    </row>
    <row r="14" spans="1:5" x14ac:dyDescent="0.3">
      <c r="A14" s="4">
        <v>11</v>
      </c>
      <c r="B14">
        <v>29</v>
      </c>
      <c r="C14" s="13">
        <v>11</v>
      </c>
      <c r="D14" s="15">
        <f>VLOOKUP(A14, Products!A:D, 4, FALSE)</f>
        <v>39.200000000000003</v>
      </c>
      <c r="E14" s="12">
        <f>'Build cost Analysis'!D14-GETPIVOTDATA("Component cost",'Build cost Analysis'!$A$3,"ProductID",1)</f>
        <v>17.200000000000003</v>
      </c>
    </row>
    <row r="15" spans="1:5" x14ac:dyDescent="0.3">
      <c r="A15" s="4">
        <v>12</v>
      </c>
      <c r="B15">
        <v>35</v>
      </c>
      <c r="C15" s="13">
        <v>12</v>
      </c>
      <c r="D15" s="15">
        <f>VLOOKUP(A15, Products!A:D, 4, FALSE)</f>
        <v>44.5</v>
      </c>
      <c r="E15" s="12">
        <f>'Build cost Analysis'!D15-GETPIVOTDATA("Component cost",'Build cost Analysis'!$A$3,"ProductID",1)</f>
        <v>22.5</v>
      </c>
    </row>
    <row r="16" spans="1:5" x14ac:dyDescent="0.3">
      <c r="A16" s="4">
        <v>13</v>
      </c>
      <c r="B16">
        <v>30</v>
      </c>
      <c r="C16" s="13">
        <v>13</v>
      </c>
      <c r="D16" s="15">
        <f>VLOOKUP(A16, Products!A:D, 4, FALSE)</f>
        <v>39</v>
      </c>
      <c r="E16" s="12">
        <f>'Build cost Analysis'!D16-GETPIVOTDATA("Component cost",'Build cost Analysis'!$A$3,"ProductID",1)</f>
        <v>17</v>
      </c>
    </row>
    <row r="17" spans="1:5" x14ac:dyDescent="0.3">
      <c r="A17" s="4">
        <v>14</v>
      </c>
      <c r="B17">
        <v>100</v>
      </c>
      <c r="C17" s="13">
        <v>14</v>
      </c>
      <c r="D17" s="15">
        <f>VLOOKUP(A17, Products!A:D, 4, FALSE)</f>
        <v>96</v>
      </c>
      <c r="E17" s="12">
        <f>'Build cost Analysis'!D17-GETPIVOTDATA("Component cost",'Build cost Analysis'!$A$3,"ProductID",1)</f>
        <v>74</v>
      </c>
    </row>
    <row r="18" spans="1:5" x14ac:dyDescent="0.3">
      <c r="A18" s="4">
        <v>15</v>
      </c>
      <c r="B18">
        <v>28</v>
      </c>
      <c r="C18" s="13">
        <v>15</v>
      </c>
      <c r="D18" s="15">
        <f>VLOOKUP(A18, Products!A:D, 4, FALSE)</f>
        <v>37.799999999999997</v>
      </c>
      <c r="E18" s="12">
        <f>'Build cost Analysis'!D18-GETPIVOTDATA("Component cost",'Build cost Analysis'!$A$3,"ProductID",1)</f>
        <v>15.799999999999997</v>
      </c>
    </row>
    <row r="19" spans="1:5" x14ac:dyDescent="0.3">
      <c r="A19" s="4">
        <v>16</v>
      </c>
      <c r="B19">
        <v>65</v>
      </c>
      <c r="C19" s="13">
        <v>16</v>
      </c>
      <c r="D19" s="15">
        <f>VLOOKUP(A19, Products!A:D, 4, FALSE)</f>
        <v>87.1</v>
      </c>
      <c r="E19" s="12">
        <f>'Build cost Analysis'!D19-GETPIVOTDATA("Component cost",'Build cost Analysis'!$A$3,"ProductID",1)</f>
        <v>65.099999999999994</v>
      </c>
    </row>
    <row r="20" spans="1:5" x14ac:dyDescent="0.3">
      <c r="A20" s="4">
        <v>17</v>
      </c>
      <c r="B20">
        <v>34</v>
      </c>
      <c r="C20" s="13">
        <v>17</v>
      </c>
      <c r="D20" s="15">
        <f>VLOOKUP(A20, Products!A:D, 4, FALSE)</f>
        <v>34.700000000000003</v>
      </c>
      <c r="E20" s="12">
        <f>'Build cost Analysis'!D20-GETPIVOTDATA("Component cost",'Build cost Analysis'!$A$3,"ProductID",1)</f>
        <v>12.700000000000003</v>
      </c>
    </row>
    <row r="21" spans="1:5" x14ac:dyDescent="0.3">
      <c r="A21" s="4">
        <v>18</v>
      </c>
      <c r="B21">
        <v>44</v>
      </c>
      <c r="C21" s="13">
        <v>18</v>
      </c>
      <c r="D21" s="15">
        <f>VLOOKUP(A21, Products!A:D, 4, FALSE)</f>
        <v>64.7</v>
      </c>
      <c r="E21" s="12">
        <f>'Build cost Analysis'!D21-GETPIVOTDATA("Component cost",'Build cost Analysis'!$A$3,"ProductID",1)</f>
        <v>42.7</v>
      </c>
    </row>
    <row r="22" spans="1:5" x14ac:dyDescent="0.3">
      <c r="A22" s="4">
        <v>19</v>
      </c>
      <c r="B22">
        <v>31</v>
      </c>
      <c r="C22" s="13">
        <v>19</v>
      </c>
      <c r="D22" s="15">
        <f>VLOOKUP(A22, Products!A:D, 4, FALSE)</f>
        <v>35</v>
      </c>
      <c r="E22" s="12">
        <f>'Build cost Analysis'!D22-GETPIVOTDATA("Component cost",'Build cost Analysis'!$A$3,"ProductID",1)</f>
        <v>13</v>
      </c>
    </row>
    <row r="23" spans="1:5" x14ac:dyDescent="0.3">
      <c r="A23" s="4">
        <v>20</v>
      </c>
      <c r="B23">
        <v>37</v>
      </c>
      <c r="C23" s="13">
        <v>20</v>
      </c>
      <c r="D23" s="15">
        <f>VLOOKUP(A23, Products!A:D, 4, FALSE)</f>
        <v>38.9</v>
      </c>
      <c r="E23" s="12">
        <f>'Build cost Analysis'!D23-GETPIVOTDATA("Component cost",'Build cost Analysis'!$A$3,"ProductID",1)</f>
        <v>16.899999999999999</v>
      </c>
    </row>
    <row r="24" spans="1:5" x14ac:dyDescent="0.3">
      <c r="A24" s="4">
        <v>21</v>
      </c>
      <c r="B24">
        <v>44</v>
      </c>
      <c r="C24" s="13">
        <v>21</v>
      </c>
      <c r="D24" s="15">
        <f>VLOOKUP(A24, Products!A:D, 4, FALSE)</f>
        <v>61.2</v>
      </c>
      <c r="E24" s="12">
        <f>'Build cost Analysis'!D24-GETPIVOTDATA("Component cost",'Build cost Analysis'!$A$3,"ProductID",1)</f>
        <v>39.200000000000003</v>
      </c>
    </row>
    <row r="25" spans="1:5" x14ac:dyDescent="0.3">
      <c r="A25" s="4">
        <v>22</v>
      </c>
      <c r="B25">
        <v>16</v>
      </c>
      <c r="C25" s="13">
        <v>22</v>
      </c>
      <c r="D25" s="15">
        <f>VLOOKUP(A25, Products!A:D, 4, FALSE)</f>
        <v>18.600000000000001</v>
      </c>
      <c r="E25" s="12">
        <f>'Build cost Analysis'!D25-GETPIVOTDATA("Component cost",'Build cost Analysis'!$A$3,"ProductID",1)</f>
        <v>-3.3999999999999986</v>
      </c>
    </row>
    <row r="26" spans="1:5" x14ac:dyDescent="0.3">
      <c r="A26" s="4">
        <v>23</v>
      </c>
      <c r="B26">
        <v>48</v>
      </c>
      <c r="C26" s="13">
        <v>23</v>
      </c>
      <c r="D26" s="15">
        <f>VLOOKUP(A26, Products!A:D, 4, FALSE)</f>
        <v>72</v>
      </c>
      <c r="E26" s="12">
        <f>'Build cost Analysis'!D26-GETPIVOTDATA("Component cost",'Build cost Analysis'!$A$3,"ProductID",1)</f>
        <v>50</v>
      </c>
    </row>
    <row r="27" spans="1:5" x14ac:dyDescent="0.3">
      <c r="A27" s="4">
        <v>24</v>
      </c>
      <c r="B27">
        <v>25</v>
      </c>
      <c r="C27" s="13">
        <v>24</v>
      </c>
      <c r="D27" s="15">
        <f>VLOOKUP(A27, Products!A:D, 4, FALSE)</f>
        <v>34.299999999999997</v>
      </c>
      <c r="E27" s="12">
        <f>'Build cost Analysis'!D27-GETPIVOTDATA("Component cost",'Build cost Analysis'!$A$3,"ProductID",1)</f>
        <v>12.299999999999997</v>
      </c>
    </row>
    <row r="28" spans="1:5" x14ac:dyDescent="0.3">
      <c r="A28" s="4">
        <v>25</v>
      </c>
      <c r="B28">
        <v>22</v>
      </c>
      <c r="C28" s="13">
        <v>25</v>
      </c>
      <c r="D28" s="15">
        <f>VLOOKUP(A28, Products!A:D, 4, FALSE)</f>
        <v>27.3</v>
      </c>
      <c r="E28" s="12">
        <f>'Build cost Analysis'!D28-GETPIVOTDATA("Component cost",'Build cost Analysis'!$A$3,"ProductID",1)</f>
        <v>5.3000000000000007</v>
      </c>
    </row>
    <row r="29" spans="1:5" x14ac:dyDescent="0.3">
      <c r="A29" s="4" t="s">
        <v>49</v>
      </c>
      <c r="B29">
        <v>925</v>
      </c>
      <c r="C29" s="14"/>
      <c r="D29" s="17">
        <f>SUM(D4:D28)</f>
        <v>1160.3999999999999</v>
      </c>
      <c r="E29" s="10">
        <f>SUM(E4:E28)</f>
        <v>610.4</v>
      </c>
    </row>
    <row r="38" spans="8:8" ht="18" x14ac:dyDescent="0.3">
      <c r="H38" s="18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9"/>
  <sheetViews>
    <sheetView workbookViewId="0">
      <selection activeCell="F1" activeCellId="2" sqref="B1:B1048576 C1:C1048576 F1:F1048576"/>
    </sheetView>
  </sheetViews>
  <sheetFormatPr defaultRowHeight="14.4" x14ac:dyDescent="0.3"/>
  <cols>
    <col min="2" max="2" width="14.109375" customWidth="1"/>
    <col min="3" max="3" width="13" customWidth="1"/>
    <col min="4" max="4" width="13.77734375" customWidth="1"/>
    <col min="5" max="5" width="17.109375" customWidth="1"/>
    <col min="6" max="6" width="14.33203125" customWidth="1"/>
  </cols>
  <sheetData>
    <row r="1" spans="1:6" x14ac:dyDescent="0.3">
      <c r="A1" s="1" t="s">
        <v>36</v>
      </c>
      <c r="B1" s="1" t="s">
        <v>0</v>
      </c>
      <c r="C1" s="1" t="s">
        <v>37</v>
      </c>
      <c r="D1" s="2" t="s">
        <v>53</v>
      </c>
      <c r="E1" s="2" t="s">
        <v>54</v>
      </c>
      <c r="F1" s="2" t="s">
        <v>63</v>
      </c>
    </row>
    <row r="2" spans="1:6" x14ac:dyDescent="0.3">
      <c r="A2">
        <v>1</v>
      </c>
      <c r="B2">
        <v>1</v>
      </c>
      <c r="C2">
        <v>20</v>
      </c>
      <c r="D2">
        <f>VLOOKUP(B2, Forecast_Summary!E:F, 2, FALSE)</f>
        <v>1446</v>
      </c>
      <c r="E2">
        <f>D2</f>
        <v>1446</v>
      </c>
      <c r="F2">
        <f>_xlfn.MINIFS(Supplier_BOM!D:D, Supplier_BOM!A:A, C2)</f>
        <v>6</v>
      </c>
    </row>
    <row r="3" spans="1:6" x14ac:dyDescent="0.3">
      <c r="A3">
        <v>2</v>
      </c>
      <c r="B3">
        <v>1</v>
      </c>
      <c r="C3">
        <v>3</v>
      </c>
      <c r="D3">
        <f>VLOOKUP(B3, Forecast_Summary!E:F, 2, FALSE)</f>
        <v>1446</v>
      </c>
      <c r="E3">
        <f t="shared" ref="E3:E66" si="0">D3</f>
        <v>1446</v>
      </c>
      <c r="F3">
        <f>_xlfn.MINIFS(Supplier_BOM!D:D, Supplier_BOM!A:A, C3)</f>
        <v>10</v>
      </c>
    </row>
    <row r="4" spans="1:6" x14ac:dyDescent="0.3">
      <c r="A4">
        <v>3</v>
      </c>
      <c r="B4">
        <v>1</v>
      </c>
      <c r="C4">
        <v>9</v>
      </c>
      <c r="D4">
        <f>VLOOKUP(B4, Forecast_Summary!E:F, 2, FALSE)</f>
        <v>1446</v>
      </c>
      <c r="E4">
        <f t="shared" si="0"/>
        <v>1446</v>
      </c>
      <c r="F4">
        <f>_xlfn.MINIFS(Supplier_BOM!D:D, Supplier_BOM!A:A, C4)</f>
        <v>6</v>
      </c>
    </row>
    <row r="5" spans="1:6" x14ac:dyDescent="0.3">
      <c r="A5">
        <v>4</v>
      </c>
      <c r="B5">
        <v>2</v>
      </c>
      <c r="C5">
        <v>7</v>
      </c>
      <c r="D5">
        <f>VLOOKUP(B5, Forecast_Summary!E:F, 2, FALSE)</f>
        <v>1673</v>
      </c>
      <c r="E5">
        <f t="shared" si="0"/>
        <v>1673</v>
      </c>
      <c r="F5">
        <f>_xlfn.MINIFS(Supplier_BOM!D:D, Supplier_BOM!A:A, C5)</f>
        <v>11</v>
      </c>
    </row>
    <row r="6" spans="1:6" x14ac:dyDescent="0.3">
      <c r="A6">
        <v>5</v>
      </c>
      <c r="B6">
        <v>2</v>
      </c>
      <c r="C6">
        <v>22</v>
      </c>
      <c r="D6">
        <f>VLOOKUP(B6, Forecast_Summary!E:F, 2, FALSE)</f>
        <v>1673</v>
      </c>
      <c r="E6">
        <f t="shared" si="0"/>
        <v>1673</v>
      </c>
      <c r="F6">
        <f>_xlfn.MINIFS(Supplier_BOM!D:D, Supplier_BOM!A:A, C6)</f>
        <v>11</v>
      </c>
    </row>
    <row r="7" spans="1:6" x14ac:dyDescent="0.3">
      <c r="A7">
        <v>6</v>
      </c>
      <c r="B7">
        <v>2</v>
      </c>
      <c r="C7">
        <v>4</v>
      </c>
      <c r="D7">
        <f>VLOOKUP(B7, Forecast_Summary!E:F, 2, FALSE)</f>
        <v>1673</v>
      </c>
      <c r="E7">
        <f t="shared" si="0"/>
        <v>1673</v>
      </c>
      <c r="F7">
        <f>_xlfn.MINIFS(Supplier_BOM!D:D, Supplier_BOM!A:A, C7)</f>
        <v>9</v>
      </c>
    </row>
    <row r="8" spans="1:6" x14ac:dyDescent="0.3">
      <c r="A8">
        <v>7</v>
      </c>
      <c r="B8">
        <v>2</v>
      </c>
      <c r="C8">
        <v>14</v>
      </c>
      <c r="D8">
        <f>VLOOKUP(B8, Forecast_Summary!E:F, 2, FALSE)</f>
        <v>1673</v>
      </c>
      <c r="E8">
        <f t="shared" si="0"/>
        <v>1673</v>
      </c>
      <c r="F8">
        <f>_xlfn.MINIFS(Supplier_BOM!D:D, Supplier_BOM!A:A, C8)</f>
        <v>18</v>
      </c>
    </row>
    <row r="9" spans="1:6" x14ac:dyDescent="0.3">
      <c r="A9">
        <v>8</v>
      </c>
      <c r="B9">
        <v>2</v>
      </c>
      <c r="C9">
        <v>13</v>
      </c>
      <c r="D9">
        <f>VLOOKUP(B9, Forecast_Summary!E:F, 2, FALSE)</f>
        <v>1673</v>
      </c>
      <c r="E9">
        <f t="shared" si="0"/>
        <v>1673</v>
      </c>
      <c r="F9">
        <f>_xlfn.MINIFS(Supplier_BOM!D:D, Supplier_BOM!A:A, C9)</f>
        <v>7</v>
      </c>
    </row>
    <row r="10" spans="1:6" x14ac:dyDescent="0.3">
      <c r="A10">
        <v>9</v>
      </c>
      <c r="B10">
        <v>3</v>
      </c>
      <c r="C10">
        <v>5</v>
      </c>
      <c r="D10">
        <f>VLOOKUP(B10, Forecast_Summary!E:F, 2, FALSE)</f>
        <v>1651</v>
      </c>
      <c r="E10">
        <f t="shared" si="0"/>
        <v>1651</v>
      </c>
      <c r="F10">
        <f>_xlfn.MINIFS(Supplier_BOM!D:D, Supplier_BOM!A:A, C10)</f>
        <v>15</v>
      </c>
    </row>
    <row r="11" spans="1:6" x14ac:dyDescent="0.3">
      <c r="A11">
        <v>10</v>
      </c>
      <c r="B11">
        <v>3</v>
      </c>
      <c r="C11">
        <v>14</v>
      </c>
      <c r="D11">
        <f>VLOOKUP(B11, Forecast_Summary!E:F, 2, FALSE)</f>
        <v>1651</v>
      </c>
      <c r="E11">
        <f t="shared" si="0"/>
        <v>1651</v>
      </c>
      <c r="F11">
        <f>_xlfn.MINIFS(Supplier_BOM!D:D, Supplier_BOM!A:A, C11)</f>
        <v>18</v>
      </c>
    </row>
    <row r="12" spans="1:6" x14ac:dyDescent="0.3">
      <c r="A12">
        <v>11</v>
      </c>
      <c r="B12">
        <v>3</v>
      </c>
      <c r="C12">
        <v>22</v>
      </c>
      <c r="D12">
        <f>VLOOKUP(B12, Forecast_Summary!E:F, 2, FALSE)</f>
        <v>1651</v>
      </c>
      <c r="E12">
        <f t="shared" si="0"/>
        <v>1651</v>
      </c>
      <c r="F12">
        <f>_xlfn.MINIFS(Supplier_BOM!D:D, Supplier_BOM!A:A, C12)</f>
        <v>11</v>
      </c>
    </row>
    <row r="13" spans="1:6" x14ac:dyDescent="0.3">
      <c r="A13">
        <v>12</v>
      </c>
      <c r="B13">
        <v>3</v>
      </c>
      <c r="C13">
        <v>16</v>
      </c>
      <c r="D13">
        <f>VLOOKUP(B13, Forecast_Summary!E:F, 2, FALSE)</f>
        <v>1651</v>
      </c>
      <c r="E13">
        <f t="shared" si="0"/>
        <v>1651</v>
      </c>
      <c r="F13">
        <f>_xlfn.MINIFS(Supplier_BOM!D:D, Supplier_BOM!A:A, C13)</f>
        <v>6</v>
      </c>
    </row>
    <row r="14" spans="1:6" x14ac:dyDescent="0.3">
      <c r="A14">
        <v>13</v>
      </c>
      <c r="B14">
        <v>4</v>
      </c>
      <c r="C14">
        <v>18</v>
      </c>
      <c r="D14">
        <f>VLOOKUP(B14, Forecast_Summary!E:F, 2, FALSE)</f>
        <v>1551</v>
      </c>
      <c r="E14">
        <f t="shared" si="0"/>
        <v>1551</v>
      </c>
      <c r="F14">
        <f>_xlfn.MINIFS(Supplier_BOM!D:D, Supplier_BOM!A:A, C14)</f>
        <v>6</v>
      </c>
    </row>
    <row r="15" spans="1:6" x14ac:dyDescent="0.3">
      <c r="A15">
        <v>14</v>
      </c>
      <c r="B15">
        <v>4</v>
      </c>
      <c r="C15">
        <v>18</v>
      </c>
      <c r="D15">
        <f>VLOOKUP(B15, Forecast_Summary!E:F, 2, FALSE)</f>
        <v>1551</v>
      </c>
      <c r="E15">
        <f t="shared" si="0"/>
        <v>1551</v>
      </c>
      <c r="F15">
        <f>_xlfn.MINIFS(Supplier_BOM!D:D, Supplier_BOM!A:A, C15)</f>
        <v>6</v>
      </c>
    </row>
    <row r="16" spans="1:6" x14ac:dyDescent="0.3">
      <c r="A16">
        <v>15</v>
      </c>
      <c r="B16">
        <v>4</v>
      </c>
      <c r="C16">
        <v>25</v>
      </c>
      <c r="D16">
        <f>VLOOKUP(B16, Forecast_Summary!E:F, 2, FALSE)</f>
        <v>1551</v>
      </c>
      <c r="E16">
        <f t="shared" si="0"/>
        <v>1551</v>
      </c>
      <c r="F16">
        <f>_xlfn.MINIFS(Supplier_BOM!D:D, Supplier_BOM!A:A, C16)</f>
        <v>7</v>
      </c>
    </row>
    <row r="17" spans="1:6" x14ac:dyDescent="0.3">
      <c r="A17">
        <v>16</v>
      </c>
      <c r="B17">
        <v>4</v>
      </c>
      <c r="C17">
        <v>5</v>
      </c>
      <c r="D17">
        <f>VLOOKUP(B17, Forecast_Summary!E:F, 2, FALSE)</f>
        <v>1551</v>
      </c>
      <c r="E17">
        <f t="shared" si="0"/>
        <v>1551</v>
      </c>
      <c r="F17">
        <f>_xlfn.MINIFS(Supplier_BOM!D:D, Supplier_BOM!A:A, C17)</f>
        <v>15</v>
      </c>
    </row>
    <row r="18" spans="1:6" x14ac:dyDescent="0.3">
      <c r="A18">
        <v>17</v>
      </c>
      <c r="B18">
        <v>4</v>
      </c>
      <c r="C18">
        <v>12</v>
      </c>
      <c r="D18">
        <f>VLOOKUP(B18, Forecast_Summary!E:F, 2, FALSE)</f>
        <v>1551</v>
      </c>
      <c r="E18">
        <f t="shared" si="0"/>
        <v>1551</v>
      </c>
      <c r="F18">
        <f>_xlfn.MINIFS(Supplier_BOM!D:D, Supplier_BOM!A:A, C18)</f>
        <v>7</v>
      </c>
    </row>
    <row r="19" spans="1:6" x14ac:dyDescent="0.3">
      <c r="A19">
        <v>18</v>
      </c>
      <c r="B19">
        <v>5</v>
      </c>
      <c r="C19">
        <v>23</v>
      </c>
      <c r="D19">
        <f>VLOOKUP(B19, Forecast_Summary!E:F, 2, FALSE)</f>
        <v>1800</v>
      </c>
      <c r="E19">
        <f t="shared" si="0"/>
        <v>1800</v>
      </c>
      <c r="F19">
        <f>_xlfn.MINIFS(Supplier_BOM!D:D, Supplier_BOM!A:A, C19)</f>
        <v>6</v>
      </c>
    </row>
    <row r="20" spans="1:6" x14ac:dyDescent="0.3">
      <c r="A20">
        <v>19</v>
      </c>
      <c r="B20">
        <v>5</v>
      </c>
      <c r="C20">
        <v>22</v>
      </c>
      <c r="D20">
        <f>VLOOKUP(B20, Forecast_Summary!E:F, 2, FALSE)</f>
        <v>1800</v>
      </c>
      <c r="E20">
        <f t="shared" si="0"/>
        <v>1800</v>
      </c>
      <c r="F20">
        <f>_xlfn.MINIFS(Supplier_BOM!D:D, Supplier_BOM!A:A, C20)</f>
        <v>11</v>
      </c>
    </row>
    <row r="21" spans="1:6" x14ac:dyDescent="0.3">
      <c r="A21">
        <v>20</v>
      </c>
      <c r="B21">
        <v>6</v>
      </c>
      <c r="C21">
        <v>3</v>
      </c>
      <c r="D21">
        <f>VLOOKUP(B21, Forecast_Summary!E:F, 2, FALSE)</f>
        <v>1809</v>
      </c>
      <c r="E21">
        <f t="shared" si="0"/>
        <v>1809</v>
      </c>
      <c r="F21">
        <f>_xlfn.MINIFS(Supplier_BOM!D:D, Supplier_BOM!A:A, C21)</f>
        <v>10</v>
      </c>
    </row>
    <row r="22" spans="1:6" x14ac:dyDescent="0.3">
      <c r="A22">
        <v>21</v>
      </c>
      <c r="B22">
        <v>6</v>
      </c>
      <c r="C22">
        <v>13</v>
      </c>
      <c r="D22">
        <f>VLOOKUP(B22, Forecast_Summary!E:F, 2, FALSE)</f>
        <v>1809</v>
      </c>
      <c r="E22">
        <f t="shared" si="0"/>
        <v>1809</v>
      </c>
      <c r="F22">
        <f>_xlfn.MINIFS(Supplier_BOM!D:D, Supplier_BOM!A:A, C22)</f>
        <v>7</v>
      </c>
    </row>
    <row r="23" spans="1:6" x14ac:dyDescent="0.3">
      <c r="A23">
        <v>22</v>
      </c>
      <c r="B23">
        <v>6</v>
      </c>
      <c r="C23">
        <v>1</v>
      </c>
      <c r="D23">
        <f>VLOOKUP(B23, Forecast_Summary!E:F, 2, FALSE)</f>
        <v>1809</v>
      </c>
      <c r="E23">
        <f t="shared" si="0"/>
        <v>1809</v>
      </c>
      <c r="F23">
        <f>_xlfn.MINIFS(Supplier_BOM!D:D, Supplier_BOM!A:A, C23)</f>
        <v>9</v>
      </c>
    </row>
    <row r="24" spans="1:6" x14ac:dyDescent="0.3">
      <c r="A24">
        <v>23</v>
      </c>
      <c r="B24">
        <v>7</v>
      </c>
      <c r="C24">
        <v>5</v>
      </c>
      <c r="D24">
        <f>VLOOKUP(B24, Forecast_Summary!E:F, 2, FALSE)</f>
        <v>1988</v>
      </c>
      <c r="E24">
        <f t="shared" si="0"/>
        <v>1988</v>
      </c>
      <c r="F24">
        <f>_xlfn.MINIFS(Supplier_BOM!D:D, Supplier_BOM!A:A, C24)</f>
        <v>15</v>
      </c>
    </row>
    <row r="25" spans="1:6" x14ac:dyDescent="0.3">
      <c r="A25">
        <v>24</v>
      </c>
      <c r="B25">
        <v>7</v>
      </c>
      <c r="C25">
        <v>3</v>
      </c>
      <c r="D25">
        <f>VLOOKUP(B25, Forecast_Summary!E:F, 2, FALSE)</f>
        <v>1988</v>
      </c>
      <c r="E25">
        <f t="shared" si="0"/>
        <v>1988</v>
      </c>
      <c r="F25">
        <f>_xlfn.MINIFS(Supplier_BOM!D:D, Supplier_BOM!A:A, C25)</f>
        <v>10</v>
      </c>
    </row>
    <row r="26" spans="1:6" x14ac:dyDescent="0.3">
      <c r="A26">
        <v>25</v>
      </c>
      <c r="B26">
        <v>7</v>
      </c>
      <c r="C26">
        <v>13</v>
      </c>
      <c r="D26">
        <f>VLOOKUP(B26, Forecast_Summary!E:F, 2, FALSE)</f>
        <v>1988</v>
      </c>
      <c r="E26">
        <f t="shared" si="0"/>
        <v>1988</v>
      </c>
      <c r="F26">
        <f>_xlfn.MINIFS(Supplier_BOM!D:D, Supplier_BOM!A:A, C26)</f>
        <v>7</v>
      </c>
    </row>
    <row r="27" spans="1:6" x14ac:dyDescent="0.3">
      <c r="A27">
        <v>26</v>
      </c>
      <c r="B27">
        <v>7</v>
      </c>
      <c r="C27">
        <v>15</v>
      </c>
      <c r="D27">
        <f>VLOOKUP(B27, Forecast_Summary!E:F, 2, FALSE)</f>
        <v>1988</v>
      </c>
      <c r="E27">
        <f t="shared" si="0"/>
        <v>1988</v>
      </c>
      <c r="F27">
        <f>_xlfn.MINIFS(Supplier_BOM!D:D, Supplier_BOM!A:A, C27)</f>
        <v>9</v>
      </c>
    </row>
    <row r="28" spans="1:6" x14ac:dyDescent="0.3">
      <c r="A28">
        <v>27</v>
      </c>
      <c r="B28">
        <v>7</v>
      </c>
      <c r="C28">
        <v>23</v>
      </c>
      <c r="D28">
        <f>VLOOKUP(B28, Forecast_Summary!E:F, 2, FALSE)</f>
        <v>1988</v>
      </c>
      <c r="E28">
        <f t="shared" si="0"/>
        <v>1988</v>
      </c>
      <c r="F28">
        <f>_xlfn.MINIFS(Supplier_BOM!D:D, Supplier_BOM!A:A, C28)</f>
        <v>6</v>
      </c>
    </row>
    <row r="29" spans="1:6" x14ac:dyDescent="0.3">
      <c r="A29">
        <v>28</v>
      </c>
      <c r="B29">
        <v>8</v>
      </c>
      <c r="C29">
        <v>2</v>
      </c>
      <c r="D29">
        <f>VLOOKUP(B29, Forecast_Summary!E:F, 2, FALSE)</f>
        <v>1809</v>
      </c>
      <c r="E29">
        <f t="shared" si="0"/>
        <v>1809</v>
      </c>
      <c r="F29">
        <f>_xlfn.MINIFS(Supplier_BOM!D:D, Supplier_BOM!A:A, C29)</f>
        <v>9</v>
      </c>
    </row>
    <row r="30" spans="1:6" x14ac:dyDescent="0.3">
      <c r="A30">
        <v>29</v>
      </c>
      <c r="B30">
        <v>8</v>
      </c>
      <c r="C30">
        <v>15</v>
      </c>
      <c r="D30">
        <f>VLOOKUP(B30, Forecast_Summary!E:F, 2, FALSE)</f>
        <v>1809</v>
      </c>
      <c r="E30">
        <f t="shared" si="0"/>
        <v>1809</v>
      </c>
      <c r="F30">
        <f>_xlfn.MINIFS(Supplier_BOM!D:D, Supplier_BOM!A:A, C30)</f>
        <v>9</v>
      </c>
    </row>
    <row r="31" spans="1:6" x14ac:dyDescent="0.3">
      <c r="A31">
        <v>30</v>
      </c>
      <c r="B31">
        <v>8</v>
      </c>
      <c r="C31">
        <v>4</v>
      </c>
      <c r="D31">
        <f>VLOOKUP(B31, Forecast_Summary!E:F, 2, FALSE)</f>
        <v>1809</v>
      </c>
      <c r="E31">
        <f t="shared" si="0"/>
        <v>1809</v>
      </c>
      <c r="F31">
        <f>_xlfn.MINIFS(Supplier_BOM!D:D, Supplier_BOM!A:A, C31)</f>
        <v>9</v>
      </c>
    </row>
    <row r="32" spans="1:6" x14ac:dyDescent="0.3">
      <c r="A32">
        <v>31</v>
      </c>
      <c r="B32">
        <v>9</v>
      </c>
      <c r="C32">
        <v>9</v>
      </c>
      <c r="D32">
        <f>VLOOKUP(B32, Forecast_Summary!E:F, 2, FALSE)</f>
        <v>1627</v>
      </c>
      <c r="E32">
        <f t="shared" si="0"/>
        <v>1627</v>
      </c>
      <c r="F32">
        <f>_xlfn.MINIFS(Supplier_BOM!D:D, Supplier_BOM!A:A, C32)</f>
        <v>6</v>
      </c>
    </row>
    <row r="33" spans="1:6" x14ac:dyDescent="0.3">
      <c r="A33">
        <v>32</v>
      </c>
      <c r="B33">
        <v>9</v>
      </c>
      <c r="C33">
        <v>19</v>
      </c>
      <c r="D33">
        <f>VLOOKUP(B33, Forecast_Summary!E:F, 2, FALSE)</f>
        <v>1627</v>
      </c>
      <c r="E33">
        <f t="shared" si="0"/>
        <v>1627</v>
      </c>
      <c r="F33">
        <f>_xlfn.MINIFS(Supplier_BOM!D:D, Supplier_BOM!A:A, C33)</f>
        <v>9</v>
      </c>
    </row>
    <row r="34" spans="1:6" x14ac:dyDescent="0.3">
      <c r="A34">
        <v>33</v>
      </c>
      <c r="B34">
        <v>9</v>
      </c>
      <c r="C34">
        <v>7</v>
      </c>
      <c r="D34">
        <f>VLOOKUP(B34, Forecast_Summary!E:F, 2, FALSE)</f>
        <v>1627</v>
      </c>
      <c r="E34">
        <f t="shared" si="0"/>
        <v>1627</v>
      </c>
      <c r="F34">
        <f>_xlfn.MINIFS(Supplier_BOM!D:D, Supplier_BOM!A:A, C34)</f>
        <v>11</v>
      </c>
    </row>
    <row r="35" spans="1:6" x14ac:dyDescent="0.3">
      <c r="A35">
        <v>34</v>
      </c>
      <c r="B35">
        <v>9</v>
      </c>
      <c r="C35">
        <v>4</v>
      </c>
      <c r="D35">
        <f>VLOOKUP(B35, Forecast_Summary!E:F, 2, FALSE)</f>
        <v>1627</v>
      </c>
      <c r="E35">
        <f t="shared" si="0"/>
        <v>1627</v>
      </c>
      <c r="F35">
        <f>_xlfn.MINIFS(Supplier_BOM!D:D, Supplier_BOM!A:A, C35)</f>
        <v>9</v>
      </c>
    </row>
    <row r="36" spans="1:6" x14ac:dyDescent="0.3">
      <c r="A36">
        <v>35</v>
      </c>
      <c r="B36">
        <v>10</v>
      </c>
      <c r="C36">
        <v>12</v>
      </c>
      <c r="D36">
        <f>VLOOKUP(B36, Forecast_Summary!E:F, 2, FALSE)</f>
        <v>1544</v>
      </c>
      <c r="E36">
        <f t="shared" si="0"/>
        <v>1544</v>
      </c>
      <c r="F36">
        <f>_xlfn.MINIFS(Supplier_BOM!D:D, Supplier_BOM!A:A, C36)</f>
        <v>7</v>
      </c>
    </row>
    <row r="37" spans="1:6" x14ac:dyDescent="0.3">
      <c r="A37">
        <v>36</v>
      </c>
      <c r="B37">
        <v>10</v>
      </c>
      <c r="C37">
        <v>4</v>
      </c>
      <c r="D37">
        <f>VLOOKUP(B37, Forecast_Summary!E:F, 2, FALSE)</f>
        <v>1544</v>
      </c>
      <c r="E37">
        <f t="shared" si="0"/>
        <v>1544</v>
      </c>
      <c r="F37">
        <f>_xlfn.MINIFS(Supplier_BOM!D:D, Supplier_BOM!A:A, C37)</f>
        <v>9</v>
      </c>
    </row>
    <row r="38" spans="1:6" x14ac:dyDescent="0.3">
      <c r="A38">
        <v>37</v>
      </c>
      <c r="B38">
        <v>11</v>
      </c>
      <c r="C38">
        <v>15</v>
      </c>
      <c r="D38">
        <f>VLOOKUP(B38, Forecast_Summary!E:F, 2, FALSE)</f>
        <v>1798</v>
      </c>
      <c r="E38">
        <f t="shared" si="0"/>
        <v>1798</v>
      </c>
      <c r="F38">
        <f>_xlfn.MINIFS(Supplier_BOM!D:D, Supplier_BOM!A:A, C38)</f>
        <v>9</v>
      </c>
    </row>
    <row r="39" spans="1:6" x14ac:dyDescent="0.3">
      <c r="A39">
        <v>38</v>
      </c>
      <c r="B39">
        <v>11</v>
      </c>
      <c r="C39">
        <v>22</v>
      </c>
      <c r="D39">
        <f>VLOOKUP(B39, Forecast_Summary!E:F, 2, FALSE)</f>
        <v>1798</v>
      </c>
      <c r="E39">
        <f t="shared" si="0"/>
        <v>1798</v>
      </c>
      <c r="F39">
        <f>_xlfn.MINIFS(Supplier_BOM!D:D, Supplier_BOM!A:A, C39)</f>
        <v>11</v>
      </c>
    </row>
    <row r="40" spans="1:6" x14ac:dyDescent="0.3">
      <c r="A40">
        <v>39</v>
      </c>
      <c r="B40">
        <v>11</v>
      </c>
      <c r="C40">
        <v>2</v>
      </c>
      <c r="D40">
        <f>VLOOKUP(B40, Forecast_Summary!E:F, 2, FALSE)</f>
        <v>1798</v>
      </c>
      <c r="E40">
        <f t="shared" si="0"/>
        <v>1798</v>
      </c>
      <c r="F40">
        <f>_xlfn.MINIFS(Supplier_BOM!D:D, Supplier_BOM!A:A, C40)</f>
        <v>9</v>
      </c>
    </row>
    <row r="41" spans="1:6" x14ac:dyDescent="0.3">
      <c r="A41">
        <v>40</v>
      </c>
      <c r="B41">
        <v>12</v>
      </c>
      <c r="C41">
        <v>10</v>
      </c>
      <c r="D41">
        <f>VLOOKUP(B41, Forecast_Summary!E:F, 2, FALSE)</f>
        <v>1547</v>
      </c>
      <c r="E41">
        <f t="shared" si="0"/>
        <v>1547</v>
      </c>
      <c r="F41">
        <f>_xlfn.MINIFS(Supplier_BOM!D:D, Supplier_BOM!A:A, C41)</f>
        <v>7</v>
      </c>
    </row>
    <row r="42" spans="1:6" x14ac:dyDescent="0.3">
      <c r="A42">
        <v>41</v>
      </c>
      <c r="B42">
        <v>12</v>
      </c>
      <c r="C42">
        <v>19</v>
      </c>
      <c r="D42">
        <f>VLOOKUP(B42, Forecast_Summary!E:F, 2, FALSE)</f>
        <v>1547</v>
      </c>
      <c r="E42">
        <f t="shared" si="0"/>
        <v>1547</v>
      </c>
      <c r="F42">
        <f>_xlfn.MINIFS(Supplier_BOM!D:D, Supplier_BOM!A:A, C42)</f>
        <v>9</v>
      </c>
    </row>
    <row r="43" spans="1:6" x14ac:dyDescent="0.3">
      <c r="A43">
        <v>42</v>
      </c>
      <c r="B43">
        <v>12</v>
      </c>
      <c r="C43">
        <v>3</v>
      </c>
      <c r="D43">
        <f>VLOOKUP(B43, Forecast_Summary!E:F, 2, FALSE)</f>
        <v>1547</v>
      </c>
      <c r="E43">
        <f t="shared" si="0"/>
        <v>1547</v>
      </c>
      <c r="F43">
        <f>_xlfn.MINIFS(Supplier_BOM!D:D, Supplier_BOM!A:A, C43)</f>
        <v>10</v>
      </c>
    </row>
    <row r="44" spans="1:6" x14ac:dyDescent="0.3">
      <c r="A44">
        <v>43</v>
      </c>
      <c r="B44">
        <v>12</v>
      </c>
      <c r="C44">
        <v>4</v>
      </c>
      <c r="D44">
        <f>VLOOKUP(B44, Forecast_Summary!E:F, 2, FALSE)</f>
        <v>1547</v>
      </c>
      <c r="E44">
        <f t="shared" si="0"/>
        <v>1547</v>
      </c>
      <c r="F44">
        <f>_xlfn.MINIFS(Supplier_BOM!D:D, Supplier_BOM!A:A, C44)</f>
        <v>9</v>
      </c>
    </row>
    <row r="45" spans="1:6" x14ac:dyDescent="0.3">
      <c r="A45">
        <v>44</v>
      </c>
      <c r="B45">
        <v>13</v>
      </c>
      <c r="C45">
        <v>19</v>
      </c>
      <c r="D45">
        <f>VLOOKUP(B45, Forecast_Summary!E:F, 2, FALSE)</f>
        <v>1852</v>
      </c>
      <c r="E45">
        <f t="shared" si="0"/>
        <v>1852</v>
      </c>
      <c r="F45">
        <f>_xlfn.MINIFS(Supplier_BOM!D:D, Supplier_BOM!A:A, C45)</f>
        <v>9</v>
      </c>
    </row>
    <row r="46" spans="1:6" x14ac:dyDescent="0.3">
      <c r="A46">
        <v>45</v>
      </c>
      <c r="B46">
        <v>13</v>
      </c>
      <c r="C46">
        <v>16</v>
      </c>
      <c r="D46">
        <f>VLOOKUP(B46, Forecast_Summary!E:F, 2, FALSE)</f>
        <v>1852</v>
      </c>
      <c r="E46">
        <f t="shared" si="0"/>
        <v>1852</v>
      </c>
      <c r="F46">
        <f>_xlfn.MINIFS(Supplier_BOM!D:D, Supplier_BOM!A:A, C46)</f>
        <v>6</v>
      </c>
    </row>
    <row r="47" spans="1:6" x14ac:dyDescent="0.3">
      <c r="A47">
        <v>46</v>
      </c>
      <c r="B47">
        <v>13</v>
      </c>
      <c r="C47">
        <v>5</v>
      </c>
      <c r="D47">
        <f>VLOOKUP(B47, Forecast_Summary!E:F, 2, FALSE)</f>
        <v>1852</v>
      </c>
      <c r="E47">
        <f t="shared" si="0"/>
        <v>1852</v>
      </c>
      <c r="F47">
        <f>_xlfn.MINIFS(Supplier_BOM!D:D, Supplier_BOM!A:A, C47)</f>
        <v>15</v>
      </c>
    </row>
    <row r="48" spans="1:6" x14ac:dyDescent="0.3">
      <c r="A48">
        <v>47</v>
      </c>
      <c r="B48">
        <v>14</v>
      </c>
      <c r="C48">
        <v>24</v>
      </c>
      <c r="D48">
        <f>VLOOKUP(B48, Forecast_Summary!E:F, 2, FALSE)</f>
        <v>1322</v>
      </c>
      <c r="E48">
        <f t="shared" si="0"/>
        <v>1322</v>
      </c>
      <c r="F48">
        <f>_xlfn.MINIFS(Supplier_BOM!D:D, Supplier_BOM!A:A, C48)</f>
        <v>84</v>
      </c>
    </row>
    <row r="49" spans="1:6" x14ac:dyDescent="0.3">
      <c r="A49">
        <v>48</v>
      </c>
      <c r="B49">
        <v>14</v>
      </c>
      <c r="C49">
        <v>1</v>
      </c>
      <c r="D49">
        <f>VLOOKUP(B49, Forecast_Summary!E:F, 2, FALSE)</f>
        <v>1322</v>
      </c>
      <c r="E49">
        <f t="shared" si="0"/>
        <v>1322</v>
      </c>
      <c r="F49">
        <f>_xlfn.MINIFS(Supplier_BOM!D:D, Supplier_BOM!A:A, C49)</f>
        <v>9</v>
      </c>
    </row>
    <row r="50" spans="1:6" x14ac:dyDescent="0.3">
      <c r="A50">
        <v>49</v>
      </c>
      <c r="B50">
        <v>14</v>
      </c>
      <c r="C50">
        <v>25</v>
      </c>
      <c r="D50">
        <f>VLOOKUP(B50, Forecast_Summary!E:F, 2, FALSE)</f>
        <v>1322</v>
      </c>
      <c r="E50">
        <f t="shared" si="0"/>
        <v>1322</v>
      </c>
      <c r="F50">
        <f>_xlfn.MINIFS(Supplier_BOM!D:D, Supplier_BOM!A:A, C50)</f>
        <v>7</v>
      </c>
    </row>
    <row r="51" spans="1:6" x14ac:dyDescent="0.3">
      <c r="A51">
        <v>50</v>
      </c>
      <c r="B51">
        <v>15</v>
      </c>
      <c r="C51">
        <v>6</v>
      </c>
      <c r="D51">
        <f>VLOOKUP(B51, Forecast_Summary!E:F, 2, FALSE)</f>
        <v>1624</v>
      </c>
      <c r="E51">
        <f t="shared" si="0"/>
        <v>1624</v>
      </c>
      <c r="F51">
        <f>_xlfn.MINIFS(Supplier_BOM!D:D, Supplier_BOM!A:A, C51)</f>
        <v>6</v>
      </c>
    </row>
    <row r="52" spans="1:6" x14ac:dyDescent="0.3">
      <c r="A52">
        <v>51</v>
      </c>
      <c r="B52">
        <v>15</v>
      </c>
      <c r="C52">
        <v>6</v>
      </c>
      <c r="D52">
        <f>VLOOKUP(B52, Forecast_Summary!E:F, 2, FALSE)</f>
        <v>1624</v>
      </c>
      <c r="E52">
        <f t="shared" si="0"/>
        <v>1624</v>
      </c>
      <c r="F52">
        <f>_xlfn.MINIFS(Supplier_BOM!D:D, Supplier_BOM!A:A, C52)</f>
        <v>6</v>
      </c>
    </row>
    <row r="53" spans="1:6" x14ac:dyDescent="0.3">
      <c r="A53">
        <v>52</v>
      </c>
      <c r="B53">
        <v>15</v>
      </c>
      <c r="C53">
        <v>4</v>
      </c>
      <c r="D53">
        <f>VLOOKUP(B53, Forecast_Summary!E:F, 2, FALSE)</f>
        <v>1624</v>
      </c>
      <c r="E53">
        <f t="shared" si="0"/>
        <v>1624</v>
      </c>
      <c r="F53">
        <f>_xlfn.MINIFS(Supplier_BOM!D:D, Supplier_BOM!A:A, C53)</f>
        <v>9</v>
      </c>
    </row>
    <row r="54" spans="1:6" x14ac:dyDescent="0.3">
      <c r="A54">
        <v>53</v>
      </c>
      <c r="B54">
        <v>15</v>
      </c>
      <c r="C54">
        <v>25</v>
      </c>
      <c r="D54">
        <f>VLOOKUP(B54, Forecast_Summary!E:F, 2, FALSE)</f>
        <v>1624</v>
      </c>
      <c r="E54">
        <f t="shared" si="0"/>
        <v>1624</v>
      </c>
      <c r="F54">
        <f>_xlfn.MINIFS(Supplier_BOM!D:D, Supplier_BOM!A:A, C54)</f>
        <v>7</v>
      </c>
    </row>
    <row r="55" spans="1:6" x14ac:dyDescent="0.3">
      <c r="A55">
        <v>54</v>
      </c>
      <c r="B55">
        <v>16</v>
      </c>
      <c r="C55">
        <v>1</v>
      </c>
      <c r="D55">
        <f>VLOOKUP(B55, Forecast_Summary!E:F, 2, FALSE)</f>
        <v>1944</v>
      </c>
      <c r="E55">
        <f t="shared" si="0"/>
        <v>1944</v>
      </c>
      <c r="F55">
        <f>_xlfn.MINIFS(Supplier_BOM!D:D, Supplier_BOM!A:A, C55)</f>
        <v>9</v>
      </c>
    </row>
    <row r="56" spans="1:6" x14ac:dyDescent="0.3">
      <c r="A56">
        <v>55</v>
      </c>
      <c r="B56">
        <v>16</v>
      </c>
      <c r="C56">
        <v>10</v>
      </c>
      <c r="D56">
        <f>VLOOKUP(B56, Forecast_Summary!E:F, 2, FALSE)</f>
        <v>1944</v>
      </c>
      <c r="E56">
        <f t="shared" si="0"/>
        <v>1944</v>
      </c>
      <c r="F56">
        <f>_xlfn.MINIFS(Supplier_BOM!D:D, Supplier_BOM!A:A, C56)</f>
        <v>7</v>
      </c>
    </row>
    <row r="57" spans="1:6" x14ac:dyDescent="0.3">
      <c r="A57">
        <v>56</v>
      </c>
      <c r="B57">
        <v>16</v>
      </c>
      <c r="C57">
        <v>11</v>
      </c>
      <c r="D57">
        <f>VLOOKUP(B57, Forecast_Summary!E:F, 2, FALSE)</f>
        <v>1944</v>
      </c>
      <c r="E57">
        <f t="shared" si="0"/>
        <v>1944</v>
      </c>
      <c r="F57">
        <f>_xlfn.MINIFS(Supplier_BOM!D:D, Supplier_BOM!A:A, C57)</f>
        <v>28</v>
      </c>
    </row>
    <row r="58" spans="1:6" x14ac:dyDescent="0.3">
      <c r="A58">
        <v>57</v>
      </c>
      <c r="B58">
        <v>16</v>
      </c>
      <c r="C58">
        <v>5</v>
      </c>
      <c r="D58">
        <f>VLOOKUP(B58, Forecast_Summary!E:F, 2, FALSE)</f>
        <v>1944</v>
      </c>
      <c r="E58">
        <f t="shared" si="0"/>
        <v>1944</v>
      </c>
      <c r="F58">
        <f>_xlfn.MINIFS(Supplier_BOM!D:D, Supplier_BOM!A:A, C58)</f>
        <v>15</v>
      </c>
    </row>
    <row r="59" spans="1:6" x14ac:dyDescent="0.3">
      <c r="A59">
        <v>58</v>
      </c>
      <c r="B59">
        <v>16</v>
      </c>
      <c r="C59">
        <v>8</v>
      </c>
      <c r="D59">
        <f>VLOOKUP(B59, Forecast_Summary!E:F, 2, FALSE)</f>
        <v>1944</v>
      </c>
      <c r="E59">
        <f t="shared" si="0"/>
        <v>1944</v>
      </c>
      <c r="F59">
        <f>_xlfn.MINIFS(Supplier_BOM!D:D, Supplier_BOM!A:A, C59)</f>
        <v>6</v>
      </c>
    </row>
    <row r="60" spans="1:6" x14ac:dyDescent="0.3">
      <c r="A60">
        <v>59</v>
      </c>
      <c r="B60">
        <v>17</v>
      </c>
      <c r="C60">
        <v>23</v>
      </c>
      <c r="D60">
        <f>VLOOKUP(B60, Forecast_Summary!E:F, 2, FALSE)</f>
        <v>1786</v>
      </c>
      <c r="E60">
        <f t="shared" si="0"/>
        <v>1786</v>
      </c>
      <c r="F60">
        <f>_xlfn.MINIFS(Supplier_BOM!D:D, Supplier_BOM!A:A, C60)</f>
        <v>6</v>
      </c>
    </row>
    <row r="61" spans="1:6" x14ac:dyDescent="0.3">
      <c r="A61">
        <v>60</v>
      </c>
      <c r="B61">
        <v>17</v>
      </c>
      <c r="C61">
        <v>7</v>
      </c>
      <c r="D61">
        <f>VLOOKUP(B61, Forecast_Summary!E:F, 2, FALSE)</f>
        <v>1786</v>
      </c>
      <c r="E61">
        <f t="shared" si="0"/>
        <v>1786</v>
      </c>
      <c r="F61">
        <f>_xlfn.MINIFS(Supplier_BOM!D:D, Supplier_BOM!A:A, C61)</f>
        <v>11</v>
      </c>
    </row>
    <row r="62" spans="1:6" x14ac:dyDescent="0.3">
      <c r="A62">
        <v>61</v>
      </c>
      <c r="B62">
        <v>17</v>
      </c>
      <c r="C62">
        <v>17</v>
      </c>
      <c r="D62">
        <f>VLOOKUP(B62, Forecast_Summary!E:F, 2, FALSE)</f>
        <v>1786</v>
      </c>
      <c r="E62">
        <f t="shared" si="0"/>
        <v>1786</v>
      </c>
      <c r="F62">
        <f>_xlfn.MINIFS(Supplier_BOM!D:D, Supplier_BOM!A:A, C62)</f>
        <v>11</v>
      </c>
    </row>
    <row r="63" spans="1:6" x14ac:dyDescent="0.3">
      <c r="A63">
        <v>62</v>
      </c>
      <c r="B63">
        <v>17</v>
      </c>
      <c r="C63">
        <v>8</v>
      </c>
      <c r="D63">
        <f>VLOOKUP(B63, Forecast_Summary!E:F, 2, FALSE)</f>
        <v>1786</v>
      </c>
      <c r="E63">
        <f t="shared" si="0"/>
        <v>1786</v>
      </c>
      <c r="F63">
        <f>_xlfn.MINIFS(Supplier_BOM!D:D, Supplier_BOM!A:A, C63)</f>
        <v>6</v>
      </c>
    </row>
    <row r="64" spans="1:6" x14ac:dyDescent="0.3">
      <c r="A64">
        <v>63</v>
      </c>
      <c r="B64">
        <v>18</v>
      </c>
      <c r="C64">
        <v>15</v>
      </c>
      <c r="D64">
        <f>VLOOKUP(B64, Forecast_Summary!E:F, 2, FALSE)</f>
        <v>1684</v>
      </c>
      <c r="E64">
        <f t="shared" si="0"/>
        <v>1684</v>
      </c>
      <c r="F64">
        <f>_xlfn.MINIFS(Supplier_BOM!D:D, Supplier_BOM!A:A, C64)</f>
        <v>9</v>
      </c>
    </row>
    <row r="65" spans="1:6" x14ac:dyDescent="0.3">
      <c r="A65">
        <v>64</v>
      </c>
      <c r="B65">
        <v>18</v>
      </c>
      <c r="C65">
        <v>21</v>
      </c>
      <c r="D65">
        <f>VLOOKUP(B65, Forecast_Summary!E:F, 2, FALSE)</f>
        <v>1684</v>
      </c>
      <c r="E65">
        <f t="shared" si="0"/>
        <v>1684</v>
      </c>
      <c r="F65">
        <f>_xlfn.MINIFS(Supplier_BOM!D:D, Supplier_BOM!A:A, C65)</f>
        <v>7</v>
      </c>
    </row>
    <row r="66" spans="1:6" x14ac:dyDescent="0.3">
      <c r="A66">
        <v>65</v>
      </c>
      <c r="B66">
        <v>18</v>
      </c>
      <c r="C66">
        <v>11</v>
      </c>
      <c r="D66">
        <f>VLOOKUP(B66, Forecast_Summary!E:F, 2, FALSE)</f>
        <v>1684</v>
      </c>
      <c r="E66">
        <f t="shared" si="0"/>
        <v>1684</v>
      </c>
      <c r="F66">
        <f>_xlfn.MINIFS(Supplier_BOM!D:D, Supplier_BOM!A:A, C66)</f>
        <v>28</v>
      </c>
    </row>
    <row r="67" spans="1:6" x14ac:dyDescent="0.3">
      <c r="A67">
        <v>66</v>
      </c>
      <c r="B67">
        <v>19</v>
      </c>
      <c r="C67">
        <v>12</v>
      </c>
      <c r="D67">
        <f>VLOOKUP(B67, Forecast_Summary!E:F, 2, FALSE)</f>
        <v>1455</v>
      </c>
      <c r="E67">
        <f t="shared" ref="E67:E89" si="1">D67</f>
        <v>1455</v>
      </c>
      <c r="F67">
        <f>_xlfn.MINIFS(Supplier_BOM!D:D, Supplier_BOM!A:A, C67)</f>
        <v>7</v>
      </c>
    </row>
    <row r="68" spans="1:6" x14ac:dyDescent="0.3">
      <c r="A68">
        <v>67</v>
      </c>
      <c r="B68">
        <v>19</v>
      </c>
      <c r="C68">
        <v>2</v>
      </c>
      <c r="D68">
        <f>VLOOKUP(B68, Forecast_Summary!E:F, 2, FALSE)</f>
        <v>1455</v>
      </c>
      <c r="E68">
        <f t="shared" si="1"/>
        <v>1455</v>
      </c>
      <c r="F68">
        <f>_xlfn.MINIFS(Supplier_BOM!D:D, Supplier_BOM!A:A, C68)</f>
        <v>9</v>
      </c>
    </row>
    <row r="69" spans="1:6" x14ac:dyDescent="0.3">
      <c r="A69">
        <v>68</v>
      </c>
      <c r="B69">
        <v>19</v>
      </c>
      <c r="C69">
        <v>20</v>
      </c>
      <c r="D69">
        <f>VLOOKUP(B69, Forecast_Summary!E:F, 2, FALSE)</f>
        <v>1455</v>
      </c>
      <c r="E69">
        <f t="shared" si="1"/>
        <v>1455</v>
      </c>
      <c r="F69">
        <f>_xlfn.MINIFS(Supplier_BOM!D:D, Supplier_BOM!A:A, C69)</f>
        <v>6</v>
      </c>
    </row>
    <row r="70" spans="1:6" x14ac:dyDescent="0.3">
      <c r="A70">
        <v>69</v>
      </c>
      <c r="B70">
        <v>19</v>
      </c>
      <c r="C70">
        <v>2</v>
      </c>
      <c r="D70">
        <f>VLOOKUP(B70, Forecast_Summary!E:F, 2, FALSE)</f>
        <v>1455</v>
      </c>
      <c r="E70">
        <f t="shared" si="1"/>
        <v>1455</v>
      </c>
      <c r="F70">
        <f>_xlfn.MINIFS(Supplier_BOM!D:D, Supplier_BOM!A:A, C70)</f>
        <v>9</v>
      </c>
    </row>
    <row r="71" spans="1:6" x14ac:dyDescent="0.3">
      <c r="A71">
        <v>70</v>
      </c>
      <c r="B71">
        <v>20</v>
      </c>
      <c r="C71">
        <v>15</v>
      </c>
      <c r="D71">
        <f>VLOOKUP(B71, Forecast_Summary!E:F, 2, FALSE)</f>
        <v>1804</v>
      </c>
      <c r="E71">
        <f t="shared" si="1"/>
        <v>1804</v>
      </c>
      <c r="F71">
        <f>_xlfn.MINIFS(Supplier_BOM!D:D, Supplier_BOM!A:A, C71)</f>
        <v>9</v>
      </c>
    </row>
    <row r="72" spans="1:6" x14ac:dyDescent="0.3">
      <c r="A72">
        <v>71</v>
      </c>
      <c r="B72">
        <v>20</v>
      </c>
      <c r="C72">
        <v>11</v>
      </c>
      <c r="D72">
        <f>VLOOKUP(B72, Forecast_Summary!E:F, 2, FALSE)</f>
        <v>1804</v>
      </c>
      <c r="E72">
        <f t="shared" si="1"/>
        <v>1804</v>
      </c>
      <c r="F72">
        <f>_xlfn.MINIFS(Supplier_BOM!D:D, Supplier_BOM!A:A, C72)</f>
        <v>28</v>
      </c>
    </row>
    <row r="73" spans="1:6" x14ac:dyDescent="0.3">
      <c r="A73">
        <v>72</v>
      </c>
      <c r="B73">
        <v>21</v>
      </c>
      <c r="C73">
        <v>7</v>
      </c>
      <c r="D73">
        <f>VLOOKUP(B73, Forecast_Summary!E:F, 2, FALSE)</f>
        <v>1556</v>
      </c>
      <c r="E73">
        <f t="shared" si="1"/>
        <v>1556</v>
      </c>
      <c r="F73">
        <f>_xlfn.MINIFS(Supplier_BOM!D:D, Supplier_BOM!A:A, C73)</f>
        <v>11</v>
      </c>
    </row>
    <row r="74" spans="1:6" x14ac:dyDescent="0.3">
      <c r="A74">
        <v>73</v>
      </c>
      <c r="B74">
        <v>21</v>
      </c>
      <c r="C74">
        <v>16</v>
      </c>
      <c r="D74">
        <f>VLOOKUP(B74, Forecast_Summary!E:F, 2, FALSE)</f>
        <v>1556</v>
      </c>
      <c r="E74">
        <f t="shared" si="1"/>
        <v>1556</v>
      </c>
      <c r="F74">
        <f>_xlfn.MINIFS(Supplier_BOM!D:D, Supplier_BOM!A:A, C74)</f>
        <v>6</v>
      </c>
    </row>
    <row r="75" spans="1:6" x14ac:dyDescent="0.3">
      <c r="A75">
        <v>74</v>
      </c>
      <c r="B75">
        <v>21</v>
      </c>
      <c r="C75">
        <v>4</v>
      </c>
      <c r="D75">
        <f>VLOOKUP(B75, Forecast_Summary!E:F, 2, FALSE)</f>
        <v>1556</v>
      </c>
      <c r="E75">
        <f t="shared" si="1"/>
        <v>1556</v>
      </c>
      <c r="F75">
        <f>_xlfn.MINIFS(Supplier_BOM!D:D, Supplier_BOM!A:A, C75)</f>
        <v>9</v>
      </c>
    </row>
    <row r="76" spans="1:6" x14ac:dyDescent="0.3">
      <c r="A76">
        <v>75</v>
      </c>
      <c r="B76">
        <v>21</v>
      </c>
      <c r="C76">
        <v>22</v>
      </c>
      <c r="D76">
        <f>VLOOKUP(B76, Forecast_Summary!E:F, 2, FALSE)</f>
        <v>1556</v>
      </c>
      <c r="E76">
        <f t="shared" si="1"/>
        <v>1556</v>
      </c>
      <c r="F76">
        <f>_xlfn.MINIFS(Supplier_BOM!D:D, Supplier_BOM!A:A, C76)</f>
        <v>11</v>
      </c>
    </row>
    <row r="77" spans="1:6" x14ac:dyDescent="0.3">
      <c r="A77">
        <v>76</v>
      </c>
      <c r="B77">
        <v>21</v>
      </c>
      <c r="C77">
        <v>21</v>
      </c>
      <c r="D77">
        <f>VLOOKUP(B77, Forecast_Summary!E:F, 2, FALSE)</f>
        <v>1556</v>
      </c>
      <c r="E77">
        <f t="shared" si="1"/>
        <v>1556</v>
      </c>
      <c r="F77">
        <f>_xlfn.MINIFS(Supplier_BOM!D:D, Supplier_BOM!A:A, C77)</f>
        <v>7</v>
      </c>
    </row>
    <row r="78" spans="1:6" x14ac:dyDescent="0.3">
      <c r="A78">
        <v>77</v>
      </c>
      <c r="B78">
        <v>22</v>
      </c>
      <c r="C78">
        <v>12</v>
      </c>
      <c r="D78">
        <f>VLOOKUP(B78, Forecast_Summary!E:F, 2, FALSE)</f>
        <v>1872</v>
      </c>
      <c r="E78">
        <f t="shared" si="1"/>
        <v>1872</v>
      </c>
      <c r="F78">
        <f>_xlfn.MINIFS(Supplier_BOM!D:D, Supplier_BOM!A:A, C78)</f>
        <v>7</v>
      </c>
    </row>
    <row r="79" spans="1:6" x14ac:dyDescent="0.3">
      <c r="A79">
        <v>78</v>
      </c>
      <c r="B79">
        <v>22</v>
      </c>
      <c r="C79">
        <v>15</v>
      </c>
      <c r="D79">
        <f>VLOOKUP(B79, Forecast_Summary!E:F, 2, FALSE)</f>
        <v>1872</v>
      </c>
      <c r="E79">
        <f t="shared" si="1"/>
        <v>1872</v>
      </c>
      <c r="F79">
        <f>_xlfn.MINIFS(Supplier_BOM!D:D, Supplier_BOM!A:A, C79)</f>
        <v>9</v>
      </c>
    </row>
    <row r="80" spans="1:6" x14ac:dyDescent="0.3">
      <c r="A80">
        <v>79</v>
      </c>
      <c r="B80">
        <v>23</v>
      </c>
      <c r="C80">
        <v>14</v>
      </c>
      <c r="D80">
        <f>VLOOKUP(B80, Forecast_Summary!E:F, 2, FALSE)</f>
        <v>1574</v>
      </c>
      <c r="E80">
        <f t="shared" si="1"/>
        <v>1574</v>
      </c>
      <c r="F80">
        <f>_xlfn.MINIFS(Supplier_BOM!D:D, Supplier_BOM!A:A, C80)</f>
        <v>18</v>
      </c>
    </row>
    <row r="81" spans="1:6" x14ac:dyDescent="0.3">
      <c r="A81">
        <v>80</v>
      </c>
      <c r="B81">
        <v>23</v>
      </c>
      <c r="C81">
        <v>20</v>
      </c>
      <c r="D81">
        <f>VLOOKUP(B81, Forecast_Summary!E:F, 2, FALSE)</f>
        <v>1574</v>
      </c>
      <c r="E81">
        <f t="shared" si="1"/>
        <v>1574</v>
      </c>
      <c r="F81">
        <f>_xlfn.MINIFS(Supplier_BOM!D:D, Supplier_BOM!A:A, C81)</f>
        <v>6</v>
      </c>
    </row>
    <row r="82" spans="1:6" x14ac:dyDescent="0.3">
      <c r="A82">
        <v>81</v>
      </c>
      <c r="B82">
        <v>23</v>
      </c>
      <c r="C82">
        <v>18</v>
      </c>
      <c r="D82">
        <f>VLOOKUP(B82, Forecast_Summary!E:F, 2, FALSE)</f>
        <v>1574</v>
      </c>
      <c r="E82">
        <f t="shared" si="1"/>
        <v>1574</v>
      </c>
      <c r="F82">
        <f>_xlfn.MINIFS(Supplier_BOM!D:D, Supplier_BOM!A:A, C82)</f>
        <v>6</v>
      </c>
    </row>
    <row r="83" spans="1:6" x14ac:dyDescent="0.3">
      <c r="A83">
        <v>82</v>
      </c>
      <c r="B83">
        <v>23</v>
      </c>
      <c r="C83">
        <v>7</v>
      </c>
      <c r="D83">
        <f>VLOOKUP(B83, Forecast_Summary!E:F, 2, FALSE)</f>
        <v>1574</v>
      </c>
      <c r="E83">
        <f t="shared" si="1"/>
        <v>1574</v>
      </c>
      <c r="F83">
        <f>_xlfn.MINIFS(Supplier_BOM!D:D, Supplier_BOM!A:A, C83)</f>
        <v>11</v>
      </c>
    </row>
    <row r="84" spans="1:6" x14ac:dyDescent="0.3">
      <c r="A84">
        <v>83</v>
      </c>
      <c r="B84">
        <v>23</v>
      </c>
      <c r="C84">
        <v>10</v>
      </c>
      <c r="D84">
        <f>VLOOKUP(B84, Forecast_Summary!E:F, 2, FALSE)</f>
        <v>1574</v>
      </c>
      <c r="E84">
        <f t="shared" si="1"/>
        <v>1574</v>
      </c>
      <c r="F84">
        <f>_xlfn.MINIFS(Supplier_BOM!D:D, Supplier_BOM!A:A, C84)</f>
        <v>7</v>
      </c>
    </row>
    <row r="85" spans="1:6" x14ac:dyDescent="0.3">
      <c r="A85">
        <v>84</v>
      </c>
      <c r="B85">
        <v>24</v>
      </c>
      <c r="C85">
        <v>25</v>
      </c>
      <c r="D85">
        <f>VLOOKUP(B85, Forecast_Summary!E:F, 2, FALSE)</f>
        <v>1541</v>
      </c>
      <c r="E85">
        <f t="shared" si="1"/>
        <v>1541</v>
      </c>
      <c r="F85">
        <f>_xlfn.MINIFS(Supplier_BOM!D:D, Supplier_BOM!A:A, C85)</f>
        <v>7</v>
      </c>
    </row>
    <row r="86" spans="1:6" x14ac:dyDescent="0.3">
      <c r="A86">
        <v>85</v>
      </c>
      <c r="B86">
        <v>24</v>
      </c>
      <c r="C86">
        <v>14</v>
      </c>
      <c r="D86">
        <f>VLOOKUP(B86, Forecast_Summary!E:F, 2, FALSE)</f>
        <v>1541</v>
      </c>
      <c r="E86">
        <f t="shared" si="1"/>
        <v>1541</v>
      </c>
      <c r="F86">
        <f>_xlfn.MINIFS(Supplier_BOM!D:D, Supplier_BOM!A:A, C86)</f>
        <v>18</v>
      </c>
    </row>
    <row r="87" spans="1:6" x14ac:dyDescent="0.3">
      <c r="A87">
        <v>86</v>
      </c>
      <c r="B87">
        <v>25</v>
      </c>
      <c r="C87">
        <v>19</v>
      </c>
      <c r="D87">
        <f>VLOOKUP(B87, Forecast_Summary!E:F, 2, FALSE)</f>
        <v>1525</v>
      </c>
      <c r="E87">
        <f t="shared" si="1"/>
        <v>1525</v>
      </c>
      <c r="F87">
        <f>_xlfn.MINIFS(Supplier_BOM!D:D, Supplier_BOM!A:A, C87)</f>
        <v>9</v>
      </c>
    </row>
    <row r="88" spans="1:6" x14ac:dyDescent="0.3">
      <c r="A88">
        <v>87</v>
      </c>
      <c r="B88">
        <v>25</v>
      </c>
      <c r="C88">
        <v>18</v>
      </c>
      <c r="D88">
        <f>VLOOKUP(B88, Forecast_Summary!E:F, 2, FALSE)</f>
        <v>1525</v>
      </c>
      <c r="E88">
        <f t="shared" si="1"/>
        <v>1525</v>
      </c>
      <c r="F88">
        <f>_xlfn.MINIFS(Supplier_BOM!D:D, Supplier_BOM!A:A, C88)</f>
        <v>6</v>
      </c>
    </row>
    <row r="89" spans="1:6" x14ac:dyDescent="0.3">
      <c r="A89">
        <v>88</v>
      </c>
      <c r="B89">
        <v>25</v>
      </c>
      <c r="C89">
        <v>21</v>
      </c>
      <c r="D89">
        <f>VLOOKUP(B89, Forecast_Summary!E:F, 2, FALSE)</f>
        <v>1525</v>
      </c>
      <c r="E89">
        <f t="shared" si="1"/>
        <v>1525</v>
      </c>
      <c r="F89">
        <f>_xlfn.MINIFS(Supplier_BOM!D:D, Supplier_BOM!A:A, C89)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6"/>
  <sheetViews>
    <sheetView workbookViewId="0">
      <selection sqref="A1:A1048576"/>
    </sheetView>
  </sheetViews>
  <sheetFormatPr defaultRowHeight="14.4" x14ac:dyDescent="0.3"/>
  <cols>
    <col min="1" max="1" width="13.88671875" customWidth="1"/>
    <col min="2" max="2" width="12.6640625" customWidth="1"/>
    <col min="3" max="3" width="14.5546875" customWidth="1"/>
    <col min="4" max="4" width="12.21875" customWidth="1"/>
  </cols>
  <sheetData>
    <row r="1" spans="1:4" x14ac:dyDescent="0.3">
      <c r="A1" s="1" t="s">
        <v>37</v>
      </c>
      <c r="B1" s="1" t="s">
        <v>38</v>
      </c>
      <c r="C1" s="1" t="s">
        <v>39</v>
      </c>
      <c r="D1" s="1" t="s">
        <v>40</v>
      </c>
    </row>
    <row r="2" spans="1:4" x14ac:dyDescent="0.3">
      <c r="A2">
        <v>1</v>
      </c>
      <c r="B2">
        <v>8</v>
      </c>
      <c r="C2">
        <v>7</v>
      </c>
      <c r="D2">
        <v>11</v>
      </c>
    </row>
    <row r="3" spans="1:4" x14ac:dyDescent="0.3">
      <c r="A3">
        <v>1</v>
      </c>
      <c r="B3">
        <v>5</v>
      </c>
      <c r="C3">
        <v>10</v>
      </c>
      <c r="D3">
        <v>9</v>
      </c>
    </row>
    <row r="4" spans="1:4" x14ac:dyDescent="0.3">
      <c r="A4">
        <v>1</v>
      </c>
      <c r="B4">
        <v>25</v>
      </c>
      <c r="C4">
        <v>7</v>
      </c>
      <c r="D4">
        <v>11</v>
      </c>
    </row>
    <row r="5" spans="1:4" x14ac:dyDescent="0.3">
      <c r="A5">
        <v>2</v>
      </c>
      <c r="B5">
        <v>15</v>
      </c>
      <c r="C5">
        <v>10</v>
      </c>
      <c r="D5">
        <v>9</v>
      </c>
    </row>
    <row r="6" spans="1:4" x14ac:dyDescent="0.3">
      <c r="A6">
        <v>2</v>
      </c>
      <c r="B6">
        <v>11</v>
      </c>
      <c r="C6">
        <v>4</v>
      </c>
      <c r="D6">
        <v>20</v>
      </c>
    </row>
    <row r="7" spans="1:4" x14ac:dyDescent="0.3">
      <c r="A7">
        <v>3</v>
      </c>
      <c r="B7">
        <v>12</v>
      </c>
      <c r="C7">
        <v>9</v>
      </c>
      <c r="D7">
        <v>10</v>
      </c>
    </row>
    <row r="8" spans="1:4" x14ac:dyDescent="0.3">
      <c r="A8">
        <v>3</v>
      </c>
      <c r="B8">
        <v>20</v>
      </c>
      <c r="C8">
        <v>1</v>
      </c>
      <c r="D8">
        <v>78</v>
      </c>
    </row>
    <row r="9" spans="1:4" x14ac:dyDescent="0.3">
      <c r="A9">
        <v>4</v>
      </c>
      <c r="B9">
        <v>14</v>
      </c>
      <c r="C9">
        <v>11</v>
      </c>
      <c r="D9">
        <v>9</v>
      </c>
    </row>
    <row r="10" spans="1:4" x14ac:dyDescent="0.3">
      <c r="A10">
        <v>4</v>
      </c>
      <c r="B10">
        <v>4</v>
      </c>
      <c r="C10">
        <v>3</v>
      </c>
      <c r="D10">
        <v>27</v>
      </c>
    </row>
    <row r="11" spans="1:4" x14ac:dyDescent="0.3">
      <c r="A11">
        <v>5</v>
      </c>
      <c r="B11">
        <v>21</v>
      </c>
      <c r="C11">
        <v>6</v>
      </c>
      <c r="D11">
        <v>15</v>
      </c>
    </row>
    <row r="12" spans="1:4" x14ac:dyDescent="0.3">
      <c r="A12">
        <v>6</v>
      </c>
      <c r="B12">
        <v>10</v>
      </c>
      <c r="C12">
        <v>11</v>
      </c>
      <c r="D12">
        <v>8</v>
      </c>
    </row>
    <row r="13" spans="1:4" x14ac:dyDescent="0.3">
      <c r="A13">
        <v>6</v>
      </c>
      <c r="B13">
        <v>10</v>
      </c>
      <c r="C13">
        <v>14</v>
      </c>
      <c r="D13">
        <v>6</v>
      </c>
    </row>
    <row r="14" spans="1:4" x14ac:dyDescent="0.3">
      <c r="A14">
        <v>7</v>
      </c>
      <c r="B14">
        <v>4</v>
      </c>
      <c r="C14">
        <v>8</v>
      </c>
      <c r="D14">
        <v>11</v>
      </c>
    </row>
    <row r="15" spans="1:4" x14ac:dyDescent="0.3">
      <c r="A15">
        <v>7</v>
      </c>
      <c r="B15">
        <v>23</v>
      </c>
      <c r="C15">
        <v>2</v>
      </c>
      <c r="D15">
        <v>40</v>
      </c>
    </row>
    <row r="16" spans="1:4" x14ac:dyDescent="0.3">
      <c r="A16">
        <v>8</v>
      </c>
      <c r="B16">
        <v>19</v>
      </c>
      <c r="C16">
        <v>14</v>
      </c>
      <c r="D16">
        <v>6</v>
      </c>
    </row>
    <row r="17" spans="1:4" x14ac:dyDescent="0.3">
      <c r="A17">
        <v>9</v>
      </c>
      <c r="B17">
        <v>1</v>
      </c>
      <c r="C17">
        <v>14</v>
      </c>
      <c r="D17">
        <v>6</v>
      </c>
    </row>
    <row r="18" spans="1:4" x14ac:dyDescent="0.3">
      <c r="A18">
        <v>9</v>
      </c>
      <c r="B18">
        <v>2</v>
      </c>
      <c r="C18">
        <v>1</v>
      </c>
      <c r="D18">
        <v>95</v>
      </c>
    </row>
    <row r="19" spans="1:4" x14ac:dyDescent="0.3">
      <c r="A19">
        <v>9</v>
      </c>
      <c r="B19">
        <v>5</v>
      </c>
      <c r="C19">
        <v>8</v>
      </c>
      <c r="D19">
        <v>12</v>
      </c>
    </row>
    <row r="20" spans="1:4" x14ac:dyDescent="0.3">
      <c r="A20">
        <v>10</v>
      </c>
      <c r="B20">
        <v>6</v>
      </c>
      <c r="C20">
        <v>1</v>
      </c>
      <c r="D20">
        <v>78</v>
      </c>
    </row>
    <row r="21" spans="1:4" x14ac:dyDescent="0.3">
      <c r="A21">
        <v>10</v>
      </c>
      <c r="B21">
        <v>20</v>
      </c>
      <c r="C21">
        <v>6</v>
      </c>
      <c r="D21">
        <v>14</v>
      </c>
    </row>
    <row r="22" spans="1:4" x14ac:dyDescent="0.3">
      <c r="A22">
        <v>10</v>
      </c>
      <c r="B22">
        <v>5</v>
      </c>
      <c r="C22">
        <v>14</v>
      </c>
      <c r="D22">
        <v>7</v>
      </c>
    </row>
    <row r="23" spans="1:4" x14ac:dyDescent="0.3">
      <c r="A23">
        <v>11</v>
      </c>
      <c r="B23">
        <v>12</v>
      </c>
      <c r="C23">
        <v>1</v>
      </c>
      <c r="D23">
        <v>85</v>
      </c>
    </row>
    <row r="24" spans="1:4" x14ac:dyDescent="0.3">
      <c r="A24">
        <v>11</v>
      </c>
      <c r="B24">
        <v>1</v>
      </c>
      <c r="C24">
        <v>3</v>
      </c>
      <c r="D24">
        <v>28</v>
      </c>
    </row>
    <row r="25" spans="1:4" x14ac:dyDescent="0.3">
      <c r="A25">
        <v>12</v>
      </c>
      <c r="B25">
        <v>4</v>
      </c>
      <c r="C25">
        <v>11</v>
      </c>
      <c r="D25">
        <v>7</v>
      </c>
    </row>
    <row r="26" spans="1:4" x14ac:dyDescent="0.3">
      <c r="A26">
        <v>12</v>
      </c>
      <c r="B26">
        <v>5</v>
      </c>
      <c r="C26">
        <v>7</v>
      </c>
      <c r="D26">
        <v>14</v>
      </c>
    </row>
    <row r="27" spans="1:4" x14ac:dyDescent="0.3">
      <c r="A27">
        <v>12</v>
      </c>
      <c r="B27">
        <v>5</v>
      </c>
      <c r="C27">
        <v>2</v>
      </c>
      <c r="D27">
        <v>42</v>
      </c>
    </row>
    <row r="28" spans="1:4" x14ac:dyDescent="0.3">
      <c r="A28">
        <v>13</v>
      </c>
      <c r="B28">
        <v>10</v>
      </c>
      <c r="C28">
        <v>2</v>
      </c>
      <c r="D28">
        <v>41</v>
      </c>
    </row>
    <row r="29" spans="1:4" x14ac:dyDescent="0.3">
      <c r="A29">
        <v>13</v>
      </c>
      <c r="B29">
        <v>18</v>
      </c>
      <c r="C29">
        <v>13</v>
      </c>
      <c r="D29">
        <v>7</v>
      </c>
    </row>
    <row r="30" spans="1:4" x14ac:dyDescent="0.3">
      <c r="A30">
        <v>13</v>
      </c>
      <c r="B30">
        <v>22</v>
      </c>
      <c r="C30">
        <v>11</v>
      </c>
      <c r="D30">
        <v>9</v>
      </c>
    </row>
    <row r="31" spans="1:4" x14ac:dyDescent="0.3">
      <c r="A31">
        <v>14</v>
      </c>
      <c r="B31">
        <v>20</v>
      </c>
      <c r="C31">
        <v>5</v>
      </c>
      <c r="D31">
        <v>18</v>
      </c>
    </row>
    <row r="32" spans="1:4" x14ac:dyDescent="0.3">
      <c r="A32">
        <v>14</v>
      </c>
      <c r="B32">
        <v>19</v>
      </c>
      <c r="C32">
        <v>4</v>
      </c>
      <c r="D32">
        <v>24</v>
      </c>
    </row>
    <row r="33" spans="1:4" x14ac:dyDescent="0.3">
      <c r="A33">
        <v>15</v>
      </c>
      <c r="B33">
        <v>8</v>
      </c>
      <c r="C33">
        <v>6</v>
      </c>
      <c r="D33">
        <v>14</v>
      </c>
    </row>
    <row r="34" spans="1:4" x14ac:dyDescent="0.3">
      <c r="A34">
        <v>15</v>
      </c>
      <c r="B34">
        <v>19</v>
      </c>
      <c r="C34">
        <v>3</v>
      </c>
      <c r="D34">
        <v>30</v>
      </c>
    </row>
    <row r="35" spans="1:4" x14ac:dyDescent="0.3">
      <c r="A35">
        <v>15</v>
      </c>
      <c r="B35">
        <v>18</v>
      </c>
      <c r="C35">
        <v>9</v>
      </c>
      <c r="D35">
        <v>9</v>
      </c>
    </row>
    <row r="36" spans="1:4" x14ac:dyDescent="0.3">
      <c r="A36">
        <v>16</v>
      </c>
      <c r="B36">
        <v>16</v>
      </c>
      <c r="C36">
        <v>2</v>
      </c>
      <c r="D36">
        <v>41</v>
      </c>
    </row>
    <row r="37" spans="1:4" x14ac:dyDescent="0.3">
      <c r="A37">
        <v>16</v>
      </c>
      <c r="B37">
        <v>21</v>
      </c>
      <c r="C37">
        <v>7</v>
      </c>
      <c r="D37">
        <v>12</v>
      </c>
    </row>
    <row r="38" spans="1:4" x14ac:dyDescent="0.3">
      <c r="A38">
        <v>16</v>
      </c>
      <c r="B38">
        <v>10</v>
      </c>
      <c r="C38">
        <v>14</v>
      </c>
      <c r="D38">
        <v>6</v>
      </c>
    </row>
    <row r="39" spans="1:4" x14ac:dyDescent="0.3">
      <c r="A39">
        <v>17</v>
      </c>
      <c r="B39">
        <v>12</v>
      </c>
      <c r="C39">
        <v>7</v>
      </c>
      <c r="D39">
        <v>11</v>
      </c>
    </row>
    <row r="40" spans="1:4" x14ac:dyDescent="0.3">
      <c r="A40">
        <v>18</v>
      </c>
      <c r="B40">
        <v>13</v>
      </c>
      <c r="C40">
        <v>12</v>
      </c>
      <c r="D40">
        <v>6</v>
      </c>
    </row>
    <row r="41" spans="1:4" x14ac:dyDescent="0.3">
      <c r="A41">
        <v>18</v>
      </c>
      <c r="B41">
        <v>3</v>
      </c>
      <c r="C41">
        <v>9</v>
      </c>
      <c r="D41">
        <v>10</v>
      </c>
    </row>
    <row r="42" spans="1:4" x14ac:dyDescent="0.3">
      <c r="A42">
        <v>18</v>
      </c>
      <c r="B42">
        <v>5</v>
      </c>
      <c r="C42">
        <v>5</v>
      </c>
      <c r="D42">
        <v>17</v>
      </c>
    </row>
    <row r="43" spans="1:4" x14ac:dyDescent="0.3">
      <c r="A43">
        <v>19</v>
      </c>
      <c r="B43">
        <v>1</v>
      </c>
      <c r="C43">
        <v>9</v>
      </c>
      <c r="D43">
        <v>9</v>
      </c>
    </row>
    <row r="44" spans="1:4" x14ac:dyDescent="0.3">
      <c r="A44">
        <v>19</v>
      </c>
      <c r="B44">
        <v>19</v>
      </c>
      <c r="C44">
        <v>1</v>
      </c>
      <c r="D44">
        <v>99</v>
      </c>
    </row>
    <row r="45" spans="1:4" x14ac:dyDescent="0.3">
      <c r="A45">
        <v>19</v>
      </c>
      <c r="B45">
        <v>5</v>
      </c>
      <c r="C45">
        <v>3</v>
      </c>
      <c r="D45">
        <v>30</v>
      </c>
    </row>
    <row r="46" spans="1:4" x14ac:dyDescent="0.3">
      <c r="A46">
        <v>20</v>
      </c>
      <c r="B46">
        <v>1</v>
      </c>
      <c r="C46">
        <v>9</v>
      </c>
      <c r="D46">
        <v>9</v>
      </c>
    </row>
    <row r="47" spans="1:4" x14ac:dyDescent="0.3">
      <c r="A47">
        <v>20</v>
      </c>
      <c r="B47">
        <v>13</v>
      </c>
      <c r="C47">
        <v>13</v>
      </c>
      <c r="D47">
        <v>6</v>
      </c>
    </row>
    <row r="48" spans="1:4" x14ac:dyDescent="0.3">
      <c r="A48">
        <v>21</v>
      </c>
      <c r="B48">
        <v>14</v>
      </c>
      <c r="C48">
        <v>5</v>
      </c>
      <c r="D48">
        <v>18</v>
      </c>
    </row>
    <row r="49" spans="1:4" x14ac:dyDescent="0.3">
      <c r="A49">
        <v>21</v>
      </c>
      <c r="B49">
        <v>10</v>
      </c>
      <c r="C49">
        <v>12</v>
      </c>
      <c r="D49">
        <v>7</v>
      </c>
    </row>
    <row r="50" spans="1:4" x14ac:dyDescent="0.3">
      <c r="A50">
        <v>22</v>
      </c>
      <c r="B50">
        <v>25</v>
      </c>
      <c r="C50">
        <v>7</v>
      </c>
      <c r="D50">
        <v>11</v>
      </c>
    </row>
    <row r="51" spans="1:4" x14ac:dyDescent="0.3">
      <c r="A51">
        <v>22</v>
      </c>
      <c r="B51">
        <v>4</v>
      </c>
      <c r="C51">
        <v>3</v>
      </c>
      <c r="D51">
        <v>31</v>
      </c>
    </row>
    <row r="52" spans="1:4" x14ac:dyDescent="0.3">
      <c r="A52">
        <v>22</v>
      </c>
      <c r="B52">
        <v>20</v>
      </c>
      <c r="C52">
        <v>5</v>
      </c>
      <c r="D52">
        <v>20</v>
      </c>
    </row>
    <row r="53" spans="1:4" x14ac:dyDescent="0.3">
      <c r="A53">
        <v>23</v>
      </c>
      <c r="B53">
        <v>8</v>
      </c>
      <c r="C53">
        <v>6</v>
      </c>
      <c r="D53">
        <v>16</v>
      </c>
    </row>
    <row r="54" spans="1:4" x14ac:dyDescent="0.3">
      <c r="A54">
        <v>23</v>
      </c>
      <c r="B54">
        <v>9</v>
      </c>
      <c r="C54">
        <v>12</v>
      </c>
      <c r="D54">
        <v>6</v>
      </c>
    </row>
    <row r="55" spans="1:4" x14ac:dyDescent="0.3">
      <c r="A55">
        <v>24</v>
      </c>
      <c r="B55">
        <v>25</v>
      </c>
      <c r="C55">
        <v>1</v>
      </c>
      <c r="D55">
        <v>84</v>
      </c>
    </row>
    <row r="56" spans="1:4" x14ac:dyDescent="0.3">
      <c r="A56">
        <v>25</v>
      </c>
      <c r="B56">
        <v>24</v>
      </c>
      <c r="C56">
        <v>14</v>
      </c>
      <c r="D56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26"/>
  <sheetViews>
    <sheetView workbookViewId="0">
      <selection activeCell="J5" sqref="J5"/>
    </sheetView>
  </sheetViews>
  <sheetFormatPr defaultRowHeight="14.4" x14ac:dyDescent="0.3"/>
  <cols>
    <col min="1" max="1" width="16.109375" customWidth="1"/>
    <col min="2" max="3" width="17.109375" customWidth="1"/>
    <col min="4" max="4" width="13.88671875" customWidth="1"/>
    <col min="5" max="5" width="14.6640625" customWidth="1"/>
    <col min="6" max="6" width="23.21875" customWidth="1"/>
    <col min="7" max="7" width="18.5546875" customWidth="1"/>
  </cols>
  <sheetData>
    <row r="1" spans="1:7" x14ac:dyDescent="0.3">
      <c r="A1" s="1" t="s">
        <v>0</v>
      </c>
      <c r="B1" s="1" t="s">
        <v>41</v>
      </c>
      <c r="C1" s="1" t="s">
        <v>42</v>
      </c>
      <c r="D1" s="1" t="s">
        <v>43</v>
      </c>
      <c r="E1" s="2" t="s">
        <v>45</v>
      </c>
      <c r="F1" s="2" t="s">
        <v>46</v>
      </c>
      <c r="G1" s="2" t="s">
        <v>51</v>
      </c>
    </row>
    <row r="2" spans="1:7" x14ac:dyDescent="0.3">
      <c r="A2">
        <v>1</v>
      </c>
      <c r="B2">
        <v>1</v>
      </c>
      <c r="C2">
        <v>130</v>
      </c>
      <c r="D2">
        <v>157</v>
      </c>
      <c r="E2">
        <f>ABS(C2 - D2)</f>
        <v>27</v>
      </c>
      <c r="F2">
        <f>1 - ABS(C2 - D2)/C2</f>
        <v>0.79230769230769227</v>
      </c>
      <c r="G2">
        <f>F2*100</f>
        <v>79.230769230769226</v>
      </c>
    </row>
    <row r="3" spans="1:7" x14ac:dyDescent="0.3">
      <c r="A3">
        <v>1</v>
      </c>
      <c r="B3">
        <v>2</v>
      </c>
      <c r="C3">
        <v>185</v>
      </c>
      <c r="D3">
        <v>189</v>
      </c>
      <c r="E3">
        <f t="shared" ref="E3:E66" si="0">ABS(C3 - D3)</f>
        <v>4</v>
      </c>
      <c r="F3">
        <f t="shared" ref="F3:F66" si="1">1 - ABS(C3 - D3)/C3</f>
        <v>0.97837837837837838</v>
      </c>
      <c r="G3">
        <f t="shared" ref="G3:G66" si="2">F3*100</f>
        <v>97.837837837837839</v>
      </c>
    </row>
    <row r="4" spans="1:7" x14ac:dyDescent="0.3">
      <c r="A4">
        <v>1</v>
      </c>
      <c r="B4">
        <v>3</v>
      </c>
      <c r="C4">
        <v>82</v>
      </c>
      <c r="D4">
        <v>113</v>
      </c>
      <c r="E4">
        <f t="shared" si="0"/>
        <v>31</v>
      </c>
      <c r="F4">
        <f t="shared" si="1"/>
        <v>0.62195121951219512</v>
      </c>
      <c r="G4">
        <f t="shared" si="2"/>
        <v>62.195121951219512</v>
      </c>
    </row>
    <row r="5" spans="1:7" x14ac:dyDescent="0.3">
      <c r="A5">
        <v>1</v>
      </c>
      <c r="B5">
        <v>4</v>
      </c>
      <c r="C5">
        <v>172</v>
      </c>
      <c r="D5">
        <v>181</v>
      </c>
      <c r="E5">
        <f t="shared" si="0"/>
        <v>9</v>
      </c>
      <c r="F5">
        <f t="shared" si="1"/>
        <v>0.94767441860465118</v>
      </c>
      <c r="G5">
        <f t="shared" si="2"/>
        <v>94.767441860465112</v>
      </c>
    </row>
    <row r="6" spans="1:7" x14ac:dyDescent="0.3">
      <c r="A6">
        <v>1</v>
      </c>
      <c r="B6">
        <v>5</v>
      </c>
      <c r="C6">
        <v>54</v>
      </c>
      <c r="D6">
        <v>169</v>
      </c>
      <c r="E6">
        <f t="shared" si="0"/>
        <v>115</v>
      </c>
      <c r="F6">
        <f t="shared" si="1"/>
        <v>-1.1296296296296298</v>
      </c>
      <c r="G6">
        <f t="shared" si="2"/>
        <v>-112.96296296296298</v>
      </c>
    </row>
    <row r="7" spans="1:7" x14ac:dyDescent="0.3">
      <c r="A7">
        <v>1</v>
      </c>
      <c r="B7">
        <v>6</v>
      </c>
      <c r="C7">
        <v>90</v>
      </c>
      <c r="D7">
        <v>207</v>
      </c>
      <c r="E7">
        <f t="shared" si="0"/>
        <v>117</v>
      </c>
      <c r="F7">
        <f t="shared" si="1"/>
        <v>-0.30000000000000004</v>
      </c>
      <c r="G7">
        <f t="shared" si="2"/>
        <v>-30.000000000000004</v>
      </c>
    </row>
    <row r="8" spans="1:7" x14ac:dyDescent="0.3">
      <c r="A8">
        <v>1</v>
      </c>
      <c r="B8">
        <v>7</v>
      </c>
      <c r="C8">
        <v>77</v>
      </c>
      <c r="D8">
        <v>192</v>
      </c>
      <c r="E8">
        <f t="shared" si="0"/>
        <v>115</v>
      </c>
      <c r="F8">
        <f t="shared" si="1"/>
        <v>-0.49350649350649345</v>
      </c>
      <c r="G8">
        <f t="shared" si="2"/>
        <v>-49.350649350649348</v>
      </c>
    </row>
    <row r="9" spans="1:7" x14ac:dyDescent="0.3">
      <c r="A9">
        <v>1</v>
      </c>
      <c r="B9">
        <v>8</v>
      </c>
      <c r="C9">
        <v>184</v>
      </c>
      <c r="D9">
        <v>153</v>
      </c>
      <c r="E9">
        <f t="shared" si="0"/>
        <v>31</v>
      </c>
      <c r="F9">
        <f t="shared" si="1"/>
        <v>0.83152173913043481</v>
      </c>
      <c r="G9">
        <f t="shared" si="2"/>
        <v>83.152173913043484</v>
      </c>
    </row>
    <row r="10" spans="1:7" x14ac:dyDescent="0.3">
      <c r="A10">
        <v>1</v>
      </c>
      <c r="B10">
        <v>9</v>
      </c>
      <c r="C10">
        <v>121</v>
      </c>
      <c r="D10">
        <v>62</v>
      </c>
      <c r="E10">
        <f t="shared" si="0"/>
        <v>59</v>
      </c>
      <c r="F10">
        <f t="shared" si="1"/>
        <v>0.5123966942148761</v>
      </c>
      <c r="G10">
        <f t="shared" si="2"/>
        <v>51.239669421487612</v>
      </c>
    </row>
    <row r="11" spans="1:7" x14ac:dyDescent="0.3">
      <c r="A11">
        <v>1</v>
      </c>
      <c r="B11">
        <v>10</v>
      </c>
      <c r="C11">
        <v>61</v>
      </c>
      <c r="D11">
        <v>190</v>
      </c>
      <c r="E11">
        <f t="shared" si="0"/>
        <v>129</v>
      </c>
      <c r="F11">
        <f t="shared" si="1"/>
        <v>-1.1147540983606556</v>
      </c>
      <c r="G11">
        <f t="shared" si="2"/>
        <v>-111.47540983606557</v>
      </c>
    </row>
    <row r="12" spans="1:7" x14ac:dyDescent="0.3">
      <c r="A12">
        <v>1</v>
      </c>
      <c r="B12">
        <v>11</v>
      </c>
      <c r="C12">
        <v>82</v>
      </c>
      <c r="D12">
        <v>218</v>
      </c>
      <c r="E12">
        <f t="shared" si="0"/>
        <v>136</v>
      </c>
      <c r="F12">
        <f t="shared" si="1"/>
        <v>-0.65853658536585358</v>
      </c>
      <c r="G12">
        <f t="shared" si="2"/>
        <v>-65.853658536585357</v>
      </c>
    </row>
    <row r="13" spans="1:7" x14ac:dyDescent="0.3">
      <c r="A13">
        <v>1</v>
      </c>
      <c r="B13">
        <v>12</v>
      </c>
      <c r="C13">
        <v>97</v>
      </c>
      <c r="D13">
        <v>208</v>
      </c>
      <c r="E13">
        <f t="shared" si="0"/>
        <v>111</v>
      </c>
      <c r="F13">
        <f t="shared" si="1"/>
        <v>-0.14432989690721643</v>
      </c>
      <c r="G13">
        <f t="shared" si="2"/>
        <v>-14.432989690721643</v>
      </c>
    </row>
    <row r="14" spans="1:7" x14ac:dyDescent="0.3">
      <c r="A14">
        <v>1</v>
      </c>
      <c r="B14">
        <v>13</v>
      </c>
      <c r="C14">
        <v>111</v>
      </c>
      <c r="D14">
        <v>200</v>
      </c>
      <c r="E14">
        <f t="shared" si="0"/>
        <v>89</v>
      </c>
      <c r="F14">
        <f t="shared" si="1"/>
        <v>0.19819819819819817</v>
      </c>
      <c r="G14">
        <f t="shared" si="2"/>
        <v>19.819819819819816</v>
      </c>
    </row>
    <row r="15" spans="1:7" x14ac:dyDescent="0.3">
      <c r="A15">
        <v>2</v>
      </c>
      <c r="B15">
        <v>1</v>
      </c>
      <c r="C15">
        <v>167</v>
      </c>
      <c r="D15">
        <v>152</v>
      </c>
      <c r="E15">
        <f t="shared" si="0"/>
        <v>15</v>
      </c>
      <c r="F15">
        <f t="shared" si="1"/>
        <v>0.91017964071856283</v>
      </c>
      <c r="G15">
        <f t="shared" si="2"/>
        <v>91.017964071856284</v>
      </c>
    </row>
    <row r="16" spans="1:7" x14ac:dyDescent="0.3">
      <c r="A16">
        <v>2</v>
      </c>
      <c r="B16">
        <v>2</v>
      </c>
      <c r="C16">
        <v>97</v>
      </c>
      <c r="D16">
        <v>79</v>
      </c>
      <c r="E16">
        <f t="shared" si="0"/>
        <v>18</v>
      </c>
      <c r="F16">
        <f t="shared" si="1"/>
        <v>0.81443298969072164</v>
      </c>
      <c r="G16">
        <f t="shared" si="2"/>
        <v>81.44329896907216</v>
      </c>
    </row>
    <row r="17" spans="1:7" x14ac:dyDescent="0.3">
      <c r="A17">
        <v>2</v>
      </c>
      <c r="B17">
        <v>3</v>
      </c>
      <c r="C17">
        <v>138</v>
      </c>
      <c r="D17">
        <v>41</v>
      </c>
      <c r="E17">
        <f t="shared" si="0"/>
        <v>97</v>
      </c>
      <c r="F17">
        <f t="shared" si="1"/>
        <v>0.29710144927536231</v>
      </c>
      <c r="G17">
        <f t="shared" si="2"/>
        <v>29.710144927536231</v>
      </c>
    </row>
    <row r="18" spans="1:7" x14ac:dyDescent="0.3">
      <c r="A18">
        <v>2</v>
      </c>
      <c r="B18">
        <v>4</v>
      </c>
      <c r="C18">
        <v>166</v>
      </c>
      <c r="D18">
        <v>83</v>
      </c>
      <c r="E18">
        <f t="shared" si="0"/>
        <v>83</v>
      </c>
      <c r="F18">
        <f t="shared" si="1"/>
        <v>0.5</v>
      </c>
      <c r="G18">
        <f t="shared" si="2"/>
        <v>50</v>
      </c>
    </row>
    <row r="19" spans="1:7" x14ac:dyDescent="0.3">
      <c r="A19">
        <v>2</v>
      </c>
      <c r="B19">
        <v>5</v>
      </c>
      <c r="C19">
        <v>178</v>
      </c>
      <c r="D19">
        <v>162</v>
      </c>
      <c r="E19">
        <f t="shared" si="0"/>
        <v>16</v>
      </c>
      <c r="F19">
        <f t="shared" si="1"/>
        <v>0.9101123595505618</v>
      </c>
      <c r="G19">
        <f t="shared" si="2"/>
        <v>91.011235955056179</v>
      </c>
    </row>
    <row r="20" spans="1:7" x14ac:dyDescent="0.3">
      <c r="A20">
        <v>2</v>
      </c>
      <c r="B20">
        <v>6</v>
      </c>
      <c r="C20">
        <v>65</v>
      </c>
      <c r="D20">
        <v>86</v>
      </c>
      <c r="E20">
        <f t="shared" si="0"/>
        <v>21</v>
      </c>
      <c r="F20">
        <f t="shared" si="1"/>
        <v>0.67692307692307696</v>
      </c>
      <c r="G20">
        <f t="shared" si="2"/>
        <v>67.692307692307693</v>
      </c>
    </row>
    <row r="21" spans="1:7" x14ac:dyDescent="0.3">
      <c r="A21">
        <v>2</v>
      </c>
      <c r="B21">
        <v>7</v>
      </c>
      <c r="C21">
        <v>118</v>
      </c>
      <c r="D21">
        <v>174</v>
      </c>
      <c r="E21">
        <f t="shared" si="0"/>
        <v>56</v>
      </c>
      <c r="F21">
        <f t="shared" si="1"/>
        <v>0.52542372881355925</v>
      </c>
      <c r="G21">
        <f t="shared" si="2"/>
        <v>52.542372881355924</v>
      </c>
    </row>
    <row r="22" spans="1:7" x14ac:dyDescent="0.3">
      <c r="A22">
        <v>2</v>
      </c>
      <c r="B22">
        <v>8</v>
      </c>
      <c r="C22">
        <v>71</v>
      </c>
      <c r="D22">
        <v>141</v>
      </c>
      <c r="E22">
        <f t="shared" si="0"/>
        <v>70</v>
      </c>
      <c r="F22">
        <f t="shared" si="1"/>
        <v>1.4084507042253502E-2</v>
      </c>
      <c r="G22">
        <f t="shared" si="2"/>
        <v>1.4084507042253502</v>
      </c>
    </row>
    <row r="23" spans="1:7" x14ac:dyDescent="0.3">
      <c r="A23">
        <v>2</v>
      </c>
      <c r="B23">
        <v>9</v>
      </c>
      <c r="C23">
        <v>142</v>
      </c>
      <c r="D23">
        <v>76</v>
      </c>
      <c r="E23">
        <f t="shared" si="0"/>
        <v>66</v>
      </c>
      <c r="F23">
        <f t="shared" si="1"/>
        <v>0.53521126760563376</v>
      </c>
      <c r="G23">
        <f t="shared" si="2"/>
        <v>53.521126760563376</v>
      </c>
    </row>
    <row r="24" spans="1:7" x14ac:dyDescent="0.3">
      <c r="A24">
        <v>2</v>
      </c>
      <c r="B24">
        <v>10</v>
      </c>
      <c r="C24">
        <v>125</v>
      </c>
      <c r="D24">
        <v>180</v>
      </c>
      <c r="E24">
        <f t="shared" si="0"/>
        <v>55</v>
      </c>
      <c r="F24">
        <f t="shared" si="1"/>
        <v>0.56000000000000005</v>
      </c>
      <c r="G24">
        <f t="shared" si="2"/>
        <v>56.000000000000007</v>
      </c>
    </row>
    <row r="25" spans="1:7" x14ac:dyDescent="0.3">
      <c r="A25">
        <v>2</v>
      </c>
      <c r="B25">
        <v>11</v>
      </c>
      <c r="C25">
        <v>193</v>
      </c>
      <c r="D25">
        <v>114</v>
      </c>
      <c r="E25">
        <f t="shared" si="0"/>
        <v>79</v>
      </c>
      <c r="F25">
        <f t="shared" si="1"/>
        <v>0.59067357512953367</v>
      </c>
      <c r="G25">
        <f t="shared" si="2"/>
        <v>59.067357512953365</v>
      </c>
    </row>
    <row r="26" spans="1:7" x14ac:dyDescent="0.3">
      <c r="A26">
        <v>2</v>
      </c>
      <c r="B26">
        <v>12</v>
      </c>
      <c r="C26">
        <v>135</v>
      </c>
      <c r="D26">
        <v>171</v>
      </c>
      <c r="E26">
        <f t="shared" si="0"/>
        <v>36</v>
      </c>
      <c r="F26">
        <f t="shared" si="1"/>
        <v>0.73333333333333339</v>
      </c>
      <c r="G26">
        <f t="shared" si="2"/>
        <v>73.333333333333343</v>
      </c>
    </row>
    <row r="27" spans="1:7" x14ac:dyDescent="0.3">
      <c r="A27">
        <v>2</v>
      </c>
      <c r="B27">
        <v>13</v>
      </c>
      <c r="C27">
        <v>78</v>
      </c>
      <c r="D27">
        <v>95</v>
      </c>
      <c r="E27">
        <f t="shared" si="0"/>
        <v>17</v>
      </c>
      <c r="F27">
        <f t="shared" si="1"/>
        <v>0.78205128205128205</v>
      </c>
      <c r="G27">
        <f t="shared" si="2"/>
        <v>78.205128205128204</v>
      </c>
    </row>
    <row r="28" spans="1:7" x14ac:dyDescent="0.3">
      <c r="A28">
        <v>3</v>
      </c>
      <c r="B28">
        <v>1</v>
      </c>
      <c r="C28">
        <v>173</v>
      </c>
      <c r="D28">
        <v>63</v>
      </c>
      <c r="E28">
        <f t="shared" si="0"/>
        <v>110</v>
      </c>
      <c r="F28">
        <f t="shared" si="1"/>
        <v>0.36416184971098264</v>
      </c>
      <c r="G28">
        <f t="shared" si="2"/>
        <v>36.416184971098261</v>
      </c>
    </row>
    <row r="29" spans="1:7" x14ac:dyDescent="0.3">
      <c r="A29">
        <v>3</v>
      </c>
      <c r="B29">
        <v>2</v>
      </c>
      <c r="C29">
        <v>90</v>
      </c>
      <c r="D29">
        <v>209</v>
      </c>
      <c r="E29">
        <f t="shared" si="0"/>
        <v>119</v>
      </c>
      <c r="F29">
        <f t="shared" si="1"/>
        <v>-0.32222222222222219</v>
      </c>
      <c r="G29">
        <f t="shared" si="2"/>
        <v>-32.222222222222221</v>
      </c>
    </row>
    <row r="30" spans="1:7" x14ac:dyDescent="0.3">
      <c r="A30">
        <v>3</v>
      </c>
      <c r="B30">
        <v>3</v>
      </c>
      <c r="C30">
        <v>64</v>
      </c>
      <c r="D30">
        <v>167</v>
      </c>
      <c r="E30">
        <f t="shared" si="0"/>
        <v>103</v>
      </c>
      <c r="F30">
        <f t="shared" si="1"/>
        <v>-0.609375</v>
      </c>
      <c r="G30">
        <f t="shared" si="2"/>
        <v>-60.9375</v>
      </c>
    </row>
    <row r="31" spans="1:7" x14ac:dyDescent="0.3">
      <c r="A31">
        <v>3</v>
      </c>
      <c r="B31">
        <v>4</v>
      </c>
      <c r="C31">
        <v>94</v>
      </c>
      <c r="D31">
        <v>176</v>
      </c>
      <c r="E31">
        <f t="shared" si="0"/>
        <v>82</v>
      </c>
      <c r="F31">
        <f t="shared" si="1"/>
        <v>0.12765957446808507</v>
      </c>
      <c r="G31">
        <f t="shared" si="2"/>
        <v>12.765957446808507</v>
      </c>
    </row>
    <row r="32" spans="1:7" x14ac:dyDescent="0.3">
      <c r="A32">
        <v>3</v>
      </c>
      <c r="B32">
        <v>5</v>
      </c>
      <c r="C32">
        <v>114</v>
      </c>
      <c r="D32">
        <v>215</v>
      </c>
      <c r="E32">
        <f t="shared" si="0"/>
        <v>101</v>
      </c>
      <c r="F32">
        <f t="shared" si="1"/>
        <v>0.11403508771929827</v>
      </c>
      <c r="G32">
        <f t="shared" si="2"/>
        <v>11.403508771929827</v>
      </c>
    </row>
    <row r="33" spans="1:7" x14ac:dyDescent="0.3">
      <c r="A33">
        <v>3</v>
      </c>
      <c r="B33">
        <v>6</v>
      </c>
      <c r="C33">
        <v>138</v>
      </c>
      <c r="D33">
        <v>125</v>
      </c>
      <c r="E33">
        <f t="shared" si="0"/>
        <v>13</v>
      </c>
      <c r="F33">
        <f t="shared" si="1"/>
        <v>0.90579710144927539</v>
      </c>
      <c r="G33">
        <f t="shared" si="2"/>
        <v>90.579710144927532</v>
      </c>
    </row>
    <row r="34" spans="1:7" x14ac:dyDescent="0.3">
      <c r="A34">
        <v>3</v>
      </c>
      <c r="B34">
        <v>7</v>
      </c>
      <c r="C34">
        <v>120</v>
      </c>
      <c r="D34">
        <v>30</v>
      </c>
      <c r="E34">
        <f t="shared" si="0"/>
        <v>90</v>
      </c>
      <c r="F34">
        <f t="shared" si="1"/>
        <v>0.25</v>
      </c>
      <c r="G34">
        <f t="shared" si="2"/>
        <v>25</v>
      </c>
    </row>
    <row r="35" spans="1:7" x14ac:dyDescent="0.3">
      <c r="A35">
        <v>3</v>
      </c>
      <c r="B35">
        <v>8</v>
      </c>
      <c r="C35">
        <v>58</v>
      </c>
      <c r="D35">
        <v>98</v>
      </c>
      <c r="E35">
        <f t="shared" si="0"/>
        <v>40</v>
      </c>
      <c r="F35">
        <f t="shared" si="1"/>
        <v>0.31034482758620685</v>
      </c>
      <c r="G35">
        <f t="shared" si="2"/>
        <v>31.034482758620683</v>
      </c>
    </row>
    <row r="36" spans="1:7" x14ac:dyDescent="0.3">
      <c r="A36">
        <v>3</v>
      </c>
      <c r="B36">
        <v>9</v>
      </c>
      <c r="C36">
        <v>137</v>
      </c>
      <c r="D36">
        <v>33</v>
      </c>
      <c r="E36">
        <f t="shared" si="0"/>
        <v>104</v>
      </c>
      <c r="F36">
        <f t="shared" si="1"/>
        <v>0.24087591240875916</v>
      </c>
      <c r="G36">
        <f t="shared" si="2"/>
        <v>24.087591240875916</v>
      </c>
    </row>
    <row r="37" spans="1:7" x14ac:dyDescent="0.3">
      <c r="A37">
        <v>3</v>
      </c>
      <c r="B37">
        <v>10</v>
      </c>
      <c r="C37">
        <v>178</v>
      </c>
      <c r="D37">
        <v>45</v>
      </c>
      <c r="E37">
        <f t="shared" si="0"/>
        <v>133</v>
      </c>
      <c r="F37">
        <f t="shared" si="1"/>
        <v>0.2528089887640449</v>
      </c>
      <c r="G37">
        <f t="shared" si="2"/>
        <v>25.280898876404489</v>
      </c>
    </row>
    <row r="38" spans="1:7" x14ac:dyDescent="0.3">
      <c r="A38">
        <v>3</v>
      </c>
      <c r="B38">
        <v>11</v>
      </c>
      <c r="C38">
        <v>185</v>
      </c>
      <c r="D38">
        <v>53</v>
      </c>
      <c r="E38">
        <f t="shared" si="0"/>
        <v>132</v>
      </c>
      <c r="F38">
        <f t="shared" si="1"/>
        <v>0.28648648648648645</v>
      </c>
      <c r="G38">
        <f t="shared" si="2"/>
        <v>28.648648648648646</v>
      </c>
    </row>
    <row r="39" spans="1:7" x14ac:dyDescent="0.3">
      <c r="A39">
        <v>3</v>
      </c>
      <c r="B39">
        <v>12</v>
      </c>
      <c r="C39">
        <v>112</v>
      </c>
      <c r="D39">
        <v>109</v>
      </c>
      <c r="E39">
        <f t="shared" si="0"/>
        <v>3</v>
      </c>
      <c r="F39">
        <f t="shared" si="1"/>
        <v>0.9732142857142857</v>
      </c>
      <c r="G39">
        <f t="shared" si="2"/>
        <v>97.321428571428569</v>
      </c>
    </row>
    <row r="40" spans="1:7" x14ac:dyDescent="0.3">
      <c r="A40">
        <v>3</v>
      </c>
      <c r="B40">
        <v>13</v>
      </c>
      <c r="C40">
        <v>188</v>
      </c>
      <c r="D40">
        <v>31</v>
      </c>
      <c r="E40">
        <f t="shared" si="0"/>
        <v>157</v>
      </c>
      <c r="F40">
        <f t="shared" si="1"/>
        <v>0.16489361702127658</v>
      </c>
      <c r="G40">
        <f t="shared" si="2"/>
        <v>16.48936170212766</v>
      </c>
    </row>
    <row r="41" spans="1:7" x14ac:dyDescent="0.3">
      <c r="A41">
        <v>4</v>
      </c>
      <c r="B41">
        <v>1</v>
      </c>
      <c r="C41">
        <v>118</v>
      </c>
      <c r="D41">
        <v>104</v>
      </c>
      <c r="E41">
        <f t="shared" si="0"/>
        <v>14</v>
      </c>
      <c r="F41">
        <f t="shared" si="1"/>
        <v>0.88135593220338981</v>
      </c>
      <c r="G41">
        <f t="shared" si="2"/>
        <v>88.135593220338976</v>
      </c>
    </row>
    <row r="42" spans="1:7" x14ac:dyDescent="0.3">
      <c r="A42">
        <v>4</v>
      </c>
      <c r="B42">
        <v>2</v>
      </c>
      <c r="C42">
        <v>96</v>
      </c>
      <c r="D42">
        <v>208</v>
      </c>
      <c r="E42">
        <f t="shared" si="0"/>
        <v>112</v>
      </c>
      <c r="F42">
        <f t="shared" si="1"/>
        <v>-0.16666666666666674</v>
      </c>
      <c r="G42">
        <f t="shared" si="2"/>
        <v>-16.666666666666675</v>
      </c>
    </row>
    <row r="43" spans="1:7" x14ac:dyDescent="0.3">
      <c r="A43">
        <v>4</v>
      </c>
      <c r="B43">
        <v>3</v>
      </c>
      <c r="C43">
        <v>143</v>
      </c>
      <c r="D43">
        <v>132</v>
      </c>
      <c r="E43">
        <f t="shared" si="0"/>
        <v>11</v>
      </c>
      <c r="F43">
        <f t="shared" si="1"/>
        <v>0.92307692307692313</v>
      </c>
      <c r="G43">
        <f t="shared" si="2"/>
        <v>92.307692307692307</v>
      </c>
    </row>
    <row r="44" spans="1:7" x14ac:dyDescent="0.3">
      <c r="A44">
        <v>4</v>
      </c>
      <c r="B44">
        <v>4</v>
      </c>
      <c r="C44">
        <v>193</v>
      </c>
      <c r="D44">
        <v>195</v>
      </c>
      <c r="E44">
        <f t="shared" si="0"/>
        <v>2</v>
      </c>
      <c r="F44">
        <f t="shared" si="1"/>
        <v>0.98963730569948183</v>
      </c>
      <c r="G44">
        <f t="shared" si="2"/>
        <v>98.963730569948183</v>
      </c>
    </row>
    <row r="45" spans="1:7" x14ac:dyDescent="0.3">
      <c r="A45">
        <v>4</v>
      </c>
      <c r="B45">
        <v>5</v>
      </c>
      <c r="C45">
        <v>134</v>
      </c>
      <c r="D45">
        <v>67</v>
      </c>
      <c r="E45">
        <f t="shared" si="0"/>
        <v>67</v>
      </c>
      <c r="F45">
        <f t="shared" si="1"/>
        <v>0.5</v>
      </c>
      <c r="G45">
        <f t="shared" si="2"/>
        <v>50</v>
      </c>
    </row>
    <row r="46" spans="1:7" x14ac:dyDescent="0.3">
      <c r="A46">
        <v>4</v>
      </c>
      <c r="B46">
        <v>6</v>
      </c>
      <c r="C46">
        <v>88</v>
      </c>
      <c r="D46">
        <v>79</v>
      </c>
      <c r="E46">
        <f t="shared" si="0"/>
        <v>9</v>
      </c>
      <c r="F46">
        <f t="shared" si="1"/>
        <v>0.89772727272727271</v>
      </c>
      <c r="G46">
        <f t="shared" si="2"/>
        <v>89.772727272727266</v>
      </c>
    </row>
    <row r="47" spans="1:7" x14ac:dyDescent="0.3">
      <c r="A47">
        <v>4</v>
      </c>
      <c r="B47">
        <v>7</v>
      </c>
      <c r="C47">
        <v>149</v>
      </c>
      <c r="D47">
        <v>127</v>
      </c>
      <c r="E47">
        <f t="shared" si="0"/>
        <v>22</v>
      </c>
      <c r="F47">
        <f t="shared" si="1"/>
        <v>0.8523489932885906</v>
      </c>
      <c r="G47">
        <f t="shared" si="2"/>
        <v>85.234899328859058</v>
      </c>
    </row>
    <row r="48" spans="1:7" x14ac:dyDescent="0.3">
      <c r="A48">
        <v>4</v>
      </c>
      <c r="B48">
        <v>8</v>
      </c>
      <c r="C48">
        <v>82</v>
      </c>
      <c r="D48">
        <v>111</v>
      </c>
      <c r="E48">
        <f t="shared" si="0"/>
        <v>29</v>
      </c>
      <c r="F48">
        <f t="shared" si="1"/>
        <v>0.64634146341463417</v>
      </c>
      <c r="G48">
        <f t="shared" si="2"/>
        <v>64.634146341463421</v>
      </c>
    </row>
    <row r="49" spans="1:7" x14ac:dyDescent="0.3">
      <c r="A49">
        <v>4</v>
      </c>
      <c r="B49">
        <v>9</v>
      </c>
      <c r="C49">
        <v>150</v>
      </c>
      <c r="D49">
        <v>59</v>
      </c>
      <c r="E49">
        <f t="shared" si="0"/>
        <v>91</v>
      </c>
      <c r="F49">
        <f t="shared" si="1"/>
        <v>0.39333333333333331</v>
      </c>
      <c r="G49">
        <f t="shared" si="2"/>
        <v>39.333333333333329</v>
      </c>
    </row>
    <row r="50" spans="1:7" x14ac:dyDescent="0.3">
      <c r="A50">
        <v>4</v>
      </c>
      <c r="B50">
        <v>10</v>
      </c>
      <c r="C50">
        <v>72</v>
      </c>
      <c r="D50">
        <v>108</v>
      </c>
      <c r="E50">
        <f t="shared" si="0"/>
        <v>36</v>
      </c>
      <c r="F50">
        <f t="shared" si="1"/>
        <v>0.5</v>
      </c>
      <c r="G50">
        <f t="shared" si="2"/>
        <v>50</v>
      </c>
    </row>
    <row r="51" spans="1:7" x14ac:dyDescent="0.3">
      <c r="A51">
        <v>4</v>
      </c>
      <c r="B51">
        <v>11</v>
      </c>
      <c r="C51">
        <v>59</v>
      </c>
      <c r="D51">
        <v>120</v>
      </c>
      <c r="E51">
        <f t="shared" si="0"/>
        <v>61</v>
      </c>
      <c r="F51">
        <f t="shared" si="1"/>
        <v>-3.3898305084745672E-2</v>
      </c>
      <c r="G51">
        <f t="shared" si="2"/>
        <v>-3.3898305084745672</v>
      </c>
    </row>
    <row r="52" spans="1:7" x14ac:dyDescent="0.3">
      <c r="A52">
        <v>4</v>
      </c>
      <c r="B52">
        <v>12</v>
      </c>
      <c r="C52">
        <v>118</v>
      </c>
      <c r="D52">
        <v>208</v>
      </c>
      <c r="E52">
        <f t="shared" si="0"/>
        <v>90</v>
      </c>
      <c r="F52">
        <f t="shared" si="1"/>
        <v>0.23728813559322037</v>
      </c>
      <c r="G52">
        <f t="shared" si="2"/>
        <v>23.728813559322038</v>
      </c>
    </row>
    <row r="53" spans="1:7" x14ac:dyDescent="0.3">
      <c r="A53">
        <v>4</v>
      </c>
      <c r="B53">
        <v>13</v>
      </c>
      <c r="C53">
        <v>149</v>
      </c>
      <c r="D53">
        <v>81</v>
      </c>
      <c r="E53">
        <f t="shared" si="0"/>
        <v>68</v>
      </c>
      <c r="F53">
        <f t="shared" si="1"/>
        <v>0.5436241610738255</v>
      </c>
      <c r="G53">
        <f t="shared" si="2"/>
        <v>54.36241610738255</v>
      </c>
    </row>
    <row r="54" spans="1:7" x14ac:dyDescent="0.3">
      <c r="A54">
        <v>5</v>
      </c>
      <c r="B54">
        <v>1</v>
      </c>
      <c r="C54">
        <v>87</v>
      </c>
      <c r="D54">
        <v>169</v>
      </c>
      <c r="E54">
        <f t="shared" si="0"/>
        <v>82</v>
      </c>
      <c r="F54">
        <f t="shared" si="1"/>
        <v>5.7471264367816133E-2</v>
      </c>
      <c r="G54">
        <f t="shared" si="2"/>
        <v>5.7471264367816133</v>
      </c>
    </row>
    <row r="55" spans="1:7" x14ac:dyDescent="0.3">
      <c r="A55">
        <v>5</v>
      </c>
      <c r="B55">
        <v>2</v>
      </c>
      <c r="C55">
        <v>73</v>
      </c>
      <c r="D55">
        <v>54</v>
      </c>
      <c r="E55">
        <f t="shared" si="0"/>
        <v>19</v>
      </c>
      <c r="F55">
        <f t="shared" si="1"/>
        <v>0.73972602739726034</v>
      </c>
      <c r="G55">
        <f t="shared" si="2"/>
        <v>73.972602739726028</v>
      </c>
    </row>
    <row r="56" spans="1:7" x14ac:dyDescent="0.3">
      <c r="A56">
        <v>5</v>
      </c>
      <c r="B56">
        <v>3</v>
      </c>
      <c r="C56">
        <v>118</v>
      </c>
      <c r="D56">
        <v>209</v>
      </c>
      <c r="E56">
        <f t="shared" si="0"/>
        <v>91</v>
      </c>
      <c r="F56">
        <f t="shared" si="1"/>
        <v>0.22881355932203384</v>
      </c>
      <c r="G56">
        <f t="shared" si="2"/>
        <v>22.881355932203384</v>
      </c>
    </row>
    <row r="57" spans="1:7" x14ac:dyDescent="0.3">
      <c r="A57">
        <v>5</v>
      </c>
      <c r="B57">
        <v>4</v>
      </c>
      <c r="C57">
        <v>165</v>
      </c>
      <c r="D57">
        <v>152</v>
      </c>
      <c r="E57">
        <f t="shared" si="0"/>
        <v>13</v>
      </c>
      <c r="F57">
        <f t="shared" si="1"/>
        <v>0.92121212121212126</v>
      </c>
      <c r="G57">
        <f t="shared" si="2"/>
        <v>92.121212121212125</v>
      </c>
    </row>
    <row r="58" spans="1:7" x14ac:dyDescent="0.3">
      <c r="A58">
        <v>5</v>
      </c>
      <c r="B58">
        <v>5</v>
      </c>
      <c r="C58">
        <v>147</v>
      </c>
      <c r="D58">
        <v>82</v>
      </c>
      <c r="E58">
        <f t="shared" si="0"/>
        <v>65</v>
      </c>
      <c r="F58">
        <f t="shared" si="1"/>
        <v>0.55782312925170063</v>
      </c>
      <c r="G58">
        <f t="shared" si="2"/>
        <v>55.782312925170061</v>
      </c>
    </row>
    <row r="59" spans="1:7" x14ac:dyDescent="0.3">
      <c r="A59">
        <v>5</v>
      </c>
      <c r="B59">
        <v>6</v>
      </c>
      <c r="C59">
        <v>188</v>
      </c>
      <c r="D59">
        <v>180</v>
      </c>
      <c r="E59">
        <f t="shared" si="0"/>
        <v>8</v>
      </c>
      <c r="F59">
        <f t="shared" si="1"/>
        <v>0.95744680851063835</v>
      </c>
      <c r="G59">
        <f t="shared" si="2"/>
        <v>95.744680851063833</v>
      </c>
    </row>
    <row r="60" spans="1:7" x14ac:dyDescent="0.3">
      <c r="A60">
        <v>5</v>
      </c>
      <c r="B60">
        <v>7</v>
      </c>
      <c r="C60">
        <v>193</v>
      </c>
      <c r="D60">
        <v>173</v>
      </c>
      <c r="E60">
        <f t="shared" si="0"/>
        <v>20</v>
      </c>
      <c r="F60">
        <f t="shared" si="1"/>
        <v>0.89637305699481862</v>
      </c>
      <c r="G60">
        <f t="shared" si="2"/>
        <v>89.637305699481857</v>
      </c>
    </row>
    <row r="61" spans="1:7" x14ac:dyDescent="0.3">
      <c r="A61">
        <v>5</v>
      </c>
      <c r="B61">
        <v>8</v>
      </c>
      <c r="C61">
        <v>146</v>
      </c>
      <c r="D61">
        <v>86</v>
      </c>
      <c r="E61">
        <f t="shared" si="0"/>
        <v>60</v>
      </c>
      <c r="F61">
        <f t="shared" si="1"/>
        <v>0.58904109589041098</v>
      </c>
      <c r="G61">
        <f t="shared" si="2"/>
        <v>58.904109589041099</v>
      </c>
    </row>
    <row r="62" spans="1:7" x14ac:dyDescent="0.3">
      <c r="A62">
        <v>5</v>
      </c>
      <c r="B62">
        <v>9</v>
      </c>
      <c r="C62">
        <v>173</v>
      </c>
      <c r="D62">
        <v>68</v>
      </c>
      <c r="E62">
        <f t="shared" si="0"/>
        <v>105</v>
      </c>
      <c r="F62">
        <f t="shared" si="1"/>
        <v>0.39306358381502893</v>
      </c>
      <c r="G62">
        <f t="shared" si="2"/>
        <v>39.306358381502889</v>
      </c>
    </row>
    <row r="63" spans="1:7" x14ac:dyDescent="0.3">
      <c r="A63">
        <v>5</v>
      </c>
      <c r="B63">
        <v>10</v>
      </c>
      <c r="C63">
        <v>119</v>
      </c>
      <c r="D63">
        <v>138</v>
      </c>
      <c r="E63">
        <f t="shared" si="0"/>
        <v>19</v>
      </c>
      <c r="F63">
        <f t="shared" si="1"/>
        <v>0.84033613445378152</v>
      </c>
      <c r="G63">
        <f t="shared" si="2"/>
        <v>84.033613445378151</v>
      </c>
    </row>
    <row r="64" spans="1:7" x14ac:dyDescent="0.3">
      <c r="A64">
        <v>5</v>
      </c>
      <c r="B64">
        <v>11</v>
      </c>
      <c r="C64">
        <v>142</v>
      </c>
      <c r="D64">
        <v>210</v>
      </c>
      <c r="E64">
        <f t="shared" si="0"/>
        <v>68</v>
      </c>
      <c r="F64">
        <f t="shared" si="1"/>
        <v>0.52112676056338025</v>
      </c>
      <c r="G64">
        <f t="shared" si="2"/>
        <v>52.112676056338024</v>
      </c>
    </row>
    <row r="65" spans="1:7" x14ac:dyDescent="0.3">
      <c r="A65">
        <v>5</v>
      </c>
      <c r="B65">
        <v>12</v>
      </c>
      <c r="C65">
        <v>52</v>
      </c>
      <c r="D65">
        <v>71</v>
      </c>
      <c r="E65">
        <f t="shared" si="0"/>
        <v>19</v>
      </c>
      <c r="F65">
        <f t="shared" si="1"/>
        <v>0.63461538461538458</v>
      </c>
      <c r="G65">
        <f t="shared" si="2"/>
        <v>63.46153846153846</v>
      </c>
    </row>
    <row r="66" spans="1:7" x14ac:dyDescent="0.3">
      <c r="A66">
        <v>5</v>
      </c>
      <c r="B66">
        <v>13</v>
      </c>
      <c r="C66">
        <v>197</v>
      </c>
      <c r="D66">
        <v>215</v>
      </c>
      <c r="E66">
        <f t="shared" si="0"/>
        <v>18</v>
      </c>
      <c r="F66">
        <f t="shared" si="1"/>
        <v>0.90862944162436543</v>
      </c>
      <c r="G66">
        <f t="shared" si="2"/>
        <v>90.862944162436548</v>
      </c>
    </row>
    <row r="67" spans="1:7" x14ac:dyDescent="0.3">
      <c r="A67">
        <v>6</v>
      </c>
      <c r="B67">
        <v>1</v>
      </c>
      <c r="C67">
        <v>166</v>
      </c>
      <c r="D67">
        <v>219</v>
      </c>
      <c r="E67">
        <f t="shared" ref="E67:E130" si="3">ABS(C67 - D67)</f>
        <v>53</v>
      </c>
      <c r="F67">
        <f t="shared" ref="F67:F130" si="4">1 - ABS(C67 - D67)/C67</f>
        <v>0.68072289156626509</v>
      </c>
      <c r="G67">
        <f t="shared" ref="G67:G130" si="5">F67*100</f>
        <v>68.07228915662651</v>
      </c>
    </row>
    <row r="68" spans="1:7" x14ac:dyDescent="0.3">
      <c r="A68">
        <v>6</v>
      </c>
      <c r="B68">
        <v>2</v>
      </c>
      <c r="C68">
        <v>111</v>
      </c>
      <c r="D68">
        <v>142</v>
      </c>
      <c r="E68">
        <f t="shared" si="3"/>
        <v>31</v>
      </c>
      <c r="F68">
        <f t="shared" si="4"/>
        <v>0.72072072072072069</v>
      </c>
      <c r="G68">
        <f t="shared" si="5"/>
        <v>72.072072072072075</v>
      </c>
    </row>
    <row r="69" spans="1:7" x14ac:dyDescent="0.3">
      <c r="A69">
        <v>6</v>
      </c>
      <c r="B69">
        <v>3</v>
      </c>
      <c r="C69">
        <v>72</v>
      </c>
      <c r="D69">
        <v>61</v>
      </c>
      <c r="E69">
        <f t="shared" si="3"/>
        <v>11</v>
      </c>
      <c r="F69">
        <f t="shared" si="4"/>
        <v>0.84722222222222221</v>
      </c>
      <c r="G69">
        <f t="shared" si="5"/>
        <v>84.722222222222214</v>
      </c>
    </row>
    <row r="70" spans="1:7" x14ac:dyDescent="0.3">
      <c r="A70">
        <v>6</v>
      </c>
      <c r="B70">
        <v>4</v>
      </c>
      <c r="C70">
        <v>176</v>
      </c>
      <c r="D70">
        <v>63</v>
      </c>
      <c r="E70">
        <f t="shared" si="3"/>
        <v>113</v>
      </c>
      <c r="F70">
        <f t="shared" si="4"/>
        <v>0.35795454545454541</v>
      </c>
      <c r="G70">
        <f t="shared" si="5"/>
        <v>35.79545454545454</v>
      </c>
    </row>
    <row r="71" spans="1:7" x14ac:dyDescent="0.3">
      <c r="A71">
        <v>6</v>
      </c>
      <c r="B71">
        <v>5</v>
      </c>
      <c r="C71">
        <v>186</v>
      </c>
      <c r="D71">
        <v>121</v>
      </c>
      <c r="E71">
        <f t="shared" si="3"/>
        <v>65</v>
      </c>
      <c r="F71">
        <f t="shared" si="4"/>
        <v>0.65053763440860213</v>
      </c>
      <c r="G71">
        <f t="shared" si="5"/>
        <v>65.053763440860209</v>
      </c>
    </row>
    <row r="72" spans="1:7" x14ac:dyDescent="0.3">
      <c r="A72">
        <v>6</v>
      </c>
      <c r="B72">
        <v>6</v>
      </c>
      <c r="C72">
        <v>189</v>
      </c>
      <c r="D72">
        <v>124</v>
      </c>
      <c r="E72">
        <f t="shared" si="3"/>
        <v>65</v>
      </c>
      <c r="F72">
        <f t="shared" si="4"/>
        <v>0.65608465608465605</v>
      </c>
      <c r="G72">
        <f t="shared" si="5"/>
        <v>65.608465608465607</v>
      </c>
    </row>
    <row r="73" spans="1:7" x14ac:dyDescent="0.3">
      <c r="A73">
        <v>6</v>
      </c>
      <c r="B73">
        <v>7</v>
      </c>
      <c r="C73">
        <v>178</v>
      </c>
      <c r="D73">
        <v>101</v>
      </c>
      <c r="E73">
        <f t="shared" si="3"/>
        <v>77</v>
      </c>
      <c r="F73">
        <f t="shared" si="4"/>
        <v>0.56741573033707859</v>
      </c>
      <c r="G73">
        <f t="shared" si="5"/>
        <v>56.741573033707859</v>
      </c>
    </row>
    <row r="74" spans="1:7" x14ac:dyDescent="0.3">
      <c r="A74">
        <v>6</v>
      </c>
      <c r="B74">
        <v>8</v>
      </c>
      <c r="C74">
        <v>107</v>
      </c>
      <c r="D74">
        <v>68</v>
      </c>
      <c r="E74">
        <f t="shared" si="3"/>
        <v>39</v>
      </c>
      <c r="F74">
        <f t="shared" si="4"/>
        <v>0.63551401869158886</v>
      </c>
      <c r="G74">
        <f t="shared" si="5"/>
        <v>63.551401869158887</v>
      </c>
    </row>
    <row r="75" spans="1:7" x14ac:dyDescent="0.3">
      <c r="A75">
        <v>6</v>
      </c>
      <c r="B75">
        <v>9</v>
      </c>
      <c r="C75">
        <v>171</v>
      </c>
      <c r="D75">
        <v>183</v>
      </c>
      <c r="E75">
        <f t="shared" si="3"/>
        <v>12</v>
      </c>
      <c r="F75">
        <f t="shared" si="4"/>
        <v>0.92982456140350878</v>
      </c>
      <c r="G75">
        <f t="shared" si="5"/>
        <v>92.982456140350877</v>
      </c>
    </row>
    <row r="76" spans="1:7" x14ac:dyDescent="0.3">
      <c r="A76">
        <v>6</v>
      </c>
      <c r="B76">
        <v>10</v>
      </c>
      <c r="C76">
        <v>50</v>
      </c>
      <c r="D76">
        <v>191</v>
      </c>
      <c r="E76">
        <f t="shared" si="3"/>
        <v>141</v>
      </c>
      <c r="F76">
        <f t="shared" si="4"/>
        <v>-1.8199999999999998</v>
      </c>
      <c r="G76">
        <f t="shared" si="5"/>
        <v>-181.99999999999997</v>
      </c>
    </row>
    <row r="77" spans="1:7" x14ac:dyDescent="0.3">
      <c r="A77">
        <v>6</v>
      </c>
      <c r="B77">
        <v>11</v>
      </c>
      <c r="C77">
        <v>83</v>
      </c>
      <c r="D77">
        <v>211</v>
      </c>
      <c r="E77">
        <f t="shared" si="3"/>
        <v>128</v>
      </c>
      <c r="F77">
        <f t="shared" si="4"/>
        <v>-0.54216867469879526</v>
      </c>
      <c r="G77">
        <f t="shared" si="5"/>
        <v>-54.216867469879524</v>
      </c>
    </row>
    <row r="78" spans="1:7" x14ac:dyDescent="0.3">
      <c r="A78">
        <v>6</v>
      </c>
      <c r="B78">
        <v>12</v>
      </c>
      <c r="C78">
        <v>145</v>
      </c>
      <c r="D78">
        <v>147</v>
      </c>
      <c r="E78">
        <f t="shared" si="3"/>
        <v>2</v>
      </c>
      <c r="F78">
        <f t="shared" si="4"/>
        <v>0.98620689655172411</v>
      </c>
      <c r="G78">
        <f t="shared" si="5"/>
        <v>98.620689655172413</v>
      </c>
    </row>
    <row r="79" spans="1:7" x14ac:dyDescent="0.3">
      <c r="A79">
        <v>6</v>
      </c>
      <c r="B79">
        <v>13</v>
      </c>
      <c r="C79">
        <v>175</v>
      </c>
      <c r="D79">
        <v>32</v>
      </c>
      <c r="E79">
        <f t="shared" si="3"/>
        <v>143</v>
      </c>
      <c r="F79">
        <f t="shared" si="4"/>
        <v>0.18285714285714283</v>
      </c>
      <c r="G79">
        <f t="shared" si="5"/>
        <v>18.285714285714285</v>
      </c>
    </row>
    <row r="80" spans="1:7" x14ac:dyDescent="0.3">
      <c r="A80">
        <v>7</v>
      </c>
      <c r="B80">
        <v>1</v>
      </c>
      <c r="C80">
        <v>148</v>
      </c>
      <c r="D80">
        <v>165</v>
      </c>
      <c r="E80">
        <f t="shared" si="3"/>
        <v>17</v>
      </c>
      <c r="F80">
        <f t="shared" si="4"/>
        <v>0.88513513513513509</v>
      </c>
      <c r="G80">
        <f t="shared" si="5"/>
        <v>88.513513513513516</v>
      </c>
    </row>
    <row r="81" spans="1:7" x14ac:dyDescent="0.3">
      <c r="A81">
        <v>7</v>
      </c>
      <c r="B81">
        <v>2</v>
      </c>
      <c r="C81">
        <v>196</v>
      </c>
      <c r="D81">
        <v>138</v>
      </c>
      <c r="E81">
        <f t="shared" si="3"/>
        <v>58</v>
      </c>
      <c r="F81">
        <f t="shared" si="4"/>
        <v>0.70408163265306123</v>
      </c>
      <c r="G81">
        <f t="shared" si="5"/>
        <v>70.408163265306129</v>
      </c>
    </row>
    <row r="82" spans="1:7" x14ac:dyDescent="0.3">
      <c r="A82">
        <v>7</v>
      </c>
      <c r="B82">
        <v>3</v>
      </c>
      <c r="C82">
        <v>97</v>
      </c>
      <c r="D82">
        <v>94</v>
      </c>
      <c r="E82">
        <f t="shared" si="3"/>
        <v>3</v>
      </c>
      <c r="F82">
        <f t="shared" si="4"/>
        <v>0.96907216494845361</v>
      </c>
      <c r="G82">
        <f t="shared" si="5"/>
        <v>96.907216494845358</v>
      </c>
    </row>
    <row r="83" spans="1:7" x14ac:dyDescent="0.3">
      <c r="A83">
        <v>7</v>
      </c>
      <c r="B83">
        <v>4</v>
      </c>
      <c r="C83">
        <v>180</v>
      </c>
      <c r="D83">
        <v>115</v>
      </c>
      <c r="E83">
        <f t="shared" si="3"/>
        <v>65</v>
      </c>
      <c r="F83">
        <f t="shared" si="4"/>
        <v>0.63888888888888884</v>
      </c>
      <c r="G83">
        <f t="shared" si="5"/>
        <v>63.888888888888886</v>
      </c>
    </row>
    <row r="84" spans="1:7" x14ac:dyDescent="0.3">
      <c r="A84">
        <v>7</v>
      </c>
      <c r="B84">
        <v>5</v>
      </c>
      <c r="C84">
        <v>197</v>
      </c>
      <c r="D84">
        <v>174</v>
      </c>
      <c r="E84">
        <f t="shared" si="3"/>
        <v>23</v>
      </c>
      <c r="F84">
        <f t="shared" si="4"/>
        <v>0.88324873096446699</v>
      </c>
      <c r="G84">
        <f t="shared" si="5"/>
        <v>88.324873096446694</v>
      </c>
    </row>
    <row r="85" spans="1:7" x14ac:dyDescent="0.3">
      <c r="A85">
        <v>7</v>
      </c>
      <c r="B85">
        <v>6</v>
      </c>
      <c r="C85">
        <v>103</v>
      </c>
      <c r="D85">
        <v>100</v>
      </c>
      <c r="E85">
        <f t="shared" si="3"/>
        <v>3</v>
      </c>
      <c r="F85">
        <f t="shared" si="4"/>
        <v>0.970873786407767</v>
      </c>
      <c r="G85">
        <f t="shared" si="5"/>
        <v>97.087378640776706</v>
      </c>
    </row>
    <row r="86" spans="1:7" x14ac:dyDescent="0.3">
      <c r="A86">
        <v>7</v>
      </c>
      <c r="B86">
        <v>7</v>
      </c>
      <c r="C86">
        <v>169</v>
      </c>
      <c r="D86">
        <v>74</v>
      </c>
      <c r="E86">
        <f t="shared" si="3"/>
        <v>95</v>
      </c>
      <c r="F86">
        <f t="shared" si="4"/>
        <v>0.43786982248520712</v>
      </c>
      <c r="G86">
        <f t="shared" si="5"/>
        <v>43.786982248520715</v>
      </c>
    </row>
    <row r="87" spans="1:7" x14ac:dyDescent="0.3">
      <c r="A87">
        <v>7</v>
      </c>
      <c r="B87">
        <v>8</v>
      </c>
      <c r="C87">
        <v>165</v>
      </c>
      <c r="D87">
        <v>161</v>
      </c>
      <c r="E87">
        <f t="shared" si="3"/>
        <v>4</v>
      </c>
      <c r="F87">
        <f t="shared" si="4"/>
        <v>0.97575757575757571</v>
      </c>
      <c r="G87">
        <f t="shared" si="5"/>
        <v>97.575757575757578</v>
      </c>
    </row>
    <row r="88" spans="1:7" x14ac:dyDescent="0.3">
      <c r="A88">
        <v>7</v>
      </c>
      <c r="B88">
        <v>9</v>
      </c>
      <c r="C88">
        <v>124</v>
      </c>
      <c r="D88">
        <v>65</v>
      </c>
      <c r="E88">
        <f t="shared" si="3"/>
        <v>59</v>
      </c>
      <c r="F88">
        <f t="shared" si="4"/>
        <v>0.52419354838709675</v>
      </c>
      <c r="G88">
        <f t="shared" si="5"/>
        <v>52.419354838709673</v>
      </c>
    </row>
    <row r="89" spans="1:7" x14ac:dyDescent="0.3">
      <c r="A89">
        <v>7</v>
      </c>
      <c r="B89">
        <v>10</v>
      </c>
      <c r="C89">
        <v>162</v>
      </c>
      <c r="D89">
        <v>99</v>
      </c>
      <c r="E89">
        <f t="shared" si="3"/>
        <v>63</v>
      </c>
      <c r="F89">
        <f t="shared" si="4"/>
        <v>0.61111111111111116</v>
      </c>
      <c r="G89">
        <f t="shared" si="5"/>
        <v>61.111111111111114</v>
      </c>
    </row>
    <row r="90" spans="1:7" x14ac:dyDescent="0.3">
      <c r="A90">
        <v>7</v>
      </c>
      <c r="B90">
        <v>11</v>
      </c>
      <c r="C90">
        <v>153</v>
      </c>
      <c r="D90">
        <v>188</v>
      </c>
      <c r="E90">
        <f t="shared" si="3"/>
        <v>35</v>
      </c>
      <c r="F90">
        <f t="shared" si="4"/>
        <v>0.77124183006535951</v>
      </c>
      <c r="G90">
        <f t="shared" si="5"/>
        <v>77.124183006535958</v>
      </c>
    </row>
    <row r="91" spans="1:7" x14ac:dyDescent="0.3">
      <c r="A91">
        <v>7</v>
      </c>
      <c r="B91">
        <v>12</v>
      </c>
      <c r="C91">
        <v>133</v>
      </c>
      <c r="D91">
        <v>48</v>
      </c>
      <c r="E91">
        <f t="shared" si="3"/>
        <v>85</v>
      </c>
      <c r="F91">
        <f t="shared" si="4"/>
        <v>0.36090225563909772</v>
      </c>
      <c r="G91">
        <f t="shared" si="5"/>
        <v>36.090225563909769</v>
      </c>
    </row>
    <row r="92" spans="1:7" x14ac:dyDescent="0.3">
      <c r="A92">
        <v>7</v>
      </c>
      <c r="B92">
        <v>13</v>
      </c>
      <c r="C92">
        <v>161</v>
      </c>
      <c r="D92">
        <v>218</v>
      </c>
      <c r="E92">
        <f t="shared" si="3"/>
        <v>57</v>
      </c>
      <c r="F92">
        <f t="shared" si="4"/>
        <v>0.64596273291925466</v>
      </c>
      <c r="G92">
        <f t="shared" si="5"/>
        <v>64.596273291925471</v>
      </c>
    </row>
    <row r="93" spans="1:7" x14ac:dyDescent="0.3">
      <c r="A93">
        <v>8</v>
      </c>
      <c r="B93">
        <v>1</v>
      </c>
      <c r="C93">
        <v>148</v>
      </c>
      <c r="D93">
        <v>137</v>
      </c>
      <c r="E93">
        <f t="shared" si="3"/>
        <v>11</v>
      </c>
      <c r="F93">
        <f t="shared" si="4"/>
        <v>0.92567567567567566</v>
      </c>
      <c r="G93">
        <f t="shared" si="5"/>
        <v>92.567567567567565</v>
      </c>
    </row>
    <row r="94" spans="1:7" x14ac:dyDescent="0.3">
      <c r="A94">
        <v>8</v>
      </c>
      <c r="B94">
        <v>2</v>
      </c>
      <c r="C94">
        <v>142</v>
      </c>
      <c r="D94">
        <v>211</v>
      </c>
      <c r="E94">
        <f t="shared" si="3"/>
        <v>69</v>
      </c>
      <c r="F94">
        <f t="shared" si="4"/>
        <v>0.5140845070422535</v>
      </c>
      <c r="G94">
        <f t="shared" si="5"/>
        <v>51.408450704225352</v>
      </c>
    </row>
    <row r="95" spans="1:7" x14ac:dyDescent="0.3">
      <c r="A95">
        <v>8</v>
      </c>
      <c r="B95">
        <v>3</v>
      </c>
      <c r="C95">
        <v>195</v>
      </c>
      <c r="D95">
        <v>196</v>
      </c>
      <c r="E95">
        <f t="shared" si="3"/>
        <v>1</v>
      </c>
      <c r="F95">
        <f t="shared" si="4"/>
        <v>0.99487179487179489</v>
      </c>
      <c r="G95">
        <f t="shared" si="5"/>
        <v>99.487179487179489</v>
      </c>
    </row>
    <row r="96" spans="1:7" x14ac:dyDescent="0.3">
      <c r="A96">
        <v>8</v>
      </c>
      <c r="B96">
        <v>4</v>
      </c>
      <c r="C96">
        <v>177</v>
      </c>
      <c r="D96">
        <v>120</v>
      </c>
      <c r="E96">
        <f t="shared" si="3"/>
        <v>57</v>
      </c>
      <c r="F96">
        <f t="shared" si="4"/>
        <v>0.67796610169491522</v>
      </c>
      <c r="G96">
        <f t="shared" si="5"/>
        <v>67.796610169491515</v>
      </c>
    </row>
    <row r="97" spans="1:7" x14ac:dyDescent="0.3">
      <c r="A97">
        <v>8</v>
      </c>
      <c r="B97">
        <v>5</v>
      </c>
      <c r="C97">
        <v>159</v>
      </c>
      <c r="D97">
        <v>119</v>
      </c>
      <c r="E97">
        <f t="shared" si="3"/>
        <v>40</v>
      </c>
      <c r="F97">
        <f t="shared" si="4"/>
        <v>0.7484276729559749</v>
      </c>
      <c r="G97">
        <f t="shared" si="5"/>
        <v>74.842767295597497</v>
      </c>
    </row>
    <row r="98" spans="1:7" x14ac:dyDescent="0.3">
      <c r="A98">
        <v>8</v>
      </c>
      <c r="B98">
        <v>6</v>
      </c>
      <c r="C98">
        <v>131</v>
      </c>
      <c r="D98">
        <v>48</v>
      </c>
      <c r="E98">
        <f t="shared" si="3"/>
        <v>83</v>
      </c>
      <c r="F98">
        <f t="shared" si="4"/>
        <v>0.36641221374045807</v>
      </c>
      <c r="G98">
        <f t="shared" si="5"/>
        <v>36.641221374045806</v>
      </c>
    </row>
    <row r="99" spans="1:7" x14ac:dyDescent="0.3">
      <c r="A99">
        <v>8</v>
      </c>
      <c r="B99">
        <v>7</v>
      </c>
      <c r="C99">
        <v>103</v>
      </c>
      <c r="D99">
        <v>68</v>
      </c>
      <c r="E99">
        <f t="shared" si="3"/>
        <v>35</v>
      </c>
      <c r="F99">
        <f t="shared" si="4"/>
        <v>0.66019417475728148</v>
      </c>
      <c r="G99">
        <f t="shared" si="5"/>
        <v>66.019417475728147</v>
      </c>
    </row>
    <row r="100" spans="1:7" x14ac:dyDescent="0.3">
      <c r="A100">
        <v>8</v>
      </c>
      <c r="B100">
        <v>8</v>
      </c>
      <c r="C100">
        <v>117</v>
      </c>
      <c r="D100">
        <v>155</v>
      </c>
      <c r="E100">
        <f t="shared" si="3"/>
        <v>38</v>
      </c>
      <c r="F100">
        <f t="shared" si="4"/>
        <v>0.67521367521367526</v>
      </c>
      <c r="G100">
        <f t="shared" si="5"/>
        <v>67.521367521367523</v>
      </c>
    </row>
    <row r="101" spans="1:7" x14ac:dyDescent="0.3">
      <c r="A101">
        <v>8</v>
      </c>
      <c r="B101">
        <v>9</v>
      </c>
      <c r="C101">
        <v>82</v>
      </c>
      <c r="D101">
        <v>202</v>
      </c>
      <c r="E101">
        <f t="shared" si="3"/>
        <v>120</v>
      </c>
      <c r="F101">
        <f t="shared" si="4"/>
        <v>-0.46341463414634143</v>
      </c>
      <c r="G101">
        <f t="shared" si="5"/>
        <v>-46.341463414634141</v>
      </c>
    </row>
    <row r="102" spans="1:7" x14ac:dyDescent="0.3">
      <c r="A102">
        <v>8</v>
      </c>
      <c r="B102">
        <v>10</v>
      </c>
      <c r="C102">
        <v>191</v>
      </c>
      <c r="D102">
        <v>170</v>
      </c>
      <c r="E102">
        <f t="shared" si="3"/>
        <v>21</v>
      </c>
      <c r="F102">
        <f t="shared" si="4"/>
        <v>0.89005235602094235</v>
      </c>
      <c r="G102">
        <f t="shared" si="5"/>
        <v>89.005235602094231</v>
      </c>
    </row>
    <row r="103" spans="1:7" x14ac:dyDescent="0.3">
      <c r="A103">
        <v>8</v>
      </c>
      <c r="B103">
        <v>11</v>
      </c>
      <c r="C103">
        <v>70</v>
      </c>
      <c r="D103">
        <v>155</v>
      </c>
      <c r="E103">
        <f t="shared" si="3"/>
        <v>85</v>
      </c>
      <c r="F103">
        <f t="shared" si="4"/>
        <v>-0.21428571428571419</v>
      </c>
      <c r="G103">
        <f t="shared" si="5"/>
        <v>-21.42857142857142</v>
      </c>
    </row>
    <row r="104" spans="1:7" x14ac:dyDescent="0.3">
      <c r="A104">
        <v>8</v>
      </c>
      <c r="B104">
        <v>12</v>
      </c>
      <c r="C104">
        <v>97</v>
      </c>
      <c r="D104">
        <v>87</v>
      </c>
      <c r="E104">
        <f t="shared" si="3"/>
        <v>10</v>
      </c>
      <c r="F104">
        <f t="shared" si="4"/>
        <v>0.89690721649484539</v>
      </c>
      <c r="G104">
        <f t="shared" si="5"/>
        <v>89.690721649484544</v>
      </c>
    </row>
    <row r="105" spans="1:7" x14ac:dyDescent="0.3">
      <c r="A105">
        <v>8</v>
      </c>
      <c r="B105">
        <v>13</v>
      </c>
      <c r="C105">
        <v>197</v>
      </c>
      <c r="D105">
        <v>177</v>
      </c>
      <c r="E105">
        <f t="shared" si="3"/>
        <v>20</v>
      </c>
      <c r="F105">
        <f t="shared" si="4"/>
        <v>0.89847715736040612</v>
      </c>
      <c r="G105">
        <f t="shared" si="5"/>
        <v>89.847715736040612</v>
      </c>
    </row>
    <row r="106" spans="1:7" x14ac:dyDescent="0.3">
      <c r="A106">
        <v>9</v>
      </c>
      <c r="B106">
        <v>1</v>
      </c>
      <c r="C106">
        <v>148</v>
      </c>
      <c r="D106">
        <v>203</v>
      </c>
      <c r="E106">
        <f t="shared" si="3"/>
        <v>55</v>
      </c>
      <c r="F106">
        <f t="shared" si="4"/>
        <v>0.6283783783783784</v>
      </c>
      <c r="G106">
        <f t="shared" si="5"/>
        <v>62.837837837837839</v>
      </c>
    </row>
    <row r="107" spans="1:7" x14ac:dyDescent="0.3">
      <c r="A107">
        <v>9</v>
      </c>
      <c r="B107">
        <v>2</v>
      </c>
      <c r="C107">
        <v>56</v>
      </c>
      <c r="D107">
        <v>170</v>
      </c>
      <c r="E107">
        <f t="shared" si="3"/>
        <v>114</v>
      </c>
      <c r="F107">
        <f t="shared" si="4"/>
        <v>-1.0357142857142856</v>
      </c>
      <c r="G107">
        <f t="shared" si="5"/>
        <v>-103.57142857142856</v>
      </c>
    </row>
    <row r="108" spans="1:7" x14ac:dyDescent="0.3">
      <c r="A108">
        <v>9</v>
      </c>
      <c r="B108">
        <v>3</v>
      </c>
      <c r="C108">
        <v>193</v>
      </c>
      <c r="D108">
        <v>197</v>
      </c>
      <c r="E108">
        <f t="shared" si="3"/>
        <v>4</v>
      </c>
      <c r="F108">
        <f t="shared" si="4"/>
        <v>0.97927461139896377</v>
      </c>
      <c r="G108">
        <f t="shared" si="5"/>
        <v>97.92746113989638</v>
      </c>
    </row>
    <row r="109" spans="1:7" x14ac:dyDescent="0.3">
      <c r="A109">
        <v>9</v>
      </c>
      <c r="B109">
        <v>4</v>
      </c>
      <c r="C109">
        <v>139</v>
      </c>
      <c r="D109">
        <v>199</v>
      </c>
      <c r="E109">
        <f t="shared" si="3"/>
        <v>60</v>
      </c>
      <c r="F109">
        <f t="shared" si="4"/>
        <v>0.56834532374100721</v>
      </c>
      <c r="G109">
        <f t="shared" si="5"/>
        <v>56.834532374100718</v>
      </c>
    </row>
    <row r="110" spans="1:7" x14ac:dyDescent="0.3">
      <c r="A110">
        <v>9</v>
      </c>
      <c r="B110">
        <v>5</v>
      </c>
      <c r="C110">
        <v>161</v>
      </c>
      <c r="D110">
        <v>166</v>
      </c>
      <c r="E110">
        <f t="shared" si="3"/>
        <v>5</v>
      </c>
      <c r="F110">
        <f t="shared" si="4"/>
        <v>0.96894409937888204</v>
      </c>
      <c r="G110">
        <f t="shared" si="5"/>
        <v>96.894409937888199</v>
      </c>
    </row>
    <row r="111" spans="1:7" x14ac:dyDescent="0.3">
      <c r="A111">
        <v>9</v>
      </c>
      <c r="B111">
        <v>6</v>
      </c>
      <c r="C111">
        <v>109</v>
      </c>
      <c r="D111">
        <v>207</v>
      </c>
      <c r="E111">
        <f t="shared" si="3"/>
        <v>98</v>
      </c>
      <c r="F111">
        <f t="shared" si="4"/>
        <v>0.1009174311926605</v>
      </c>
      <c r="G111">
        <f t="shared" si="5"/>
        <v>10.09174311926605</v>
      </c>
    </row>
    <row r="112" spans="1:7" x14ac:dyDescent="0.3">
      <c r="A112">
        <v>9</v>
      </c>
      <c r="B112">
        <v>7</v>
      </c>
      <c r="C112">
        <v>162</v>
      </c>
      <c r="D112">
        <v>56</v>
      </c>
      <c r="E112">
        <f t="shared" si="3"/>
        <v>106</v>
      </c>
      <c r="F112">
        <f t="shared" si="4"/>
        <v>0.34567901234567899</v>
      </c>
      <c r="G112">
        <f t="shared" si="5"/>
        <v>34.567901234567898</v>
      </c>
    </row>
    <row r="113" spans="1:7" x14ac:dyDescent="0.3">
      <c r="A113">
        <v>9</v>
      </c>
      <c r="B113">
        <v>8</v>
      </c>
      <c r="C113">
        <v>51</v>
      </c>
      <c r="D113">
        <v>151</v>
      </c>
      <c r="E113">
        <f t="shared" si="3"/>
        <v>100</v>
      </c>
      <c r="F113">
        <f t="shared" si="4"/>
        <v>-0.96078431372549011</v>
      </c>
      <c r="G113">
        <f t="shared" si="5"/>
        <v>-96.078431372549005</v>
      </c>
    </row>
    <row r="114" spans="1:7" x14ac:dyDescent="0.3">
      <c r="A114">
        <v>9</v>
      </c>
      <c r="B114">
        <v>9</v>
      </c>
      <c r="C114">
        <v>178</v>
      </c>
      <c r="D114">
        <v>34</v>
      </c>
      <c r="E114">
        <f t="shared" si="3"/>
        <v>144</v>
      </c>
      <c r="F114">
        <f t="shared" si="4"/>
        <v>0.1910112359550562</v>
      </c>
      <c r="G114">
        <f t="shared" si="5"/>
        <v>19.101123595505619</v>
      </c>
    </row>
    <row r="115" spans="1:7" x14ac:dyDescent="0.3">
      <c r="A115">
        <v>9</v>
      </c>
      <c r="B115">
        <v>10</v>
      </c>
      <c r="C115">
        <v>97</v>
      </c>
      <c r="D115">
        <v>58</v>
      </c>
      <c r="E115">
        <f t="shared" si="3"/>
        <v>39</v>
      </c>
      <c r="F115">
        <f t="shared" si="4"/>
        <v>0.59793814432989689</v>
      </c>
      <c r="G115">
        <f t="shared" si="5"/>
        <v>59.793814432989691</v>
      </c>
    </row>
    <row r="116" spans="1:7" x14ac:dyDescent="0.3">
      <c r="A116">
        <v>9</v>
      </c>
      <c r="B116">
        <v>11</v>
      </c>
      <c r="C116">
        <v>189</v>
      </c>
      <c r="D116">
        <v>194</v>
      </c>
      <c r="E116">
        <f t="shared" si="3"/>
        <v>5</v>
      </c>
      <c r="F116">
        <f t="shared" si="4"/>
        <v>0.97354497354497349</v>
      </c>
      <c r="G116">
        <f t="shared" si="5"/>
        <v>97.354497354497354</v>
      </c>
    </row>
    <row r="117" spans="1:7" x14ac:dyDescent="0.3">
      <c r="A117">
        <v>9</v>
      </c>
      <c r="B117">
        <v>12</v>
      </c>
      <c r="C117">
        <v>86</v>
      </c>
      <c r="D117">
        <v>195</v>
      </c>
      <c r="E117">
        <f t="shared" si="3"/>
        <v>109</v>
      </c>
      <c r="F117">
        <f t="shared" si="4"/>
        <v>-0.26744186046511631</v>
      </c>
      <c r="G117">
        <f t="shared" si="5"/>
        <v>-26.744186046511629</v>
      </c>
    </row>
    <row r="118" spans="1:7" x14ac:dyDescent="0.3">
      <c r="A118">
        <v>9</v>
      </c>
      <c r="B118">
        <v>13</v>
      </c>
      <c r="C118">
        <v>58</v>
      </c>
      <c r="D118">
        <v>112</v>
      </c>
      <c r="E118">
        <f t="shared" si="3"/>
        <v>54</v>
      </c>
      <c r="F118">
        <f t="shared" si="4"/>
        <v>6.8965517241379337E-2</v>
      </c>
      <c r="G118">
        <f t="shared" si="5"/>
        <v>6.8965517241379342</v>
      </c>
    </row>
    <row r="119" spans="1:7" x14ac:dyDescent="0.3">
      <c r="A119">
        <v>10</v>
      </c>
      <c r="B119">
        <v>1</v>
      </c>
      <c r="C119">
        <v>102</v>
      </c>
      <c r="D119">
        <v>206</v>
      </c>
      <c r="E119">
        <f t="shared" si="3"/>
        <v>104</v>
      </c>
      <c r="F119">
        <f t="shared" si="4"/>
        <v>-1.9607843137254832E-2</v>
      </c>
      <c r="G119">
        <f t="shared" si="5"/>
        <v>-1.9607843137254832</v>
      </c>
    </row>
    <row r="120" spans="1:7" x14ac:dyDescent="0.3">
      <c r="A120">
        <v>10</v>
      </c>
      <c r="B120">
        <v>2</v>
      </c>
      <c r="C120">
        <v>109</v>
      </c>
      <c r="D120">
        <v>190</v>
      </c>
      <c r="E120">
        <f t="shared" si="3"/>
        <v>81</v>
      </c>
      <c r="F120">
        <f t="shared" si="4"/>
        <v>0.25688073394495414</v>
      </c>
      <c r="G120">
        <f t="shared" si="5"/>
        <v>25.688073394495415</v>
      </c>
    </row>
    <row r="121" spans="1:7" x14ac:dyDescent="0.3">
      <c r="A121">
        <v>10</v>
      </c>
      <c r="B121">
        <v>3</v>
      </c>
      <c r="C121">
        <v>157</v>
      </c>
      <c r="D121">
        <v>127</v>
      </c>
      <c r="E121">
        <f t="shared" si="3"/>
        <v>30</v>
      </c>
      <c r="F121">
        <f t="shared" si="4"/>
        <v>0.80891719745222934</v>
      </c>
      <c r="G121">
        <f t="shared" si="5"/>
        <v>80.891719745222929</v>
      </c>
    </row>
    <row r="122" spans="1:7" x14ac:dyDescent="0.3">
      <c r="A122">
        <v>10</v>
      </c>
      <c r="B122">
        <v>4</v>
      </c>
      <c r="C122">
        <v>54</v>
      </c>
      <c r="D122">
        <v>134</v>
      </c>
      <c r="E122">
        <f t="shared" si="3"/>
        <v>80</v>
      </c>
      <c r="F122">
        <f t="shared" si="4"/>
        <v>-0.4814814814814814</v>
      </c>
      <c r="G122">
        <f t="shared" si="5"/>
        <v>-48.148148148148138</v>
      </c>
    </row>
    <row r="123" spans="1:7" x14ac:dyDescent="0.3">
      <c r="A123">
        <v>10</v>
      </c>
      <c r="B123">
        <v>5</v>
      </c>
      <c r="C123">
        <v>152</v>
      </c>
      <c r="D123">
        <v>128</v>
      </c>
      <c r="E123">
        <f t="shared" si="3"/>
        <v>24</v>
      </c>
      <c r="F123">
        <f t="shared" si="4"/>
        <v>0.84210526315789469</v>
      </c>
      <c r="G123">
        <f t="shared" si="5"/>
        <v>84.210526315789465</v>
      </c>
    </row>
    <row r="124" spans="1:7" x14ac:dyDescent="0.3">
      <c r="A124">
        <v>10</v>
      </c>
      <c r="B124">
        <v>6</v>
      </c>
      <c r="C124">
        <v>55</v>
      </c>
      <c r="D124">
        <v>158</v>
      </c>
      <c r="E124">
        <f t="shared" si="3"/>
        <v>103</v>
      </c>
      <c r="F124">
        <f t="shared" si="4"/>
        <v>-0.8727272727272728</v>
      </c>
      <c r="G124">
        <f t="shared" si="5"/>
        <v>-87.27272727272728</v>
      </c>
    </row>
    <row r="125" spans="1:7" x14ac:dyDescent="0.3">
      <c r="A125">
        <v>10</v>
      </c>
      <c r="B125">
        <v>7</v>
      </c>
      <c r="C125">
        <v>158</v>
      </c>
      <c r="D125">
        <v>178</v>
      </c>
      <c r="E125">
        <f t="shared" si="3"/>
        <v>20</v>
      </c>
      <c r="F125">
        <f t="shared" si="4"/>
        <v>0.87341772151898733</v>
      </c>
      <c r="G125">
        <f t="shared" si="5"/>
        <v>87.341772151898738</v>
      </c>
    </row>
    <row r="126" spans="1:7" x14ac:dyDescent="0.3">
      <c r="A126">
        <v>10</v>
      </c>
      <c r="B126">
        <v>8</v>
      </c>
      <c r="C126">
        <v>165</v>
      </c>
      <c r="D126">
        <v>84</v>
      </c>
      <c r="E126">
        <f t="shared" si="3"/>
        <v>81</v>
      </c>
      <c r="F126">
        <f t="shared" si="4"/>
        <v>0.50909090909090904</v>
      </c>
      <c r="G126">
        <f t="shared" si="5"/>
        <v>50.909090909090907</v>
      </c>
    </row>
    <row r="127" spans="1:7" x14ac:dyDescent="0.3">
      <c r="A127">
        <v>10</v>
      </c>
      <c r="B127">
        <v>9</v>
      </c>
      <c r="C127">
        <v>143</v>
      </c>
      <c r="D127">
        <v>35</v>
      </c>
      <c r="E127">
        <f t="shared" si="3"/>
        <v>108</v>
      </c>
      <c r="F127">
        <f t="shared" si="4"/>
        <v>0.24475524475524479</v>
      </c>
      <c r="G127">
        <f t="shared" si="5"/>
        <v>24.47552447552448</v>
      </c>
    </row>
    <row r="128" spans="1:7" x14ac:dyDescent="0.3">
      <c r="A128">
        <v>10</v>
      </c>
      <c r="B128">
        <v>10</v>
      </c>
      <c r="C128">
        <v>96</v>
      </c>
      <c r="D128">
        <v>124</v>
      </c>
      <c r="E128">
        <f t="shared" si="3"/>
        <v>28</v>
      </c>
      <c r="F128">
        <f t="shared" si="4"/>
        <v>0.70833333333333326</v>
      </c>
      <c r="G128">
        <f t="shared" si="5"/>
        <v>70.833333333333329</v>
      </c>
    </row>
    <row r="129" spans="1:7" x14ac:dyDescent="0.3">
      <c r="A129">
        <v>10</v>
      </c>
      <c r="B129">
        <v>11</v>
      </c>
      <c r="C129">
        <v>148</v>
      </c>
      <c r="D129">
        <v>162</v>
      </c>
      <c r="E129">
        <f t="shared" si="3"/>
        <v>14</v>
      </c>
      <c r="F129">
        <f t="shared" si="4"/>
        <v>0.90540540540540537</v>
      </c>
      <c r="G129">
        <f t="shared" si="5"/>
        <v>90.540540540540533</v>
      </c>
    </row>
    <row r="130" spans="1:7" x14ac:dyDescent="0.3">
      <c r="A130">
        <v>10</v>
      </c>
      <c r="B130">
        <v>12</v>
      </c>
      <c r="C130">
        <v>104</v>
      </c>
      <c r="D130">
        <v>131</v>
      </c>
      <c r="E130">
        <f t="shared" si="3"/>
        <v>27</v>
      </c>
      <c r="F130">
        <f t="shared" si="4"/>
        <v>0.74038461538461542</v>
      </c>
      <c r="G130">
        <f t="shared" si="5"/>
        <v>74.038461538461547</v>
      </c>
    </row>
    <row r="131" spans="1:7" x14ac:dyDescent="0.3">
      <c r="A131">
        <v>10</v>
      </c>
      <c r="B131">
        <v>13</v>
      </c>
      <c r="C131">
        <v>101</v>
      </c>
      <c r="D131">
        <v>32</v>
      </c>
      <c r="E131">
        <f t="shared" ref="E131:E194" si="6">ABS(C131 - D131)</f>
        <v>69</v>
      </c>
      <c r="F131">
        <f t="shared" ref="F131:F194" si="7">1 - ABS(C131 - D131)/C131</f>
        <v>0.31683168316831678</v>
      </c>
      <c r="G131">
        <f t="shared" ref="G131:G194" si="8">F131*100</f>
        <v>31.683168316831679</v>
      </c>
    </row>
    <row r="132" spans="1:7" x14ac:dyDescent="0.3">
      <c r="A132">
        <v>11</v>
      </c>
      <c r="B132">
        <v>1</v>
      </c>
      <c r="C132">
        <v>167</v>
      </c>
      <c r="D132">
        <v>59</v>
      </c>
      <c r="E132">
        <f t="shared" si="6"/>
        <v>108</v>
      </c>
      <c r="F132">
        <f t="shared" si="7"/>
        <v>0.3532934131736527</v>
      </c>
      <c r="G132">
        <f t="shared" si="8"/>
        <v>35.32934131736527</v>
      </c>
    </row>
    <row r="133" spans="1:7" x14ac:dyDescent="0.3">
      <c r="A133">
        <v>11</v>
      </c>
      <c r="B133">
        <v>2</v>
      </c>
      <c r="C133">
        <v>145</v>
      </c>
      <c r="D133">
        <v>46</v>
      </c>
      <c r="E133">
        <f t="shared" si="6"/>
        <v>99</v>
      </c>
      <c r="F133">
        <f t="shared" si="7"/>
        <v>0.3172413793103448</v>
      </c>
      <c r="G133">
        <f t="shared" si="8"/>
        <v>31.72413793103448</v>
      </c>
    </row>
    <row r="134" spans="1:7" x14ac:dyDescent="0.3">
      <c r="A134">
        <v>11</v>
      </c>
      <c r="B134">
        <v>3</v>
      </c>
      <c r="C134">
        <v>162</v>
      </c>
      <c r="D134">
        <v>142</v>
      </c>
      <c r="E134">
        <f t="shared" si="6"/>
        <v>20</v>
      </c>
      <c r="F134">
        <f t="shared" si="7"/>
        <v>0.87654320987654322</v>
      </c>
      <c r="G134">
        <f t="shared" si="8"/>
        <v>87.654320987654316</v>
      </c>
    </row>
    <row r="135" spans="1:7" x14ac:dyDescent="0.3">
      <c r="A135">
        <v>11</v>
      </c>
      <c r="B135">
        <v>4</v>
      </c>
      <c r="C135">
        <v>111</v>
      </c>
      <c r="D135">
        <v>91</v>
      </c>
      <c r="E135">
        <f t="shared" si="6"/>
        <v>20</v>
      </c>
      <c r="F135">
        <f t="shared" si="7"/>
        <v>0.81981981981981988</v>
      </c>
      <c r="G135">
        <f t="shared" si="8"/>
        <v>81.981981981981988</v>
      </c>
    </row>
    <row r="136" spans="1:7" x14ac:dyDescent="0.3">
      <c r="A136">
        <v>11</v>
      </c>
      <c r="B136">
        <v>5</v>
      </c>
      <c r="C136">
        <v>101</v>
      </c>
      <c r="D136">
        <v>113</v>
      </c>
      <c r="E136">
        <f t="shared" si="6"/>
        <v>12</v>
      </c>
      <c r="F136">
        <f t="shared" si="7"/>
        <v>0.88118811881188119</v>
      </c>
      <c r="G136">
        <f t="shared" si="8"/>
        <v>88.118811881188122</v>
      </c>
    </row>
    <row r="137" spans="1:7" x14ac:dyDescent="0.3">
      <c r="A137">
        <v>11</v>
      </c>
      <c r="B137">
        <v>6</v>
      </c>
      <c r="C137">
        <v>61</v>
      </c>
      <c r="D137">
        <v>141</v>
      </c>
      <c r="E137">
        <f t="shared" si="6"/>
        <v>80</v>
      </c>
      <c r="F137">
        <f t="shared" si="7"/>
        <v>-0.31147540983606548</v>
      </c>
      <c r="G137">
        <f t="shared" si="8"/>
        <v>-31.147540983606547</v>
      </c>
    </row>
    <row r="138" spans="1:7" x14ac:dyDescent="0.3">
      <c r="A138">
        <v>11</v>
      </c>
      <c r="B138">
        <v>7</v>
      </c>
      <c r="C138">
        <v>88</v>
      </c>
      <c r="D138">
        <v>115</v>
      </c>
      <c r="E138">
        <f t="shared" si="6"/>
        <v>27</v>
      </c>
      <c r="F138">
        <f t="shared" si="7"/>
        <v>0.69318181818181812</v>
      </c>
      <c r="G138">
        <f t="shared" si="8"/>
        <v>69.318181818181813</v>
      </c>
    </row>
    <row r="139" spans="1:7" x14ac:dyDescent="0.3">
      <c r="A139">
        <v>11</v>
      </c>
      <c r="B139">
        <v>8</v>
      </c>
      <c r="C139">
        <v>179</v>
      </c>
      <c r="D139">
        <v>170</v>
      </c>
      <c r="E139">
        <f t="shared" si="6"/>
        <v>9</v>
      </c>
      <c r="F139">
        <f t="shared" si="7"/>
        <v>0.94972067039106145</v>
      </c>
      <c r="G139">
        <f t="shared" si="8"/>
        <v>94.97206703910615</v>
      </c>
    </row>
    <row r="140" spans="1:7" x14ac:dyDescent="0.3">
      <c r="A140">
        <v>11</v>
      </c>
      <c r="B140">
        <v>9</v>
      </c>
      <c r="C140">
        <v>180</v>
      </c>
      <c r="D140">
        <v>216</v>
      </c>
      <c r="E140">
        <f t="shared" si="6"/>
        <v>36</v>
      </c>
      <c r="F140">
        <f t="shared" si="7"/>
        <v>0.8</v>
      </c>
      <c r="G140">
        <f t="shared" si="8"/>
        <v>80</v>
      </c>
    </row>
    <row r="141" spans="1:7" x14ac:dyDescent="0.3">
      <c r="A141">
        <v>11</v>
      </c>
      <c r="B141">
        <v>10</v>
      </c>
      <c r="C141">
        <v>162</v>
      </c>
      <c r="D141">
        <v>48</v>
      </c>
      <c r="E141">
        <f t="shared" si="6"/>
        <v>114</v>
      </c>
      <c r="F141">
        <f t="shared" si="7"/>
        <v>0.29629629629629628</v>
      </c>
      <c r="G141">
        <f t="shared" si="8"/>
        <v>29.629629629629626</v>
      </c>
    </row>
    <row r="142" spans="1:7" x14ac:dyDescent="0.3">
      <c r="A142">
        <v>11</v>
      </c>
      <c r="B142">
        <v>11</v>
      </c>
      <c r="C142">
        <v>150</v>
      </c>
      <c r="D142">
        <v>206</v>
      </c>
      <c r="E142">
        <f t="shared" si="6"/>
        <v>56</v>
      </c>
      <c r="F142">
        <f t="shared" si="7"/>
        <v>0.62666666666666671</v>
      </c>
      <c r="G142">
        <f t="shared" si="8"/>
        <v>62.666666666666671</v>
      </c>
    </row>
    <row r="143" spans="1:7" x14ac:dyDescent="0.3">
      <c r="A143">
        <v>11</v>
      </c>
      <c r="B143">
        <v>12</v>
      </c>
      <c r="C143">
        <v>162</v>
      </c>
      <c r="D143">
        <v>129</v>
      </c>
      <c r="E143">
        <f t="shared" si="6"/>
        <v>33</v>
      </c>
      <c r="F143">
        <f t="shared" si="7"/>
        <v>0.79629629629629628</v>
      </c>
      <c r="G143">
        <f t="shared" si="8"/>
        <v>79.629629629629633</v>
      </c>
    </row>
    <row r="144" spans="1:7" x14ac:dyDescent="0.3">
      <c r="A144">
        <v>11</v>
      </c>
      <c r="B144">
        <v>13</v>
      </c>
      <c r="C144">
        <v>130</v>
      </c>
      <c r="D144">
        <v>169</v>
      </c>
      <c r="E144">
        <f t="shared" si="6"/>
        <v>39</v>
      </c>
      <c r="F144">
        <f t="shared" si="7"/>
        <v>0.7</v>
      </c>
      <c r="G144">
        <f t="shared" si="8"/>
        <v>70</v>
      </c>
    </row>
    <row r="145" spans="1:7" x14ac:dyDescent="0.3">
      <c r="A145">
        <v>12</v>
      </c>
      <c r="B145">
        <v>1</v>
      </c>
      <c r="C145">
        <v>179</v>
      </c>
      <c r="D145">
        <v>193</v>
      </c>
      <c r="E145">
        <f t="shared" si="6"/>
        <v>14</v>
      </c>
      <c r="F145">
        <f t="shared" si="7"/>
        <v>0.92178770949720668</v>
      </c>
      <c r="G145">
        <f t="shared" si="8"/>
        <v>92.178770949720672</v>
      </c>
    </row>
    <row r="146" spans="1:7" x14ac:dyDescent="0.3">
      <c r="A146">
        <v>12</v>
      </c>
      <c r="B146">
        <v>2</v>
      </c>
      <c r="C146">
        <v>66</v>
      </c>
      <c r="D146">
        <v>119</v>
      </c>
      <c r="E146">
        <f t="shared" si="6"/>
        <v>53</v>
      </c>
      <c r="F146">
        <f t="shared" si="7"/>
        <v>0.19696969696969702</v>
      </c>
      <c r="G146">
        <f t="shared" si="8"/>
        <v>19.696969696969703</v>
      </c>
    </row>
    <row r="147" spans="1:7" x14ac:dyDescent="0.3">
      <c r="A147">
        <v>12</v>
      </c>
      <c r="B147">
        <v>3</v>
      </c>
      <c r="C147">
        <v>153</v>
      </c>
      <c r="D147">
        <v>165</v>
      </c>
      <c r="E147">
        <f t="shared" si="6"/>
        <v>12</v>
      </c>
      <c r="F147">
        <f t="shared" si="7"/>
        <v>0.92156862745098045</v>
      </c>
      <c r="G147">
        <f t="shared" si="8"/>
        <v>92.156862745098039</v>
      </c>
    </row>
    <row r="148" spans="1:7" x14ac:dyDescent="0.3">
      <c r="A148">
        <v>12</v>
      </c>
      <c r="B148">
        <v>4</v>
      </c>
      <c r="C148">
        <v>186</v>
      </c>
      <c r="D148">
        <v>215</v>
      </c>
      <c r="E148">
        <f t="shared" si="6"/>
        <v>29</v>
      </c>
      <c r="F148">
        <f t="shared" si="7"/>
        <v>0.84408602150537637</v>
      </c>
      <c r="G148">
        <f t="shared" si="8"/>
        <v>84.408602150537632</v>
      </c>
    </row>
    <row r="149" spans="1:7" x14ac:dyDescent="0.3">
      <c r="A149">
        <v>12</v>
      </c>
      <c r="B149">
        <v>5</v>
      </c>
      <c r="C149">
        <v>92</v>
      </c>
      <c r="D149">
        <v>89</v>
      </c>
      <c r="E149">
        <f t="shared" si="6"/>
        <v>3</v>
      </c>
      <c r="F149">
        <f t="shared" si="7"/>
        <v>0.96739130434782605</v>
      </c>
      <c r="G149">
        <f t="shared" si="8"/>
        <v>96.739130434782609</v>
      </c>
    </row>
    <row r="150" spans="1:7" x14ac:dyDescent="0.3">
      <c r="A150">
        <v>12</v>
      </c>
      <c r="B150">
        <v>6</v>
      </c>
      <c r="C150">
        <v>88</v>
      </c>
      <c r="D150">
        <v>207</v>
      </c>
      <c r="E150">
        <f t="shared" si="6"/>
        <v>119</v>
      </c>
      <c r="F150">
        <f t="shared" si="7"/>
        <v>-0.35227272727272729</v>
      </c>
      <c r="G150">
        <f t="shared" si="8"/>
        <v>-35.227272727272727</v>
      </c>
    </row>
    <row r="151" spans="1:7" x14ac:dyDescent="0.3">
      <c r="A151">
        <v>12</v>
      </c>
      <c r="B151">
        <v>7</v>
      </c>
      <c r="C151">
        <v>75</v>
      </c>
      <c r="D151">
        <v>57</v>
      </c>
      <c r="E151">
        <f t="shared" si="6"/>
        <v>18</v>
      </c>
      <c r="F151">
        <f t="shared" si="7"/>
        <v>0.76</v>
      </c>
      <c r="G151">
        <f t="shared" si="8"/>
        <v>76</v>
      </c>
    </row>
    <row r="152" spans="1:7" x14ac:dyDescent="0.3">
      <c r="A152">
        <v>12</v>
      </c>
      <c r="B152">
        <v>8</v>
      </c>
      <c r="C152">
        <v>148</v>
      </c>
      <c r="D152">
        <v>130</v>
      </c>
      <c r="E152">
        <f t="shared" si="6"/>
        <v>18</v>
      </c>
      <c r="F152">
        <f t="shared" si="7"/>
        <v>0.8783783783783784</v>
      </c>
      <c r="G152">
        <f t="shared" si="8"/>
        <v>87.837837837837839</v>
      </c>
    </row>
    <row r="153" spans="1:7" x14ac:dyDescent="0.3">
      <c r="A153">
        <v>12</v>
      </c>
      <c r="B153">
        <v>9</v>
      </c>
      <c r="C153">
        <v>99</v>
      </c>
      <c r="D153">
        <v>70</v>
      </c>
      <c r="E153">
        <f t="shared" si="6"/>
        <v>29</v>
      </c>
      <c r="F153">
        <f t="shared" si="7"/>
        <v>0.70707070707070707</v>
      </c>
      <c r="G153">
        <f t="shared" si="8"/>
        <v>70.707070707070713</v>
      </c>
    </row>
    <row r="154" spans="1:7" x14ac:dyDescent="0.3">
      <c r="A154">
        <v>12</v>
      </c>
      <c r="B154">
        <v>10</v>
      </c>
      <c r="C154">
        <v>62</v>
      </c>
      <c r="D154">
        <v>184</v>
      </c>
      <c r="E154">
        <f t="shared" si="6"/>
        <v>122</v>
      </c>
      <c r="F154">
        <f t="shared" si="7"/>
        <v>-0.967741935483871</v>
      </c>
      <c r="G154">
        <f t="shared" si="8"/>
        <v>-96.774193548387103</v>
      </c>
    </row>
    <row r="155" spans="1:7" x14ac:dyDescent="0.3">
      <c r="A155">
        <v>12</v>
      </c>
      <c r="B155">
        <v>11</v>
      </c>
      <c r="C155">
        <v>109</v>
      </c>
      <c r="D155">
        <v>174</v>
      </c>
      <c r="E155">
        <f t="shared" si="6"/>
        <v>65</v>
      </c>
      <c r="F155">
        <f t="shared" si="7"/>
        <v>0.40366972477064222</v>
      </c>
      <c r="G155">
        <f t="shared" si="8"/>
        <v>40.366972477064223</v>
      </c>
    </row>
    <row r="156" spans="1:7" x14ac:dyDescent="0.3">
      <c r="A156">
        <v>12</v>
      </c>
      <c r="B156">
        <v>12</v>
      </c>
      <c r="C156">
        <v>184</v>
      </c>
      <c r="D156">
        <v>190</v>
      </c>
      <c r="E156">
        <f t="shared" si="6"/>
        <v>6</v>
      </c>
      <c r="F156">
        <f t="shared" si="7"/>
        <v>0.96739130434782605</v>
      </c>
      <c r="G156">
        <f t="shared" si="8"/>
        <v>96.739130434782609</v>
      </c>
    </row>
    <row r="157" spans="1:7" x14ac:dyDescent="0.3">
      <c r="A157">
        <v>12</v>
      </c>
      <c r="B157">
        <v>13</v>
      </c>
      <c r="C157">
        <v>106</v>
      </c>
      <c r="D157">
        <v>186</v>
      </c>
      <c r="E157">
        <f t="shared" si="6"/>
        <v>80</v>
      </c>
      <c r="F157">
        <f t="shared" si="7"/>
        <v>0.24528301886792447</v>
      </c>
      <c r="G157">
        <f t="shared" si="8"/>
        <v>24.528301886792448</v>
      </c>
    </row>
    <row r="158" spans="1:7" x14ac:dyDescent="0.3">
      <c r="A158">
        <v>13</v>
      </c>
      <c r="B158">
        <v>1</v>
      </c>
      <c r="C158">
        <v>196</v>
      </c>
      <c r="D158">
        <v>196</v>
      </c>
      <c r="E158">
        <f t="shared" si="6"/>
        <v>0</v>
      </c>
      <c r="F158">
        <f t="shared" si="7"/>
        <v>1</v>
      </c>
      <c r="G158">
        <f t="shared" si="8"/>
        <v>100</v>
      </c>
    </row>
    <row r="159" spans="1:7" x14ac:dyDescent="0.3">
      <c r="A159">
        <v>13</v>
      </c>
      <c r="B159">
        <v>2</v>
      </c>
      <c r="C159">
        <v>139</v>
      </c>
      <c r="D159">
        <v>171</v>
      </c>
      <c r="E159">
        <f t="shared" si="6"/>
        <v>32</v>
      </c>
      <c r="F159">
        <f t="shared" si="7"/>
        <v>0.76978417266187049</v>
      </c>
      <c r="G159">
        <f t="shared" si="8"/>
        <v>76.978417266187051</v>
      </c>
    </row>
    <row r="160" spans="1:7" x14ac:dyDescent="0.3">
      <c r="A160">
        <v>13</v>
      </c>
      <c r="B160">
        <v>3</v>
      </c>
      <c r="C160">
        <v>196</v>
      </c>
      <c r="D160">
        <v>151</v>
      </c>
      <c r="E160">
        <f t="shared" si="6"/>
        <v>45</v>
      </c>
      <c r="F160">
        <f t="shared" si="7"/>
        <v>0.77040816326530615</v>
      </c>
      <c r="G160">
        <f t="shared" si="8"/>
        <v>77.040816326530617</v>
      </c>
    </row>
    <row r="161" spans="1:7" x14ac:dyDescent="0.3">
      <c r="A161">
        <v>13</v>
      </c>
      <c r="B161">
        <v>4</v>
      </c>
      <c r="C161">
        <v>197</v>
      </c>
      <c r="D161">
        <v>162</v>
      </c>
      <c r="E161">
        <f t="shared" si="6"/>
        <v>35</v>
      </c>
      <c r="F161">
        <f t="shared" si="7"/>
        <v>0.82233502538071068</v>
      </c>
      <c r="G161">
        <f t="shared" si="8"/>
        <v>82.233502538071065</v>
      </c>
    </row>
    <row r="162" spans="1:7" x14ac:dyDescent="0.3">
      <c r="A162">
        <v>13</v>
      </c>
      <c r="B162">
        <v>5</v>
      </c>
      <c r="C162">
        <v>145</v>
      </c>
      <c r="D162">
        <v>192</v>
      </c>
      <c r="E162">
        <f t="shared" si="6"/>
        <v>47</v>
      </c>
      <c r="F162">
        <f t="shared" si="7"/>
        <v>0.67586206896551726</v>
      </c>
      <c r="G162">
        <f t="shared" si="8"/>
        <v>67.58620689655173</v>
      </c>
    </row>
    <row r="163" spans="1:7" x14ac:dyDescent="0.3">
      <c r="A163">
        <v>13</v>
      </c>
      <c r="B163">
        <v>6</v>
      </c>
      <c r="C163">
        <v>101</v>
      </c>
      <c r="D163">
        <v>104</v>
      </c>
      <c r="E163">
        <f t="shared" si="6"/>
        <v>3</v>
      </c>
      <c r="F163">
        <f t="shared" si="7"/>
        <v>0.97029702970297027</v>
      </c>
      <c r="G163">
        <f t="shared" si="8"/>
        <v>97.029702970297024</v>
      </c>
    </row>
    <row r="164" spans="1:7" x14ac:dyDescent="0.3">
      <c r="A164">
        <v>13</v>
      </c>
      <c r="B164">
        <v>7</v>
      </c>
      <c r="C164">
        <v>177</v>
      </c>
      <c r="D164">
        <v>175</v>
      </c>
      <c r="E164">
        <f t="shared" si="6"/>
        <v>2</v>
      </c>
      <c r="F164">
        <f t="shared" si="7"/>
        <v>0.98870056497175141</v>
      </c>
      <c r="G164">
        <f t="shared" si="8"/>
        <v>98.870056497175142</v>
      </c>
    </row>
    <row r="165" spans="1:7" x14ac:dyDescent="0.3">
      <c r="A165">
        <v>13</v>
      </c>
      <c r="B165">
        <v>8</v>
      </c>
      <c r="C165">
        <v>88</v>
      </c>
      <c r="D165">
        <v>105</v>
      </c>
      <c r="E165">
        <f t="shared" si="6"/>
        <v>17</v>
      </c>
      <c r="F165">
        <f t="shared" si="7"/>
        <v>0.80681818181818188</v>
      </c>
      <c r="G165">
        <f t="shared" si="8"/>
        <v>80.681818181818187</v>
      </c>
    </row>
    <row r="166" spans="1:7" x14ac:dyDescent="0.3">
      <c r="A166">
        <v>13</v>
      </c>
      <c r="B166">
        <v>9</v>
      </c>
      <c r="C166">
        <v>131</v>
      </c>
      <c r="D166">
        <v>38</v>
      </c>
      <c r="E166">
        <f t="shared" si="6"/>
        <v>93</v>
      </c>
      <c r="F166">
        <f t="shared" si="7"/>
        <v>0.29007633587786263</v>
      </c>
      <c r="G166">
        <f t="shared" si="8"/>
        <v>29.007633587786263</v>
      </c>
    </row>
    <row r="167" spans="1:7" x14ac:dyDescent="0.3">
      <c r="A167">
        <v>13</v>
      </c>
      <c r="B167">
        <v>10</v>
      </c>
      <c r="C167">
        <v>153</v>
      </c>
      <c r="D167">
        <v>103</v>
      </c>
      <c r="E167">
        <f t="shared" si="6"/>
        <v>50</v>
      </c>
      <c r="F167">
        <f t="shared" si="7"/>
        <v>0.67320261437908502</v>
      </c>
      <c r="G167">
        <f t="shared" si="8"/>
        <v>67.320261437908499</v>
      </c>
    </row>
    <row r="168" spans="1:7" x14ac:dyDescent="0.3">
      <c r="A168">
        <v>13</v>
      </c>
      <c r="B168">
        <v>11</v>
      </c>
      <c r="C168">
        <v>178</v>
      </c>
      <c r="D168">
        <v>215</v>
      </c>
      <c r="E168">
        <f t="shared" si="6"/>
        <v>37</v>
      </c>
      <c r="F168">
        <f t="shared" si="7"/>
        <v>0.7921348314606742</v>
      </c>
      <c r="G168">
        <f t="shared" si="8"/>
        <v>79.213483146067418</v>
      </c>
    </row>
    <row r="169" spans="1:7" x14ac:dyDescent="0.3">
      <c r="A169">
        <v>13</v>
      </c>
      <c r="B169">
        <v>12</v>
      </c>
      <c r="C169">
        <v>60</v>
      </c>
      <c r="D169">
        <v>174</v>
      </c>
      <c r="E169">
        <f t="shared" si="6"/>
        <v>114</v>
      </c>
      <c r="F169">
        <f t="shared" si="7"/>
        <v>-0.89999999999999991</v>
      </c>
      <c r="G169">
        <f t="shared" si="8"/>
        <v>-89.999999999999986</v>
      </c>
    </row>
    <row r="170" spans="1:7" x14ac:dyDescent="0.3">
      <c r="A170">
        <v>13</v>
      </c>
      <c r="B170">
        <v>13</v>
      </c>
      <c r="C170">
        <v>91</v>
      </c>
      <c r="D170">
        <v>36</v>
      </c>
      <c r="E170">
        <f t="shared" si="6"/>
        <v>55</v>
      </c>
      <c r="F170">
        <f t="shared" si="7"/>
        <v>0.39560439560439564</v>
      </c>
      <c r="G170">
        <f t="shared" si="8"/>
        <v>39.560439560439562</v>
      </c>
    </row>
    <row r="171" spans="1:7" x14ac:dyDescent="0.3">
      <c r="A171">
        <v>14</v>
      </c>
      <c r="B171">
        <v>1</v>
      </c>
      <c r="C171">
        <v>76</v>
      </c>
      <c r="D171">
        <v>146</v>
      </c>
      <c r="E171">
        <f t="shared" si="6"/>
        <v>70</v>
      </c>
      <c r="F171">
        <f t="shared" si="7"/>
        <v>7.8947368421052655E-2</v>
      </c>
      <c r="G171">
        <f t="shared" si="8"/>
        <v>7.8947368421052655</v>
      </c>
    </row>
    <row r="172" spans="1:7" x14ac:dyDescent="0.3">
      <c r="A172">
        <v>14</v>
      </c>
      <c r="B172">
        <v>2</v>
      </c>
      <c r="C172">
        <v>76</v>
      </c>
      <c r="D172">
        <v>163</v>
      </c>
      <c r="E172">
        <f t="shared" si="6"/>
        <v>87</v>
      </c>
      <c r="F172">
        <f t="shared" si="7"/>
        <v>-0.14473684210526305</v>
      </c>
      <c r="G172">
        <f t="shared" si="8"/>
        <v>-14.473684210526304</v>
      </c>
    </row>
    <row r="173" spans="1:7" x14ac:dyDescent="0.3">
      <c r="A173">
        <v>14</v>
      </c>
      <c r="B173">
        <v>3</v>
      </c>
      <c r="C173">
        <v>70</v>
      </c>
      <c r="D173">
        <v>87</v>
      </c>
      <c r="E173">
        <f t="shared" si="6"/>
        <v>17</v>
      </c>
      <c r="F173">
        <f t="shared" si="7"/>
        <v>0.75714285714285712</v>
      </c>
      <c r="G173">
        <f t="shared" si="8"/>
        <v>75.714285714285708</v>
      </c>
    </row>
    <row r="174" spans="1:7" x14ac:dyDescent="0.3">
      <c r="A174">
        <v>14</v>
      </c>
      <c r="B174">
        <v>4</v>
      </c>
      <c r="C174">
        <v>79</v>
      </c>
      <c r="D174">
        <v>73</v>
      </c>
      <c r="E174">
        <f t="shared" si="6"/>
        <v>6</v>
      </c>
      <c r="F174">
        <f t="shared" si="7"/>
        <v>0.92405063291139244</v>
      </c>
      <c r="G174">
        <f t="shared" si="8"/>
        <v>92.405063291139243</v>
      </c>
    </row>
    <row r="175" spans="1:7" x14ac:dyDescent="0.3">
      <c r="A175">
        <v>14</v>
      </c>
      <c r="B175">
        <v>5</v>
      </c>
      <c r="C175">
        <v>146</v>
      </c>
      <c r="D175">
        <v>202</v>
      </c>
      <c r="E175">
        <f t="shared" si="6"/>
        <v>56</v>
      </c>
      <c r="F175">
        <f t="shared" si="7"/>
        <v>0.61643835616438358</v>
      </c>
      <c r="G175">
        <f t="shared" si="8"/>
        <v>61.643835616438359</v>
      </c>
    </row>
    <row r="176" spans="1:7" x14ac:dyDescent="0.3">
      <c r="A176">
        <v>14</v>
      </c>
      <c r="B176">
        <v>6</v>
      </c>
      <c r="C176">
        <v>77</v>
      </c>
      <c r="D176">
        <v>189</v>
      </c>
      <c r="E176">
        <f t="shared" si="6"/>
        <v>112</v>
      </c>
      <c r="F176">
        <f t="shared" si="7"/>
        <v>-0.45454545454545459</v>
      </c>
      <c r="G176">
        <f t="shared" si="8"/>
        <v>-45.45454545454546</v>
      </c>
    </row>
    <row r="177" spans="1:7" x14ac:dyDescent="0.3">
      <c r="A177">
        <v>14</v>
      </c>
      <c r="B177">
        <v>7</v>
      </c>
      <c r="C177">
        <v>160</v>
      </c>
      <c r="D177">
        <v>202</v>
      </c>
      <c r="E177">
        <f t="shared" si="6"/>
        <v>42</v>
      </c>
      <c r="F177">
        <f t="shared" si="7"/>
        <v>0.73750000000000004</v>
      </c>
      <c r="G177">
        <f t="shared" si="8"/>
        <v>73.75</v>
      </c>
    </row>
    <row r="178" spans="1:7" x14ac:dyDescent="0.3">
      <c r="A178">
        <v>14</v>
      </c>
      <c r="B178">
        <v>8</v>
      </c>
      <c r="C178">
        <v>110</v>
      </c>
      <c r="D178">
        <v>90</v>
      </c>
      <c r="E178">
        <f t="shared" si="6"/>
        <v>20</v>
      </c>
      <c r="F178">
        <f t="shared" si="7"/>
        <v>0.81818181818181812</v>
      </c>
      <c r="G178">
        <f t="shared" si="8"/>
        <v>81.818181818181813</v>
      </c>
    </row>
    <row r="179" spans="1:7" x14ac:dyDescent="0.3">
      <c r="A179">
        <v>14</v>
      </c>
      <c r="B179">
        <v>9</v>
      </c>
      <c r="C179">
        <v>97</v>
      </c>
      <c r="D179">
        <v>76</v>
      </c>
      <c r="E179">
        <f t="shared" si="6"/>
        <v>21</v>
      </c>
      <c r="F179">
        <f t="shared" si="7"/>
        <v>0.78350515463917525</v>
      </c>
      <c r="G179">
        <f t="shared" si="8"/>
        <v>78.350515463917532</v>
      </c>
    </row>
    <row r="180" spans="1:7" x14ac:dyDescent="0.3">
      <c r="A180">
        <v>14</v>
      </c>
      <c r="B180">
        <v>10</v>
      </c>
      <c r="C180">
        <v>196</v>
      </c>
      <c r="D180">
        <v>178</v>
      </c>
      <c r="E180">
        <f t="shared" si="6"/>
        <v>18</v>
      </c>
      <c r="F180">
        <f t="shared" si="7"/>
        <v>0.90816326530612246</v>
      </c>
      <c r="G180">
        <f t="shared" si="8"/>
        <v>90.816326530612244</v>
      </c>
    </row>
    <row r="181" spans="1:7" x14ac:dyDescent="0.3">
      <c r="A181">
        <v>14</v>
      </c>
      <c r="B181">
        <v>11</v>
      </c>
      <c r="C181">
        <v>53</v>
      </c>
      <c r="D181">
        <v>109</v>
      </c>
      <c r="E181">
        <f t="shared" si="6"/>
        <v>56</v>
      </c>
      <c r="F181">
        <f t="shared" si="7"/>
        <v>-5.6603773584905648E-2</v>
      </c>
      <c r="G181">
        <f t="shared" si="8"/>
        <v>-5.6603773584905648</v>
      </c>
    </row>
    <row r="182" spans="1:7" x14ac:dyDescent="0.3">
      <c r="A182">
        <v>14</v>
      </c>
      <c r="B182">
        <v>12</v>
      </c>
      <c r="C182">
        <v>84</v>
      </c>
      <c r="D182">
        <v>147</v>
      </c>
      <c r="E182">
        <f t="shared" si="6"/>
        <v>63</v>
      </c>
      <c r="F182">
        <f t="shared" si="7"/>
        <v>0.25</v>
      </c>
      <c r="G182">
        <f t="shared" si="8"/>
        <v>25</v>
      </c>
    </row>
    <row r="183" spans="1:7" x14ac:dyDescent="0.3">
      <c r="A183">
        <v>14</v>
      </c>
      <c r="B183">
        <v>13</v>
      </c>
      <c r="C183">
        <v>98</v>
      </c>
      <c r="D183">
        <v>193</v>
      </c>
      <c r="E183">
        <f t="shared" si="6"/>
        <v>95</v>
      </c>
      <c r="F183">
        <f t="shared" si="7"/>
        <v>3.0612244897959218E-2</v>
      </c>
      <c r="G183">
        <f t="shared" si="8"/>
        <v>3.0612244897959218</v>
      </c>
    </row>
    <row r="184" spans="1:7" x14ac:dyDescent="0.3">
      <c r="A184">
        <v>15</v>
      </c>
      <c r="B184">
        <v>1</v>
      </c>
      <c r="C184">
        <v>139</v>
      </c>
      <c r="D184">
        <v>75</v>
      </c>
      <c r="E184">
        <f t="shared" si="6"/>
        <v>64</v>
      </c>
      <c r="F184">
        <f t="shared" si="7"/>
        <v>0.53956834532374098</v>
      </c>
      <c r="G184">
        <f t="shared" si="8"/>
        <v>53.956834532374096</v>
      </c>
    </row>
    <row r="185" spans="1:7" x14ac:dyDescent="0.3">
      <c r="A185">
        <v>15</v>
      </c>
      <c r="B185">
        <v>2</v>
      </c>
      <c r="C185">
        <v>91</v>
      </c>
      <c r="D185">
        <v>159</v>
      </c>
      <c r="E185">
        <f t="shared" si="6"/>
        <v>68</v>
      </c>
      <c r="F185">
        <f t="shared" si="7"/>
        <v>0.25274725274725274</v>
      </c>
      <c r="G185">
        <f t="shared" si="8"/>
        <v>25.274725274725274</v>
      </c>
    </row>
    <row r="186" spans="1:7" x14ac:dyDescent="0.3">
      <c r="A186">
        <v>15</v>
      </c>
      <c r="B186">
        <v>3</v>
      </c>
      <c r="C186">
        <v>173</v>
      </c>
      <c r="D186">
        <v>64</v>
      </c>
      <c r="E186">
        <f t="shared" si="6"/>
        <v>109</v>
      </c>
      <c r="F186">
        <f t="shared" si="7"/>
        <v>0.36994219653179194</v>
      </c>
      <c r="G186">
        <f t="shared" si="8"/>
        <v>36.994219653179194</v>
      </c>
    </row>
    <row r="187" spans="1:7" x14ac:dyDescent="0.3">
      <c r="A187">
        <v>15</v>
      </c>
      <c r="B187">
        <v>4</v>
      </c>
      <c r="C187">
        <v>112</v>
      </c>
      <c r="D187">
        <v>110</v>
      </c>
      <c r="E187">
        <f t="shared" si="6"/>
        <v>2</v>
      </c>
      <c r="F187">
        <f t="shared" si="7"/>
        <v>0.9821428571428571</v>
      </c>
      <c r="G187">
        <f t="shared" si="8"/>
        <v>98.214285714285708</v>
      </c>
    </row>
    <row r="188" spans="1:7" x14ac:dyDescent="0.3">
      <c r="A188">
        <v>15</v>
      </c>
      <c r="B188">
        <v>5</v>
      </c>
      <c r="C188">
        <v>145</v>
      </c>
      <c r="D188">
        <v>119</v>
      </c>
      <c r="E188">
        <f t="shared" si="6"/>
        <v>26</v>
      </c>
      <c r="F188">
        <f t="shared" si="7"/>
        <v>0.82068965517241377</v>
      </c>
      <c r="G188">
        <f t="shared" si="8"/>
        <v>82.068965517241381</v>
      </c>
    </row>
    <row r="189" spans="1:7" x14ac:dyDescent="0.3">
      <c r="A189">
        <v>15</v>
      </c>
      <c r="B189">
        <v>6</v>
      </c>
      <c r="C189">
        <v>101</v>
      </c>
      <c r="D189">
        <v>37</v>
      </c>
      <c r="E189">
        <f t="shared" si="6"/>
        <v>64</v>
      </c>
      <c r="F189">
        <f t="shared" si="7"/>
        <v>0.36633663366336633</v>
      </c>
      <c r="G189">
        <f t="shared" si="8"/>
        <v>36.633663366336634</v>
      </c>
    </row>
    <row r="190" spans="1:7" x14ac:dyDescent="0.3">
      <c r="A190">
        <v>15</v>
      </c>
      <c r="B190">
        <v>7</v>
      </c>
      <c r="C190">
        <v>145</v>
      </c>
      <c r="D190">
        <v>122</v>
      </c>
      <c r="E190">
        <f t="shared" si="6"/>
        <v>23</v>
      </c>
      <c r="F190">
        <f t="shared" si="7"/>
        <v>0.8413793103448276</v>
      </c>
      <c r="G190">
        <f t="shared" si="8"/>
        <v>84.137931034482762</v>
      </c>
    </row>
    <row r="191" spans="1:7" x14ac:dyDescent="0.3">
      <c r="A191">
        <v>15</v>
      </c>
      <c r="B191">
        <v>8</v>
      </c>
      <c r="C191">
        <v>181</v>
      </c>
      <c r="D191">
        <v>183</v>
      </c>
      <c r="E191">
        <f t="shared" si="6"/>
        <v>2</v>
      </c>
      <c r="F191">
        <f t="shared" si="7"/>
        <v>0.98895027624309395</v>
      </c>
      <c r="G191">
        <f t="shared" si="8"/>
        <v>98.895027624309392</v>
      </c>
    </row>
    <row r="192" spans="1:7" x14ac:dyDescent="0.3">
      <c r="A192">
        <v>15</v>
      </c>
      <c r="B192">
        <v>9</v>
      </c>
      <c r="C192">
        <v>192</v>
      </c>
      <c r="D192">
        <v>119</v>
      </c>
      <c r="E192">
        <f t="shared" si="6"/>
        <v>73</v>
      </c>
      <c r="F192">
        <f t="shared" si="7"/>
        <v>0.61979166666666674</v>
      </c>
      <c r="G192">
        <f t="shared" si="8"/>
        <v>61.979166666666671</v>
      </c>
    </row>
    <row r="193" spans="1:7" x14ac:dyDescent="0.3">
      <c r="A193">
        <v>15</v>
      </c>
      <c r="B193">
        <v>10</v>
      </c>
      <c r="C193">
        <v>78</v>
      </c>
      <c r="D193">
        <v>191</v>
      </c>
      <c r="E193">
        <f t="shared" si="6"/>
        <v>113</v>
      </c>
      <c r="F193">
        <f t="shared" si="7"/>
        <v>-0.44871794871794868</v>
      </c>
      <c r="G193">
        <f t="shared" si="8"/>
        <v>-44.871794871794869</v>
      </c>
    </row>
    <row r="194" spans="1:7" x14ac:dyDescent="0.3">
      <c r="A194">
        <v>15</v>
      </c>
      <c r="B194">
        <v>11</v>
      </c>
      <c r="C194">
        <v>85</v>
      </c>
      <c r="D194">
        <v>144</v>
      </c>
      <c r="E194">
        <f t="shared" si="6"/>
        <v>59</v>
      </c>
      <c r="F194">
        <f t="shared" si="7"/>
        <v>0.30588235294117649</v>
      </c>
      <c r="G194">
        <f t="shared" si="8"/>
        <v>30.588235294117649</v>
      </c>
    </row>
    <row r="195" spans="1:7" x14ac:dyDescent="0.3">
      <c r="A195">
        <v>15</v>
      </c>
      <c r="B195">
        <v>12</v>
      </c>
      <c r="C195">
        <v>62</v>
      </c>
      <c r="D195">
        <v>134</v>
      </c>
      <c r="E195">
        <f t="shared" ref="E195:E258" si="9">ABS(C195 - D195)</f>
        <v>72</v>
      </c>
      <c r="F195">
        <f t="shared" ref="F195:F258" si="10">1 - ABS(C195 - D195)/C195</f>
        <v>-0.16129032258064524</v>
      </c>
      <c r="G195">
        <f t="shared" ref="G195:G258" si="11">F195*100</f>
        <v>-16.129032258064523</v>
      </c>
    </row>
    <row r="196" spans="1:7" x14ac:dyDescent="0.3">
      <c r="A196">
        <v>15</v>
      </c>
      <c r="B196">
        <v>13</v>
      </c>
      <c r="C196">
        <v>120</v>
      </c>
      <c r="D196">
        <v>164</v>
      </c>
      <c r="E196">
        <f t="shared" si="9"/>
        <v>44</v>
      </c>
      <c r="F196">
        <f t="shared" si="10"/>
        <v>0.6333333333333333</v>
      </c>
      <c r="G196">
        <f t="shared" si="11"/>
        <v>63.333333333333329</v>
      </c>
    </row>
    <row r="197" spans="1:7" x14ac:dyDescent="0.3">
      <c r="A197">
        <v>16</v>
      </c>
      <c r="B197">
        <v>1</v>
      </c>
      <c r="C197">
        <v>162</v>
      </c>
      <c r="D197">
        <v>218</v>
      </c>
      <c r="E197">
        <f t="shared" si="9"/>
        <v>56</v>
      </c>
      <c r="F197">
        <f t="shared" si="10"/>
        <v>0.65432098765432101</v>
      </c>
      <c r="G197">
        <f t="shared" si="11"/>
        <v>65.432098765432102</v>
      </c>
    </row>
    <row r="198" spans="1:7" x14ac:dyDescent="0.3">
      <c r="A198">
        <v>16</v>
      </c>
      <c r="B198">
        <v>2</v>
      </c>
      <c r="C198">
        <v>51</v>
      </c>
      <c r="D198">
        <v>176</v>
      </c>
      <c r="E198">
        <f t="shared" si="9"/>
        <v>125</v>
      </c>
      <c r="F198">
        <f t="shared" si="10"/>
        <v>-1.4509803921568629</v>
      </c>
      <c r="G198">
        <f t="shared" si="11"/>
        <v>-145.0980392156863</v>
      </c>
    </row>
    <row r="199" spans="1:7" x14ac:dyDescent="0.3">
      <c r="A199">
        <v>16</v>
      </c>
      <c r="B199">
        <v>3</v>
      </c>
      <c r="C199">
        <v>179</v>
      </c>
      <c r="D199">
        <v>105</v>
      </c>
      <c r="E199">
        <f t="shared" si="9"/>
        <v>74</v>
      </c>
      <c r="F199">
        <f t="shared" si="10"/>
        <v>0.58659217877094971</v>
      </c>
      <c r="G199">
        <f t="shared" si="11"/>
        <v>58.659217877094974</v>
      </c>
    </row>
    <row r="200" spans="1:7" x14ac:dyDescent="0.3">
      <c r="A200">
        <v>16</v>
      </c>
      <c r="B200">
        <v>4</v>
      </c>
      <c r="C200">
        <v>103</v>
      </c>
      <c r="D200">
        <v>38</v>
      </c>
      <c r="E200">
        <f t="shared" si="9"/>
        <v>65</v>
      </c>
      <c r="F200">
        <f t="shared" si="10"/>
        <v>0.3689320388349514</v>
      </c>
      <c r="G200">
        <f t="shared" si="11"/>
        <v>36.89320388349514</v>
      </c>
    </row>
    <row r="201" spans="1:7" x14ac:dyDescent="0.3">
      <c r="A201">
        <v>16</v>
      </c>
      <c r="B201">
        <v>5</v>
      </c>
      <c r="C201">
        <v>136</v>
      </c>
      <c r="D201">
        <v>57</v>
      </c>
      <c r="E201">
        <f t="shared" si="9"/>
        <v>79</v>
      </c>
      <c r="F201">
        <f t="shared" si="10"/>
        <v>0.41911764705882348</v>
      </c>
      <c r="G201">
        <f t="shared" si="11"/>
        <v>41.911764705882348</v>
      </c>
    </row>
    <row r="202" spans="1:7" x14ac:dyDescent="0.3">
      <c r="A202">
        <v>16</v>
      </c>
      <c r="B202">
        <v>6</v>
      </c>
      <c r="C202">
        <v>178</v>
      </c>
      <c r="D202">
        <v>157</v>
      </c>
      <c r="E202">
        <f t="shared" si="9"/>
        <v>21</v>
      </c>
      <c r="F202">
        <f t="shared" si="10"/>
        <v>0.8820224719101124</v>
      </c>
      <c r="G202">
        <f t="shared" si="11"/>
        <v>88.202247191011239</v>
      </c>
    </row>
    <row r="203" spans="1:7" x14ac:dyDescent="0.3">
      <c r="A203">
        <v>16</v>
      </c>
      <c r="B203">
        <v>7</v>
      </c>
      <c r="C203">
        <v>196</v>
      </c>
      <c r="D203">
        <v>81</v>
      </c>
      <c r="E203">
        <f t="shared" si="9"/>
        <v>115</v>
      </c>
      <c r="F203">
        <f t="shared" si="10"/>
        <v>0.41326530612244894</v>
      </c>
      <c r="G203">
        <f t="shared" si="11"/>
        <v>41.326530612244895</v>
      </c>
    </row>
    <row r="204" spans="1:7" x14ac:dyDescent="0.3">
      <c r="A204">
        <v>16</v>
      </c>
      <c r="B204">
        <v>8</v>
      </c>
      <c r="C204">
        <v>175</v>
      </c>
      <c r="D204">
        <v>112</v>
      </c>
      <c r="E204">
        <f t="shared" si="9"/>
        <v>63</v>
      </c>
      <c r="F204">
        <f t="shared" si="10"/>
        <v>0.64</v>
      </c>
      <c r="G204">
        <f t="shared" si="11"/>
        <v>64</v>
      </c>
    </row>
    <row r="205" spans="1:7" x14ac:dyDescent="0.3">
      <c r="A205">
        <v>16</v>
      </c>
      <c r="B205">
        <v>9</v>
      </c>
      <c r="C205">
        <v>179</v>
      </c>
      <c r="D205">
        <v>140</v>
      </c>
      <c r="E205">
        <f t="shared" si="9"/>
        <v>39</v>
      </c>
      <c r="F205">
        <f t="shared" si="10"/>
        <v>0.78212290502793302</v>
      </c>
      <c r="G205">
        <f t="shared" si="11"/>
        <v>78.212290502793309</v>
      </c>
    </row>
    <row r="206" spans="1:7" x14ac:dyDescent="0.3">
      <c r="A206">
        <v>16</v>
      </c>
      <c r="B206">
        <v>10</v>
      </c>
      <c r="C206">
        <v>102</v>
      </c>
      <c r="D206">
        <v>173</v>
      </c>
      <c r="E206">
        <f t="shared" si="9"/>
        <v>71</v>
      </c>
      <c r="F206">
        <f t="shared" si="10"/>
        <v>0.30392156862745101</v>
      </c>
      <c r="G206">
        <f t="shared" si="11"/>
        <v>30.3921568627451</v>
      </c>
    </row>
    <row r="207" spans="1:7" x14ac:dyDescent="0.3">
      <c r="A207">
        <v>16</v>
      </c>
      <c r="B207">
        <v>11</v>
      </c>
      <c r="C207">
        <v>117</v>
      </c>
      <c r="D207">
        <v>146</v>
      </c>
      <c r="E207">
        <f t="shared" si="9"/>
        <v>29</v>
      </c>
      <c r="F207">
        <f t="shared" si="10"/>
        <v>0.75213675213675213</v>
      </c>
      <c r="G207">
        <f t="shared" si="11"/>
        <v>75.213675213675216</v>
      </c>
    </row>
    <row r="208" spans="1:7" x14ac:dyDescent="0.3">
      <c r="A208">
        <v>16</v>
      </c>
      <c r="B208">
        <v>12</v>
      </c>
      <c r="C208">
        <v>172</v>
      </c>
      <c r="D208">
        <v>98</v>
      </c>
      <c r="E208">
        <f t="shared" si="9"/>
        <v>74</v>
      </c>
      <c r="F208">
        <f t="shared" si="10"/>
        <v>0.56976744186046513</v>
      </c>
      <c r="G208">
        <f t="shared" si="11"/>
        <v>56.97674418604651</v>
      </c>
    </row>
    <row r="209" spans="1:7" x14ac:dyDescent="0.3">
      <c r="A209">
        <v>16</v>
      </c>
      <c r="B209">
        <v>13</v>
      </c>
      <c r="C209">
        <v>194</v>
      </c>
      <c r="D209">
        <v>128</v>
      </c>
      <c r="E209">
        <f t="shared" si="9"/>
        <v>66</v>
      </c>
      <c r="F209">
        <f t="shared" si="10"/>
        <v>0.65979381443298968</v>
      </c>
      <c r="G209">
        <f t="shared" si="11"/>
        <v>65.979381443298962</v>
      </c>
    </row>
    <row r="210" spans="1:7" x14ac:dyDescent="0.3">
      <c r="A210">
        <v>17</v>
      </c>
      <c r="B210">
        <v>1</v>
      </c>
      <c r="C210">
        <v>177</v>
      </c>
      <c r="D210">
        <v>65</v>
      </c>
      <c r="E210">
        <f t="shared" si="9"/>
        <v>112</v>
      </c>
      <c r="F210">
        <f t="shared" si="10"/>
        <v>0.36723163841807904</v>
      </c>
      <c r="G210">
        <f t="shared" si="11"/>
        <v>36.723163841807903</v>
      </c>
    </row>
    <row r="211" spans="1:7" x14ac:dyDescent="0.3">
      <c r="A211">
        <v>17</v>
      </c>
      <c r="B211">
        <v>2</v>
      </c>
      <c r="C211">
        <v>141</v>
      </c>
      <c r="D211">
        <v>125</v>
      </c>
      <c r="E211">
        <f t="shared" si="9"/>
        <v>16</v>
      </c>
      <c r="F211">
        <f t="shared" si="10"/>
        <v>0.88652482269503552</v>
      </c>
      <c r="G211">
        <f t="shared" si="11"/>
        <v>88.652482269503551</v>
      </c>
    </row>
    <row r="212" spans="1:7" x14ac:dyDescent="0.3">
      <c r="A212">
        <v>17</v>
      </c>
      <c r="B212">
        <v>3</v>
      </c>
      <c r="C212">
        <v>178</v>
      </c>
      <c r="D212">
        <v>181</v>
      </c>
      <c r="E212">
        <f t="shared" si="9"/>
        <v>3</v>
      </c>
      <c r="F212">
        <f t="shared" si="10"/>
        <v>0.9831460674157303</v>
      </c>
      <c r="G212">
        <f t="shared" si="11"/>
        <v>98.31460674157303</v>
      </c>
    </row>
    <row r="213" spans="1:7" x14ac:dyDescent="0.3">
      <c r="A213">
        <v>17</v>
      </c>
      <c r="B213">
        <v>4</v>
      </c>
      <c r="C213">
        <v>170</v>
      </c>
      <c r="D213">
        <v>180</v>
      </c>
      <c r="E213">
        <f t="shared" si="9"/>
        <v>10</v>
      </c>
      <c r="F213">
        <f t="shared" si="10"/>
        <v>0.94117647058823528</v>
      </c>
      <c r="G213">
        <f t="shared" si="11"/>
        <v>94.117647058823522</v>
      </c>
    </row>
    <row r="214" spans="1:7" x14ac:dyDescent="0.3">
      <c r="A214">
        <v>17</v>
      </c>
      <c r="B214">
        <v>5</v>
      </c>
      <c r="C214">
        <v>76</v>
      </c>
      <c r="D214">
        <v>219</v>
      </c>
      <c r="E214">
        <f t="shared" si="9"/>
        <v>143</v>
      </c>
      <c r="F214">
        <f t="shared" si="10"/>
        <v>-0.88157894736842102</v>
      </c>
      <c r="G214">
        <f t="shared" si="11"/>
        <v>-88.157894736842096</v>
      </c>
    </row>
    <row r="215" spans="1:7" x14ac:dyDescent="0.3">
      <c r="A215">
        <v>17</v>
      </c>
      <c r="B215">
        <v>6</v>
      </c>
      <c r="C215">
        <v>170</v>
      </c>
      <c r="D215">
        <v>66</v>
      </c>
      <c r="E215">
        <f t="shared" si="9"/>
        <v>104</v>
      </c>
      <c r="F215">
        <f t="shared" si="10"/>
        <v>0.38823529411764701</v>
      </c>
      <c r="G215">
        <f t="shared" si="11"/>
        <v>38.823529411764703</v>
      </c>
    </row>
    <row r="216" spans="1:7" x14ac:dyDescent="0.3">
      <c r="A216">
        <v>17</v>
      </c>
      <c r="B216">
        <v>7</v>
      </c>
      <c r="C216">
        <v>165</v>
      </c>
      <c r="D216">
        <v>41</v>
      </c>
      <c r="E216">
        <f t="shared" si="9"/>
        <v>124</v>
      </c>
      <c r="F216">
        <f t="shared" si="10"/>
        <v>0.24848484848484853</v>
      </c>
      <c r="G216">
        <f t="shared" si="11"/>
        <v>24.848484848484851</v>
      </c>
    </row>
    <row r="217" spans="1:7" x14ac:dyDescent="0.3">
      <c r="A217">
        <v>17</v>
      </c>
      <c r="B217">
        <v>8</v>
      </c>
      <c r="C217">
        <v>52</v>
      </c>
      <c r="D217">
        <v>142</v>
      </c>
      <c r="E217">
        <f t="shared" si="9"/>
        <v>90</v>
      </c>
      <c r="F217">
        <f t="shared" si="10"/>
        <v>-0.73076923076923084</v>
      </c>
      <c r="G217">
        <f t="shared" si="11"/>
        <v>-73.07692307692308</v>
      </c>
    </row>
    <row r="218" spans="1:7" x14ac:dyDescent="0.3">
      <c r="A218">
        <v>17</v>
      </c>
      <c r="B218">
        <v>9</v>
      </c>
      <c r="C218">
        <v>152</v>
      </c>
      <c r="D218">
        <v>212</v>
      </c>
      <c r="E218">
        <f t="shared" si="9"/>
        <v>60</v>
      </c>
      <c r="F218">
        <f t="shared" si="10"/>
        <v>0.60526315789473684</v>
      </c>
      <c r="G218">
        <f t="shared" si="11"/>
        <v>60.526315789473685</v>
      </c>
    </row>
    <row r="219" spans="1:7" x14ac:dyDescent="0.3">
      <c r="A219">
        <v>17</v>
      </c>
      <c r="B219">
        <v>10</v>
      </c>
      <c r="C219">
        <v>186</v>
      </c>
      <c r="D219">
        <v>42</v>
      </c>
      <c r="E219">
        <f t="shared" si="9"/>
        <v>144</v>
      </c>
      <c r="F219">
        <f t="shared" si="10"/>
        <v>0.22580645161290325</v>
      </c>
      <c r="G219">
        <f t="shared" si="11"/>
        <v>22.580645161290324</v>
      </c>
    </row>
    <row r="220" spans="1:7" x14ac:dyDescent="0.3">
      <c r="A220">
        <v>17</v>
      </c>
      <c r="B220">
        <v>11</v>
      </c>
      <c r="C220">
        <v>111</v>
      </c>
      <c r="D220">
        <v>52</v>
      </c>
      <c r="E220">
        <f t="shared" si="9"/>
        <v>59</v>
      </c>
      <c r="F220">
        <f t="shared" si="10"/>
        <v>0.46846846846846846</v>
      </c>
      <c r="G220">
        <f t="shared" si="11"/>
        <v>46.846846846846844</v>
      </c>
    </row>
    <row r="221" spans="1:7" x14ac:dyDescent="0.3">
      <c r="A221">
        <v>17</v>
      </c>
      <c r="B221">
        <v>12</v>
      </c>
      <c r="C221">
        <v>100</v>
      </c>
      <c r="D221">
        <v>128</v>
      </c>
      <c r="E221">
        <f t="shared" si="9"/>
        <v>28</v>
      </c>
      <c r="F221">
        <f t="shared" si="10"/>
        <v>0.72</v>
      </c>
      <c r="G221">
        <f t="shared" si="11"/>
        <v>72</v>
      </c>
    </row>
    <row r="222" spans="1:7" x14ac:dyDescent="0.3">
      <c r="A222">
        <v>17</v>
      </c>
      <c r="B222">
        <v>13</v>
      </c>
      <c r="C222">
        <v>108</v>
      </c>
      <c r="D222">
        <v>134</v>
      </c>
      <c r="E222">
        <f t="shared" si="9"/>
        <v>26</v>
      </c>
      <c r="F222">
        <f t="shared" si="10"/>
        <v>0.7592592592592593</v>
      </c>
      <c r="G222">
        <f t="shared" si="11"/>
        <v>75.925925925925924</v>
      </c>
    </row>
    <row r="223" spans="1:7" x14ac:dyDescent="0.3">
      <c r="A223">
        <v>18</v>
      </c>
      <c r="B223">
        <v>1</v>
      </c>
      <c r="C223">
        <v>85</v>
      </c>
      <c r="D223">
        <v>170</v>
      </c>
      <c r="E223">
        <f t="shared" si="9"/>
        <v>85</v>
      </c>
      <c r="F223">
        <f t="shared" si="10"/>
        <v>0</v>
      </c>
      <c r="G223">
        <f t="shared" si="11"/>
        <v>0</v>
      </c>
    </row>
    <row r="224" spans="1:7" x14ac:dyDescent="0.3">
      <c r="A224">
        <v>18</v>
      </c>
      <c r="B224">
        <v>2</v>
      </c>
      <c r="C224">
        <v>69</v>
      </c>
      <c r="D224">
        <v>75</v>
      </c>
      <c r="E224">
        <f t="shared" si="9"/>
        <v>6</v>
      </c>
      <c r="F224">
        <f t="shared" si="10"/>
        <v>0.91304347826086962</v>
      </c>
      <c r="G224">
        <f t="shared" si="11"/>
        <v>91.304347826086968</v>
      </c>
    </row>
    <row r="225" spans="1:7" x14ac:dyDescent="0.3">
      <c r="A225">
        <v>18</v>
      </c>
      <c r="B225">
        <v>3</v>
      </c>
      <c r="C225">
        <v>114</v>
      </c>
      <c r="D225">
        <v>64</v>
      </c>
      <c r="E225">
        <f t="shared" si="9"/>
        <v>50</v>
      </c>
      <c r="F225">
        <f t="shared" si="10"/>
        <v>0.56140350877192979</v>
      </c>
      <c r="G225">
        <f t="shared" si="11"/>
        <v>56.140350877192979</v>
      </c>
    </row>
    <row r="226" spans="1:7" x14ac:dyDescent="0.3">
      <c r="A226">
        <v>18</v>
      </c>
      <c r="B226">
        <v>4</v>
      </c>
      <c r="C226">
        <v>57</v>
      </c>
      <c r="D226">
        <v>163</v>
      </c>
      <c r="E226">
        <f t="shared" si="9"/>
        <v>106</v>
      </c>
      <c r="F226">
        <f t="shared" si="10"/>
        <v>-0.85964912280701755</v>
      </c>
      <c r="G226">
        <f t="shared" si="11"/>
        <v>-85.964912280701753</v>
      </c>
    </row>
    <row r="227" spans="1:7" x14ac:dyDescent="0.3">
      <c r="A227">
        <v>18</v>
      </c>
      <c r="B227">
        <v>5</v>
      </c>
      <c r="C227">
        <v>193</v>
      </c>
      <c r="D227">
        <v>111</v>
      </c>
      <c r="E227">
        <f t="shared" si="9"/>
        <v>82</v>
      </c>
      <c r="F227">
        <f t="shared" si="10"/>
        <v>0.57512953367875652</v>
      </c>
      <c r="G227">
        <f t="shared" si="11"/>
        <v>57.512953367875653</v>
      </c>
    </row>
    <row r="228" spans="1:7" x14ac:dyDescent="0.3">
      <c r="A228">
        <v>18</v>
      </c>
      <c r="B228">
        <v>6</v>
      </c>
      <c r="C228">
        <v>191</v>
      </c>
      <c r="D228">
        <v>144</v>
      </c>
      <c r="E228">
        <f t="shared" si="9"/>
        <v>47</v>
      </c>
      <c r="F228">
        <f t="shared" si="10"/>
        <v>0.75392670157068065</v>
      </c>
      <c r="G228">
        <f t="shared" si="11"/>
        <v>75.392670157068068</v>
      </c>
    </row>
    <row r="229" spans="1:7" x14ac:dyDescent="0.3">
      <c r="A229">
        <v>18</v>
      </c>
      <c r="B229">
        <v>7</v>
      </c>
      <c r="C229">
        <v>164</v>
      </c>
      <c r="D229">
        <v>76</v>
      </c>
      <c r="E229">
        <f t="shared" si="9"/>
        <v>88</v>
      </c>
      <c r="F229">
        <f t="shared" si="10"/>
        <v>0.46341463414634143</v>
      </c>
      <c r="G229">
        <f t="shared" si="11"/>
        <v>46.341463414634141</v>
      </c>
    </row>
    <row r="230" spans="1:7" x14ac:dyDescent="0.3">
      <c r="A230">
        <v>18</v>
      </c>
      <c r="B230">
        <v>8</v>
      </c>
      <c r="C230">
        <v>192</v>
      </c>
      <c r="D230">
        <v>182</v>
      </c>
      <c r="E230">
        <f t="shared" si="9"/>
        <v>10</v>
      </c>
      <c r="F230">
        <f t="shared" si="10"/>
        <v>0.94791666666666663</v>
      </c>
      <c r="G230">
        <f t="shared" si="11"/>
        <v>94.791666666666657</v>
      </c>
    </row>
    <row r="231" spans="1:7" x14ac:dyDescent="0.3">
      <c r="A231">
        <v>18</v>
      </c>
      <c r="B231">
        <v>9</v>
      </c>
      <c r="C231">
        <v>141</v>
      </c>
      <c r="D231">
        <v>39</v>
      </c>
      <c r="E231">
        <f t="shared" si="9"/>
        <v>102</v>
      </c>
      <c r="F231">
        <f t="shared" si="10"/>
        <v>0.27659574468085102</v>
      </c>
      <c r="G231">
        <f t="shared" si="11"/>
        <v>27.659574468085101</v>
      </c>
    </row>
    <row r="232" spans="1:7" x14ac:dyDescent="0.3">
      <c r="A232">
        <v>18</v>
      </c>
      <c r="B232">
        <v>10</v>
      </c>
      <c r="C232">
        <v>147</v>
      </c>
      <c r="D232">
        <v>85</v>
      </c>
      <c r="E232">
        <f t="shared" si="9"/>
        <v>62</v>
      </c>
      <c r="F232">
        <f t="shared" si="10"/>
        <v>0.57823129251700678</v>
      </c>
      <c r="G232">
        <f t="shared" si="11"/>
        <v>57.823129251700678</v>
      </c>
    </row>
    <row r="233" spans="1:7" x14ac:dyDescent="0.3">
      <c r="A233">
        <v>18</v>
      </c>
      <c r="B233">
        <v>11</v>
      </c>
      <c r="C233">
        <v>115</v>
      </c>
      <c r="D233">
        <v>59</v>
      </c>
      <c r="E233">
        <f t="shared" si="9"/>
        <v>56</v>
      </c>
      <c r="F233">
        <f t="shared" si="10"/>
        <v>0.51304347826086949</v>
      </c>
      <c r="G233">
        <f t="shared" si="11"/>
        <v>51.304347826086946</v>
      </c>
    </row>
    <row r="234" spans="1:7" x14ac:dyDescent="0.3">
      <c r="A234">
        <v>18</v>
      </c>
      <c r="B234">
        <v>12</v>
      </c>
      <c r="C234">
        <v>81</v>
      </c>
      <c r="D234">
        <v>138</v>
      </c>
      <c r="E234">
        <f t="shared" si="9"/>
        <v>57</v>
      </c>
      <c r="F234">
        <f t="shared" si="10"/>
        <v>0.29629629629629628</v>
      </c>
      <c r="G234">
        <f t="shared" si="11"/>
        <v>29.629629629629626</v>
      </c>
    </row>
    <row r="235" spans="1:7" x14ac:dyDescent="0.3">
      <c r="A235">
        <v>18</v>
      </c>
      <c r="B235">
        <v>13</v>
      </c>
      <c r="C235">
        <v>135</v>
      </c>
      <c r="D235">
        <v>34</v>
      </c>
      <c r="E235">
        <f t="shared" si="9"/>
        <v>101</v>
      </c>
      <c r="F235">
        <f t="shared" si="10"/>
        <v>0.25185185185185188</v>
      </c>
      <c r="G235">
        <f t="shared" si="11"/>
        <v>25.185185185185187</v>
      </c>
    </row>
    <row r="236" spans="1:7" x14ac:dyDescent="0.3">
      <c r="A236">
        <v>19</v>
      </c>
      <c r="B236">
        <v>1</v>
      </c>
      <c r="C236">
        <v>135</v>
      </c>
      <c r="D236">
        <v>87</v>
      </c>
      <c r="E236">
        <f t="shared" si="9"/>
        <v>48</v>
      </c>
      <c r="F236">
        <f t="shared" si="10"/>
        <v>0.64444444444444438</v>
      </c>
      <c r="G236">
        <f t="shared" si="11"/>
        <v>64.444444444444443</v>
      </c>
    </row>
    <row r="237" spans="1:7" x14ac:dyDescent="0.3">
      <c r="A237">
        <v>19</v>
      </c>
      <c r="B237">
        <v>2</v>
      </c>
      <c r="C237">
        <v>77</v>
      </c>
      <c r="D237">
        <v>143</v>
      </c>
      <c r="E237">
        <f t="shared" si="9"/>
        <v>66</v>
      </c>
      <c r="F237">
        <f t="shared" si="10"/>
        <v>0.1428571428571429</v>
      </c>
      <c r="G237">
        <f t="shared" si="11"/>
        <v>14.28571428571429</v>
      </c>
    </row>
    <row r="238" spans="1:7" x14ac:dyDescent="0.3">
      <c r="A238">
        <v>19</v>
      </c>
      <c r="B238">
        <v>3</v>
      </c>
      <c r="C238">
        <v>115</v>
      </c>
      <c r="D238">
        <v>104</v>
      </c>
      <c r="E238">
        <f t="shared" si="9"/>
        <v>11</v>
      </c>
      <c r="F238">
        <f t="shared" si="10"/>
        <v>0.90434782608695652</v>
      </c>
      <c r="G238">
        <f t="shared" si="11"/>
        <v>90.434782608695656</v>
      </c>
    </row>
    <row r="239" spans="1:7" x14ac:dyDescent="0.3">
      <c r="A239">
        <v>19</v>
      </c>
      <c r="B239">
        <v>4</v>
      </c>
      <c r="C239">
        <v>94</v>
      </c>
      <c r="D239">
        <v>186</v>
      </c>
      <c r="E239">
        <f t="shared" si="9"/>
        <v>92</v>
      </c>
      <c r="F239">
        <f t="shared" si="10"/>
        <v>2.1276595744680882E-2</v>
      </c>
      <c r="G239">
        <f t="shared" si="11"/>
        <v>2.1276595744680882</v>
      </c>
    </row>
    <row r="240" spans="1:7" x14ac:dyDescent="0.3">
      <c r="A240">
        <v>19</v>
      </c>
      <c r="B240">
        <v>5</v>
      </c>
      <c r="C240">
        <v>111</v>
      </c>
      <c r="D240">
        <v>149</v>
      </c>
      <c r="E240">
        <f t="shared" si="9"/>
        <v>38</v>
      </c>
      <c r="F240">
        <f t="shared" si="10"/>
        <v>0.6576576576576576</v>
      </c>
      <c r="G240">
        <f t="shared" si="11"/>
        <v>65.765765765765764</v>
      </c>
    </row>
    <row r="241" spans="1:7" x14ac:dyDescent="0.3">
      <c r="A241">
        <v>19</v>
      </c>
      <c r="B241">
        <v>6</v>
      </c>
      <c r="C241">
        <v>183</v>
      </c>
      <c r="D241">
        <v>193</v>
      </c>
      <c r="E241">
        <f t="shared" si="9"/>
        <v>10</v>
      </c>
      <c r="F241">
        <f t="shared" si="10"/>
        <v>0.94535519125683065</v>
      </c>
      <c r="G241">
        <f t="shared" si="11"/>
        <v>94.535519125683066</v>
      </c>
    </row>
    <row r="242" spans="1:7" x14ac:dyDescent="0.3">
      <c r="A242">
        <v>19</v>
      </c>
      <c r="B242">
        <v>7</v>
      </c>
      <c r="C242">
        <v>77</v>
      </c>
      <c r="D242">
        <v>50</v>
      </c>
      <c r="E242">
        <f t="shared" si="9"/>
        <v>27</v>
      </c>
      <c r="F242">
        <f t="shared" si="10"/>
        <v>0.64935064935064934</v>
      </c>
      <c r="G242">
        <f t="shared" si="11"/>
        <v>64.935064935064929</v>
      </c>
    </row>
    <row r="243" spans="1:7" x14ac:dyDescent="0.3">
      <c r="A243">
        <v>19</v>
      </c>
      <c r="B243">
        <v>8</v>
      </c>
      <c r="C243">
        <v>77</v>
      </c>
      <c r="D243">
        <v>193</v>
      </c>
      <c r="E243">
        <f t="shared" si="9"/>
        <v>116</v>
      </c>
      <c r="F243">
        <f t="shared" si="10"/>
        <v>-0.50649350649350655</v>
      </c>
      <c r="G243">
        <f t="shared" si="11"/>
        <v>-50.649350649350652</v>
      </c>
    </row>
    <row r="244" spans="1:7" x14ac:dyDescent="0.3">
      <c r="A244">
        <v>19</v>
      </c>
      <c r="B244">
        <v>9</v>
      </c>
      <c r="C244">
        <v>157</v>
      </c>
      <c r="D244">
        <v>167</v>
      </c>
      <c r="E244">
        <f t="shared" si="9"/>
        <v>10</v>
      </c>
      <c r="F244">
        <f t="shared" si="10"/>
        <v>0.93630573248407645</v>
      </c>
      <c r="G244">
        <f t="shared" si="11"/>
        <v>93.630573248407643</v>
      </c>
    </row>
    <row r="245" spans="1:7" x14ac:dyDescent="0.3">
      <c r="A245">
        <v>19</v>
      </c>
      <c r="B245">
        <v>10</v>
      </c>
      <c r="C245">
        <v>93</v>
      </c>
      <c r="D245">
        <v>130</v>
      </c>
      <c r="E245">
        <f t="shared" si="9"/>
        <v>37</v>
      </c>
      <c r="F245">
        <f t="shared" si="10"/>
        <v>0.60215053763440862</v>
      </c>
      <c r="G245">
        <f t="shared" si="11"/>
        <v>60.215053763440864</v>
      </c>
    </row>
    <row r="246" spans="1:7" x14ac:dyDescent="0.3">
      <c r="A246">
        <v>19</v>
      </c>
      <c r="B246">
        <v>11</v>
      </c>
      <c r="C246">
        <v>133</v>
      </c>
      <c r="D246">
        <v>181</v>
      </c>
      <c r="E246">
        <f t="shared" si="9"/>
        <v>48</v>
      </c>
      <c r="F246">
        <f t="shared" si="10"/>
        <v>0.63909774436090228</v>
      </c>
      <c r="G246">
        <f t="shared" si="11"/>
        <v>63.909774436090231</v>
      </c>
    </row>
    <row r="247" spans="1:7" x14ac:dyDescent="0.3">
      <c r="A247">
        <v>19</v>
      </c>
      <c r="B247">
        <v>12</v>
      </c>
      <c r="C247">
        <v>79</v>
      </c>
      <c r="D247">
        <v>206</v>
      </c>
      <c r="E247">
        <f t="shared" si="9"/>
        <v>127</v>
      </c>
      <c r="F247">
        <f t="shared" si="10"/>
        <v>-0.60759493670886067</v>
      </c>
      <c r="G247">
        <f t="shared" si="11"/>
        <v>-60.759493670886066</v>
      </c>
    </row>
    <row r="248" spans="1:7" x14ac:dyDescent="0.3">
      <c r="A248">
        <v>19</v>
      </c>
      <c r="B248">
        <v>13</v>
      </c>
      <c r="C248">
        <v>124</v>
      </c>
      <c r="D248">
        <v>128</v>
      </c>
      <c r="E248">
        <f t="shared" si="9"/>
        <v>4</v>
      </c>
      <c r="F248">
        <f t="shared" si="10"/>
        <v>0.967741935483871</v>
      </c>
      <c r="G248">
        <f t="shared" si="11"/>
        <v>96.774193548387103</v>
      </c>
    </row>
    <row r="249" spans="1:7" x14ac:dyDescent="0.3">
      <c r="A249">
        <v>20</v>
      </c>
      <c r="B249">
        <v>1</v>
      </c>
      <c r="C249">
        <v>177</v>
      </c>
      <c r="D249">
        <v>90</v>
      </c>
      <c r="E249">
        <f t="shared" si="9"/>
        <v>87</v>
      </c>
      <c r="F249">
        <f t="shared" si="10"/>
        <v>0.50847457627118642</v>
      </c>
      <c r="G249">
        <f t="shared" si="11"/>
        <v>50.847457627118644</v>
      </c>
    </row>
    <row r="250" spans="1:7" x14ac:dyDescent="0.3">
      <c r="A250">
        <v>20</v>
      </c>
      <c r="B250">
        <v>2</v>
      </c>
      <c r="C250">
        <v>185</v>
      </c>
      <c r="D250">
        <v>156</v>
      </c>
      <c r="E250">
        <f t="shared" si="9"/>
        <v>29</v>
      </c>
      <c r="F250">
        <f t="shared" si="10"/>
        <v>0.84324324324324329</v>
      </c>
      <c r="G250">
        <f t="shared" si="11"/>
        <v>84.324324324324323</v>
      </c>
    </row>
    <row r="251" spans="1:7" x14ac:dyDescent="0.3">
      <c r="A251">
        <v>20</v>
      </c>
      <c r="B251">
        <v>3</v>
      </c>
      <c r="C251">
        <v>184</v>
      </c>
      <c r="D251">
        <v>134</v>
      </c>
      <c r="E251">
        <f t="shared" si="9"/>
        <v>50</v>
      </c>
      <c r="F251">
        <f t="shared" si="10"/>
        <v>0.72826086956521741</v>
      </c>
      <c r="G251">
        <f t="shared" si="11"/>
        <v>72.826086956521735</v>
      </c>
    </row>
    <row r="252" spans="1:7" x14ac:dyDescent="0.3">
      <c r="A252">
        <v>20</v>
      </c>
      <c r="B252">
        <v>4</v>
      </c>
      <c r="C252">
        <v>194</v>
      </c>
      <c r="D252">
        <v>196</v>
      </c>
      <c r="E252">
        <f t="shared" si="9"/>
        <v>2</v>
      </c>
      <c r="F252">
        <f t="shared" si="10"/>
        <v>0.98969072164948457</v>
      </c>
      <c r="G252">
        <f t="shared" si="11"/>
        <v>98.969072164948457</v>
      </c>
    </row>
    <row r="253" spans="1:7" x14ac:dyDescent="0.3">
      <c r="A253">
        <v>20</v>
      </c>
      <c r="B253">
        <v>5</v>
      </c>
      <c r="C253">
        <v>177</v>
      </c>
      <c r="D253">
        <v>30</v>
      </c>
      <c r="E253">
        <f t="shared" si="9"/>
        <v>147</v>
      </c>
      <c r="F253">
        <f t="shared" si="10"/>
        <v>0.16949152542372881</v>
      </c>
      <c r="G253">
        <f t="shared" si="11"/>
        <v>16.949152542372879</v>
      </c>
    </row>
    <row r="254" spans="1:7" x14ac:dyDescent="0.3">
      <c r="A254">
        <v>20</v>
      </c>
      <c r="B254">
        <v>6</v>
      </c>
      <c r="C254">
        <v>82</v>
      </c>
      <c r="D254">
        <v>160</v>
      </c>
      <c r="E254">
        <f t="shared" si="9"/>
        <v>78</v>
      </c>
      <c r="F254">
        <f t="shared" si="10"/>
        <v>4.8780487804878092E-2</v>
      </c>
      <c r="G254">
        <f t="shared" si="11"/>
        <v>4.8780487804878092</v>
      </c>
    </row>
    <row r="255" spans="1:7" x14ac:dyDescent="0.3">
      <c r="A255">
        <v>20</v>
      </c>
      <c r="B255">
        <v>7</v>
      </c>
      <c r="C255">
        <v>164</v>
      </c>
      <c r="D255">
        <v>121</v>
      </c>
      <c r="E255">
        <f t="shared" si="9"/>
        <v>43</v>
      </c>
      <c r="F255">
        <f t="shared" si="10"/>
        <v>0.73780487804878048</v>
      </c>
      <c r="G255">
        <f t="shared" si="11"/>
        <v>73.780487804878049</v>
      </c>
    </row>
    <row r="256" spans="1:7" x14ac:dyDescent="0.3">
      <c r="A256">
        <v>20</v>
      </c>
      <c r="B256">
        <v>8</v>
      </c>
      <c r="C256">
        <v>168</v>
      </c>
      <c r="D256">
        <v>219</v>
      </c>
      <c r="E256">
        <f t="shared" si="9"/>
        <v>51</v>
      </c>
      <c r="F256">
        <f t="shared" si="10"/>
        <v>0.6964285714285714</v>
      </c>
      <c r="G256">
        <f t="shared" si="11"/>
        <v>69.642857142857139</v>
      </c>
    </row>
    <row r="257" spans="1:7" x14ac:dyDescent="0.3">
      <c r="A257">
        <v>20</v>
      </c>
      <c r="B257">
        <v>9</v>
      </c>
      <c r="C257">
        <v>71</v>
      </c>
      <c r="D257">
        <v>142</v>
      </c>
      <c r="E257">
        <f t="shared" si="9"/>
        <v>71</v>
      </c>
      <c r="F257">
        <f t="shared" si="10"/>
        <v>0</v>
      </c>
      <c r="G257">
        <f t="shared" si="11"/>
        <v>0</v>
      </c>
    </row>
    <row r="258" spans="1:7" x14ac:dyDescent="0.3">
      <c r="A258">
        <v>20</v>
      </c>
      <c r="B258">
        <v>10</v>
      </c>
      <c r="C258">
        <v>87</v>
      </c>
      <c r="D258">
        <v>182</v>
      </c>
      <c r="E258">
        <f t="shared" si="9"/>
        <v>95</v>
      </c>
      <c r="F258">
        <f t="shared" si="10"/>
        <v>-9.1954022988505857E-2</v>
      </c>
      <c r="G258">
        <f t="shared" si="11"/>
        <v>-9.1954022988505848</v>
      </c>
    </row>
    <row r="259" spans="1:7" x14ac:dyDescent="0.3">
      <c r="A259">
        <v>20</v>
      </c>
      <c r="B259">
        <v>11</v>
      </c>
      <c r="C259">
        <v>158</v>
      </c>
      <c r="D259">
        <v>85</v>
      </c>
      <c r="E259">
        <f t="shared" ref="E259:E322" si="12">ABS(C259 - D259)</f>
        <v>73</v>
      </c>
      <c r="F259">
        <f t="shared" ref="F259:F322" si="13">1 - ABS(C259 - D259)/C259</f>
        <v>0.53797468354430378</v>
      </c>
      <c r="G259">
        <f t="shared" ref="G259:G322" si="14">F259*100</f>
        <v>53.797468354430379</v>
      </c>
    </row>
    <row r="260" spans="1:7" x14ac:dyDescent="0.3">
      <c r="A260">
        <v>20</v>
      </c>
      <c r="B260">
        <v>12</v>
      </c>
      <c r="C260">
        <v>100</v>
      </c>
      <c r="D260">
        <v>190</v>
      </c>
      <c r="E260">
        <f t="shared" si="12"/>
        <v>90</v>
      </c>
      <c r="F260">
        <f t="shared" si="13"/>
        <v>9.9999999999999978E-2</v>
      </c>
      <c r="G260">
        <f t="shared" si="14"/>
        <v>9.9999999999999982</v>
      </c>
    </row>
    <row r="261" spans="1:7" x14ac:dyDescent="0.3">
      <c r="A261">
        <v>20</v>
      </c>
      <c r="B261">
        <v>13</v>
      </c>
      <c r="C261">
        <v>57</v>
      </c>
      <c r="D261">
        <v>195</v>
      </c>
      <c r="E261">
        <f t="shared" si="12"/>
        <v>138</v>
      </c>
      <c r="F261">
        <f t="shared" si="13"/>
        <v>-1.4210526315789473</v>
      </c>
      <c r="G261">
        <f t="shared" si="14"/>
        <v>-142.10526315789474</v>
      </c>
    </row>
    <row r="262" spans="1:7" x14ac:dyDescent="0.3">
      <c r="A262">
        <v>21</v>
      </c>
      <c r="B262">
        <v>1</v>
      </c>
      <c r="C262">
        <v>66</v>
      </c>
      <c r="D262">
        <v>176</v>
      </c>
      <c r="E262">
        <f t="shared" si="12"/>
        <v>110</v>
      </c>
      <c r="F262">
        <f t="shared" si="13"/>
        <v>-0.66666666666666674</v>
      </c>
      <c r="G262">
        <f t="shared" si="14"/>
        <v>-66.666666666666671</v>
      </c>
    </row>
    <row r="263" spans="1:7" x14ac:dyDescent="0.3">
      <c r="A263">
        <v>21</v>
      </c>
      <c r="B263">
        <v>2</v>
      </c>
      <c r="C263">
        <v>95</v>
      </c>
      <c r="D263">
        <v>49</v>
      </c>
      <c r="E263">
        <f t="shared" si="12"/>
        <v>46</v>
      </c>
      <c r="F263">
        <f t="shared" si="13"/>
        <v>0.51578947368421058</v>
      </c>
      <c r="G263">
        <f t="shared" si="14"/>
        <v>51.578947368421055</v>
      </c>
    </row>
    <row r="264" spans="1:7" x14ac:dyDescent="0.3">
      <c r="A264">
        <v>21</v>
      </c>
      <c r="B264">
        <v>3</v>
      </c>
      <c r="C264">
        <v>166</v>
      </c>
      <c r="D264">
        <v>214</v>
      </c>
      <c r="E264">
        <f t="shared" si="12"/>
        <v>48</v>
      </c>
      <c r="F264">
        <f t="shared" si="13"/>
        <v>0.71084337349397586</v>
      </c>
      <c r="G264">
        <f t="shared" si="14"/>
        <v>71.084337349397586</v>
      </c>
    </row>
    <row r="265" spans="1:7" x14ac:dyDescent="0.3">
      <c r="A265">
        <v>21</v>
      </c>
      <c r="B265">
        <v>4</v>
      </c>
      <c r="C265">
        <v>55</v>
      </c>
      <c r="D265">
        <v>175</v>
      </c>
      <c r="E265">
        <f t="shared" si="12"/>
        <v>120</v>
      </c>
      <c r="F265">
        <f t="shared" si="13"/>
        <v>-1.1818181818181817</v>
      </c>
      <c r="G265">
        <f t="shared" si="14"/>
        <v>-118.18181818181816</v>
      </c>
    </row>
    <row r="266" spans="1:7" x14ac:dyDescent="0.3">
      <c r="A266">
        <v>21</v>
      </c>
      <c r="B266">
        <v>5</v>
      </c>
      <c r="C266">
        <v>148</v>
      </c>
      <c r="D266">
        <v>76</v>
      </c>
      <c r="E266">
        <f t="shared" si="12"/>
        <v>72</v>
      </c>
      <c r="F266">
        <f t="shared" si="13"/>
        <v>0.51351351351351349</v>
      </c>
      <c r="G266">
        <f t="shared" si="14"/>
        <v>51.351351351351347</v>
      </c>
    </row>
    <row r="267" spans="1:7" x14ac:dyDescent="0.3">
      <c r="A267">
        <v>21</v>
      </c>
      <c r="B267">
        <v>6</v>
      </c>
      <c r="C267">
        <v>173</v>
      </c>
      <c r="D267">
        <v>78</v>
      </c>
      <c r="E267">
        <f t="shared" si="12"/>
        <v>95</v>
      </c>
      <c r="F267">
        <f t="shared" si="13"/>
        <v>0.45086705202312138</v>
      </c>
      <c r="G267">
        <f t="shared" si="14"/>
        <v>45.086705202312139</v>
      </c>
    </row>
    <row r="268" spans="1:7" x14ac:dyDescent="0.3">
      <c r="A268">
        <v>21</v>
      </c>
      <c r="B268">
        <v>7</v>
      </c>
      <c r="C268">
        <v>86</v>
      </c>
      <c r="D268">
        <v>43</v>
      </c>
      <c r="E268">
        <f t="shared" si="12"/>
        <v>43</v>
      </c>
      <c r="F268">
        <f t="shared" si="13"/>
        <v>0.5</v>
      </c>
      <c r="G268">
        <f t="shared" si="14"/>
        <v>50</v>
      </c>
    </row>
    <row r="269" spans="1:7" x14ac:dyDescent="0.3">
      <c r="A269">
        <v>21</v>
      </c>
      <c r="B269">
        <v>8</v>
      </c>
      <c r="C269">
        <v>73</v>
      </c>
      <c r="D269">
        <v>172</v>
      </c>
      <c r="E269">
        <f t="shared" si="12"/>
        <v>99</v>
      </c>
      <c r="F269">
        <f t="shared" si="13"/>
        <v>-0.35616438356164393</v>
      </c>
      <c r="G269">
        <f t="shared" si="14"/>
        <v>-35.616438356164394</v>
      </c>
    </row>
    <row r="270" spans="1:7" x14ac:dyDescent="0.3">
      <c r="A270">
        <v>21</v>
      </c>
      <c r="B270">
        <v>9</v>
      </c>
      <c r="C270">
        <v>142</v>
      </c>
      <c r="D270">
        <v>188</v>
      </c>
      <c r="E270">
        <f t="shared" si="12"/>
        <v>46</v>
      </c>
      <c r="F270">
        <f t="shared" si="13"/>
        <v>0.676056338028169</v>
      </c>
      <c r="G270">
        <f t="shared" si="14"/>
        <v>67.605633802816897</v>
      </c>
    </row>
    <row r="271" spans="1:7" x14ac:dyDescent="0.3">
      <c r="A271">
        <v>21</v>
      </c>
      <c r="B271">
        <v>10</v>
      </c>
      <c r="C271">
        <v>95</v>
      </c>
      <c r="D271">
        <v>30</v>
      </c>
      <c r="E271">
        <f t="shared" si="12"/>
        <v>65</v>
      </c>
      <c r="F271">
        <f t="shared" si="13"/>
        <v>0.31578947368421051</v>
      </c>
      <c r="G271">
        <f t="shared" si="14"/>
        <v>31.578947368421051</v>
      </c>
    </row>
    <row r="272" spans="1:7" x14ac:dyDescent="0.3">
      <c r="A272">
        <v>21</v>
      </c>
      <c r="B272">
        <v>11</v>
      </c>
      <c r="C272">
        <v>144</v>
      </c>
      <c r="D272">
        <v>146</v>
      </c>
      <c r="E272">
        <f t="shared" si="12"/>
        <v>2</v>
      </c>
      <c r="F272">
        <f t="shared" si="13"/>
        <v>0.98611111111111116</v>
      </c>
      <c r="G272">
        <f t="shared" si="14"/>
        <v>98.611111111111114</v>
      </c>
    </row>
    <row r="273" spans="1:7" x14ac:dyDescent="0.3">
      <c r="A273">
        <v>21</v>
      </c>
      <c r="B273">
        <v>12</v>
      </c>
      <c r="C273">
        <v>148</v>
      </c>
      <c r="D273">
        <v>83</v>
      </c>
      <c r="E273">
        <f t="shared" si="12"/>
        <v>65</v>
      </c>
      <c r="F273">
        <f t="shared" si="13"/>
        <v>0.56081081081081074</v>
      </c>
      <c r="G273">
        <f t="shared" si="14"/>
        <v>56.081081081081074</v>
      </c>
    </row>
    <row r="274" spans="1:7" x14ac:dyDescent="0.3">
      <c r="A274">
        <v>21</v>
      </c>
      <c r="B274">
        <v>13</v>
      </c>
      <c r="C274">
        <v>165</v>
      </c>
      <c r="D274">
        <v>147</v>
      </c>
      <c r="E274">
        <f t="shared" si="12"/>
        <v>18</v>
      </c>
      <c r="F274">
        <f t="shared" si="13"/>
        <v>0.89090909090909087</v>
      </c>
      <c r="G274">
        <f t="shared" si="14"/>
        <v>89.090909090909093</v>
      </c>
    </row>
    <row r="275" spans="1:7" x14ac:dyDescent="0.3">
      <c r="A275">
        <v>22</v>
      </c>
      <c r="B275">
        <v>1</v>
      </c>
      <c r="C275">
        <v>193</v>
      </c>
      <c r="D275">
        <v>210</v>
      </c>
      <c r="E275">
        <f t="shared" si="12"/>
        <v>17</v>
      </c>
      <c r="F275">
        <f t="shared" si="13"/>
        <v>0.91191709844559588</v>
      </c>
      <c r="G275">
        <f t="shared" si="14"/>
        <v>91.191709844559583</v>
      </c>
    </row>
    <row r="276" spans="1:7" x14ac:dyDescent="0.3">
      <c r="A276">
        <v>22</v>
      </c>
      <c r="B276">
        <v>2</v>
      </c>
      <c r="C276">
        <v>62</v>
      </c>
      <c r="D276">
        <v>52</v>
      </c>
      <c r="E276">
        <f t="shared" si="12"/>
        <v>10</v>
      </c>
      <c r="F276">
        <f t="shared" si="13"/>
        <v>0.83870967741935487</v>
      </c>
      <c r="G276">
        <f t="shared" si="14"/>
        <v>83.870967741935488</v>
      </c>
    </row>
    <row r="277" spans="1:7" x14ac:dyDescent="0.3">
      <c r="A277">
        <v>22</v>
      </c>
      <c r="B277">
        <v>3</v>
      </c>
      <c r="C277">
        <v>163</v>
      </c>
      <c r="D277">
        <v>82</v>
      </c>
      <c r="E277">
        <f t="shared" si="12"/>
        <v>81</v>
      </c>
      <c r="F277">
        <f t="shared" si="13"/>
        <v>0.50306748466257667</v>
      </c>
      <c r="G277">
        <f t="shared" si="14"/>
        <v>50.306748466257666</v>
      </c>
    </row>
    <row r="278" spans="1:7" x14ac:dyDescent="0.3">
      <c r="A278">
        <v>22</v>
      </c>
      <c r="B278">
        <v>4</v>
      </c>
      <c r="C278">
        <v>173</v>
      </c>
      <c r="D278">
        <v>194</v>
      </c>
      <c r="E278">
        <f t="shared" si="12"/>
        <v>21</v>
      </c>
      <c r="F278">
        <f t="shared" si="13"/>
        <v>0.87861271676300579</v>
      </c>
      <c r="G278">
        <f t="shared" si="14"/>
        <v>87.861271676300575</v>
      </c>
    </row>
    <row r="279" spans="1:7" x14ac:dyDescent="0.3">
      <c r="A279">
        <v>22</v>
      </c>
      <c r="B279">
        <v>5</v>
      </c>
      <c r="C279">
        <v>155</v>
      </c>
      <c r="D279">
        <v>112</v>
      </c>
      <c r="E279">
        <f t="shared" si="12"/>
        <v>43</v>
      </c>
      <c r="F279">
        <f t="shared" si="13"/>
        <v>0.72258064516129039</v>
      </c>
      <c r="G279">
        <f t="shared" si="14"/>
        <v>72.258064516129039</v>
      </c>
    </row>
    <row r="280" spans="1:7" x14ac:dyDescent="0.3">
      <c r="A280">
        <v>22</v>
      </c>
      <c r="B280">
        <v>6</v>
      </c>
      <c r="C280">
        <v>196</v>
      </c>
      <c r="D280">
        <v>174</v>
      </c>
      <c r="E280">
        <f t="shared" si="12"/>
        <v>22</v>
      </c>
      <c r="F280">
        <f t="shared" si="13"/>
        <v>0.88775510204081631</v>
      </c>
      <c r="G280">
        <f t="shared" si="14"/>
        <v>88.775510204081627</v>
      </c>
    </row>
    <row r="281" spans="1:7" x14ac:dyDescent="0.3">
      <c r="A281">
        <v>22</v>
      </c>
      <c r="B281">
        <v>7</v>
      </c>
      <c r="C281">
        <v>194</v>
      </c>
      <c r="D281">
        <v>114</v>
      </c>
      <c r="E281">
        <f t="shared" si="12"/>
        <v>80</v>
      </c>
      <c r="F281">
        <f t="shared" si="13"/>
        <v>0.58762886597938147</v>
      </c>
      <c r="G281">
        <f t="shared" si="14"/>
        <v>58.762886597938149</v>
      </c>
    </row>
    <row r="282" spans="1:7" x14ac:dyDescent="0.3">
      <c r="A282">
        <v>22</v>
      </c>
      <c r="B282">
        <v>8</v>
      </c>
      <c r="C282">
        <v>169</v>
      </c>
      <c r="D282">
        <v>107</v>
      </c>
      <c r="E282">
        <f t="shared" si="12"/>
        <v>62</v>
      </c>
      <c r="F282">
        <f t="shared" si="13"/>
        <v>0.63313609467455623</v>
      </c>
      <c r="G282">
        <f t="shared" si="14"/>
        <v>63.31360946745562</v>
      </c>
    </row>
    <row r="283" spans="1:7" x14ac:dyDescent="0.3">
      <c r="A283">
        <v>22</v>
      </c>
      <c r="B283">
        <v>9</v>
      </c>
      <c r="C283">
        <v>112</v>
      </c>
      <c r="D283">
        <v>139</v>
      </c>
      <c r="E283">
        <f t="shared" si="12"/>
        <v>27</v>
      </c>
      <c r="F283">
        <f t="shared" si="13"/>
        <v>0.7589285714285714</v>
      </c>
      <c r="G283">
        <f t="shared" si="14"/>
        <v>75.892857142857139</v>
      </c>
    </row>
    <row r="284" spans="1:7" x14ac:dyDescent="0.3">
      <c r="A284">
        <v>22</v>
      </c>
      <c r="B284">
        <v>10</v>
      </c>
      <c r="C284">
        <v>68</v>
      </c>
      <c r="D284">
        <v>30</v>
      </c>
      <c r="E284">
        <f t="shared" si="12"/>
        <v>38</v>
      </c>
      <c r="F284">
        <f t="shared" si="13"/>
        <v>0.44117647058823528</v>
      </c>
      <c r="G284">
        <f t="shared" si="14"/>
        <v>44.117647058823529</v>
      </c>
    </row>
    <row r="285" spans="1:7" x14ac:dyDescent="0.3">
      <c r="A285">
        <v>22</v>
      </c>
      <c r="B285">
        <v>11</v>
      </c>
      <c r="C285">
        <v>141</v>
      </c>
      <c r="D285">
        <v>80</v>
      </c>
      <c r="E285">
        <f t="shared" si="12"/>
        <v>61</v>
      </c>
      <c r="F285">
        <f t="shared" si="13"/>
        <v>0.56737588652482263</v>
      </c>
      <c r="G285">
        <f t="shared" si="14"/>
        <v>56.737588652482259</v>
      </c>
    </row>
    <row r="286" spans="1:7" x14ac:dyDescent="0.3">
      <c r="A286">
        <v>22</v>
      </c>
      <c r="B286">
        <v>12</v>
      </c>
      <c r="C286">
        <v>107</v>
      </c>
      <c r="D286">
        <v>202</v>
      </c>
      <c r="E286">
        <f t="shared" si="12"/>
        <v>95</v>
      </c>
      <c r="F286">
        <f t="shared" si="13"/>
        <v>0.11214953271028039</v>
      </c>
      <c r="G286">
        <f t="shared" si="14"/>
        <v>11.214953271028039</v>
      </c>
    </row>
    <row r="287" spans="1:7" x14ac:dyDescent="0.3">
      <c r="A287">
        <v>22</v>
      </c>
      <c r="B287">
        <v>13</v>
      </c>
      <c r="C287">
        <v>139</v>
      </c>
      <c r="D287">
        <v>33</v>
      </c>
      <c r="E287">
        <f t="shared" si="12"/>
        <v>106</v>
      </c>
      <c r="F287">
        <f t="shared" si="13"/>
        <v>0.23741007194244601</v>
      </c>
      <c r="G287">
        <f t="shared" si="14"/>
        <v>23.741007194244602</v>
      </c>
    </row>
    <row r="288" spans="1:7" x14ac:dyDescent="0.3">
      <c r="A288">
        <v>23</v>
      </c>
      <c r="B288">
        <v>1</v>
      </c>
      <c r="C288">
        <v>86</v>
      </c>
      <c r="D288">
        <v>130</v>
      </c>
      <c r="E288">
        <f t="shared" si="12"/>
        <v>44</v>
      </c>
      <c r="F288">
        <f t="shared" si="13"/>
        <v>0.48837209302325579</v>
      </c>
      <c r="G288">
        <f t="shared" si="14"/>
        <v>48.837209302325576</v>
      </c>
    </row>
    <row r="289" spans="1:7" x14ac:dyDescent="0.3">
      <c r="A289">
        <v>23</v>
      </c>
      <c r="B289">
        <v>2</v>
      </c>
      <c r="C289">
        <v>148</v>
      </c>
      <c r="D289">
        <v>41</v>
      </c>
      <c r="E289">
        <f t="shared" si="12"/>
        <v>107</v>
      </c>
      <c r="F289">
        <f t="shared" si="13"/>
        <v>0.27702702702702697</v>
      </c>
      <c r="G289">
        <f t="shared" si="14"/>
        <v>27.702702702702698</v>
      </c>
    </row>
    <row r="290" spans="1:7" x14ac:dyDescent="0.3">
      <c r="A290">
        <v>23</v>
      </c>
      <c r="B290">
        <v>3</v>
      </c>
      <c r="C290">
        <v>153</v>
      </c>
      <c r="D290">
        <v>96</v>
      </c>
      <c r="E290">
        <f t="shared" si="12"/>
        <v>57</v>
      </c>
      <c r="F290">
        <f t="shared" si="13"/>
        <v>0.62745098039215685</v>
      </c>
      <c r="G290">
        <f t="shared" si="14"/>
        <v>62.745098039215684</v>
      </c>
    </row>
    <row r="291" spans="1:7" x14ac:dyDescent="0.3">
      <c r="A291">
        <v>23</v>
      </c>
      <c r="B291">
        <v>4</v>
      </c>
      <c r="C291">
        <v>84</v>
      </c>
      <c r="D291">
        <v>94</v>
      </c>
      <c r="E291">
        <f t="shared" si="12"/>
        <v>10</v>
      </c>
      <c r="F291">
        <f t="shared" si="13"/>
        <v>0.88095238095238093</v>
      </c>
      <c r="G291">
        <f t="shared" si="14"/>
        <v>88.095238095238088</v>
      </c>
    </row>
    <row r="292" spans="1:7" x14ac:dyDescent="0.3">
      <c r="A292">
        <v>23</v>
      </c>
      <c r="B292">
        <v>5</v>
      </c>
      <c r="C292">
        <v>150</v>
      </c>
      <c r="D292">
        <v>190</v>
      </c>
      <c r="E292">
        <f t="shared" si="12"/>
        <v>40</v>
      </c>
      <c r="F292">
        <f t="shared" si="13"/>
        <v>0.73333333333333339</v>
      </c>
      <c r="G292">
        <f t="shared" si="14"/>
        <v>73.333333333333343</v>
      </c>
    </row>
    <row r="293" spans="1:7" x14ac:dyDescent="0.3">
      <c r="A293">
        <v>23</v>
      </c>
      <c r="B293">
        <v>6</v>
      </c>
      <c r="C293">
        <v>180</v>
      </c>
      <c r="D293">
        <v>197</v>
      </c>
      <c r="E293">
        <f t="shared" si="12"/>
        <v>17</v>
      </c>
      <c r="F293">
        <f t="shared" si="13"/>
        <v>0.90555555555555556</v>
      </c>
      <c r="G293">
        <f t="shared" si="14"/>
        <v>90.555555555555557</v>
      </c>
    </row>
    <row r="294" spans="1:7" x14ac:dyDescent="0.3">
      <c r="A294">
        <v>23</v>
      </c>
      <c r="B294">
        <v>7</v>
      </c>
      <c r="C294">
        <v>50</v>
      </c>
      <c r="D294">
        <v>103</v>
      </c>
      <c r="E294">
        <f t="shared" si="12"/>
        <v>53</v>
      </c>
      <c r="F294">
        <f t="shared" si="13"/>
        <v>-6.0000000000000053E-2</v>
      </c>
      <c r="G294">
        <f t="shared" si="14"/>
        <v>-6.0000000000000053</v>
      </c>
    </row>
    <row r="295" spans="1:7" x14ac:dyDescent="0.3">
      <c r="A295">
        <v>23</v>
      </c>
      <c r="B295">
        <v>8</v>
      </c>
      <c r="C295">
        <v>54</v>
      </c>
      <c r="D295">
        <v>72</v>
      </c>
      <c r="E295">
        <f t="shared" si="12"/>
        <v>18</v>
      </c>
      <c r="F295">
        <f t="shared" si="13"/>
        <v>0.66666666666666674</v>
      </c>
      <c r="G295">
        <f t="shared" si="14"/>
        <v>66.666666666666671</v>
      </c>
    </row>
    <row r="296" spans="1:7" x14ac:dyDescent="0.3">
      <c r="A296">
        <v>23</v>
      </c>
      <c r="B296">
        <v>9</v>
      </c>
      <c r="C296">
        <v>191</v>
      </c>
      <c r="D296">
        <v>73</v>
      </c>
      <c r="E296">
        <f t="shared" si="12"/>
        <v>118</v>
      </c>
      <c r="F296">
        <f t="shared" si="13"/>
        <v>0.38219895287958117</v>
      </c>
      <c r="G296">
        <f t="shared" si="14"/>
        <v>38.219895287958117</v>
      </c>
    </row>
    <row r="297" spans="1:7" x14ac:dyDescent="0.3">
      <c r="A297">
        <v>23</v>
      </c>
      <c r="B297">
        <v>10</v>
      </c>
      <c r="C297">
        <v>152</v>
      </c>
      <c r="D297">
        <v>58</v>
      </c>
      <c r="E297">
        <f t="shared" si="12"/>
        <v>94</v>
      </c>
      <c r="F297">
        <f t="shared" si="13"/>
        <v>0.38157894736842102</v>
      </c>
      <c r="G297">
        <f t="shared" si="14"/>
        <v>38.157894736842103</v>
      </c>
    </row>
    <row r="298" spans="1:7" x14ac:dyDescent="0.3">
      <c r="A298">
        <v>23</v>
      </c>
      <c r="B298">
        <v>11</v>
      </c>
      <c r="C298">
        <v>76</v>
      </c>
      <c r="D298">
        <v>170</v>
      </c>
      <c r="E298">
        <f t="shared" si="12"/>
        <v>94</v>
      </c>
      <c r="F298">
        <f t="shared" si="13"/>
        <v>-0.23684210526315796</v>
      </c>
      <c r="G298">
        <f t="shared" si="14"/>
        <v>-23.684210526315795</v>
      </c>
    </row>
    <row r="299" spans="1:7" x14ac:dyDescent="0.3">
      <c r="A299">
        <v>23</v>
      </c>
      <c r="B299">
        <v>12</v>
      </c>
      <c r="C299">
        <v>186</v>
      </c>
      <c r="D299">
        <v>41</v>
      </c>
      <c r="E299">
        <f t="shared" si="12"/>
        <v>145</v>
      </c>
      <c r="F299">
        <f t="shared" si="13"/>
        <v>0.22043010752688175</v>
      </c>
      <c r="G299">
        <f t="shared" si="14"/>
        <v>22.043010752688176</v>
      </c>
    </row>
    <row r="300" spans="1:7" x14ac:dyDescent="0.3">
      <c r="A300">
        <v>23</v>
      </c>
      <c r="B300">
        <v>13</v>
      </c>
      <c r="C300">
        <v>64</v>
      </c>
      <c r="D300">
        <v>124</v>
      </c>
      <c r="E300">
        <f t="shared" si="12"/>
        <v>60</v>
      </c>
      <c r="F300">
        <f t="shared" si="13"/>
        <v>6.25E-2</v>
      </c>
      <c r="G300">
        <f t="shared" si="14"/>
        <v>6.25</v>
      </c>
    </row>
    <row r="301" spans="1:7" x14ac:dyDescent="0.3">
      <c r="A301">
        <v>24</v>
      </c>
      <c r="B301">
        <v>1</v>
      </c>
      <c r="C301">
        <v>116</v>
      </c>
      <c r="D301">
        <v>32</v>
      </c>
      <c r="E301">
        <f t="shared" si="12"/>
        <v>84</v>
      </c>
      <c r="F301">
        <f t="shared" si="13"/>
        <v>0.27586206896551724</v>
      </c>
      <c r="G301">
        <f t="shared" si="14"/>
        <v>27.586206896551722</v>
      </c>
    </row>
    <row r="302" spans="1:7" x14ac:dyDescent="0.3">
      <c r="A302">
        <v>24</v>
      </c>
      <c r="B302">
        <v>2</v>
      </c>
      <c r="C302">
        <v>177</v>
      </c>
      <c r="D302">
        <v>173</v>
      </c>
      <c r="E302">
        <f t="shared" si="12"/>
        <v>4</v>
      </c>
      <c r="F302">
        <f t="shared" si="13"/>
        <v>0.97740112994350281</v>
      </c>
      <c r="G302">
        <f t="shared" si="14"/>
        <v>97.740112994350284</v>
      </c>
    </row>
    <row r="303" spans="1:7" x14ac:dyDescent="0.3">
      <c r="A303">
        <v>24</v>
      </c>
      <c r="B303">
        <v>3</v>
      </c>
      <c r="C303">
        <v>67</v>
      </c>
      <c r="D303">
        <v>214</v>
      </c>
      <c r="E303">
        <f t="shared" si="12"/>
        <v>147</v>
      </c>
      <c r="F303">
        <f t="shared" si="13"/>
        <v>-1.1940298507462686</v>
      </c>
      <c r="G303">
        <f t="shared" si="14"/>
        <v>-119.40298507462686</v>
      </c>
    </row>
    <row r="304" spans="1:7" x14ac:dyDescent="0.3">
      <c r="A304">
        <v>24</v>
      </c>
      <c r="B304">
        <v>4</v>
      </c>
      <c r="C304">
        <v>74</v>
      </c>
      <c r="D304">
        <v>41</v>
      </c>
      <c r="E304">
        <f t="shared" si="12"/>
        <v>33</v>
      </c>
      <c r="F304">
        <f t="shared" si="13"/>
        <v>0.55405405405405406</v>
      </c>
      <c r="G304">
        <f t="shared" si="14"/>
        <v>55.405405405405403</v>
      </c>
    </row>
    <row r="305" spans="1:7" x14ac:dyDescent="0.3">
      <c r="A305">
        <v>24</v>
      </c>
      <c r="B305">
        <v>5</v>
      </c>
      <c r="C305">
        <v>103</v>
      </c>
      <c r="D305">
        <v>103</v>
      </c>
      <c r="E305">
        <f t="shared" si="12"/>
        <v>0</v>
      </c>
      <c r="F305">
        <f t="shared" si="13"/>
        <v>1</v>
      </c>
      <c r="G305">
        <f t="shared" si="14"/>
        <v>100</v>
      </c>
    </row>
    <row r="306" spans="1:7" x14ac:dyDescent="0.3">
      <c r="A306">
        <v>24</v>
      </c>
      <c r="B306">
        <v>6</v>
      </c>
      <c r="C306">
        <v>107</v>
      </c>
      <c r="D306">
        <v>45</v>
      </c>
      <c r="E306">
        <f t="shared" si="12"/>
        <v>62</v>
      </c>
      <c r="F306">
        <f t="shared" si="13"/>
        <v>0.42056074766355145</v>
      </c>
      <c r="G306">
        <f t="shared" si="14"/>
        <v>42.056074766355145</v>
      </c>
    </row>
    <row r="307" spans="1:7" x14ac:dyDescent="0.3">
      <c r="A307">
        <v>24</v>
      </c>
      <c r="B307">
        <v>7</v>
      </c>
      <c r="C307">
        <v>116</v>
      </c>
      <c r="D307">
        <v>131</v>
      </c>
      <c r="E307">
        <f t="shared" si="12"/>
        <v>15</v>
      </c>
      <c r="F307">
        <f t="shared" si="13"/>
        <v>0.87068965517241381</v>
      </c>
      <c r="G307">
        <f t="shared" si="14"/>
        <v>87.068965517241381</v>
      </c>
    </row>
    <row r="308" spans="1:7" x14ac:dyDescent="0.3">
      <c r="A308">
        <v>24</v>
      </c>
      <c r="B308">
        <v>8</v>
      </c>
      <c r="C308">
        <v>153</v>
      </c>
      <c r="D308">
        <v>181</v>
      </c>
      <c r="E308">
        <f t="shared" si="12"/>
        <v>28</v>
      </c>
      <c r="F308">
        <f t="shared" si="13"/>
        <v>0.81699346405228757</v>
      </c>
      <c r="G308">
        <f t="shared" si="14"/>
        <v>81.699346405228752</v>
      </c>
    </row>
    <row r="309" spans="1:7" x14ac:dyDescent="0.3">
      <c r="A309">
        <v>24</v>
      </c>
      <c r="B309">
        <v>9</v>
      </c>
      <c r="C309">
        <v>73</v>
      </c>
      <c r="D309">
        <v>185</v>
      </c>
      <c r="E309">
        <f t="shared" si="12"/>
        <v>112</v>
      </c>
      <c r="F309">
        <f t="shared" si="13"/>
        <v>-0.53424657534246567</v>
      </c>
      <c r="G309">
        <f t="shared" si="14"/>
        <v>-53.424657534246563</v>
      </c>
    </row>
    <row r="310" spans="1:7" x14ac:dyDescent="0.3">
      <c r="A310">
        <v>24</v>
      </c>
      <c r="B310">
        <v>10</v>
      </c>
      <c r="C310">
        <v>163</v>
      </c>
      <c r="D310">
        <v>146</v>
      </c>
      <c r="E310">
        <f t="shared" si="12"/>
        <v>17</v>
      </c>
      <c r="F310">
        <f t="shared" si="13"/>
        <v>0.89570552147239269</v>
      </c>
      <c r="G310">
        <f t="shared" si="14"/>
        <v>89.570552147239269</v>
      </c>
    </row>
    <row r="311" spans="1:7" x14ac:dyDescent="0.3">
      <c r="A311">
        <v>24</v>
      </c>
      <c r="B311">
        <v>11</v>
      </c>
      <c r="C311">
        <v>81</v>
      </c>
      <c r="D311">
        <v>37</v>
      </c>
      <c r="E311">
        <f t="shared" si="12"/>
        <v>44</v>
      </c>
      <c r="F311">
        <f t="shared" si="13"/>
        <v>0.45679012345679015</v>
      </c>
      <c r="G311">
        <f t="shared" si="14"/>
        <v>45.679012345679013</v>
      </c>
    </row>
    <row r="312" spans="1:7" x14ac:dyDescent="0.3">
      <c r="A312">
        <v>24</v>
      </c>
      <c r="B312">
        <v>12</v>
      </c>
      <c r="C312">
        <v>135</v>
      </c>
      <c r="D312">
        <v>151</v>
      </c>
      <c r="E312">
        <f t="shared" si="12"/>
        <v>16</v>
      </c>
      <c r="F312">
        <f t="shared" si="13"/>
        <v>0.88148148148148153</v>
      </c>
      <c r="G312">
        <f t="shared" si="14"/>
        <v>88.148148148148152</v>
      </c>
    </row>
    <row r="313" spans="1:7" x14ac:dyDescent="0.3">
      <c r="A313">
        <v>24</v>
      </c>
      <c r="B313">
        <v>13</v>
      </c>
      <c r="C313">
        <v>176</v>
      </c>
      <c r="D313">
        <v>121</v>
      </c>
      <c r="E313">
        <f t="shared" si="12"/>
        <v>55</v>
      </c>
      <c r="F313">
        <f t="shared" si="13"/>
        <v>0.6875</v>
      </c>
      <c r="G313">
        <f t="shared" si="14"/>
        <v>68.75</v>
      </c>
    </row>
    <row r="314" spans="1:7" x14ac:dyDescent="0.3">
      <c r="A314">
        <v>25</v>
      </c>
      <c r="B314">
        <v>1</v>
      </c>
      <c r="C314">
        <v>100</v>
      </c>
      <c r="D314">
        <v>148</v>
      </c>
      <c r="E314">
        <f t="shared" si="12"/>
        <v>48</v>
      </c>
      <c r="F314">
        <f t="shared" si="13"/>
        <v>0.52</v>
      </c>
      <c r="G314">
        <f t="shared" si="14"/>
        <v>52</v>
      </c>
    </row>
    <row r="315" spans="1:7" x14ac:dyDescent="0.3">
      <c r="A315">
        <v>25</v>
      </c>
      <c r="B315">
        <v>2</v>
      </c>
      <c r="C315">
        <v>112</v>
      </c>
      <c r="D315">
        <v>62</v>
      </c>
      <c r="E315">
        <f t="shared" si="12"/>
        <v>50</v>
      </c>
      <c r="F315">
        <f t="shared" si="13"/>
        <v>0.5535714285714286</v>
      </c>
      <c r="G315">
        <f t="shared" si="14"/>
        <v>55.357142857142861</v>
      </c>
    </row>
    <row r="316" spans="1:7" x14ac:dyDescent="0.3">
      <c r="A316">
        <v>25</v>
      </c>
      <c r="B316">
        <v>3</v>
      </c>
      <c r="C316">
        <v>174</v>
      </c>
      <c r="D316">
        <v>147</v>
      </c>
      <c r="E316">
        <f t="shared" si="12"/>
        <v>27</v>
      </c>
      <c r="F316">
        <f t="shared" si="13"/>
        <v>0.84482758620689657</v>
      </c>
      <c r="G316">
        <f t="shared" si="14"/>
        <v>84.482758620689651</v>
      </c>
    </row>
    <row r="317" spans="1:7" x14ac:dyDescent="0.3">
      <c r="A317">
        <v>25</v>
      </c>
      <c r="B317">
        <v>4</v>
      </c>
      <c r="C317">
        <v>199</v>
      </c>
      <c r="D317">
        <v>94</v>
      </c>
      <c r="E317">
        <f t="shared" si="12"/>
        <v>105</v>
      </c>
      <c r="F317">
        <f t="shared" si="13"/>
        <v>0.47236180904522618</v>
      </c>
      <c r="G317">
        <f t="shared" si="14"/>
        <v>47.23618090452262</v>
      </c>
    </row>
    <row r="318" spans="1:7" x14ac:dyDescent="0.3">
      <c r="A318">
        <v>25</v>
      </c>
      <c r="B318">
        <v>5</v>
      </c>
      <c r="C318">
        <v>107</v>
      </c>
      <c r="D318">
        <v>175</v>
      </c>
      <c r="E318">
        <f t="shared" si="12"/>
        <v>68</v>
      </c>
      <c r="F318">
        <f t="shared" si="13"/>
        <v>0.36448598130841126</v>
      </c>
      <c r="G318">
        <f t="shared" si="14"/>
        <v>36.448598130841127</v>
      </c>
    </row>
    <row r="319" spans="1:7" x14ac:dyDescent="0.3">
      <c r="A319">
        <v>25</v>
      </c>
      <c r="B319">
        <v>6</v>
      </c>
      <c r="C319">
        <v>107</v>
      </c>
      <c r="D319">
        <v>206</v>
      </c>
      <c r="E319">
        <f t="shared" si="12"/>
        <v>99</v>
      </c>
      <c r="F319">
        <f t="shared" si="13"/>
        <v>7.4766355140186924E-2</v>
      </c>
      <c r="G319">
        <f t="shared" si="14"/>
        <v>7.4766355140186924</v>
      </c>
    </row>
    <row r="320" spans="1:7" x14ac:dyDescent="0.3">
      <c r="A320">
        <v>25</v>
      </c>
      <c r="B320">
        <v>7</v>
      </c>
      <c r="C320">
        <v>135</v>
      </c>
      <c r="D320">
        <v>40</v>
      </c>
      <c r="E320">
        <f t="shared" si="12"/>
        <v>95</v>
      </c>
      <c r="F320">
        <f t="shared" si="13"/>
        <v>0.29629629629629628</v>
      </c>
      <c r="G320">
        <f t="shared" si="14"/>
        <v>29.629629629629626</v>
      </c>
    </row>
    <row r="321" spans="1:7" x14ac:dyDescent="0.3">
      <c r="A321">
        <v>25</v>
      </c>
      <c r="B321">
        <v>8</v>
      </c>
      <c r="C321">
        <v>98</v>
      </c>
      <c r="D321">
        <v>114</v>
      </c>
      <c r="E321">
        <f t="shared" si="12"/>
        <v>16</v>
      </c>
      <c r="F321">
        <f t="shared" si="13"/>
        <v>0.83673469387755106</v>
      </c>
      <c r="G321">
        <f t="shared" si="14"/>
        <v>83.673469387755105</v>
      </c>
    </row>
    <row r="322" spans="1:7" x14ac:dyDescent="0.3">
      <c r="A322">
        <v>25</v>
      </c>
      <c r="B322">
        <v>9</v>
      </c>
      <c r="C322">
        <v>119</v>
      </c>
      <c r="D322">
        <v>55</v>
      </c>
      <c r="E322">
        <f t="shared" si="12"/>
        <v>64</v>
      </c>
      <c r="F322">
        <f t="shared" si="13"/>
        <v>0.46218487394957986</v>
      </c>
      <c r="G322">
        <f t="shared" si="14"/>
        <v>46.218487394957982</v>
      </c>
    </row>
    <row r="323" spans="1:7" x14ac:dyDescent="0.3">
      <c r="A323">
        <v>25</v>
      </c>
      <c r="B323">
        <v>10</v>
      </c>
      <c r="C323">
        <v>64</v>
      </c>
      <c r="D323">
        <v>92</v>
      </c>
      <c r="E323">
        <f t="shared" ref="E323:E326" si="15">ABS(C323 - D323)</f>
        <v>28</v>
      </c>
      <c r="F323">
        <f t="shared" ref="F323:F326" si="16">1 - ABS(C323 - D323)/C323</f>
        <v>0.5625</v>
      </c>
      <c r="G323">
        <f t="shared" ref="G323:G326" si="17">F323*100</f>
        <v>56.25</v>
      </c>
    </row>
    <row r="324" spans="1:7" x14ac:dyDescent="0.3">
      <c r="A324">
        <v>25</v>
      </c>
      <c r="B324">
        <v>11</v>
      </c>
      <c r="C324">
        <v>103</v>
      </c>
      <c r="D324">
        <v>115</v>
      </c>
      <c r="E324">
        <f t="shared" si="15"/>
        <v>12</v>
      </c>
      <c r="F324">
        <f t="shared" si="16"/>
        <v>0.88349514563106801</v>
      </c>
      <c r="G324">
        <f t="shared" si="17"/>
        <v>88.349514563106794</v>
      </c>
    </row>
    <row r="325" spans="1:7" x14ac:dyDescent="0.3">
      <c r="A325">
        <v>25</v>
      </c>
      <c r="B325">
        <v>12</v>
      </c>
      <c r="C325">
        <v>150</v>
      </c>
      <c r="D325">
        <v>88</v>
      </c>
      <c r="E325">
        <f t="shared" si="15"/>
        <v>62</v>
      </c>
      <c r="F325">
        <f t="shared" si="16"/>
        <v>0.58666666666666667</v>
      </c>
      <c r="G325">
        <f t="shared" si="17"/>
        <v>58.666666666666664</v>
      </c>
    </row>
    <row r="326" spans="1:7" x14ac:dyDescent="0.3">
      <c r="A326">
        <v>25</v>
      </c>
      <c r="B326">
        <v>13</v>
      </c>
      <c r="C326">
        <v>57</v>
      </c>
      <c r="D326">
        <v>56</v>
      </c>
      <c r="E326">
        <f t="shared" si="15"/>
        <v>1</v>
      </c>
      <c r="F326">
        <f t="shared" si="16"/>
        <v>0.98245614035087714</v>
      </c>
      <c r="G326">
        <f t="shared" si="17"/>
        <v>98.245614035087712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6"/>
  <sheetViews>
    <sheetView workbookViewId="0"/>
  </sheetViews>
  <sheetFormatPr defaultRowHeight="14.4" x14ac:dyDescent="0.3"/>
  <cols>
    <col min="1" max="1" width="14.6640625" customWidth="1"/>
    <col min="2" max="2" width="17.6640625" customWidth="1"/>
  </cols>
  <sheetData>
    <row r="1" spans="1:2" x14ac:dyDescent="0.3">
      <c r="A1" s="1" t="s">
        <v>37</v>
      </c>
      <c r="B1" s="1" t="s">
        <v>44</v>
      </c>
    </row>
    <row r="2" spans="1:2" x14ac:dyDescent="0.3">
      <c r="A2">
        <v>1</v>
      </c>
      <c r="B2">
        <v>970</v>
      </c>
    </row>
    <row r="3" spans="1:2" x14ac:dyDescent="0.3">
      <c r="A3">
        <v>2</v>
      </c>
      <c r="B3">
        <v>1040</v>
      </c>
    </row>
    <row r="4" spans="1:2" x14ac:dyDescent="0.3">
      <c r="A4">
        <v>3</v>
      </c>
      <c r="B4">
        <v>4467</v>
      </c>
    </row>
    <row r="5" spans="1:2" x14ac:dyDescent="0.3">
      <c r="A5">
        <v>4</v>
      </c>
      <c r="B5">
        <v>719</v>
      </c>
    </row>
    <row r="6" spans="1:2" x14ac:dyDescent="0.3">
      <c r="A6">
        <v>5</v>
      </c>
      <c r="B6">
        <v>6127</v>
      </c>
    </row>
    <row r="7" spans="1:2" x14ac:dyDescent="0.3">
      <c r="A7">
        <v>6</v>
      </c>
      <c r="B7">
        <v>6695</v>
      </c>
    </row>
    <row r="8" spans="1:2" x14ac:dyDescent="0.3">
      <c r="A8">
        <v>7</v>
      </c>
      <c r="B8">
        <v>2780</v>
      </c>
    </row>
    <row r="9" spans="1:2" x14ac:dyDescent="0.3">
      <c r="A9">
        <v>8</v>
      </c>
      <c r="B9">
        <v>7750</v>
      </c>
    </row>
    <row r="10" spans="1:2" x14ac:dyDescent="0.3">
      <c r="A10">
        <v>9</v>
      </c>
      <c r="B10">
        <v>8607</v>
      </c>
    </row>
    <row r="11" spans="1:2" x14ac:dyDescent="0.3">
      <c r="A11">
        <v>10</v>
      </c>
      <c r="B11">
        <v>6603</v>
      </c>
    </row>
    <row r="12" spans="1:2" x14ac:dyDescent="0.3">
      <c r="A12">
        <v>11</v>
      </c>
      <c r="B12">
        <v>3160</v>
      </c>
    </row>
    <row r="13" spans="1:2" x14ac:dyDescent="0.3">
      <c r="A13">
        <v>12</v>
      </c>
      <c r="B13">
        <v>3335</v>
      </c>
    </row>
    <row r="14" spans="1:2" x14ac:dyDescent="0.3">
      <c r="A14">
        <v>13</v>
      </c>
      <c r="B14">
        <v>206</v>
      </c>
    </row>
    <row r="15" spans="1:2" x14ac:dyDescent="0.3">
      <c r="A15">
        <v>14</v>
      </c>
      <c r="B15">
        <v>7069</v>
      </c>
    </row>
    <row r="16" spans="1:2" x14ac:dyDescent="0.3">
      <c r="A16">
        <v>15</v>
      </c>
      <c r="B16">
        <v>3760</v>
      </c>
    </row>
    <row r="17" spans="1:2" x14ac:dyDescent="0.3">
      <c r="A17">
        <v>16</v>
      </c>
      <c r="B17">
        <v>1270</v>
      </c>
    </row>
    <row r="18" spans="1:2" x14ac:dyDescent="0.3">
      <c r="A18">
        <v>17</v>
      </c>
      <c r="B18">
        <v>3442</v>
      </c>
    </row>
    <row r="19" spans="1:2" x14ac:dyDescent="0.3">
      <c r="A19">
        <v>18</v>
      </c>
      <c r="B19">
        <v>4731</v>
      </c>
    </row>
    <row r="20" spans="1:2" x14ac:dyDescent="0.3">
      <c r="A20">
        <v>19</v>
      </c>
      <c r="B20">
        <v>8760</v>
      </c>
    </row>
    <row r="21" spans="1:2" x14ac:dyDescent="0.3">
      <c r="A21">
        <v>20</v>
      </c>
      <c r="B21">
        <v>1064</v>
      </c>
    </row>
    <row r="22" spans="1:2" x14ac:dyDescent="0.3">
      <c r="A22">
        <v>21</v>
      </c>
      <c r="B22">
        <v>4932</v>
      </c>
    </row>
    <row r="23" spans="1:2" x14ac:dyDescent="0.3">
      <c r="A23">
        <v>22</v>
      </c>
      <c r="B23">
        <v>1174</v>
      </c>
    </row>
    <row r="24" spans="1:2" x14ac:dyDescent="0.3">
      <c r="A24">
        <v>23</v>
      </c>
      <c r="B24">
        <v>4687</v>
      </c>
    </row>
    <row r="25" spans="1:2" x14ac:dyDescent="0.3">
      <c r="A25">
        <v>24</v>
      </c>
      <c r="B25">
        <v>1386</v>
      </c>
    </row>
    <row r="26" spans="1:2" x14ac:dyDescent="0.3">
      <c r="A26">
        <v>25</v>
      </c>
      <c r="B26">
        <v>2148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5E40-4655-4933-ADD1-F06E71A990D6}">
  <dimension ref="A1:F326"/>
  <sheetViews>
    <sheetView topLeftCell="A3" workbookViewId="0">
      <selection activeCell="C28" sqref="A4:C28"/>
    </sheetView>
  </sheetViews>
  <sheetFormatPr defaultRowHeight="14.4" x14ac:dyDescent="0.3"/>
  <cols>
    <col min="1" max="1" width="12.5546875" bestFit="1" customWidth="1"/>
    <col min="2" max="2" width="19.21875" bestFit="1" customWidth="1"/>
    <col min="3" max="3" width="27.77734375" bestFit="1" customWidth="1"/>
    <col min="4" max="4" width="24.5546875" bestFit="1" customWidth="1"/>
    <col min="6" max="6" width="23.33203125" customWidth="1"/>
  </cols>
  <sheetData>
    <row r="1" spans="1:6" x14ac:dyDescent="0.3">
      <c r="E1" s="1" t="s">
        <v>0</v>
      </c>
      <c r="F1" s="5" t="s">
        <v>47</v>
      </c>
    </row>
    <row r="2" spans="1:6" x14ac:dyDescent="0.3">
      <c r="E2">
        <v>1</v>
      </c>
      <c r="F2">
        <f>SUMIF(Forecast_Actuals!A:A, E2, Forecast_Actuals!C:C)</f>
        <v>1446</v>
      </c>
    </row>
    <row r="3" spans="1:6" x14ac:dyDescent="0.3">
      <c r="A3" s="3" t="s">
        <v>48</v>
      </c>
      <c r="B3" t="s">
        <v>50</v>
      </c>
      <c r="C3" t="s">
        <v>52</v>
      </c>
      <c r="E3">
        <v>1</v>
      </c>
      <c r="F3">
        <f>SUMIF(Forecast_Actuals!A:A, E3, Forecast_Actuals!C:C)</f>
        <v>1446</v>
      </c>
    </row>
    <row r="4" spans="1:6" x14ac:dyDescent="0.3">
      <c r="A4" s="4">
        <v>1</v>
      </c>
      <c r="B4">
        <v>973</v>
      </c>
      <c r="C4">
        <v>8.0128587428967499</v>
      </c>
      <c r="E4">
        <v>1</v>
      </c>
      <c r="F4">
        <f>SUMIF(Forecast_Actuals!A:A, E4, Forecast_Actuals!C:C)</f>
        <v>1446</v>
      </c>
    </row>
    <row r="5" spans="1:6" x14ac:dyDescent="0.3">
      <c r="A5" s="4">
        <v>2</v>
      </c>
      <c r="B5">
        <v>629</v>
      </c>
      <c r="C5">
        <v>60.38097853949138</v>
      </c>
      <c r="E5">
        <v>1</v>
      </c>
      <c r="F5">
        <f>SUMIF(Forecast_Actuals!A:A, E5, Forecast_Actuals!C:C)</f>
        <v>1446</v>
      </c>
    </row>
    <row r="6" spans="1:6" x14ac:dyDescent="0.3">
      <c r="A6" s="4">
        <v>3</v>
      </c>
      <c r="B6">
        <v>1187</v>
      </c>
      <c r="C6">
        <v>23.528311608511373</v>
      </c>
      <c r="E6">
        <v>1</v>
      </c>
      <c r="F6">
        <f>SUMIF(Forecast_Actuals!A:A, E6, Forecast_Actuals!C:C)</f>
        <v>1446</v>
      </c>
    </row>
    <row r="7" spans="1:6" x14ac:dyDescent="0.3">
      <c r="A7" s="4">
        <v>4</v>
      </c>
      <c r="B7">
        <v>612</v>
      </c>
      <c r="C7">
        <v>55.108988835840449</v>
      </c>
      <c r="E7">
        <v>1</v>
      </c>
      <c r="F7">
        <f>SUMIF(Forecast_Actuals!A:A, E7, Forecast_Actuals!C:C)</f>
        <v>1446</v>
      </c>
    </row>
    <row r="8" spans="1:6" x14ac:dyDescent="0.3">
      <c r="A8" s="4">
        <v>5</v>
      </c>
      <c r="B8">
        <v>587</v>
      </c>
      <c r="C8">
        <v>63.428295138605705</v>
      </c>
      <c r="E8">
        <v>1</v>
      </c>
      <c r="F8">
        <f>SUMIF(Forecast_Actuals!A:A, E8, Forecast_Actuals!C:C)</f>
        <v>1446</v>
      </c>
    </row>
    <row r="9" spans="1:6" x14ac:dyDescent="0.3">
      <c r="A9" s="4">
        <v>6</v>
      </c>
      <c r="B9">
        <v>880</v>
      </c>
      <c r="C9">
        <v>37.329941119994317</v>
      </c>
      <c r="E9">
        <v>1</v>
      </c>
      <c r="F9">
        <f>SUMIF(Forecast_Actuals!A:A, E9, Forecast_Actuals!C:C)</f>
        <v>1446</v>
      </c>
    </row>
    <row r="10" spans="1:6" x14ac:dyDescent="0.3">
      <c r="A10" s="4">
        <v>7</v>
      </c>
      <c r="B10">
        <v>567</v>
      </c>
      <c r="C10">
        <v>72.141070887403671</v>
      </c>
      <c r="E10">
        <v>1</v>
      </c>
      <c r="F10">
        <f>SUMIF(Forecast_Actuals!A:A, E10, Forecast_Actuals!C:C)</f>
        <v>1446</v>
      </c>
    </row>
    <row r="11" spans="1:6" x14ac:dyDescent="0.3">
      <c r="A11" s="4">
        <v>8</v>
      </c>
      <c r="B11">
        <v>590</v>
      </c>
      <c r="C11">
        <v>58.235247672278213</v>
      </c>
      <c r="E11">
        <v>1</v>
      </c>
      <c r="F11">
        <f>SUMIF(Forecast_Actuals!A:A, E11, Forecast_Actuals!C:C)</f>
        <v>1446</v>
      </c>
    </row>
    <row r="12" spans="1:6" x14ac:dyDescent="0.3">
      <c r="A12" s="4">
        <v>9</v>
      </c>
      <c r="B12">
        <v>893</v>
      </c>
      <c r="C12">
        <v>24.300448212322959</v>
      </c>
      <c r="E12">
        <v>1</v>
      </c>
      <c r="F12">
        <f>SUMIF(Forecast_Actuals!A:A, E12, Forecast_Actuals!C:C)</f>
        <v>1446</v>
      </c>
    </row>
    <row r="13" spans="1:6" x14ac:dyDescent="0.3">
      <c r="A13" s="4">
        <v>10</v>
      </c>
      <c r="B13">
        <v>769</v>
      </c>
      <c r="C13">
        <v>37.171580845122158</v>
      </c>
      <c r="E13">
        <v>1</v>
      </c>
      <c r="F13">
        <f>SUMIF(Forecast_Actuals!A:A, E13, Forecast_Actuals!C:C)</f>
        <v>1446</v>
      </c>
    </row>
    <row r="14" spans="1:6" x14ac:dyDescent="0.3">
      <c r="A14" s="4">
        <v>11</v>
      </c>
      <c r="B14">
        <v>653</v>
      </c>
      <c r="C14">
        <v>59.990555992217814</v>
      </c>
      <c r="E14">
        <v>1</v>
      </c>
      <c r="F14">
        <f>SUMIF(Forecast_Actuals!A:A, E14, Forecast_Actuals!C:C)</f>
        <v>1446</v>
      </c>
    </row>
    <row r="15" spans="1:6" x14ac:dyDescent="0.3">
      <c r="A15" s="4">
        <v>12</v>
      </c>
      <c r="B15">
        <v>568</v>
      </c>
      <c r="C15">
        <v>49.950629464999743</v>
      </c>
      <c r="E15">
        <v>2</v>
      </c>
      <c r="F15">
        <f>SUMIF(Forecast_Actuals!A:A, E15, Forecast_Actuals!C:C)</f>
        <v>1673</v>
      </c>
    </row>
    <row r="16" spans="1:6" x14ac:dyDescent="0.3">
      <c r="A16" s="4">
        <v>13</v>
      </c>
      <c r="B16">
        <v>530</v>
      </c>
      <c r="C16">
        <v>61.963256800679446</v>
      </c>
      <c r="E16">
        <v>2</v>
      </c>
      <c r="F16">
        <f>SUMIF(Forecast_Actuals!A:A, E16, Forecast_Actuals!C:C)</f>
        <v>1673</v>
      </c>
    </row>
    <row r="17" spans="1:6" x14ac:dyDescent="0.3">
      <c r="A17" s="4">
        <v>14</v>
      </c>
      <c r="B17">
        <v>663</v>
      </c>
      <c r="C17">
        <v>40.374274057147204</v>
      </c>
      <c r="E17">
        <v>2</v>
      </c>
      <c r="F17">
        <f>SUMIF(Forecast_Actuals!A:A, E17, Forecast_Actuals!C:C)</f>
        <v>1673</v>
      </c>
    </row>
    <row r="18" spans="1:6" x14ac:dyDescent="0.3">
      <c r="A18" s="4">
        <v>15</v>
      </c>
      <c r="B18">
        <v>719</v>
      </c>
      <c r="C18">
        <v>47.00581237547636</v>
      </c>
      <c r="E18">
        <v>2</v>
      </c>
      <c r="F18">
        <f>SUMIF(Forecast_Actuals!A:A, E18, Forecast_Actuals!C:C)</f>
        <v>1673</v>
      </c>
    </row>
    <row r="19" spans="1:6" x14ac:dyDescent="0.3">
      <c r="A19" s="4">
        <v>16</v>
      </c>
      <c r="B19">
        <v>877</v>
      </c>
      <c r="C19">
        <v>42.930867079079498</v>
      </c>
      <c r="E19">
        <v>2</v>
      </c>
      <c r="F19">
        <f>SUMIF(Forecast_Actuals!A:A, E19, Forecast_Actuals!C:C)</f>
        <v>1673</v>
      </c>
    </row>
    <row r="20" spans="1:6" x14ac:dyDescent="0.3">
      <c r="A20" s="4">
        <v>17</v>
      </c>
      <c r="B20">
        <v>919</v>
      </c>
      <c r="C20">
        <v>38.317294621671479</v>
      </c>
      <c r="E20">
        <v>2</v>
      </c>
      <c r="F20">
        <f>SUMIF(Forecast_Actuals!A:A, E20, Forecast_Actuals!C:C)</f>
        <v>1673</v>
      </c>
    </row>
    <row r="21" spans="1:6" x14ac:dyDescent="0.3">
      <c r="A21" s="4">
        <v>18</v>
      </c>
      <c r="B21">
        <v>852</v>
      </c>
      <c r="C21">
        <v>40.547723568423862</v>
      </c>
      <c r="E21">
        <v>2</v>
      </c>
      <c r="F21">
        <f>SUMIF(Forecast_Actuals!A:A, E21, Forecast_Actuals!C:C)</f>
        <v>1673</v>
      </c>
    </row>
    <row r="22" spans="1:6" x14ac:dyDescent="0.3">
      <c r="A22" s="4">
        <v>19</v>
      </c>
      <c r="B22">
        <v>634</v>
      </c>
      <c r="C22">
        <v>46.12690010891734</v>
      </c>
      <c r="E22">
        <v>2</v>
      </c>
      <c r="F22">
        <f>SUMIF(Forecast_Actuals!A:A, E22, Forecast_Actuals!C:C)</f>
        <v>1673</v>
      </c>
    </row>
    <row r="23" spans="1:6" x14ac:dyDescent="0.3">
      <c r="A23" s="4">
        <v>20</v>
      </c>
      <c r="B23">
        <v>954</v>
      </c>
      <c r="C23">
        <v>29.593406941630313</v>
      </c>
      <c r="E23">
        <v>2</v>
      </c>
      <c r="F23">
        <f>SUMIF(Forecast_Actuals!A:A, E23, Forecast_Actuals!C:C)</f>
        <v>1673</v>
      </c>
    </row>
    <row r="24" spans="1:6" x14ac:dyDescent="0.3">
      <c r="A24" s="4">
        <v>21</v>
      </c>
      <c r="B24">
        <v>829</v>
      </c>
      <c r="C24">
        <v>30.123392347782467</v>
      </c>
      <c r="E24">
        <v>2</v>
      </c>
      <c r="F24">
        <f>SUMIF(Forecast_Actuals!A:A, E24, Forecast_Actuals!C:C)</f>
        <v>1673</v>
      </c>
    </row>
    <row r="25" spans="1:6" x14ac:dyDescent="0.3">
      <c r="A25" s="4">
        <v>22</v>
      </c>
      <c r="B25">
        <v>663</v>
      </c>
      <c r="C25">
        <v>62.157293987237949</v>
      </c>
      <c r="E25">
        <v>2</v>
      </c>
      <c r="F25">
        <f>SUMIF(Forecast_Actuals!A:A, E25, Forecast_Actuals!C:C)</f>
        <v>1673</v>
      </c>
    </row>
    <row r="26" spans="1:6" x14ac:dyDescent="0.3">
      <c r="A26" s="4">
        <v>23</v>
      </c>
      <c r="B26">
        <v>857</v>
      </c>
      <c r="C26">
        <v>40.994030303554638</v>
      </c>
      <c r="E26">
        <v>2</v>
      </c>
      <c r="F26">
        <f>SUMIF(Forecast_Actuals!A:A, E26, Forecast_Actuals!C:C)</f>
        <v>1673</v>
      </c>
    </row>
    <row r="27" spans="1:6" x14ac:dyDescent="0.3">
      <c r="A27" s="4">
        <v>24</v>
      </c>
      <c r="B27">
        <v>617</v>
      </c>
      <c r="C27">
        <v>46.990475539794289</v>
      </c>
      <c r="E27">
        <v>2</v>
      </c>
      <c r="F27">
        <f>SUMIF(Forecast_Actuals!A:A, E27, Forecast_Actuals!C:C)</f>
        <v>1673</v>
      </c>
    </row>
    <row r="28" spans="1:6" x14ac:dyDescent="0.3">
      <c r="A28" s="4">
        <v>25</v>
      </c>
      <c r="B28">
        <v>675</v>
      </c>
      <c r="C28">
        <v>57.233438284955291</v>
      </c>
      <c r="E28">
        <v>3</v>
      </c>
      <c r="F28">
        <f>SUMIF(Forecast_Actuals!A:A, E28, Forecast_Actuals!C:C)</f>
        <v>1651</v>
      </c>
    </row>
    <row r="29" spans="1:6" x14ac:dyDescent="0.3">
      <c r="A29" s="4" t="s">
        <v>49</v>
      </c>
      <c r="B29">
        <v>18697</v>
      </c>
      <c r="C29">
        <v>45.357482923041331</v>
      </c>
      <c r="E29">
        <v>3</v>
      </c>
      <c r="F29">
        <f>SUMIF(Forecast_Actuals!A:A, E29, Forecast_Actuals!C:C)</f>
        <v>1651</v>
      </c>
    </row>
    <row r="30" spans="1:6" x14ac:dyDescent="0.3">
      <c r="E30">
        <v>3</v>
      </c>
      <c r="F30">
        <f>SUMIF(Forecast_Actuals!A:A, E30, Forecast_Actuals!C:C)</f>
        <v>1651</v>
      </c>
    </row>
    <row r="31" spans="1:6" x14ac:dyDescent="0.3">
      <c r="E31">
        <v>3</v>
      </c>
      <c r="F31">
        <f>SUMIF(Forecast_Actuals!A:A, E31, Forecast_Actuals!C:C)</f>
        <v>1651</v>
      </c>
    </row>
    <row r="32" spans="1:6" x14ac:dyDescent="0.3">
      <c r="E32">
        <v>3</v>
      </c>
      <c r="F32">
        <f>SUMIF(Forecast_Actuals!A:A, E32, Forecast_Actuals!C:C)</f>
        <v>1651</v>
      </c>
    </row>
    <row r="33" spans="5:6" x14ac:dyDescent="0.3">
      <c r="E33">
        <v>3</v>
      </c>
      <c r="F33">
        <f>SUMIF(Forecast_Actuals!A:A, E33, Forecast_Actuals!C:C)</f>
        <v>1651</v>
      </c>
    </row>
    <row r="34" spans="5:6" x14ac:dyDescent="0.3">
      <c r="E34">
        <v>3</v>
      </c>
      <c r="F34">
        <f>SUMIF(Forecast_Actuals!A:A, E34, Forecast_Actuals!C:C)</f>
        <v>1651</v>
      </c>
    </row>
    <row r="35" spans="5:6" x14ac:dyDescent="0.3">
      <c r="E35">
        <v>3</v>
      </c>
      <c r="F35">
        <f>SUMIF(Forecast_Actuals!A:A, E35, Forecast_Actuals!C:C)</f>
        <v>1651</v>
      </c>
    </row>
    <row r="36" spans="5:6" x14ac:dyDescent="0.3">
      <c r="E36">
        <v>3</v>
      </c>
      <c r="F36">
        <f>SUMIF(Forecast_Actuals!A:A, E36, Forecast_Actuals!C:C)</f>
        <v>1651</v>
      </c>
    </row>
    <row r="37" spans="5:6" x14ac:dyDescent="0.3">
      <c r="E37">
        <v>3</v>
      </c>
      <c r="F37">
        <f>SUMIF(Forecast_Actuals!A:A, E37, Forecast_Actuals!C:C)</f>
        <v>1651</v>
      </c>
    </row>
    <row r="38" spans="5:6" x14ac:dyDescent="0.3">
      <c r="E38">
        <v>3</v>
      </c>
      <c r="F38">
        <f>SUMIF(Forecast_Actuals!A:A, E38, Forecast_Actuals!C:C)</f>
        <v>1651</v>
      </c>
    </row>
    <row r="39" spans="5:6" x14ac:dyDescent="0.3">
      <c r="E39">
        <v>3</v>
      </c>
      <c r="F39">
        <f>SUMIF(Forecast_Actuals!A:A, E39, Forecast_Actuals!C:C)</f>
        <v>1651</v>
      </c>
    </row>
    <row r="40" spans="5:6" x14ac:dyDescent="0.3">
      <c r="E40">
        <v>3</v>
      </c>
      <c r="F40">
        <f>SUMIF(Forecast_Actuals!A:A, E40, Forecast_Actuals!C:C)</f>
        <v>1651</v>
      </c>
    </row>
    <row r="41" spans="5:6" x14ac:dyDescent="0.3">
      <c r="E41">
        <v>4</v>
      </c>
      <c r="F41">
        <f>SUMIF(Forecast_Actuals!A:A, E41, Forecast_Actuals!C:C)</f>
        <v>1551</v>
      </c>
    </row>
    <row r="42" spans="5:6" x14ac:dyDescent="0.3">
      <c r="E42">
        <v>4</v>
      </c>
      <c r="F42">
        <f>SUMIF(Forecast_Actuals!A:A, E42, Forecast_Actuals!C:C)</f>
        <v>1551</v>
      </c>
    </row>
    <row r="43" spans="5:6" x14ac:dyDescent="0.3">
      <c r="E43">
        <v>4</v>
      </c>
      <c r="F43">
        <f>SUMIF(Forecast_Actuals!A:A, E43, Forecast_Actuals!C:C)</f>
        <v>1551</v>
      </c>
    </row>
    <row r="44" spans="5:6" x14ac:dyDescent="0.3">
      <c r="E44">
        <v>4</v>
      </c>
      <c r="F44">
        <f>SUMIF(Forecast_Actuals!A:A, E44, Forecast_Actuals!C:C)</f>
        <v>1551</v>
      </c>
    </row>
    <row r="45" spans="5:6" x14ac:dyDescent="0.3">
      <c r="E45">
        <v>4</v>
      </c>
      <c r="F45">
        <f>SUMIF(Forecast_Actuals!A:A, E45, Forecast_Actuals!C:C)</f>
        <v>1551</v>
      </c>
    </row>
    <row r="46" spans="5:6" x14ac:dyDescent="0.3">
      <c r="E46">
        <v>4</v>
      </c>
      <c r="F46">
        <f>SUMIF(Forecast_Actuals!A:A, E46, Forecast_Actuals!C:C)</f>
        <v>1551</v>
      </c>
    </row>
    <row r="47" spans="5:6" x14ac:dyDescent="0.3">
      <c r="E47">
        <v>4</v>
      </c>
      <c r="F47">
        <f>SUMIF(Forecast_Actuals!A:A, E47, Forecast_Actuals!C:C)</f>
        <v>1551</v>
      </c>
    </row>
    <row r="48" spans="5:6" x14ac:dyDescent="0.3">
      <c r="E48">
        <v>4</v>
      </c>
      <c r="F48">
        <f>SUMIF(Forecast_Actuals!A:A, E48, Forecast_Actuals!C:C)</f>
        <v>1551</v>
      </c>
    </row>
    <row r="49" spans="5:6" x14ac:dyDescent="0.3">
      <c r="E49">
        <v>4</v>
      </c>
      <c r="F49">
        <f>SUMIF(Forecast_Actuals!A:A, E49, Forecast_Actuals!C:C)</f>
        <v>1551</v>
      </c>
    </row>
    <row r="50" spans="5:6" x14ac:dyDescent="0.3">
      <c r="E50">
        <v>4</v>
      </c>
      <c r="F50">
        <f>SUMIF(Forecast_Actuals!A:A, E50, Forecast_Actuals!C:C)</f>
        <v>1551</v>
      </c>
    </row>
    <row r="51" spans="5:6" x14ac:dyDescent="0.3">
      <c r="E51">
        <v>4</v>
      </c>
      <c r="F51">
        <f>SUMIF(Forecast_Actuals!A:A, E51, Forecast_Actuals!C:C)</f>
        <v>1551</v>
      </c>
    </row>
    <row r="52" spans="5:6" x14ac:dyDescent="0.3">
      <c r="E52">
        <v>4</v>
      </c>
      <c r="F52">
        <f>SUMIF(Forecast_Actuals!A:A, E52, Forecast_Actuals!C:C)</f>
        <v>1551</v>
      </c>
    </row>
    <row r="53" spans="5:6" x14ac:dyDescent="0.3">
      <c r="E53">
        <v>4</v>
      </c>
      <c r="F53">
        <f>SUMIF(Forecast_Actuals!A:A, E53, Forecast_Actuals!C:C)</f>
        <v>1551</v>
      </c>
    </row>
    <row r="54" spans="5:6" x14ac:dyDescent="0.3">
      <c r="E54">
        <v>5</v>
      </c>
      <c r="F54">
        <f>SUMIF(Forecast_Actuals!A:A, E54, Forecast_Actuals!C:C)</f>
        <v>1800</v>
      </c>
    </row>
    <row r="55" spans="5:6" x14ac:dyDescent="0.3">
      <c r="E55">
        <v>5</v>
      </c>
      <c r="F55">
        <f>SUMIF(Forecast_Actuals!A:A, E55, Forecast_Actuals!C:C)</f>
        <v>1800</v>
      </c>
    </row>
    <row r="56" spans="5:6" x14ac:dyDescent="0.3">
      <c r="E56">
        <v>5</v>
      </c>
      <c r="F56">
        <f>SUMIF(Forecast_Actuals!A:A, E56, Forecast_Actuals!C:C)</f>
        <v>1800</v>
      </c>
    </row>
    <row r="57" spans="5:6" x14ac:dyDescent="0.3">
      <c r="E57">
        <v>5</v>
      </c>
      <c r="F57">
        <f>SUMIF(Forecast_Actuals!A:A, E57, Forecast_Actuals!C:C)</f>
        <v>1800</v>
      </c>
    </row>
    <row r="58" spans="5:6" x14ac:dyDescent="0.3">
      <c r="E58">
        <v>5</v>
      </c>
      <c r="F58">
        <f>SUMIF(Forecast_Actuals!A:A, E58, Forecast_Actuals!C:C)</f>
        <v>1800</v>
      </c>
    </row>
    <row r="59" spans="5:6" x14ac:dyDescent="0.3">
      <c r="E59">
        <v>5</v>
      </c>
      <c r="F59">
        <f>SUMIF(Forecast_Actuals!A:A, E59, Forecast_Actuals!C:C)</f>
        <v>1800</v>
      </c>
    </row>
    <row r="60" spans="5:6" x14ac:dyDescent="0.3">
      <c r="E60">
        <v>5</v>
      </c>
      <c r="F60">
        <f>SUMIF(Forecast_Actuals!A:A, E60, Forecast_Actuals!C:C)</f>
        <v>1800</v>
      </c>
    </row>
    <row r="61" spans="5:6" x14ac:dyDescent="0.3">
      <c r="E61">
        <v>5</v>
      </c>
      <c r="F61">
        <f>SUMIF(Forecast_Actuals!A:A, E61, Forecast_Actuals!C:C)</f>
        <v>1800</v>
      </c>
    </row>
    <row r="62" spans="5:6" x14ac:dyDescent="0.3">
      <c r="E62">
        <v>5</v>
      </c>
      <c r="F62">
        <f>SUMIF(Forecast_Actuals!A:A, E62, Forecast_Actuals!C:C)</f>
        <v>1800</v>
      </c>
    </row>
    <row r="63" spans="5:6" x14ac:dyDescent="0.3">
      <c r="E63">
        <v>5</v>
      </c>
      <c r="F63">
        <f>SUMIF(Forecast_Actuals!A:A, E63, Forecast_Actuals!C:C)</f>
        <v>1800</v>
      </c>
    </row>
    <row r="64" spans="5:6" x14ac:dyDescent="0.3">
      <c r="E64">
        <v>5</v>
      </c>
      <c r="F64">
        <f>SUMIF(Forecast_Actuals!A:A, E64, Forecast_Actuals!C:C)</f>
        <v>1800</v>
      </c>
    </row>
    <row r="65" spans="5:6" x14ac:dyDescent="0.3">
      <c r="E65">
        <v>5</v>
      </c>
      <c r="F65">
        <f>SUMIF(Forecast_Actuals!A:A, E65, Forecast_Actuals!C:C)</f>
        <v>1800</v>
      </c>
    </row>
    <row r="66" spans="5:6" x14ac:dyDescent="0.3">
      <c r="E66">
        <v>5</v>
      </c>
      <c r="F66">
        <f>SUMIF(Forecast_Actuals!A:A, E66, Forecast_Actuals!C:C)</f>
        <v>1800</v>
      </c>
    </row>
    <row r="67" spans="5:6" x14ac:dyDescent="0.3">
      <c r="E67">
        <v>6</v>
      </c>
      <c r="F67">
        <f>SUMIF(Forecast_Actuals!A:A, E67, Forecast_Actuals!C:C)</f>
        <v>1809</v>
      </c>
    </row>
    <row r="68" spans="5:6" x14ac:dyDescent="0.3">
      <c r="E68">
        <v>6</v>
      </c>
      <c r="F68">
        <f>SUMIF(Forecast_Actuals!A:A, E68, Forecast_Actuals!C:C)</f>
        <v>1809</v>
      </c>
    </row>
    <row r="69" spans="5:6" x14ac:dyDescent="0.3">
      <c r="E69">
        <v>6</v>
      </c>
      <c r="F69">
        <f>SUMIF(Forecast_Actuals!A:A, E69, Forecast_Actuals!C:C)</f>
        <v>1809</v>
      </c>
    </row>
    <row r="70" spans="5:6" x14ac:dyDescent="0.3">
      <c r="E70">
        <v>6</v>
      </c>
      <c r="F70">
        <f>SUMIF(Forecast_Actuals!A:A, E70, Forecast_Actuals!C:C)</f>
        <v>1809</v>
      </c>
    </row>
    <row r="71" spans="5:6" x14ac:dyDescent="0.3">
      <c r="E71">
        <v>6</v>
      </c>
      <c r="F71">
        <f>SUMIF(Forecast_Actuals!A:A, E71, Forecast_Actuals!C:C)</f>
        <v>1809</v>
      </c>
    </row>
    <row r="72" spans="5:6" x14ac:dyDescent="0.3">
      <c r="E72">
        <v>6</v>
      </c>
      <c r="F72">
        <f>SUMIF(Forecast_Actuals!A:A, E72, Forecast_Actuals!C:C)</f>
        <v>1809</v>
      </c>
    </row>
    <row r="73" spans="5:6" x14ac:dyDescent="0.3">
      <c r="E73">
        <v>6</v>
      </c>
      <c r="F73">
        <f>SUMIF(Forecast_Actuals!A:A, E73, Forecast_Actuals!C:C)</f>
        <v>1809</v>
      </c>
    </row>
    <row r="74" spans="5:6" x14ac:dyDescent="0.3">
      <c r="E74">
        <v>6</v>
      </c>
      <c r="F74">
        <f>SUMIF(Forecast_Actuals!A:A, E74, Forecast_Actuals!C:C)</f>
        <v>1809</v>
      </c>
    </row>
    <row r="75" spans="5:6" x14ac:dyDescent="0.3">
      <c r="E75">
        <v>6</v>
      </c>
      <c r="F75">
        <f>SUMIF(Forecast_Actuals!A:A, E75, Forecast_Actuals!C:C)</f>
        <v>1809</v>
      </c>
    </row>
    <row r="76" spans="5:6" x14ac:dyDescent="0.3">
      <c r="E76">
        <v>6</v>
      </c>
      <c r="F76">
        <f>SUMIF(Forecast_Actuals!A:A, E76, Forecast_Actuals!C:C)</f>
        <v>1809</v>
      </c>
    </row>
    <row r="77" spans="5:6" x14ac:dyDescent="0.3">
      <c r="E77">
        <v>6</v>
      </c>
      <c r="F77">
        <f>SUMIF(Forecast_Actuals!A:A, E77, Forecast_Actuals!C:C)</f>
        <v>1809</v>
      </c>
    </row>
    <row r="78" spans="5:6" x14ac:dyDescent="0.3">
      <c r="E78">
        <v>6</v>
      </c>
      <c r="F78">
        <f>SUMIF(Forecast_Actuals!A:A, E78, Forecast_Actuals!C:C)</f>
        <v>1809</v>
      </c>
    </row>
    <row r="79" spans="5:6" x14ac:dyDescent="0.3">
      <c r="E79">
        <v>6</v>
      </c>
      <c r="F79">
        <f>SUMIF(Forecast_Actuals!A:A, E79, Forecast_Actuals!C:C)</f>
        <v>1809</v>
      </c>
    </row>
    <row r="80" spans="5:6" x14ac:dyDescent="0.3">
      <c r="E80">
        <v>7</v>
      </c>
      <c r="F80">
        <f>SUMIF(Forecast_Actuals!A:A, E80, Forecast_Actuals!C:C)</f>
        <v>1988</v>
      </c>
    </row>
    <row r="81" spans="5:6" x14ac:dyDescent="0.3">
      <c r="E81">
        <v>7</v>
      </c>
      <c r="F81">
        <f>SUMIF(Forecast_Actuals!A:A, E81, Forecast_Actuals!C:C)</f>
        <v>1988</v>
      </c>
    </row>
    <row r="82" spans="5:6" x14ac:dyDescent="0.3">
      <c r="E82">
        <v>7</v>
      </c>
      <c r="F82">
        <f>SUMIF(Forecast_Actuals!A:A, E82, Forecast_Actuals!C:C)</f>
        <v>1988</v>
      </c>
    </row>
    <row r="83" spans="5:6" x14ac:dyDescent="0.3">
      <c r="E83">
        <v>7</v>
      </c>
      <c r="F83">
        <f>SUMIF(Forecast_Actuals!A:A, E83, Forecast_Actuals!C:C)</f>
        <v>1988</v>
      </c>
    </row>
    <row r="84" spans="5:6" x14ac:dyDescent="0.3">
      <c r="E84">
        <v>7</v>
      </c>
      <c r="F84">
        <f>SUMIF(Forecast_Actuals!A:A, E84, Forecast_Actuals!C:C)</f>
        <v>1988</v>
      </c>
    </row>
    <row r="85" spans="5:6" x14ac:dyDescent="0.3">
      <c r="E85">
        <v>7</v>
      </c>
      <c r="F85">
        <f>SUMIF(Forecast_Actuals!A:A, E85, Forecast_Actuals!C:C)</f>
        <v>1988</v>
      </c>
    </row>
    <row r="86" spans="5:6" x14ac:dyDescent="0.3">
      <c r="E86">
        <v>7</v>
      </c>
      <c r="F86">
        <f>SUMIF(Forecast_Actuals!A:A, E86, Forecast_Actuals!C:C)</f>
        <v>1988</v>
      </c>
    </row>
    <row r="87" spans="5:6" x14ac:dyDescent="0.3">
      <c r="E87">
        <v>7</v>
      </c>
      <c r="F87">
        <f>SUMIF(Forecast_Actuals!A:A, E87, Forecast_Actuals!C:C)</f>
        <v>1988</v>
      </c>
    </row>
    <row r="88" spans="5:6" x14ac:dyDescent="0.3">
      <c r="E88">
        <v>7</v>
      </c>
      <c r="F88">
        <f>SUMIF(Forecast_Actuals!A:A, E88, Forecast_Actuals!C:C)</f>
        <v>1988</v>
      </c>
    </row>
    <row r="89" spans="5:6" x14ac:dyDescent="0.3">
      <c r="E89">
        <v>7</v>
      </c>
      <c r="F89">
        <f>SUMIF(Forecast_Actuals!A:A, E89, Forecast_Actuals!C:C)</f>
        <v>1988</v>
      </c>
    </row>
    <row r="90" spans="5:6" x14ac:dyDescent="0.3">
      <c r="E90">
        <v>7</v>
      </c>
      <c r="F90">
        <f>SUMIF(Forecast_Actuals!A:A, E90, Forecast_Actuals!C:C)</f>
        <v>1988</v>
      </c>
    </row>
    <row r="91" spans="5:6" x14ac:dyDescent="0.3">
      <c r="E91">
        <v>7</v>
      </c>
      <c r="F91">
        <f>SUMIF(Forecast_Actuals!A:A, E91, Forecast_Actuals!C:C)</f>
        <v>1988</v>
      </c>
    </row>
    <row r="92" spans="5:6" x14ac:dyDescent="0.3">
      <c r="E92">
        <v>7</v>
      </c>
      <c r="F92">
        <f>SUMIF(Forecast_Actuals!A:A, E92, Forecast_Actuals!C:C)</f>
        <v>1988</v>
      </c>
    </row>
    <row r="93" spans="5:6" x14ac:dyDescent="0.3">
      <c r="E93">
        <v>8</v>
      </c>
      <c r="F93">
        <f>SUMIF(Forecast_Actuals!A:A, E93, Forecast_Actuals!C:C)</f>
        <v>1809</v>
      </c>
    </row>
    <row r="94" spans="5:6" x14ac:dyDescent="0.3">
      <c r="E94">
        <v>8</v>
      </c>
      <c r="F94">
        <f>SUMIF(Forecast_Actuals!A:A, E94, Forecast_Actuals!C:C)</f>
        <v>1809</v>
      </c>
    </row>
    <row r="95" spans="5:6" x14ac:dyDescent="0.3">
      <c r="E95">
        <v>8</v>
      </c>
      <c r="F95">
        <f>SUMIF(Forecast_Actuals!A:A, E95, Forecast_Actuals!C:C)</f>
        <v>1809</v>
      </c>
    </row>
    <row r="96" spans="5:6" x14ac:dyDescent="0.3">
      <c r="E96">
        <v>8</v>
      </c>
      <c r="F96">
        <f>SUMIF(Forecast_Actuals!A:A, E96, Forecast_Actuals!C:C)</f>
        <v>1809</v>
      </c>
    </row>
    <row r="97" spans="5:6" x14ac:dyDescent="0.3">
      <c r="E97">
        <v>8</v>
      </c>
      <c r="F97">
        <f>SUMIF(Forecast_Actuals!A:A, E97, Forecast_Actuals!C:C)</f>
        <v>1809</v>
      </c>
    </row>
    <row r="98" spans="5:6" x14ac:dyDescent="0.3">
      <c r="E98">
        <v>8</v>
      </c>
      <c r="F98">
        <f>SUMIF(Forecast_Actuals!A:A, E98, Forecast_Actuals!C:C)</f>
        <v>1809</v>
      </c>
    </row>
    <row r="99" spans="5:6" x14ac:dyDescent="0.3">
      <c r="E99">
        <v>8</v>
      </c>
      <c r="F99">
        <f>SUMIF(Forecast_Actuals!A:A, E99, Forecast_Actuals!C:C)</f>
        <v>1809</v>
      </c>
    </row>
    <row r="100" spans="5:6" x14ac:dyDescent="0.3">
      <c r="E100">
        <v>8</v>
      </c>
      <c r="F100">
        <f>SUMIF(Forecast_Actuals!A:A, E100, Forecast_Actuals!C:C)</f>
        <v>1809</v>
      </c>
    </row>
    <row r="101" spans="5:6" x14ac:dyDescent="0.3">
      <c r="E101">
        <v>8</v>
      </c>
      <c r="F101">
        <f>SUMIF(Forecast_Actuals!A:A, E101, Forecast_Actuals!C:C)</f>
        <v>1809</v>
      </c>
    </row>
    <row r="102" spans="5:6" x14ac:dyDescent="0.3">
      <c r="E102">
        <v>8</v>
      </c>
      <c r="F102">
        <f>SUMIF(Forecast_Actuals!A:A, E102, Forecast_Actuals!C:C)</f>
        <v>1809</v>
      </c>
    </row>
    <row r="103" spans="5:6" x14ac:dyDescent="0.3">
      <c r="E103">
        <v>8</v>
      </c>
      <c r="F103">
        <f>SUMIF(Forecast_Actuals!A:A, E103, Forecast_Actuals!C:C)</f>
        <v>1809</v>
      </c>
    </row>
    <row r="104" spans="5:6" x14ac:dyDescent="0.3">
      <c r="E104">
        <v>8</v>
      </c>
      <c r="F104">
        <f>SUMIF(Forecast_Actuals!A:A, E104, Forecast_Actuals!C:C)</f>
        <v>1809</v>
      </c>
    </row>
    <row r="105" spans="5:6" x14ac:dyDescent="0.3">
      <c r="E105">
        <v>8</v>
      </c>
      <c r="F105">
        <f>SUMIF(Forecast_Actuals!A:A, E105, Forecast_Actuals!C:C)</f>
        <v>1809</v>
      </c>
    </row>
    <row r="106" spans="5:6" x14ac:dyDescent="0.3">
      <c r="E106">
        <v>9</v>
      </c>
      <c r="F106">
        <f>SUMIF(Forecast_Actuals!A:A, E106, Forecast_Actuals!C:C)</f>
        <v>1627</v>
      </c>
    </row>
    <row r="107" spans="5:6" x14ac:dyDescent="0.3">
      <c r="E107">
        <v>9</v>
      </c>
      <c r="F107">
        <f>SUMIF(Forecast_Actuals!A:A, E107, Forecast_Actuals!C:C)</f>
        <v>1627</v>
      </c>
    </row>
    <row r="108" spans="5:6" x14ac:dyDescent="0.3">
      <c r="E108">
        <v>9</v>
      </c>
      <c r="F108">
        <f>SUMIF(Forecast_Actuals!A:A, E108, Forecast_Actuals!C:C)</f>
        <v>1627</v>
      </c>
    </row>
    <row r="109" spans="5:6" x14ac:dyDescent="0.3">
      <c r="E109">
        <v>9</v>
      </c>
      <c r="F109">
        <f>SUMIF(Forecast_Actuals!A:A, E109, Forecast_Actuals!C:C)</f>
        <v>1627</v>
      </c>
    </row>
    <row r="110" spans="5:6" x14ac:dyDescent="0.3">
      <c r="E110">
        <v>9</v>
      </c>
      <c r="F110">
        <f>SUMIF(Forecast_Actuals!A:A, E110, Forecast_Actuals!C:C)</f>
        <v>1627</v>
      </c>
    </row>
    <row r="111" spans="5:6" x14ac:dyDescent="0.3">
      <c r="E111">
        <v>9</v>
      </c>
      <c r="F111">
        <f>SUMIF(Forecast_Actuals!A:A, E111, Forecast_Actuals!C:C)</f>
        <v>1627</v>
      </c>
    </row>
    <row r="112" spans="5:6" x14ac:dyDescent="0.3">
      <c r="E112">
        <v>9</v>
      </c>
      <c r="F112">
        <f>SUMIF(Forecast_Actuals!A:A, E112, Forecast_Actuals!C:C)</f>
        <v>1627</v>
      </c>
    </row>
    <row r="113" spans="5:6" x14ac:dyDescent="0.3">
      <c r="E113">
        <v>9</v>
      </c>
      <c r="F113">
        <f>SUMIF(Forecast_Actuals!A:A, E113, Forecast_Actuals!C:C)</f>
        <v>1627</v>
      </c>
    </row>
    <row r="114" spans="5:6" x14ac:dyDescent="0.3">
      <c r="E114">
        <v>9</v>
      </c>
      <c r="F114">
        <f>SUMIF(Forecast_Actuals!A:A, E114, Forecast_Actuals!C:C)</f>
        <v>1627</v>
      </c>
    </row>
    <row r="115" spans="5:6" x14ac:dyDescent="0.3">
      <c r="E115">
        <v>9</v>
      </c>
      <c r="F115">
        <f>SUMIF(Forecast_Actuals!A:A, E115, Forecast_Actuals!C:C)</f>
        <v>1627</v>
      </c>
    </row>
    <row r="116" spans="5:6" x14ac:dyDescent="0.3">
      <c r="E116">
        <v>9</v>
      </c>
      <c r="F116">
        <f>SUMIF(Forecast_Actuals!A:A, E116, Forecast_Actuals!C:C)</f>
        <v>1627</v>
      </c>
    </row>
    <row r="117" spans="5:6" x14ac:dyDescent="0.3">
      <c r="E117">
        <v>9</v>
      </c>
      <c r="F117">
        <f>SUMIF(Forecast_Actuals!A:A, E117, Forecast_Actuals!C:C)</f>
        <v>1627</v>
      </c>
    </row>
    <row r="118" spans="5:6" x14ac:dyDescent="0.3">
      <c r="E118">
        <v>9</v>
      </c>
      <c r="F118">
        <f>SUMIF(Forecast_Actuals!A:A, E118, Forecast_Actuals!C:C)</f>
        <v>1627</v>
      </c>
    </row>
    <row r="119" spans="5:6" x14ac:dyDescent="0.3">
      <c r="E119">
        <v>10</v>
      </c>
      <c r="F119">
        <f>SUMIF(Forecast_Actuals!A:A, E119, Forecast_Actuals!C:C)</f>
        <v>1544</v>
      </c>
    </row>
    <row r="120" spans="5:6" x14ac:dyDescent="0.3">
      <c r="E120">
        <v>10</v>
      </c>
      <c r="F120">
        <f>SUMIF(Forecast_Actuals!A:A, E120, Forecast_Actuals!C:C)</f>
        <v>1544</v>
      </c>
    </row>
    <row r="121" spans="5:6" x14ac:dyDescent="0.3">
      <c r="E121">
        <v>10</v>
      </c>
      <c r="F121">
        <f>SUMIF(Forecast_Actuals!A:A, E121, Forecast_Actuals!C:C)</f>
        <v>1544</v>
      </c>
    </row>
    <row r="122" spans="5:6" x14ac:dyDescent="0.3">
      <c r="E122">
        <v>10</v>
      </c>
      <c r="F122">
        <f>SUMIF(Forecast_Actuals!A:A, E122, Forecast_Actuals!C:C)</f>
        <v>1544</v>
      </c>
    </row>
    <row r="123" spans="5:6" x14ac:dyDescent="0.3">
      <c r="E123">
        <v>10</v>
      </c>
      <c r="F123">
        <f>SUMIF(Forecast_Actuals!A:A, E123, Forecast_Actuals!C:C)</f>
        <v>1544</v>
      </c>
    </row>
    <row r="124" spans="5:6" x14ac:dyDescent="0.3">
      <c r="E124">
        <v>10</v>
      </c>
      <c r="F124">
        <f>SUMIF(Forecast_Actuals!A:A, E124, Forecast_Actuals!C:C)</f>
        <v>1544</v>
      </c>
    </row>
    <row r="125" spans="5:6" x14ac:dyDescent="0.3">
      <c r="E125">
        <v>10</v>
      </c>
      <c r="F125">
        <f>SUMIF(Forecast_Actuals!A:A, E125, Forecast_Actuals!C:C)</f>
        <v>1544</v>
      </c>
    </row>
    <row r="126" spans="5:6" x14ac:dyDescent="0.3">
      <c r="E126">
        <v>10</v>
      </c>
      <c r="F126">
        <f>SUMIF(Forecast_Actuals!A:A, E126, Forecast_Actuals!C:C)</f>
        <v>1544</v>
      </c>
    </row>
    <row r="127" spans="5:6" x14ac:dyDescent="0.3">
      <c r="E127">
        <v>10</v>
      </c>
      <c r="F127">
        <f>SUMIF(Forecast_Actuals!A:A, E127, Forecast_Actuals!C:C)</f>
        <v>1544</v>
      </c>
    </row>
    <row r="128" spans="5:6" x14ac:dyDescent="0.3">
      <c r="E128">
        <v>10</v>
      </c>
      <c r="F128">
        <f>SUMIF(Forecast_Actuals!A:A, E128, Forecast_Actuals!C:C)</f>
        <v>1544</v>
      </c>
    </row>
    <row r="129" spans="5:6" x14ac:dyDescent="0.3">
      <c r="E129">
        <v>10</v>
      </c>
      <c r="F129">
        <f>SUMIF(Forecast_Actuals!A:A, E129, Forecast_Actuals!C:C)</f>
        <v>1544</v>
      </c>
    </row>
    <row r="130" spans="5:6" x14ac:dyDescent="0.3">
      <c r="E130">
        <v>10</v>
      </c>
      <c r="F130">
        <f>SUMIF(Forecast_Actuals!A:A, E130, Forecast_Actuals!C:C)</f>
        <v>1544</v>
      </c>
    </row>
    <row r="131" spans="5:6" x14ac:dyDescent="0.3">
      <c r="E131">
        <v>10</v>
      </c>
      <c r="F131">
        <f>SUMIF(Forecast_Actuals!A:A, E131, Forecast_Actuals!C:C)</f>
        <v>1544</v>
      </c>
    </row>
    <row r="132" spans="5:6" x14ac:dyDescent="0.3">
      <c r="E132">
        <v>11</v>
      </c>
      <c r="F132">
        <f>SUMIF(Forecast_Actuals!A:A, E132, Forecast_Actuals!C:C)</f>
        <v>1798</v>
      </c>
    </row>
    <row r="133" spans="5:6" x14ac:dyDescent="0.3">
      <c r="E133">
        <v>11</v>
      </c>
      <c r="F133">
        <f>SUMIF(Forecast_Actuals!A:A, E133, Forecast_Actuals!C:C)</f>
        <v>1798</v>
      </c>
    </row>
    <row r="134" spans="5:6" x14ac:dyDescent="0.3">
      <c r="E134">
        <v>11</v>
      </c>
      <c r="F134">
        <f>SUMIF(Forecast_Actuals!A:A, E134, Forecast_Actuals!C:C)</f>
        <v>1798</v>
      </c>
    </row>
    <row r="135" spans="5:6" x14ac:dyDescent="0.3">
      <c r="E135">
        <v>11</v>
      </c>
      <c r="F135">
        <f>SUMIF(Forecast_Actuals!A:A, E135, Forecast_Actuals!C:C)</f>
        <v>1798</v>
      </c>
    </row>
    <row r="136" spans="5:6" x14ac:dyDescent="0.3">
      <c r="E136">
        <v>11</v>
      </c>
      <c r="F136">
        <f>SUMIF(Forecast_Actuals!A:A, E136, Forecast_Actuals!C:C)</f>
        <v>1798</v>
      </c>
    </row>
    <row r="137" spans="5:6" x14ac:dyDescent="0.3">
      <c r="E137">
        <v>11</v>
      </c>
      <c r="F137">
        <f>SUMIF(Forecast_Actuals!A:A, E137, Forecast_Actuals!C:C)</f>
        <v>1798</v>
      </c>
    </row>
    <row r="138" spans="5:6" x14ac:dyDescent="0.3">
      <c r="E138">
        <v>11</v>
      </c>
      <c r="F138">
        <f>SUMIF(Forecast_Actuals!A:A, E138, Forecast_Actuals!C:C)</f>
        <v>1798</v>
      </c>
    </row>
    <row r="139" spans="5:6" x14ac:dyDescent="0.3">
      <c r="E139">
        <v>11</v>
      </c>
      <c r="F139">
        <f>SUMIF(Forecast_Actuals!A:A, E139, Forecast_Actuals!C:C)</f>
        <v>1798</v>
      </c>
    </row>
    <row r="140" spans="5:6" x14ac:dyDescent="0.3">
      <c r="E140">
        <v>11</v>
      </c>
      <c r="F140">
        <f>SUMIF(Forecast_Actuals!A:A, E140, Forecast_Actuals!C:C)</f>
        <v>1798</v>
      </c>
    </row>
    <row r="141" spans="5:6" x14ac:dyDescent="0.3">
      <c r="E141">
        <v>11</v>
      </c>
      <c r="F141">
        <f>SUMIF(Forecast_Actuals!A:A, E141, Forecast_Actuals!C:C)</f>
        <v>1798</v>
      </c>
    </row>
    <row r="142" spans="5:6" x14ac:dyDescent="0.3">
      <c r="E142">
        <v>11</v>
      </c>
      <c r="F142">
        <f>SUMIF(Forecast_Actuals!A:A, E142, Forecast_Actuals!C:C)</f>
        <v>1798</v>
      </c>
    </row>
    <row r="143" spans="5:6" x14ac:dyDescent="0.3">
      <c r="E143">
        <v>11</v>
      </c>
      <c r="F143">
        <f>SUMIF(Forecast_Actuals!A:A, E143, Forecast_Actuals!C:C)</f>
        <v>1798</v>
      </c>
    </row>
    <row r="144" spans="5:6" x14ac:dyDescent="0.3">
      <c r="E144">
        <v>11</v>
      </c>
      <c r="F144">
        <f>SUMIF(Forecast_Actuals!A:A, E144, Forecast_Actuals!C:C)</f>
        <v>1798</v>
      </c>
    </row>
    <row r="145" spans="5:6" x14ac:dyDescent="0.3">
      <c r="E145">
        <v>12</v>
      </c>
      <c r="F145">
        <f>SUMIF(Forecast_Actuals!A:A, E145, Forecast_Actuals!C:C)</f>
        <v>1547</v>
      </c>
    </row>
    <row r="146" spans="5:6" x14ac:dyDescent="0.3">
      <c r="E146">
        <v>12</v>
      </c>
      <c r="F146">
        <f>SUMIF(Forecast_Actuals!A:A, E146, Forecast_Actuals!C:C)</f>
        <v>1547</v>
      </c>
    </row>
    <row r="147" spans="5:6" x14ac:dyDescent="0.3">
      <c r="E147">
        <v>12</v>
      </c>
      <c r="F147">
        <f>SUMIF(Forecast_Actuals!A:A, E147, Forecast_Actuals!C:C)</f>
        <v>1547</v>
      </c>
    </row>
    <row r="148" spans="5:6" x14ac:dyDescent="0.3">
      <c r="E148">
        <v>12</v>
      </c>
      <c r="F148">
        <f>SUMIF(Forecast_Actuals!A:A, E148, Forecast_Actuals!C:C)</f>
        <v>1547</v>
      </c>
    </row>
    <row r="149" spans="5:6" x14ac:dyDescent="0.3">
      <c r="E149">
        <v>12</v>
      </c>
      <c r="F149">
        <f>SUMIF(Forecast_Actuals!A:A, E149, Forecast_Actuals!C:C)</f>
        <v>1547</v>
      </c>
    </row>
    <row r="150" spans="5:6" x14ac:dyDescent="0.3">
      <c r="E150">
        <v>12</v>
      </c>
      <c r="F150">
        <f>SUMIF(Forecast_Actuals!A:A, E150, Forecast_Actuals!C:C)</f>
        <v>1547</v>
      </c>
    </row>
    <row r="151" spans="5:6" x14ac:dyDescent="0.3">
      <c r="E151">
        <v>12</v>
      </c>
      <c r="F151">
        <f>SUMIF(Forecast_Actuals!A:A, E151, Forecast_Actuals!C:C)</f>
        <v>1547</v>
      </c>
    </row>
    <row r="152" spans="5:6" x14ac:dyDescent="0.3">
      <c r="E152">
        <v>12</v>
      </c>
      <c r="F152">
        <f>SUMIF(Forecast_Actuals!A:A, E152, Forecast_Actuals!C:C)</f>
        <v>1547</v>
      </c>
    </row>
    <row r="153" spans="5:6" x14ac:dyDescent="0.3">
      <c r="E153">
        <v>12</v>
      </c>
      <c r="F153">
        <f>SUMIF(Forecast_Actuals!A:A, E153, Forecast_Actuals!C:C)</f>
        <v>1547</v>
      </c>
    </row>
    <row r="154" spans="5:6" x14ac:dyDescent="0.3">
      <c r="E154">
        <v>12</v>
      </c>
      <c r="F154">
        <f>SUMIF(Forecast_Actuals!A:A, E154, Forecast_Actuals!C:C)</f>
        <v>1547</v>
      </c>
    </row>
    <row r="155" spans="5:6" x14ac:dyDescent="0.3">
      <c r="E155">
        <v>12</v>
      </c>
      <c r="F155">
        <f>SUMIF(Forecast_Actuals!A:A, E155, Forecast_Actuals!C:C)</f>
        <v>1547</v>
      </c>
    </row>
    <row r="156" spans="5:6" x14ac:dyDescent="0.3">
      <c r="E156">
        <v>12</v>
      </c>
      <c r="F156">
        <f>SUMIF(Forecast_Actuals!A:A, E156, Forecast_Actuals!C:C)</f>
        <v>1547</v>
      </c>
    </row>
    <row r="157" spans="5:6" x14ac:dyDescent="0.3">
      <c r="E157">
        <v>12</v>
      </c>
      <c r="F157">
        <f>SUMIF(Forecast_Actuals!A:A, E157, Forecast_Actuals!C:C)</f>
        <v>1547</v>
      </c>
    </row>
    <row r="158" spans="5:6" x14ac:dyDescent="0.3">
      <c r="E158">
        <v>13</v>
      </c>
      <c r="F158">
        <f>SUMIF(Forecast_Actuals!A:A, E158, Forecast_Actuals!C:C)</f>
        <v>1852</v>
      </c>
    </row>
    <row r="159" spans="5:6" x14ac:dyDescent="0.3">
      <c r="E159">
        <v>13</v>
      </c>
      <c r="F159">
        <f>SUMIF(Forecast_Actuals!A:A, E159, Forecast_Actuals!C:C)</f>
        <v>1852</v>
      </c>
    </row>
    <row r="160" spans="5:6" x14ac:dyDescent="0.3">
      <c r="E160">
        <v>13</v>
      </c>
      <c r="F160">
        <f>SUMIF(Forecast_Actuals!A:A, E160, Forecast_Actuals!C:C)</f>
        <v>1852</v>
      </c>
    </row>
    <row r="161" spans="5:6" x14ac:dyDescent="0.3">
      <c r="E161">
        <v>13</v>
      </c>
      <c r="F161">
        <f>SUMIF(Forecast_Actuals!A:A, E161, Forecast_Actuals!C:C)</f>
        <v>1852</v>
      </c>
    </row>
    <row r="162" spans="5:6" x14ac:dyDescent="0.3">
      <c r="E162">
        <v>13</v>
      </c>
      <c r="F162">
        <f>SUMIF(Forecast_Actuals!A:A, E162, Forecast_Actuals!C:C)</f>
        <v>1852</v>
      </c>
    </row>
    <row r="163" spans="5:6" x14ac:dyDescent="0.3">
      <c r="E163">
        <v>13</v>
      </c>
      <c r="F163">
        <f>SUMIF(Forecast_Actuals!A:A, E163, Forecast_Actuals!C:C)</f>
        <v>1852</v>
      </c>
    </row>
    <row r="164" spans="5:6" x14ac:dyDescent="0.3">
      <c r="E164">
        <v>13</v>
      </c>
      <c r="F164">
        <f>SUMIF(Forecast_Actuals!A:A, E164, Forecast_Actuals!C:C)</f>
        <v>1852</v>
      </c>
    </row>
    <row r="165" spans="5:6" x14ac:dyDescent="0.3">
      <c r="E165">
        <v>13</v>
      </c>
      <c r="F165">
        <f>SUMIF(Forecast_Actuals!A:A, E165, Forecast_Actuals!C:C)</f>
        <v>1852</v>
      </c>
    </row>
    <row r="166" spans="5:6" x14ac:dyDescent="0.3">
      <c r="E166">
        <v>13</v>
      </c>
      <c r="F166">
        <f>SUMIF(Forecast_Actuals!A:A, E166, Forecast_Actuals!C:C)</f>
        <v>1852</v>
      </c>
    </row>
    <row r="167" spans="5:6" x14ac:dyDescent="0.3">
      <c r="E167">
        <v>13</v>
      </c>
      <c r="F167">
        <f>SUMIF(Forecast_Actuals!A:A, E167, Forecast_Actuals!C:C)</f>
        <v>1852</v>
      </c>
    </row>
    <row r="168" spans="5:6" x14ac:dyDescent="0.3">
      <c r="E168">
        <v>13</v>
      </c>
      <c r="F168">
        <f>SUMIF(Forecast_Actuals!A:A, E168, Forecast_Actuals!C:C)</f>
        <v>1852</v>
      </c>
    </row>
    <row r="169" spans="5:6" x14ac:dyDescent="0.3">
      <c r="E169">
        <v>13</v>
      </c>
      <c r="F169">
        <f>SUMIF(Forecast_Actuals!A:A, E169, Forecast_Actuals!C:C)</f>
        <v>1852</v>
      </c>
    </row>
    <row r="170" spans="5:6" x14ac:dyDescent="0.3">
      <c r="E170">
        <v>13</v>
      </c>
      <c r="F170">
        <f>SUMIF(Forecast_Actuals!A:A, E170, Forecast_Actuals!C:C)</f>
        <v>1852</v>
      </c>
    </row>
    <row r="171" spans="5:6" x14ac:dyDescent="0.3">
      <c r="E171">
        <v>14</v>
      </c>
      <c r="F171">
        <f>SUMIF(Forecast_Actuals!A:A, E171, Forecast_Actuals!C:C)</f>
        <v>1322</v>
      </c>
    </row>
    <row r="172" spans="5:6" x14ac:dyDescent="0.3">
      <c r="E172">
        <v>14</v>
      </c>
      <c r="F172">
        <f>SUMIF(Forecast_Actuals!A:A, E172, Forecast_Actuals!C:C)</f>
        <v>1322</v>
      </c>
    </row>
    <row r="173" spans="5:6" x14ac:dyDescent="0.3">
      <c r="E173">
        <v>14</v>
      </c>
      <c r="F173">
        <f>SUMIF(Forecast_Actuals!A:A, E173, Forecast_Actuals!C:C)</f>
        <v>1322</v>
      </c>
    </row>
    <row r="174" spans="5:6" x14ac:dyDescent="0.3">
      <c r="E174">
        <v>14</v>
      </c>
      <c r="F174">
        <f>SUMIF(Forecast_Actuals!A:A, E174, Forecast_Actuals!C:C)</f>
        <v>1322</v>
      </c>
    </row>
    <row r="175" spans="5:6" x14ac:dyDescent="0.3">
      <c r="E175">
        <v>14</v>
      </c>
      <c r="F175">
        <f>SUMIF(Forecast_Actuals!A:A, E175, Forecast_Actuals!C:C)</f>
        <v>1322</v>
      </c>
    </row>
    <row r="176" spans="5:6" x14ac:dyDescent="0.3">
      <c r="E176">
        <v>14</v>
      </c>
      <c r="F176">
        <f>SUMIF(Forecast_Actuals!A:A, E176, Forecast_Actuals!C:C)</f>
        <v>1322</v>
      </c>
    </row>
    <row r="177" spans="5:6" x14ac:dyDescent="0.3">
      <c r="E177">
        <v>14</v>
      </c>
      <c r="F177">
        <f>SUMIF(Forecast_Actuals!A:A, E177, Forecast_Actuals!C:C)</f>
        <v>1322</v>
      </c>
    </row>
    <row r="178" spans="5:6" x14ac:dyDescent="0.3">
      <c r="E178">
        <v>14</v>
      </c>
      <c r="F178">
        <f>SUMIF(Forecast_Actuals!A:A, E178, Forecast_Actuals!C:C)</f>
        <v>1322</v>
      </c>
    </row>
    <row r="179" spans="5:6" x14ac:dyDescent="0.3">
      <c r="E179">
        <v>14</v>
      </c>
      <c r="F179">
        <f>SUMIF(Forecast_Actuals!A:A, E179, Forecast_Actuals!C:C)</f>
        <v>1322</v>
      </c>
    </row>
    <row r="180" spans="5:6" x14ac:dyDescent="0.3">
      <c r="E180">
        <v>14</v>
      </c>
      <c r="F180">
        <f>SUMIF(Forecast_Actuals!A:A, E180, Forecast_Actuals!C:C)</f>
        <v>1322</v>
      </c>
    </row>
    <row r="181" spans="5:6" x14ac:dyDescent="0.3">
      <c r="E181">
        <v>14</v>
      </c>
      <c r="F181">
        <f>SUMIF(Forecast_Actuals!A:A, E181, Forecast_Actuals!C:C)</f>
        <v>1322</v>
      </c>
    </row>
    <row r="182" spans="5:6" x14ac:dyDescent="0.3">
      <c r="E182">
        <v>14</v>
      </c>
      <c r="F182">
        <f>SUMIF(Forecast_Actuals!A:A, E182, Forecast_Actuals!C:C)</f>
        <v>1322</v>
      </c>
    </row>
    <row r="183" spans="5:6" x14ac:dyDescent="0.3">
      <c r="E183">
        <v>14</v>
      </c>
      <c r="F183">
        <f>SUMIF(Forecast_Actuals!A:A, E183, Forecast_Actuals!C:C)</f>
        <v>1322</v>
      </c>
    </row>
    <row r="184" spans="5:6" x14ac:dyDescent="0.3">
      <c r="E184">
        <v>15</v>
      </c>
      <c r="F184">
        <f>SUMIF(Forecast_Actuals!A:A, E184, Forecast_Actuals!C:C)</f>
        <v>1624</v>
      </c>
    </row>
    <row r="185" spans="5:6" x14ac:dyDescent="0.3">
      <c r="E185">
        <v>15</v>
      </c>
      <c r="F185">
        <f>SUMIF(Forecast_Actuals!A:A, E185, Forecast_Actuals!C:C)</f>
        <v>1624</v>
      </c>
    </row>
    <row r="186" spans="5:6" x14ac:dyDescent="0.3">
      <c r="E186">
        <v>15</v>
      </c>
      <c r="F186">
        <f>SUMIF(Forecast_Actuals!A:A, E186, Forecast_Actuals!C:C)</f>
        <v>1624</v>
      </c>
    </row>
    <row r="187" spans="5:6" x14ac:dyDescent="0.3">
      <c r="E187">
        <v>15</v>
      </c>
      <c r="F187">
        <f>SUMIF(Forecast_Actuals!A:A, E187, Forecast_Actuals!C:C)</f>
        <v>1624</v>
      </c>
    </row>
    <row r="188" spans="5:6" x14ac:dyDescent="0.3">
      <c r="E188">
        <v>15</v>
      </c>
      <c r="F188">
        <f>SUMIF(Forecast_Actuals!A:A, E188, Forecast_Actuals!C:C)</f>
        <v>1624</v>
      </c>
    </row>
    <row r="189" spans="5:6" x14ac:dyDescent="0.3">
      <c r="E189">
        <v>15</v>
      </c>
      <c r="F189">
        <f>SUMIF(Forecast_Actuals!A:A, E189, Forecast_Actuals!C:C)</f>
        <v>1624</v>
      </c>
    </row>
    <row r="190" spans="5:6" x14ac:dyDescent="0.3">
      <c r="E190">
        <v>15</v>
      </c>
      <c r="F190">
        <f>SUMIF(Forecast_Actuals!A:A, E190, Forecast_Actuals!C:C)</f>
        <v>1624</v>
      </c>
    </row>
    <row r="191" spans="5:6" x14ac:dyDescent="0.3">
      <c r="E191">
        <v>15</v>
      </c>
      <c r="F191">
        <f>SUMIF(Forecast_Actuals!A:A, E191, Forecast_Actuals!C:C)</f>
        <v>1624</v>
      </c>
    </row>
    <row r="192" spans="5:6" x14ac:dyDescent="0.3">
      <c r="E192">
        <v>15</v>
      </c>
      <c r="F192">
        <f>SUMIF(Forecast_Actuals!A:A, E192, Forecast_Actuals!C:C)</f>
        <v>1624</v>
      </c>
    </row>
    <row r="193" spans="5:6" x14ac:dyDescent="0.3">
      <c r="E193">
        <v>15</v>
      </c>
      <c r="F193">
        <f>SUMIF(Forecast_Actuals!A:A, E193, Forecast_Actuals!C:C)</f>
        <v>1624</v>
      </c>
    </row>
    <row r="194" spans="5:6" x14ac:dyDescent="0.3">
      <c r="E194">
        <v>15</v>
      </c>
      <c r="F194">
        <f>SUMIF(Forecast_Actuals!A:A, E194, Forecast_Actuals!C:C)</f>
        <v>1624</v>
      </c>
    </row>
    <row r="195" spans="5:6" x14ac:dyDescent="0.3">
      <c r="E195">
        <v>15</v>
      </c>
      <c r="F195">
        <f>SUMIF(Forecast_Actuals!A:A, E195, Forecast_Actuals!C:C)</f>
        <v>1624</v>
      </c>
    </row>
    <row r="196" spans="5:6" x14ac:dyDescent="0.3">
      <c r="E196">
        <v>15</v>
      </c>
      <c r="F196">
        <f>SUMIF(Forecast_Actuals!A:A, E196, Forecast_Actuals!C:C)</f>
        <v>1624</v>
      </c>
    </row>
    <row r="197" spans="5:6" x14ac:dyDescent="0.3">
      <c r="E197">
        <v>16</v>
      </c>
      <c r="F197">
        <f>SUMIF(Forecast_Actuals!A:A, E197, Forecast_Actuals!C:C)</f>
        <v>1944</v>
      </c>
    </row>
    <row r="198" spans="5:6" x14ac:dyDescent="0.3">
      <c r="E198">
        <v>16</v>
      </c>
      <c r="F198">
        <f>SUMIF(Forecast_Actuals!A:A, E198, Forecast_Actuals!C:C)</f>
        <v>1944</v>
      </c>
    </row>
    <row r="199" spans="5:6" x14ac:dyDescent="0.3">
      <c r="E199">
        <v>16</v>
      </c>
      <c r="F199">
        <f>SUMIF(Forecast_Actuals!A:A, E199, Forecast_Actuals!C:C)</f>
        <v>1944</v>
      </c>
    </row>
    <row r="200" spans="5:6" x14ac:dyDescent="0.3">
      <c r="E200">
        <v>16</v>
      </c>
      <c r="F200">
        <f>SUMIF(Forecast_Actuals!A:A, E200, Forecast_Actuals!C:C)</f>
        <v>1944</v>
      </c>
    </row>
    <row r="201" spans="5:6" x14ac:dyDescent="0.3">
      <c r="E201">
        <v>16</v>
      </c>
      <c r="F201">
        <f>SUMIF(Forecast_Actuals!A:A, E201, Forecast_Actuals!C:C)</f>
        <v>1944</v>
      </c>
    </row>
    <row r="202" spans="5:6" x14ac:dyDescent="0.3">
      <c r="E202">
        <v>16</v>
      </c>
      <c r="F202">
        <f>SUMIF(Forecast_Actuals!A:A, E202, Forecast_Actuals!C:C)</f>
        <v>1944</v>
      </c>
    </row>
    <row r="203" spans="5:6" x14ac:dyDescent="0.3">
      <c r="E203">
        <v>16</v>
      </c>
      <c r="F203">
        <f>SUMIF(Forecast_Actuals!A:A, E203, Forecast_Actuals!C:C)</f>
        <v>1944</v>
      </c>
    </row>
    <row r="204" spans="5:6" x14ac:dyDescent="0.3">
      <c r="E204">
        <v>16</v>
      </c>
      <c r="F204">
        <f>SUMIF(Forecast_Actuals!A:A, E204, Forecast_Actuals!C:C)</f>
        <v>1944</v>
      </c>
    </row>
    <row r="205" spans="5:6" x14ac:dyDescent="0.3">
      <c r="E205">
        <v>16</v>
      </c>
      <c r="F205">
        <f>SUMIF(Forecast_Actuals!A:A, E205, Forecast_Actuals!C:C)</f>
        <v>1944</v>
      </c>
    </row>
    <row r="206" spans="5:6" x14ac:dyDescent="0.3">
      <c r="E206">
        <v>16</v>
      </c>
      <c r="F206">
        <f>SUMIF(Forecast_Actuals!A:A, E206, Forecast_Actuals!C:C)</f>
        <v>1944</v>
      </c>
    </row>
    <row r="207" spans="5:6" x14ac:dyDescent="0.3">
      <c r="E207">
        <v>16</v>
      </c>
      <c r="F207">
        <f>SUMIF(Forecast_Actuals!A:A, E207, Forecast_Actuals!C:C)</f>
        <v>1944</v>
      </c>
    </row>
    <row r="208" spans="5:6" x14ac:dyDescent="0.3">
      <c r="E208">
        <v>16</v>
      </c>
      <c r="F208">
        <f>SUMIF(Forecast_Actuals!A:A, E208, Forecast_Actuals!C:C)</f>
        <v>1944</v>
      </c>
    </row>
    <row r="209" spans="5:6" x14ac:dyDescent="0.3">
      <c r="E209">
        <v>16</v>
      </c>
      <c r="F209">
        <f>SUMIF(Forecast_Actuals!A:A, E209, Forecast_Actuals!C:C)</f>
        <v>1944</v>
      </c>
    </row>
    <row r="210" spans="5:6" x14ac:dyDescent="0.3">
      <c r="E210">
        <v>17</v>
      </c>
      <c r="F210">
        <f>SUMIF(Forecast_Actuals!A:A, E210, Forecast_Actuals!C:C)</f>
        <v>1786</v>
      </c>
    </row>
    <row r="211" spans="5:6" x14ac:dyDescent="0.3">
      <c r="E211">
        <v>17</v>
      </c>
      <c r="F211">
        <f>SUMIF(Forecast_Actuals!A:A, E211, Forecast_Actuals!C:C)</f>
        <v>1786</v>
      </c>
    </row>
    <row r="212" spans="5:6" x14ac:dyDescent="0.3">
      <c r="E212">
        <v>17</v>
      </c>
      <c r="F212">
        <f>SUMIF(Forecast_Actuals!A:A, E212, Forecast_Actuals!C:C)</f>
        <v>1786</v>
      </c>
    </row>
    <row r="213" spans="5:6" x14ac:dyDescent="0.3">
      <c r="E213">
        <v>17</v>
      </c>
      <c r="F213">
        <f>SUMIF(Forecast_Actuals!A:A, E213, Forecast_Actuals!C:C)</f>
        <v>1786</v>
      </c>
    </row>
    <row r="214" spans="5:6" x14ac:dyDescent="0.3">
      <c r="E214">
        <v>17</v>
      </c>
      <c r="F214">
        <f>SUMIF(Forecast_Actuals!A:A, E214, Forecast_Actuals!C:C)</f>
        <v>1786</v>
      </c>
    </row>
    <row r="215" spans="5:6" x14ac:dyDescent="0.3">
      <c r="E215">
        <v>17</v>
      </c>
      <c r="F215">
        <f>SUMIF(Forecast_Actuals!A:A, E215, Forecast_Actuals!C:C)</f>
        <v>1786</v>
      </c>
    </row>
    <row r="216" spans="5:6" x14ac:dyDescent="0.3">
      <c r="E216">
        <v>17</v>
      </c>
      <c r="F216">
        <f>SUMIF(Forecast_Actuals!A:A, E216, Forecast_Actuals!C:C)</f>
        <v>1786</v>
      </c>
    </row>
    <row r="217" spans="5:6" x14ac:dyDescent="0.3">
      <c r="E217">
        <v>17</v>
      </c>
      <c r="F217">
        <f>SUMIF(Forecast_Actuals!A:A, E217, Forecast_Actuals!C:C)</f>
        <v>1786</v>
      </c>
    </row>
    <row r="218" spans="5:6" x14ac:dyDescent="0.3">
      <c r="E218">
        <v>17</v>
      </c>
      <c r="F218">
        <f>SUMIF(Forecast_Actuals!A:A, E218, Forecast_Actuals!C:C)</f>
        <v>1786</v>
      </c>
    </row>
    <row r="219" spans="5:6" x14ac:dyDescent="0.3">
      <c r="E219">
        <v>17</v>
      </c>
      <c r="F219">
        <f>SUMIF(Forecast_Actuals!A:A, E219, Forecast_Actuals!C:C)</f>
        <v>1786</v>
      </c>
    </row>
    <row r="220" spans="5:6" x14ac:dyDescent="0.3">
      <c r="E220">
        <v>17</v>
      </c>
      <c r="F220">
        <f>SUMIF(Forecast_Actuals!A:A, E220, Forecast_Actuals!C:C)</f>
        <v>1786</v>
      </c>
    </row>
    <row r="221" spans="5:6" x14ac:dyDescent="0.3">
      <c r="E221">
        <v>17</v>
      </c>
      <c r="F221">
        <f>SUMIF(Forecast_Actuals!A:A, E221, Forecast_Actuals!C:C)</f>
        <v>1786</v>
      </c>
    </row>
    <row r="222" spans="5:6" x14ac:dyDescent="0.3">
      <c r="E222">
        <v>17</v>
      </c>
      <c r="F222">
        <f>SUMIF(Forecast_Actuals!A:A, E222, Forecast_Actuals!C:C)</f>
        <v>1786</v>
      </c>
    </row>
    <row r="223" spans="5:6" x14ac:dyDescent="0.3">
      <c r="E223">
        <v>18</v>
      </c>
      <c r="F223">
        <f>SUMIF(Forecast_Actuals!A:A, E223, Forecast_Actuals!C:C)</f>
        <v>1684</v>
      </c>
    </row>
    <row r="224" spans="5:6" x14ac:dyDescent="0.3">
      <c r="E224">
        <v>18</v>
      </c>
      <c r="F224">
        <f>SUMIF(Forecast_Actuals!A:A, E224, Forecast_Actuals!C:C)</f>
        <v>1684</v>
      </c>
    </row>
    <row r="225" spans="5:6" x14ac:dyDescent="0.3">
      <c r="E225">
        <v>18</v>
      </c>
      <c r="F225">
        <f>SUMIF(Forecast_Actuals!A:A, E225, Forecast_Actuals!C:C)</f>
        <v>1684</v>
      </c>
    </row>
    <row r="226" spans="5:6" x14ac:dyDescent="0.3">
      <c r="E226">
        <v>18</v>
      </c>
      <c r="F226">
        <f>SUMIF(Forecast_Actuals!A:A, E226, Forecast_Actuals!C:C)</f>
        <v>1684</v>
      </c>
    </row>
    <row r="227" spans="5:6" x14ac:dyDescent="0.3">
      <c r="E227">
        <v>18</v>
      </c>
      <c r="F227">
        <f>SUMIF(Forecast_Actuals!A:A, E227, Forecast_Actuals!C:C)</f>
        <v>1684</v>
      </c>
    </row>
    <row r="228" spans="5:6" x14ac:dyDescent="0.3">
      <c r="E228">
        <v>18</v>
      </c>
      <c r="F228">
        <f>SUMIF(Forecast_Actuals!A:A, E228, Forecast_Actuals!C:C)</f>
        <v>1684</v>
      </c>
    </row>
    <row r="229" spans="5:6" x14ac:dyDescent="0.3">
      <c r="E229">
        <v>18</v>
      </c>
      <c r="F229">
        <f>SUMIF(Forecast_Actuals!A:A, E229, Forecast_Actuals!C:C)</f>
        <v>1684</v>
      </c>
    </row>
    <row r="230" spans="5:6" x14ac:dyDescent="0.3">
      <c r="E230">
        <v>18</v>
      </c>
      <c r="F230">
        <f>SUMIF(Forecast_Actuals!A:A, E230, Forecast_Actuals!C:C)</f>
        <v>1684</v>
      </c>
    </row>
    <row r="231" spans="5:6" x14ac:dyDescent="0.3">
      <c r="E231">
        <v>18</v>
      </c>
      <c r="F231">
        <f>SUMIF(Forecast_Actuals!A:A, E231, Forecast_Actuals!C:C)</f>
        <v>1684</v>
      </c>
    </row>
    <row r="232" spans="5:6" x14ac:dyDescent="0.3">
      <c r="E232">
        <v>18</v>
      </c>
      <c r="F232">
        <f>SUMIF(Forecast_Actuals!A:A, E232, Forecast_Actuals!C:C)</f>
        <v>1684</v>
      </c>
    </row>
    <row r="233" spans="5:6" x14ac:dyDescent="0.3">
      <c r="E233">
        <v>18</v>
      </c>
      <c r="F233">
        <f>SUMIF(Forecast_Actuals!A:A, E233, Forecast_Actuals!C:C)</f>
        <v>1684</v>
      </c>
    </row>
    <row r="234" spans="5:6" x14ac:dyDescent="0.3">
      <c r="E234">
        <v>18</v>
      </c>
      <c r="F234">
        <f>SUMIF(Forecast_Actuals!A:A, E234, Forecast_Actuals!C:C)</f>
        <v>1684</v>
      </c>
    </row>
    <row r="235" spans="5:6" x14ac:dyDescent="0.3">
      <c r="E235">
        <v>18</v>
      </c>
      <c r="F235">
        <f>SUMIF(Forecast_Actuals!A:A, E235, Forecast_Actuals!C:C)</f>
        <v>1684</v>
      </c>
    </row>
    <row r="236" spans="5:6" x14ac:dyDescent="0.3">
      <c r="E236">
        <v>19</v>
      </c>
      <c r="F236">
        <f>SUMIF(Forecast_Actuals!A:A, E236, Forecast_Actuals!C:C)</f>
        <v>1455</v>
      </c>
    </row>
    <row r="237" spans="5:6" x14ac:dyDescent="0.3">
      <c r="E237">
        <v>19</v>
      </c>
      <c r="F237">
        <f>SUMIF(Forecast_Actuals!A:A, E237, Forecast_Actuals!C:C)</f>
        <v>1455</v>
      </c>
    </row>
    <row r="238" spans="5:6" x14ac:dyDescent="0.3">
      <c r="E238">
        <v>19</v>
      </c>
      <c r="F238">
        <f>SUMIF(Forecast_Actuals!A:A, E238, Forecast_Actuals!C:C)</f>
        <v>1455</v>
      </c>
    </row>
    <row r="239" spans="5:6" x14ac:dyDescent="0.3">
      <c r="E239">
        <v>19</v>
      </c>
      <c r="F239">
        <f>SUMIF(Forecast_Actuals!A:A, E239, Forecast_Actuals!C:C)</f>
        <v>1455</v>
      </c>
    </row>
    <row r="240" spans="5:6" x14ac:dyDescent="0.3">
      <c r="E240">
        <v>19</v>
      </c>
      <c r="F240">
        <f>SUMIF(Forecast_Actuals!A:A, E240, Forecast_Actuals!C:C)</f>
        <v>1455</v>
      </c>
    </row>
    <row r="241" spans="5:6" x14ac:dyDescent="0.3">
      <c r="E241">
        <v>19</v>
      </c>
      <c r="F241">
        <f>SUMIF(Forecast_Actuals!A:A, E241, Forecast_Actuals!C:C)</f>
        <v>1455</v>
      </c>
    </row>
    <row r="242" spans="5:6" x14ac:dyDescent="0.3">
      <c r="E242">
        <v>19</v>
      </c>
      <c r="F242">
        <f>SUMIF(Forecast_Actuals!A:A, E242, Forecast_Actuals!C:C)</f>
        <v>1455</v>
      </c>
    </row>
    <row r="243" spans="5:6" x14ac:dyDescent="0.3">
      <c r="E243">
        <v>19</v>
      </c>
      <c r="F243">
        <f>SUMIF(Forecast_Actuals!A:A, E243, Forecast_Actuals!C:C)</f>
        <v>1455</v>
      </c>
    </row>
    <row r="244" spans="5:6" x14ac:dyDescent="0.3">
      <c r="E244">
        <v>19</v>
      </c>
      <c r="F244">
        <f>SUMIF(Forecast_Actuals!A:A, E244, Forecast_Actuals!C:C)</f>
        <v>1455</v>
      </c>
    </row>
    <row r="245" spans="5:6" x14ac:dyDescent="0.3">
      <c r="E245">
        <v>19</v>
      </c>
      <c r="F245">
        <f>SUMIF(Forecast_Actuals!A:A, E245, Forecast_Actuals!C:C)</f>
        <v>1455</v>
      </c>
    </row>
    <row r="246" spans="5:6" x14ac:dyDescent="0.3">
      <c r="E246">
        <v>19</v>
      </c>
      <c r="F246">
        <f>SUMIF(Forecast_Actuals!A:A, E246, Forecast_Actuals!C:C)</f>
        <v>1455</v>
      </c>
    </row>
    <row r="247" spans="5:6" x14ac:dyDescent="0.3">
      <c r="E247">
        <v>19</v>
      </c>
      <c r="F247">
        <f>SUMIF(Forecast_Actuals!A:A, E247, Forecast_Actuals!C:C)</f>
        <v>1455</v>
      </c>
    </row>
    <row r="248" spans="5:6" x14ac:dyDescent="0.3">
      <c r="E248">
        <v>19</v>
      </c>
      <c r="F248">
        <f>SUMIF(Forecast_Actuals!A:A, E248, Forecast_Actuals!C:C)</f>
        <v>1455</v>
      </c>
    </row>
    <row r="249" spans="5:6" x14ac:dyDescent="0.3">
      <c r="E249">
        <v>20</v>
      </c>
      <c r="F249">
        <f>SUMIF(Forecast_Actuals!A:A, E249, Forecast_Actuals!C:C)</f>
        <v>1804</v>
      </c>
    </row>
    <row r="250" spans="5:6" x14ac:dyDescent="0.3">
      <c r="E250">
        <v>20</v>
      </c>
      <c r="F250">
        <f>SUMIF(Forecast_Actuals!A:A, E250, Forecast_Actuals!C:C)</f>
        <v>1804</v>
      </c>
    </row>
    <row r="251" spans="5:6" x14ac:dyDescent="0.3">
      <c r="E251">
        <v>20</v>
      </c>
      <c r="F251">
        <f>SUMIF(Forecast_Actuals!A:A, E251, Forecast_Actuals!C:C)</f>
        <v>1804</v>
      </c>
    </row>
    <row r="252" spans="5:6" x14ac:dyDescent="0.3">
      <c r="E252">
        <v>20</v>
      </c>
      <c r="F252">
        <f>SUMIF(Forecast_Actuals!A:A, E252, Forecast_Actuals!C:C)</f>
        <v>1804</v>
      </c>
    </row>
    <row r="253" spans="5:6" x14ac:dyDescent="0.3">
      <c r="E253">
        <v>20</v>
      </c>
      <c r="F253">
        <f>SUMIF(Forecast_Actuals!A:A, E253, Forecast_Actuals!C:C)</f>
        <v>1804</v>
      </c>
    </row>
    <row r="254" spans="5:6" x14ac:dyDescent="0.3">
      <c r="E254">
        <v>20</v>
      </c>
      <c r="F254">
        <f>SUMIF(Forecast_Actuals!A:A, E254, Forecast_Actuals!C:C)</f>
        <v>1804</v>
      </c>
    </row>
    <row r="255" spans="5:6" x14ac:dyDescent="0.3">
      <c r="E255">
        <v>20</v>
      </c>
      <c r="F255">
        <f>SUMIF(Forecast_Actuals!A:A, E255, Forecast_Actuals!C:C)</f>
        <v>1804</v>
      </c>
    </row>
    <row r="256" spans="5:6" x14ac:dyDescent="0.3">
      <c r="E256">
        <v>20</v>
      </c>
      <c r="F256">
        <f>SUMIF(Forecast_Actuals!A:A, E256, Forecast_Actuals!C:C)</f>
        <v>1804</v>
      </c>
    </row>
    <row r="257" spans="5:6" x14ac:dyDescent="0.3">
      <c r="E257">
        <v>20</v>
      </c>
      <c r="F257">
        <f>SUMIF(Forecast_Actuals!A:A, E257, Forecast_Actuals!C:C)</f>
        <v>1804</v>
      </c>
    </row>
    <row r="258" spans="5:6" x14ac:dyDescent="0.3">
      <c r="E258">
        <v>20</v>
      </c>
      <c r="F258">
        <f>SUMIF(Forecast_Actuals!A:A, E258, Forecast_Actuals!C:C)</f>
        <v>1804</v>
      </c>
    </row>
    <row r="259" spans="5:6" x14ac:dyDescent="0.3">
      <c r="E259">
        <v>20</v>
      </c>
      <c r="F259">
        <f>SUMIF(Forecast_Actuals!A:A, E259, Forecast_Actuals!C:C)</f>
        <v>1804</v>
      </c>
    </row>
    <row r="260" spans="5:6" x14ac:dyDescent="0.3">
      <c r="E260">
        <v>20</v>
      </c>
      <c r="F260">
        <f>SUMIF(Forecast_Actuals!A:A, E260, Forecast_Actuals!C:C)</f>
        <v>1804</v>
      </c>
    </row>
    <row r="261" spans="5:6" x14ac:dyDescent="0.3">
      <c r="E261">
        <v>20</v>
      </c>
      <c r="F261">
        <f>SUMIF(Forecast_Actuals!A:A, E261, Forecast_Actuals!C:C)</f>
        <v>1804</v>
      </c>
    </row>
    <row r="262" spans="5:6" x14ac:dyDescent="0.3">
      <c r="E262">
        <v>21</v>
      </c>
      <c r="F262">
        <f>SUMIF(Forecast_Actuals!A:A, E262, Forecast_Actuals!C:C)</f>
        <v>1556</v>
      </c>
    </row>
    <row r="263" spans="5:6" x14ac:dyDescent="0.3">
      <c r="E263">
        <v>21</v>
      </c>
      <c r="F263">
        <f>SUMIF(Forecast_Actuals!A:A, E263, Forecast_Actuals!C:C)</f>
        <v>1556</v>
      </c>
    </row>
    <row r="264" spans="5:6" x14ac:dyDescent="0.3">
      <c r="E264">
        <v>21</v>
      </c>
      <c r="F264">
        <f>SUMIF(Forecast_Actuals!A:A, E264, Forecast_Actuals!C:C)</f>
        <v>1556</v>
      </c>
    </row>
    <row r="265" spans="5:6" x14ac:dyDescent="0.3">
      <c r="E265">
        <v>21</v>
      </c>
      <c r="F265">
        <f>SUMIF(Forecast_Actuals!A:A, E265, Forecast_Actuals!C:C)</f>
        <v>1556</v>
      </c>
    </row>
    <row r="266" spans="5:6" x14ac:dyDescent="0.3">
      <c r="E266">
        <v>21</v>
      </c>
      <c r="F266">
        <f>SUMIF(Forecast_Actuals!A:A, E266, Forecast_Actuals!C:C)</f>
        <v>1556</v>
      </c>
    </row>
    <row r="267" spans="5:6" x14ac:dyDescent="0.3">
      <c r="E267">
        <v>21</v>
      </c>
      <c r="F267">
        <f>SUMIF(Forecast_Actuals!A:A, E267, Forecast_Actuals!C:C)</f>
        <v>1556</v>
      </c>
    </row>
    <row r="268" spans="5:6" x14ac:dyDescent="0.3">
      <c r="E268">
        <v>21</v>
      </c>
      <c r="F268">
        <f>SUMIF(Forecast_Actuals!A:A, E268, Forecast_Actuals!C:C)</f>
        <v>1556</v>
      </c>
    </row>
    <row r="269" spans="5:6" x14ac:dyDescent="0.3">
      <c r="E269">
        <v>21</v>
      </c>
      <c r="F269">
        <f>SUMIF(Forecast_Actuals!A:A, E269, Forecast_Actuals!C:C)</f>
        <v>1556</v>
      </c>
    </row>
    <row r="270" spans="5:6" x14ac:dyDescent="0.3">
      <c r="E270">
        <v>21</v>
      </c>
      <c r="F270">
        <f>SUMIF(Forecast_Actuals!A:A, E270, Forecast_Actuals!C:C)</f>
        <v>1556</v>
      </c>
    </row>
    <row r="271" spans="5:6" x14ac:dyDescent="0.3">
      <c r="E271">
        <v>21</v>
      </c>
      <c r="F271">
        <f>SUMIF(Forecast_Actuals!A:A, E271, Forecast_Actuals!C:C)</f>
        <v>1556</v>
      </c>
    </row>
    <row r="272" spans="5:6" x14ac:dyDescent="0.3">
      <c r="E272">
        <v>21</v>
      </c>
      <c r="F272">
        <f>SUMIF(Forecast_Actuals!A:A, E272, Forecast_Actuals!C:C)</f>
        <v>1556</v>
      </c>
    </row>
    <row r="273" spans="5:6" x14ac:dyDescent="0.3">
      <c r="E273">
        <v>21</v>
      </c>
      <c r="F273">
        <f>SUMIF(Forecast_Actuals!A:A, E273, Forecast_Actuals!C:C)</f>
        <v>1556</v>
      </c>
    </row>
    <row r="274" spans="5:6" x14ac:dyDescent="0.3">
      <c r="E274">
        <v>21</v>
      </c>
      <c r="F274">
        <f>SUMIF(Forecast_Actuals!A:A, E274, Forecast_Actuals!C:C)</f>
        <v>1556</v>
      </c>
    </row>
    <row r="275" spans="5:6" x14ac:dyDescent="0.3">
      <c r="E275">
        <v>22</v>
      </c>
      <c r="F275">
        <f>SUMIF(Forecast_Actuals!A:A, E275, Forecast_Actuals!C:C)</f>
        <v>1872</v>
      </c>
    </row>
    <row r="276" spans="5:6" x14ac:dyDescent="0.3">
      <c r="E276">
        <v>22</v>
      </c>
      <c r="F276">
        <f>SUMIF(Forecast_Actuals!A:A, E276, Forecast_Actuals!C:C)</f>
        <v>1872</v>
      </c>
    </row>
    <row r="277" spans="5:6" x14ac:dyDescent="0.3">
      <c r="E277">
        <v>22</v>
      </c>
      <c r="F277">
        <f>SUMIF(Forecast_Actuals!A:A, E277, Forecast_Actuals!C:C)</f>
        <v>1872</v>
      </c>
    </row>
    <row r="278" spans="5:6" x14ac:dyDescent="0.3">
      <c r="E278">
        <v>22</v>
      </c>
      <c r="F278">
        <f>SUMIF(Forecast_Actuals!A:A, E278, Forecast_Actuals!C:C)</f>
        <v>1872</v>
      </c>
    </row>
    <row r="279" spans="5:6" x14ac:dyDescent="0.3">
      <c r="E279">
        <v>22</v>
      </c>
      <c r="F279">
        <f>SUMIF(Forecast_Actuals!A:A, E279, Forecast_Actuals!C:C)</f>
        <v>1872</v>
      </c>
    </row>
    <row r="280" spans="5:6" x14ac:dyDescent="0.3">
      <c r="E280">
        <v>22</v>
      </c>
      <c r="F280">
        <f>SUMIF(Forecast_Actuals!A:A, E280, Forecast_Actuals!C:C)</f>
        <v>1872</v>
      </c>
    </row>
    <row r="281" spans="5:6" x14ac:dyDescent="0.3">
      <c r="E281">
        <v>22</v>
      </c>
      <c r="F281">
        <f>SUMIF(Forecast_Actuals!A:A, E281, Forecast_Actuals!C:C)</f>
        <v>1872</v>
      </c>
    </row>
    <row r="282" spans="5:6" x14ac:dyDescent="0.3">
      <c r="E282">
        <v>22</v>
      </c>
      <c r="F282">
        <f>SUMIF(Forecast_Actuals!A:A, E282, Forecast_Actuals!C:C)</f>
        <v>1872</v>
      </c>
    </row>
    <row r="283" spans="5:6" x14ac:dyDescent="0.3">
      <c r="E283">
        <v>22</v>
      </c>
      <c r="F283">
        <f>SUMIF(Forecast_Actuals!A:A, E283, Forecast_Actuals!C:C)</f>
        <v>1872</v>
      </c>
    </row>
    <row r="284" spans="5:6" x14ac:dyDescent="0.3">
      <c r="E284">
        <v>22</v>
      </c>
      <c r="F284">
        <f>SUMIF(Forecast_Actuals!A:A, E284, Forecast_Actuals!C:C)</f>
        <v>1872</v>
      </c>
    </row>
    <row r="285" spans="5:6" x14ac:dyDescent="0.3">
      <c r="E285">
        <v>22</v>
      </c>
      <c r="F285">
        <f>SUMIF(Forecast_Actuals!A:A, E285, Forecast_Actuals!C:C)</f>
        <v>1872</v>
      </c>
    </row>
    <row r="286" spans="5:6" x14ac:dyDescent="0.3">
      <c r="E286">
        <v>22</v>
      </c>
      <c r="F286">
        <f>SUMIF(Forecast_Actuals!A:A, E286, Forecast_Actuals!C:C)</f>
        <v>1872</v>
      </c>
    </row>
    <row r="287" spans="5:6" x14ac:dyDescent="0.3">
      <c r="E287">
        <v>22</v>
      </c>
      <c r="F287">
        <f>SUMIF(Forecast_Actuals!A:A, E287, Forecast_Actuals!C:C)</f>
        <v>1872</v>
      </c>
    </row>
    <row r="288" spans="5:6" x14ac:dyDescent="0.3">
      <c r="E288">
        <v>23</v>
      </c>
      <c r="F288">
        <f>SUMIF(Forecast_Actuals!A:A, E288, Forecast_Actuals!C:C)</f>
        <v>1574</v>
      </c>
    </row>
    <row r="289" spans="5:6" x14ac:dyDescent="0.3">
      <c r="E289">
        <v>23</v>
      </c>
      <c r="F289">
        <f>SUMIF(Forecast_Actuals!A:A, E289, Forecast_Actuals!C:C)</f>
        <v>1574</v>
      </c>
    </row>
    <row r="290" spans="5:6" x14ac:dyDescent="0.3">
      <c r="E290">
        <v>23</v>
      </c>
      <c r="F290">
        <f>SUMIF(Forecast_Actuals!A:A, E290, Forecast_Actuals!C:C)</f>
        <v>1574</v>
      </c>
    </row>
    <row r="291" spans="5:6" x14ac:dyDescent="0.3">
      <c r="E291">
        <v>23</v>
      </c>
      <c r="F291">
        <f>SUMIF(Forecast_Actuals!A:A, E291, Forecast_Actuals!C:C)</f>
        <v>1574</v>
      </c>
    </row>
    <row r="292" spans="5:6" x14ac:dyDescent="0.3">
      <c r="E292">
        <v>23</v>
      </c>
      <c r="F292">
        <f>SUMIF(Forecast_Actuals!A:A, E292, Forecast_Actuals!C:C)</f>
        <v>1574</v>
      </c>
    </row>
    <row r="293" spans="5:6" x14ac:dyDescent="0.3">
      <c r="E293">
        <v>23</v>
      </c>
      <c r="F293">
        <f>SUMIF(Forecast_Actuals!A:A, E293, Forecast_Actuals!C:C)</f>
        <v>1574</v>
      </c>
    </row>
    <row r="294" spans="5:6" x14ac:dyDescent="0.3">
      <c r="E294">
        <v>23</v>
      </c>
      <c r="F294">
        <f>SUMIF(Forecast_Actuals!A:A, E294, Forecast_Actuals!C:C)</f>
        <v>1574</v>
      </c>
    </row>
    <row r="295" spans="5:6" x14ac:dyDescent="0.3">
      <c r="E295">
        <v>23</v>
      </c>
      <c r="F295">
        <f>SUMIF(Forecast_Actuals!A:A, E295, Forecast_Actuals!C:C)</f>
        <v>1574</v>
      </c>
    </row>
    <row r="296" spans="5:6" x14ac:dyDescent="0.3">
      <c r="E296">
        <v>23</v>
      </c>
      <c r="F296">
        <f>SUMIF(Forecast_Actuals!A:A, E296, Forecast_Actuals!C:C)</f>
        <v>1574</v>
      </c>
    </row>
    <row r="297" spans="5:6" x14ac:dyDescent="0.3">
      <c r="E297">
        <v>23</v>
      </c>
      <c r="F297">
        <f>SUMIF(Forecast_Actuals!A:A, E297, Forecast_Actuals!C:C)</f>
        <v>1574</v>
      </c>
    </row>
    <row r="298" spans="5:6" x14ac:dyDescent="0.3">
      <c r="E298">
        <v>23</v>
      </c>
      <c r="F298">
        <f>SUMIF(Forecast_Actuals!A:A, E298, Forecast_Actuals!C:C)</f>
        <v>1574</v>
      </c>
    </row>
    <row r="299" spans="5:6" x14ac:dyDescent="0.3">
      <c r="E299">
        <v>23</v>
      </c>
      <c r="F299">
        <f>SUMIF(Forecast_Actuals!A:A, E299, Forecast_Actuals!C:C)</f>
        <v>1574</v>
      </c>
    </row>
    <row r="300" spans="5:6" x14ac:dyDescent="0.3">
      <c r="E300">
        <v>23</v>
      </c>
      <c r="F300">
        <f>SUMIF(Forecast_Actuals!A:A, E300, Forecast_Actuals!C:C)</f>
        <v>1574</v>
      </c>
    </row>
    <row r="301" spans="5:6" x14ac:dyDescent="0.3">
      <c r="E301">
        <v>24</v>
      </c>
      <c r="F301">
        <f>SUMIF(Forecast_Actuals!A:A, E301, Forecast_Actuals!C:C)</f>
        <v>1541</v>
      </c>
    </row>
    <row r="302" spans="5:6" x14ac:dyDescent="0.3">
      <c r="E302">
        <v>24</v>
      </c>
      <c r="F302">
        <f>SUMIF(Forecast_Actuals!A:A, E302, Forecast_Actuals!C:C)</f>
        <v>1541</v>
      </c>
    </row>
    <row r="303" spans="5:6" x14ac:dyDescent="0.3">
      <c r="E303">
        <v>24</v>
      </c>
      <c r="F303">
        <f>SUMIF(Forecast_Actuals!A:A, E303, Forecast_Actuals!C:C)</f>
        <v>1541</v>
      </c>
    </row>
    <row r="304" spans="5:6" x14ac:dyDescent="0.3">
      <c r="E304">
        <v>24</v>
      </c>
      <c r="F304">
        <f>SUMIF(Forecast_Actuals!A:A, E304, Forecast_Actuals!C:C)</f>
        <v>1541</v>
      </c>
    </row>
    <row r="305" spans="5:6" x14ac:dyDescent="0.3">
      <c r="E305">
        <v>24</v>
      </c>
      <c r="F305">
        <f>SUMIF(Forecast_Actuals!A:A, E305, Forecast_Actuals!C:C)</f>
        <v>1541</v>
      </c>
    </row>
    <row r="306" spans="5:6" x14ac:dyDescent="0.3">
      <c r="E306">
        <v>24</v>
      </c>
      <c r="F306">
        <f>SUMIF(Forecast_Actuals!A:A, E306, Forecast_Actuals!C:C)</f>
        <v>1541</v>
      </c>
    </row>
    <row r="307" spans="5:6" x14ac:dyDescent="0.3">
      <c r="E307">
        <v>24</v>
      </c>
      <c r="F307">
        <f>SUMIF(Forecast_Actuals!A:A, E307, Forecast_Actuals!C:C)</f>
        <v>1541</v>
      </c>
    </row>
    <row r="308" spans="5:6" x14ac:dyDescent="0.3">
      <c r="E308">
        <v>24</v>
      </c>
      <c r="F308">
        <f>SUMIF(Forecast_Actuals!A:A, E308, Forecast_Actuals!C:C)</f>
        <v>1541</v>
      </c>
    </row>
    <row r="309" spans="5:6" x14ac:dyDescent="0.3">
      <c r="E309">
        <v>24</v>
      </c>
      <c r="F309">
        <f>SUMIF(Forecast_Actuals!A:A, E309, Forecast_Actuals!C:C)</f>
        <v>1541</v>
      </c>
    </row>
    <row r="310" spans="5:6" x14ac:dyDescent="0.3">
      <c r="E310">
        <v>24</v>
      </c>
      <c r="F310">
        <f>SUMIF(Forecast_Actuals!A:A, E310, Forecast_Actuals!C:C)</f>
        <v>1541</v>
      </c>
    </row>
    <row r="311" spans="5:6" x14ac:dyDescent="0.3">
      <c r="E311">
        <v>24</v>
      </c>
      <c r="F311">
        <f>SUMIF(Forecast_Actuals!A:A, E311, Forecast_Actuals!C:C)</f>
        <v>1541</v>
      </c>
    </row>
    <row r="312" spans="5:6" x14ac:dyDescent="0.3">
      <c r="E312">
        <v>24</v>
      </c>
      <c r="F312">
        <f>SUMIF(Forecast_Actuals!A:A, E312, Forecast_Actuals!C:C)</f>
        <v>1541</v>
      </c>
    </row>
    <row r="313" spans="5:6" x14ac:dyDescent="0.3">
      <c r="E313">
        <v>24</v>
      </c>
      <c r="F313">
        <f>SUMIF(Forecast_Actuals!A:A, E313, Forecast_Actuals!C:C)</f>
        <v>1541</v>
      </c>
    </row>
    <row r="314" spans="5:6" x14ac:dyDescent="0.3">
      <c r="E314">
        <v>25</v>
      </c>
      <c r="F314">
        <f>SUMIF(Forecast_Actuals!A:A, E314, Forecast_Actuals!C:C)</f>
        <v>1525</v>
      </c>
    </row>
    <row r="315" spans="5:6" x14ac:dyDescent="0.3">
      <c r="E315">
        <v>25</v>
      </c>
      <c r="F315">
        <f>SUMIF(Forecast_Actuals!A:A, E315, Forecast_Actuals!C:C)</f>
        <v>1525</v>
      </c>
    </row>
    <row r="316" spans="5:6" x14ac:dyDescent="0.3">
      <c r="E316">
        <v>25</v>
      </c>
      <c r="F316">
        <f>SUMIF(Forecast_Actuals!A:A, E316, Forecast_Actuals!C:C)</f>
        <v>1525</v>
      </c>
    </row>
    <row r="317" spans="5:6" x14ac:dyDescent="0.3">
      <c r="E317">
        <v>25</v>
      </c>
      <c r="F317">
        <f>SUMIF(Forecast_Actuals!A:A, E317, Forecast_Actuals!C:C)</f>
        <v>1525</v>
      </c>
    </row>
    <row r="318" spans="5:6" x14ac:dyDescent="0.3">
      <c r="E318">
        <v>25</v>
      </c>
      <c r="F318">
        <f>SUMIF(Forecast_Actuals!A:A, E318, Forecast_Actuals!C:C)</f>
        <v>1525</v>
      </c>
    </row>
    <row r="319" spans="5:6" x14ac:dyDescent="0.3">
      <c r="E319">
        <v>25</v>
      </c>
      <c r="F319">
        <f>SUMIF(Forecast_Actuals!A:A, E319, Forecast_Actuals!C:C)</f>
        <v>1525</v>
      </c>
    </row>
    <row r="320" spans="5:6" x14ac:dyDescent="0.3">
      <c r="E320">
        <v>25</v>
      </c>
      <c r="F320">
        <f>SUMIF(Forecast_Actuals!A:A, E320, Forecast_Actuals!C:C)</f>
        <v>1525</v>
      </c>
    </row>
    <row r="321" spans="5:6" x14ac:dyDescent="0.3">
      <c r="E321">
        <v>25</v>
      </c>
      <c r="F321">
        <f>SUMIF(Forecast_Actuals!A:A, E321, Forecast_Actuals!C:C)</f>
        <v>1525</v>
      </c>
    </row>
    <row r="322" spans="5:6" x14ac:dyDescent="0.3">
      <c r="E322">
        <v>25</v>
      </c>
      <c r="F322">
        <f>SUMIF(Forecast_Actuals!A:A, E322, Forecast_Actuals!C:C)</f>
        <v>1525</v>
      </c>
    </row>
    <row r="323" spans="5:6" x14ac:dyDescent="0.3">
      <c r="E323">
        <v>25</v>
      </c>
      <c r="F323">
        <f>SUMIF(Forecast_Actuals!A:A, E323, Forecast_Actuals!C:C)</f>
        <v>1525</v>
      </c>
    </row>
    <row r="324" spans="5:6" x14ac:dyDescent="0.3">
      <c r="E324">
        <v>25</v>
      </c>
      <c r="F324">
        <f>SUMIF(Forecast_Actuals!A:A, E324, Forecast_Actuals!C:C)</f>
        <v>1525</v>
      </c>
    </row>
    <row r="325" spans="5:6" x14ac:dyDescent="0.3">
      <c r="E325">
        <v>25</v>
      </c>
      <c r="F325">
        <f>SUMIF(Forecast_Actuals!A:A, E325, Forecast_Actuals!C:C)</f>
        <v>1525</v>
      </c>
    </row>
    <row r="326" spans="5:6" x14ac:dyDescent="0.3">
      <c r="E326">
        <v>25</v>
      </c>
      <c r="F326">
        <f>SUMIF(Forecast_Actuals!A:A, E326, Forecast_Actuals!C:C)</f>
        <v>1525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9F6DC-CED3-455F-811C-7EE9C1227F0C}">
  <dimension ref="A1:C26"/>
  <sheetViews>
    <sheetView workbookViewId="0"/>
  </sheetViews>
  <sheetFormatPr defaultRowHeight="14.4" x14ac:dyDescent="0.3"/>
  <cols>
    <col min="2" max="2" width="17.21875" customWidth="1"/>
    <col min="3" max="3" width="21" customWidth="1"/>
  </cols>
  <sheetData>
    <row r="1" spans="1:3" x14ac:dyDescent="0.3">
      <c r="A1" t="s">
        <v>68</v>
      </c>
      <c r="B1" t="s">
        <v>69</v>
      </c>
      <c r="C1" t="s">
        <v>70</v>
      </c>
    </row>
    <row r="2" spans="1:3" x14ac:dyDescent="0.3">
      <c r="A2" s="4">
        <v>1</v>
      </c>
      <c r="B2">
        <v>973</v>
      </c>
      <c r="C2">
        <v>8.0128587428967499</v>
      </c>
    </row>
    <row r="3" spans="1:3" x14ac:dyDescent="0.3">
      <c r="A3" s="4">
        <v>2</v>
      </c>
      <c r="B3">
        <v>629</v>
      </c>
      <c r="C3">
        <v>60.38097853949138</v>
      </c>
    </row>
    <row r="4" spans="1:3" x14ac:dyDescent="0.3">
      <c r="A4" s="4">
        <v>3</v>
      </c>
      <c r="B4">
        <v>1187</v>
      </c>
      <c r="C4">
        <v>23.528311608511373</v>
      </c>
    </row>
    <row r="5" spans="1:3" x14ac:dyDescent="0.3">
      <c r="A5" s="4">
        <v>4</v>
      </c>
      <c r="B5">
        <v>612</v>
      </c>
      <c r="C5">
        <v>55.108988835840449</v>
      </c>
    </row>
    <row r="6" spans="1:3" x14ac:dyDescent="0.3">
      <c r="A6" s="4">
        <v>5</v>
      </c>
      <c r="B6">
        <v>587</v>
      </c>
      <c r="C6">
        <v>63.428295138605705</v>
      </c>
    </row>
    <row r="7" spans="1:3" x14ac:dyDescent="0.3">
      <c r="A7" s="4">
        <v>6</v>
      </c>
      <c r="B7">
        <v>880</v>
      </c>
      <c r="C7">
        <v>37.329941119994317</v>
      </c>
    </row>
    <row r="8" spans="1:3" x14ac:dyDescent="0.3">
      <c r="A8" s="4">
        <v>7</v>
      </c>
      <c r="B8">
        <v>567</v>
      </c>
      <c r="C8">
        <v>72.141070887403671</v>
      </c>
    </row>
    <row r="9" spans="1:3" x14ac:dyDescent="0.3">
      <c r="A9" s="4">
        <v>8</v>
      </c>
      <c r="B9">
        <v>590</v>
      </c>
      <c r="C9">
        <v>58.235247672278213</v>
      </c>
    </row>
    <row r="10" spans="1:3" x14ac:dyDescent="0.3">
      <c r="A10" s="4">
        <v>9</v>
      </c>
      <c r="B10">
        <v>893</v>
      </c>
      <c r="C10">
        <v>24.300448212322959</v>
      </c>
    </row>
    <row r="11" spans="1:3" x14ac:dyDescent="0.3">
      <c r="A11" s="4">
        <v>10</v>
      </c>
      <c r="B11">
        <v>769</v>
      </c>
      <c r="C11">
        <v>37.171580845122158</v>
      </c>
    </row>
    <row r="12" spans="1:3" x14ac:dyDescent="0.3">
      <c r="A12" s="4">
        <v>11</v>
      </c>
      <c r="B12">
        <v>653</v>
      </c>
      <c r="C12">
        <v>59.990555992217814</v>
      </c>
    </row>
    <row r="13" spans="1:3" x14ac:dyDescent="0.3">
      <c r="A13" s="4">
        <v>12</v>
      </c>
      <c r="B13">
        <v>568</v>
      </c>
      <c r="C13">
        <v>49.950629464999743</v>
      </c>
    </row>
    <row r="14" spans="1:3" x14ac:dyDescent="0.3">
      <c r="A14" s="4">
        <v>13</v>
      </c>
      <c r="B14">
        <v>530</v>
      </c>
      <c r="C14">
        <v>61.963256800679446</v>
      </c>
    </row>
    <row r="15" spans="1:3" x14ac:dyDescent="0.3">
      <c r="A15" s="4">
        <v>14</v>
      </c>
      <c r="B15">
        <v>663</v>
      </c>
      <c r="C15">
        <v>40.374274057147204</v>
      </c>
    </row>
    <row r="16" spans="1:3" x14ac:dyDescent="0.3">
      <c r="A16" s="4">
        <v>15</v>
      </c>
      <c r="B16">
        <v>719</v>
      </c>
      <c r="C16">
        <v>47.00581237547636</v>
      </c>
    </row>
    <row r="17" spans="1:3" x14ac:dyDescent="0.3">
      <c r="A17" s="4">
        <v>16</v>
      </c>
      <c r="B17">
        <v>877</v>
      </c>
      <c r="C17">
        <v>42.930867079079498</v>
      </c>
    </row>
    <row r="18" spans="1:3" x14ac:dyDescent="0.3">
      <c r="A18" s="4">
        <v>17</v>
      </c>
      <c r="B18">
        <v>919</v>
      </c>
      <c r="C18">
        <v>38.317294621671479</v>
      </c>
    </row>
    <row r="19" spans="1:3" x14ac:dyDescent="0.3">
      <c r="A19" s="4">
        <v>18</v>
      </c>
      <c r="B19">
        <v>852</v>
      </c>
      <c r="C19">
        <v>40.547723568423862</v>
      </c>
    </row>
    <row r="20" spans="1:3" x14ac:dyDescent="0.3">
      <c r="A20" s="4">
        <v>19</v>
      </c>
      <c r="B20">
        <v>634</v>
      </c>
      <c r="C20">
        <v>46.12690010891734</v>
      </c>
    </row>
    <row r="21" spans="1:3" x14ac:dyDescent="0.3">
      <c r="A21" s="4">
        <v>20</v>
      </c>
      <c r="B21">
        <v>954</v>
      </c>
      <c r="C21">
        <v>29.593406941630313</v>
      </c>
    </row>
    <row r="22" spans="1:3" x14ac:dyDescent="0.3">
      <c r="A22" s="4">
        <v>21</v>
      </c>
      <c r="B22">
        <v>829</v>
      </c>
      <c r="C22">
        <v>30.123392347782467</v>
      </c>
    </row>
    <row r="23" spans="1:3" x14ac:dyDescent="0.3">
      <c r="A23" s="4">
        <v>22</v>
      </c>
      <c r="B23">
        <v>663</v>
      </c>
      <c r="C23">
        <v>62.157293987237949</v>
      </c>
    </row>
    <row r="24" spans="1:3" x14ac:dyDescent="0.3">
      <c r="A24" s="4">
        <v>23</v>
      </c>
      <c r="B24">
        <v>857</v>
      </c>
      <c r="C24">
        <v>40.994030303554638</v>
      </c>
    </row>
    <row r="25" spans="1:3" x14ac:dyDescent="0.3">
      <c r="A25" s="4">
        <v>24</v>
      </c>
      <c r="B25">
        <v>617</v>
      </c>
      <c r="C25">
        <v>46.990475539794289</v>
      </c>
    </row>
    <row r="26" spans="1:3" x14ac:dyDescent="0.3">
      <c r="A26" s="4">
        <v>25</v>
      </c>
      <c r="B26">
        <v>675</v>
      </c>
      <c r="C26">
        <v>57.233438284955291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F9421-FE9B-4E19-A743-95D94729A6BC}">
  <dimension ref="A1:D26"/>
  <sheetViews>
    <sheetView workbookViewId="0">
      <selection activeCell="F23" sqref="F23"/>
    </sheetView>
  </sheetViews>
  <sheetFormatPr defaultRowHeight="14.4" x14ac:dyDescent="0.3"/>
  <cols>
    <col min="1" max="1" width="13" customWidth="1"/>
    <col min="2" max="2" width="23.5546875" customWidth="1"/>
    <col min="3" max="3" width="18.21875" customWidth="1"/>
    <col min="4" max="4" width="13" customWidth="1"/>
  </cols>
  <sheetData>
    <row r="1" spans="1:4" x14ac:dyDescent="0.3">
      <c r="A1" s="1" t="s">
        <v>37</v>
      </c>
      <c r="B1" s="5" t="s">
        <v>55</v>
      </c>
      <c r="C1" s="5" t="s">
        <v>56</v>
      </c>
      <c r="D1" s="6" t="s">
        <v>57</v>
      </c>
    </row>
    <row r="2" spans="1:4" x14ac:dyDescent="0.3">
      <c r="A2">
        <v>20</v>
      </c>
      <c r="B2">
        <f>SUMIF(BOM!C:C, A2, BOM!E:E)</f>
        <v>4475</v>
      </c>
      <c r="C2">
        <f>VLOOKUP(A2, On_Hand_Inventory!A:B, 2, FALSE)</f>
        <v>1064</v>
      </c>
      <c r="D2">
        <f xml:space="preserve"> C2 - B2</f>
        <v>-3411</v>
      </c>
    </row>
    <row r="3" spans="1:4" x14ac:dyDescent="0.3">
      <c r="A3">
        <v>3</v>
      </c>
      <c r="B3">
        <f>SUMIF(BOM!C:C, A3, BOM!E:E)</f>
        <v>6790</v>
      </c>
      <c r="C3">
        <f>VLOOKUP(A3, On_Hand_Inventory!A:B, 2, FALSE)</f>
        <v>4467</v>
      </c>
      <c r="D3">
        <f xml:space="preserve"> C3 - B3</f>
        <v>-2323</v>
      </c>
    </row>
    <row r="4" spans="1:4" x14ac:dyDescent="0.3">
      <c r="A4">
        <v>9</v>
      </c>
      <c r="B4">
        <f>SUMIF(BOM!C:C, A4, BOM!E:E)</f>
        <v>3073</v>
      </c>
      <c r="C4">
        <f>VLOOKUP(A4, On_Hand_Inventory!A:B, 2, FALSE)</f>
        <v>8607</v>
      </c>
      <c r="D4">
        <f xml:space="preserve"> C4 - B4</f>
        <v>5534</v>
      </c>
    </row>
    <row r="5" spans="1:4" x14ac:dyDescent="0.3">
      <c r="A5">
        <v>7</v>
      </c>
      <c r="B5">
        <f>SUMIF(BOM!C:C, A5, BOM!E:E)</f>
        <v>8216</v>
      </c>
      <c r="C5">
        <f>VLOOKUP(A5, On_Hand_Inventory!A:B, 2, FALSE)</f>
        <v>2780</v>
      </c>
      <c r="D5">
        <f xml:space="preserve"> C5 - B5</f>
        <v>-5436</v>
      </c>
    </row>
    <row r="6" spans="1:4" x14ac:dyDescent="0.3">
      <c r="A6">
        <v>22</v>
      </c>
      <c r="B6">
        <f>SUMIF(BOM!C:C, A6, BOM!E:E)</f>
        <v>8478</v>
      </c>
      <c r="C6">
        <f>VLOOKUP(A6, On_Hand_Inventory!A:B, 2, FALSE)</f>
        <v>1174</v>
      </c>
      <c r="D6">
        <f xml:space="preserve"> C6 - B6</f>
        <v>-7304</v>
      </c>
    </row>
    <row r="7" spans="1:4" x14ac:dyDescent="0.3">
      <c r="A7">
        <v>4</v>
      </c>
      <c r="B7">
        <f>SUMIF(BOM!C:C, A7, BOM!E:E)</f>
        <v>11380</v>
      </c>
      <c r="C7">
        <f>VLOOKUP(A7, On_Hand_Inventory!A:B, 2, FALSE)</f>
        <v>719</v>
      </c>
      <c r="D7">
        <f xml:space="preserve"> C7 - B7</f>
        <v>-10661</v>
      </c>
    </row>
    <row r="8" spans="1:4" x14ac:dyDescent="0.3">
      <c r="A8">
        <v>14</v>
      </c>
      <c r="B8">
        <f>SUMIF(BOM!C:C, A8, BOM!E:E)</f>
        <v>6439</v>
      </c>
      <c r="C8">
        <f>VLOOKUP(A8, On_Hand_Inventory!A:B, 2, FALSE)</f>
        <v>7069</v>
      </c>
      <c r="D8">
        <f xml:space="preserve"> C8 - B8</f>
        <v>630</v>
      </c>
    </row>
    <row r="9" spans="1:4" x14ac:dyDescent="0.3">
      <c r="A9">
        <v>13</v>
      </c>
      <c r="B9">
        <f>SUMIF(BOM!C:C, A9, BOM!E:E)</f>
        <v>5470</v>
      </c>
      <c r="C9">
        <f>VLOOKUP(A9, On_Hand_Inventory!A:B, 2, FALSE)</f>
        <v>206</v>
      </c>
      <c r="D9">
        <f xml:space="preserve"> C9 - B9</f>
        <v>-5264</v>
      </c>
    </row>
    <row r="10" spans="1:4" x14ac:dyDescent="0.3">
      <c r="A10">
        <v>5</v>
      </c>
      <c r="B10">
        <f>SUMIF(BOM!C:C, A10, BOM!E:E)</f>
        <v>8986</v>
      </c>
      <c r="C10">
        <f>VLOOKUP(A10, On_Hand_Inventory!A:B, 2, FALSE)</f>
        <v>6127</v>
      </c>
      <c r="D10">
        <f xml:space="preserve"> C10 - B10</f>
        <v>-2859</v>
      </c>
    </row>
    <row r="11" spans="1:4" x14ac:dyDescent="0.3">
      <c r="A11">
        <v>16</v>
      </c>
      <c r="B11">
        <f>SUMIF(BOM!C:C, A11, BOM!E:E)</f>
        <v>5059</v>
      </c>
      <c r="C11">
        <f>VLOOKUP(A11, On_Hand_Inventory!A:B, 2, FALSE)</f>
        <v>1270</v>
      </c>
      <c r="D11">
        <f xml:space="preserve"> C11 - B11</f>
        <v>-3789</v>
      </c>
    </row>
    <row r="12" spans="1:4" x14ac:dyDescent="0.3">
      <c r="A12">
        <v>18</v>
      </c>
      <c r="B12">
        <f>SUMIF(BOM!C:C, A12, BOM!E:E)</f>
        <v>6201</v>
      </c>
      <c r="C12">
        <f>VLOOKUP(A12, On_Hand_Inventory!A:B, 2, FALSE)</f>
        <v>4731</v>
      </c>
      <c r="D12">
        <f xml:space="preserve"> C12 - B12</f>
        <v>-1470</v>
      </c>
    </row>
    <row r="13" spans="1:4" x14ac:dyDescent="0.3">
      <c r="A13">
        <v>25</v>
      </c>
      <c r="B13">
        <f>SUMIF(BOM!C:C, A13, BOM!E:E)</f>
        <v>6038</v>
      </c>
      <c r="C13">
        <f>VLOOKUP(A13, On_Hand_Inventory!A:B, 2, FALSE)</f>
        <v>2148</v>
      </c>
      <c r="D13">
        <f xml:space="preserve"> C13 - B13</f>
        <v>-3890</v>
      </c>
    </row>
    <row r="14" spans="1:4" x14ac:dyDescent="0.3">
      <c r="A14">
        <v>12</v>
      </c>
      <c r="B14">
        <f>SUMIF(BOM!C:C, A14, BOM!E:E)</f>
        <v>6422</v>
      </c>
      <c r="C14">
        <f>VLOOKUP(A14, On_Hand_Inventory!A:B, 2, FALSE)</f>
        <v>3335</v>
      </c>
      <c r="D14">
        <f xml:space="preserve"> C14 - B14</f>
        <v>-3087</v>
      </c>
    </row>
    <row r="15" spans="1:4" x14ac:dyDescent="0.3">
      <c r="A15">
        <v>23</v>
      </c>
      <c r="B15">
        <f>SUMIF(BOM!C:C, A15, BOM!E:E)</f>
        <v>5574</v>
      </c>
      <c r="C15">
        <f>VLOOKUP(A15, On_Hand_Inventory!A:B, 2, FALSE)</f>
        <v>4687</v>
      </c>
      <c r="D15">
        <f xml:space="preserve"> C15 - B15</f>
        <v>-887</v>
      </c>
    </row>
    <row r="16" spans="1:4" x14ac:dyDescent="0.3">
      <c r="A16">
        <v>1</v>
      </c>
      <c r="B16">
        <f>SUMIF(BOM!C:C, A16, BOM!E:E)</f>
        <v>5075</v>
      </c>
      <c r="C16">
        <f>VLOOKUP(A16, On_Hand_Inventory!A:B, 2, FALSE)</f>
        <v>970</v>
      </c>
      <c r="D16">
        <f xml:space="preserve"> C16 - B16</f>
        <v>-4105</v>
      </c>
    </row>
    <row r="17" spans="1:4" x14ac:dyDescent="0.3">
      <c r="A17">
        <v>15</v>
      </c>
      <c r="B17">
        <f>SUMIF(BOM!C:C, A17, BOM!E:E)</f>
        <v>10955</v>
      </c>
      <c r="C17">
        <f>VLOOKUP(A17, On_Hand_Inventory!A:B, 2, FALSE)</f>
        <v>3760</v>
      </c>
      <c r="D17">
        <f xml:space="preserve"> C17 - B17</f>
        <v>-7195</v>
      </c>
    </row>
    <row r="18" spans="1:4" x14ac:dyDescent="0.3">
      <c r="A18">
        <v>2</v>
      </c>
      <c r="B18">
        <f>SUMIF(BOM!C:C, A18, BOM!E:E)</f>
        <v>6517</v>
      </c>
      <c r="C18">
        <f>VLOOKUP(A18, On_Hand_Inventory!A:B, 2, FALSE)</f>
        <v>1040</v>
      </c>
      <c r="D18">
        <f xml:space="preserve"> C18 - B18</f>
        <v>-5477</v>
      </c>
    </row>
    <row r="19" spans="1:4" x14ac:dyDescent="0.3">
      <c r="A19">
        <v>19</v>
      </c>
      <c r="B19">
        <f>SUMIF(BOM!C:C, A19, BOM!E:E)</f>
        <v>6551</v>
      </c>
      <c r="C19">
        <f>VLOOKUP(A19, On_Hand_Inventory!A:B, 2, FALSE)</f>
        <v>8760</v>
      </c>
      <c r="D19">
        <f xml:space="preserve"> C19 - B19</f>
        <v>2209</v>
      </c>
    </row>
    <row r="20" spans="1:4" x14ac:dyDescent="0.3">
      <c r="A20">
        <v>10</v>
      </c>
      <c r="B20">
        <f>SUMIF(BOM!C:C, A20, BOM!E:E)</f>
        <v>5065</v>
      </c>
      <c r="C20">
        <f>VLOOKUP(A20, On_Hand_Inventory!A:B, 2, FALSE)</f>
        <v>6603</v>
      </c>
      <c r="D20">
        <f xml:space="preserve"> C20 - B20</f>
        <v>1538</v>
      </c>
    </row>
    <row r="21" spans="1:4" x14ac:dyDescent="0.3">
      <c r="A21">
        <v>24</v>
      </c>
      <c r="B21">
        <f>SUMIF(BOM!C:C, A21, BOM!E:E)</f>
        <v>1322</v>
      </c>
      <c r="C21">
        <f>VLOOKUP(A21, On_Hand_Inventory!A:B, 2, FALSE)</f>
        <v>1386</v>
      </c>
      <c r="D21">
        <f xml:space="preserve"> C21 - B21</f>
        <v>64</v>
      </c>
    </row>
    <row r="22" spans="1:4" x14ac:dyDescent="0.3">
      <c r="A22">
        <v>6</v>
      </c>
      <c r="B22">
        <f>SUMIF(BOM!C:C, A22, BOM!E:E)</f>
        <v>3248</v>
      </c>
      <c r="C22">
        <f>VLOOKUP(A22, On_Hand_Inventory!A:B, 2, FALSE)</f>
        <v>6695</v>
      </c>
      <c r="D22">
        <f xml:space="preserve"> C22 - B22</f>
        <v>3447</v>
      </c>
    </row>
    <row r="23" spans="1:4" x14ac:dyDescent="0.3">
      <c r="A23">
        <v>11</v>
      </c>
      <c r="B23">
        <f>SUMIF(BOM!C:C, A23, BOM!E:E)</f>
        <v>5432</v>
      </c>
      <c r="C23">
        <f>VLOOKUP(A23, On_Hand_Inventory!A:B, 2, FALSE)</f>
        <v>3160</v>
      </c>
      <c r="D23">
        <f xml:space="preserve"> C23 - B23</f>
        <v>-2272</v>
      </c>
    </row>
    <row r="24" spans="1:4" x14ac:dyDescent="0.3">
      <c r="A24">
        <v>8</v>
      </c>
      <c r="B24">
        <f>SUMIF(BOM!C:C, A24, BOM!E:E)</f>
        <v>3730</v>
      </c>
      <c r="C24">
        <f>VLOOKUP(A24, On_Hand_Inventory!A:B, 2, FALSE)</f>
        <v>7750</v>
      </c>
      <c r="D24">
        <f xml:space="preserve"> C24 - B24</f>
        <v>4020</v>
      </c>
    </row>
    <row r="25" spans="1:4" x14ac:dyDescent="0.3">
      <c r="A25">
        <v>17</v>
      </c>
      <c r="B25">
        <f>SUMIF(BOM!C:C, A25, BOM!E:E)</f>
        <v>1786</v>
      </c>
      <c r="C25">
        <f>VLOOKUP(A25, On_Hand_Inventory!A:B, 2, FALSE)</f>
        <v>3442</v>
      </c>
      <c r="D25">
        <f xml:space="preserve"> C25 - B25</f>
        <v>1656</v>
      </c>
    </row>
    <row r="26" spans="1:4" x14ac:dyDescent="0.3">
      <c r="A26">
        <v>21</v>
      </c>
      <c r="B26">
        <f>SUMIF(BOM!C:C, A26, BOM!E:E)</f>
        <v>4765</v>
      </c>
      <c r="C26">
        <f>VLOOKUP(A26, On_Hand_Inventory!A:B, 2, FALSE)</f>
        <v>4932</v>
      </c>
      <c r="D26">
        <f xml:space="preserve"> C26 - B26</f>
        <v>167</v>
      </c>
    </row>
  </sheetData>
  <conditionalFormatting sqref="D1:D26 D90:D1048576">
    <cfRule type="cellIs" dxfId="4" priority="1" operator="greaterThan">
      <formula>0</formula>
    </cfRule>
    <cfRule type="cellIs" dxfId="3" priority="2" operator="greaterThan">
      <formula>"o"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D417-0FFB-40F2-A336-C48422E04C1F}">
  <dimension ref="A3:D29"/>
  <sheetViews>
    <sheetView topLeftCell="C1" workbookViewId="0">
      <selection activeCell="D3" activeCellId="2" sqref="A3 B3 D3"/>
    </sheetView>
  </sheetViews>
  <sheetFormatPr defaultRowHeight="14.4" x14ac:dyDescent="0.3"/>
  <cols>
    <col min="1" max="1" width="12.5546875" bestFit="1" customWidth="1"/>
    <col min="2" max="2" width="30.21875" bestFit="1" customWidth="1"/>
    <col min="3" max="3" width="24" bestFit="1" customWidth="1"/>
    <col min="4" max="5" width="19.6640625" bestFit="1" customWidth="1"/>
  </cols>
  <sheetData>
    <row r="3" spans="1:4" x14ac:dyDescent="0.3">
      <c r="A3" s="3" t="s">
        <v>48</v>
      </c>
      <c r="B3" t="s">
        <v>58</v>
      </c>
      <c r="C3" t="s">
        <v>59</v>
      </c>
      <c r="D3" t="s">
        <v>60</v>
      </c>
    </row>
    <row r="4" spans="1:4" x14ac:dyDescent="0.3">
      <c r="A4" s="4">
        <v>1</v>
      </c>
      <c r="B4">
        <v>15225</v>
      </c>
      <c r="C4">
        <v>2910</v>
      </c>
      <c r="D4">
        <v>-12315</v>
      </c>
    </row>
    <row r="5" spans="1:4" x14ac:dyDescent="0.3">
      <c r="A5" s="4">
        <v>2</v>
      </c>
      <c r="B5">
        <v>26068</v>
      </c>
      <c r="C5">
        <v>4160</v>
      </c>
      <c r="D5">
        <v>-21908</v>
      </c>
    </row>
    <row r="6" spans="1:4" x14ac:dyDescent="0.3">
      <c r="A6" s="4">
        <v>3</v>
      </c>
      <c r="B6">
        <v>27160</v>
      </c>
      <c r="C6">
        <v>17868</v>
      </c>
      <c r="D6">
        <v>-9292</v>
      </c>
    </row>
    <row r="7" spans="1:4" x14ac:dyDescent="0.3">
      <c r="A7" s="4">
        <v>4</v>
      </c>
      <c r="B7">
        <v>79660</v>
      </c>
      <c r="C7">
        <v>5033</v>
      </c>
      <c r="D7">
        <v>-74627</v>
      </c>
    </row>
    <row r="8" spans="1:4" x14ac:dyDescent="0.3">
      <c r="A8" s="4">
        <v>5</v>
      </c>
      <c r="B8">
        <v>44930</v>
      </c>
      <c r="C8">
        <v>30635</v>
      </c>
      <c r="D8">
        <v>-14295</v>
      </c>
    </row>
    <row r="9" spans="1:4" x14ac:dyDescent="0.3">
      <c r="A9" s="4">
        <v>6</v>
      </c>
      <c r="B9">
        <v>6496</v>
      </c>
      <c r="C9">
        <v>13390</v>
      </c>
      <c r="D9">
        <v>6894</v>
      </c>
    </row>
    <row r="10" spans="1:4" x14ac:dyDescent="0.3">
      <c r="A10" s="4">
        <v>7</v>
      </c>
      <c r="B10">
        <v>41080</v>
      </c>
      <c r="C10">
        <v>13900</v>
      </c>
      <c r="D10">
        <v>-27180</v>
      </c>
    </row>
    <row r="11" spans="1:4" x14ac:dyDescent="0.3">
      <c r="A11" s="4">
        <v>8</v>
      </c>
      <c r="B11">
        <v>7460</v>
      </c>
      <c r="C11">
        <v>15500</v>
      </c>
      <c r="D11">
        <v>8040</v>
      </c>
    </row>
    <row r="12" spans="1:4" x14ac:dyDescent="0.3">
      <c r="A12" s="4">
        <v>9</v>
      </c>
      <c r="B12">
        <v>6146</v>
      </c>
      <c r="C12">
        <v>17214</v>
      </c>
      <c r="D12">
        <v>11068</v>
      </c>
    </row>
    <row r="13" spans="1:4" x14ac:dyDescent="0.3">
      <c r="A13" s="4">
        <v>10</v>
      </c>
      <c r="B13">
        <v>15195</v>
      </c>
      <c r="C13">
        <v>19809</v>
      </c>
      <c r="D13">
        <v>4614</v>
      </c>
    </row>
    <row r="14" spans="1:4" x14ac:dyDescent="0.3">
      <c r="A14" s="4">
        <v>11</v>
      </c>
      <c r="B14">
        <v>16296</v>
      </c>
      <c r="C14">
        <v>9480</v>
      </c>
      <c r="D14">
        <v>-6816</v>
      </c>
    </row>
    <row r="15" spans="1:4" x14ac:dyDescent="0.3">
      <c r="A15" s="4">
        <v>12</v>
      </c>
      <c r="B15">
        <v>25688</v>
      </c>
      <c r="C15">
        <v>13340</v>
      </c>
      <c r="D15">
        <v>-12348</v>
      </c>
    </row>
    <row r="16" spans="1:4" x14ac:dyDescent="0.3">
      <c r="A16" s="4">
        <v>13</v>
      </c>
      <c r="B16">
        <v>16410</v>
      </c>
      <c r="C16">
        <v>618</v>
      </c>
      <c r="D16">
        <v>-15792</v>
      </c>
    </row>
    <row r="17" spans="1:4" x14ac:dyDescent="0.3">
      <c r="A17" s="4">
        <v>14</v>
      </c>
      <c r="B17">
        <v>25756</v>
      </c>
      <c r="C17">
        <v>28276</v>
      </c>
      <c r="D17">
        <v>2520</v>
      </c>
    </row>
    <row r="18" spans="1:4" x14ac:dyDescent="0.3">
      <c r="A18" s="4">
        <v>15</v>
      </c>
      <c r="B18">
        <v>65730</v>
      </c>
      <c r="C18">
        <v>22560</v>
      </c>
      <c r="D18">
        <v>-43170</v>
      </c>
    </row>
    <row r="19" spans="1:4" x14ac:dyDescent="0.3">
      <c r="A19" s="4">
        <v>16</v>
      </c>
      <c r="B19">
        <v>15177</v>
      </c>
      <c r="C19">
        <v>3810</v>
      </c>
      <c r="D19">
        <v>-11367</v>
      </c>
    </row>
    <row r="20" spans="1:4" x14ac:dyDescent="0.3">
      <c r="A20" s="4">
        <v>17</v>
      </c>
      <c r="B20">
        <v>1786</v>
      </c>
      <c r="C20">
        <v>3442</v>
      </c>
      <c r="D20">
        <v>1656</v>
      </c>
    </row>
    <row r="21" spans="1:4" x14ac:dyDescent="0.3">
      <c r="A21" s="4">
        <v>18</v>
      </c>
      <c r="B21">
        <v>24804</v>
      </c>
      <c r="C21">
        <v>18924</v>
      </c>
      <c r="D21">
        <v>-5880</v>
      </c>
    </row>
    <row r="22" spans="1:4" x14ac:dyDescent="0.3">
      <c r="A22" s="4">
        <v>19</v>
      </c>
      <c r="B22">
        <v>26204</v>
      </c>
      <c r="C22">
        <v>35040</v>
      </c>
      <c r="D22">
        <v>8836</v>
      </c>
    </row>
    <row r="23" spans="1:4" x14ac:dyDescent="0.3">
      <c r="A23" s="4">
        <v>20</v>
      </c>
      <c r="B23">
        <v>13425</v>
      </c>
      <c r="C23">
        <v>3192</v>
      </c>
      <c r="D23">
        <v>-10233</v>
      </c>
    </row>
    <row r="24" spans="1:4" x14ac:dyDescent="0.3">
      <c r="A24" s="4">
        <v>21</v>
      </c>
      <c r="B24">
        <v>14295</v>
      </c>
      <c r="C24">
        <v>14796</v>
      </c>
      <c r="D24">
        <v>501</v>
      </c>
    </row>
    <row r="25" spans="1:4" x14ac:dyDescent="0.3">
      <c r="A25" s="4">
        <v>22</v>
      </c>
      <c r="B25">
        <v>42390</v>
      </c>
      <c r="C25">
        <v>5870</v>
      </c>
      <c r="D25">
        <v>-36520</v>
      </c>
    </row>
    <row r="26" spans="1:4" x14ac:dyDescent="0.3">
      <c r="A26" s="4">
        <v>23</v>
      </c>
      <c r="B26">
        <v>16722</v>
      </c>
      <c r="C26">
        <v>14061</v>
      </c>
      <c r="D26">
        <v>-2661</v>
      </c>
    </row>
    <row r="27" spans="1:4" x14ac:dyDescent="0.3">
      <c r="A27" s="4">
        <v>24</v>
      </c>
      <c r="B27">
        <v>1322</v>
      </c>
      <c r="C27">
        <v>1386</v>
      </c>
      <c r="D27">
        <v>64</v>
      </c>
    </row>
    <row r="28" spans="1:4" x14ac:dyDescent="0.3">
      <c r="A28" s="4">
        <v>25</v>
      </c>
      <c r="B28">
        <v>24152</v>
      </c>
      <c r="C28">
        <v>8592</v>
      </c>
      <c r="D28">
        <v>-15560</v>
      </c>
    </row>
    <row r="29" spans="1:4" x14ac:dyDescent="0.3">
      <c r="A29" s="4" t="s">
        <v>49</v>
      </c>
      <c r="B29">
        <v>599577</v>
      </c>
      <c r="C29">
        <v>323806</v>
      </c>
      <c r="D29">
        <v>-275771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Products</vt:lpstr>
      <vt:lpstr>BOM</vt:lpstr>
      <vt:lpstr>Supplier_BOM</vt:lpstr>
      <vt:lpstr>Forecast_Actuals</vt:lpstr>
      <vt:lpstr>On_Hand_Inventory</vt:lpstr>
      <vt:lpstr>Forecast_Summary</vt:lpstr>
      <vt:lpstr>FS clean</vt:lpstr>
      <vt:lpstr>Inventory risk</vt:lpstr>
      <vt:lpstr>IR Analysis</vt:lpstr>
      <vt:lpstr>Supplier_Risk</vt:lpstr>
      <vt:lpstr>Build Cost</vt:lpstr>
      <vt:lpstr>BC clean</vt:lpstr>
      <vt:lpstr>Build cost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 Kajjer Anjanappa</dc:creator>
  <cp:lastModifiedBy>Naveen Kumar Kajjer Anjanappa</cp:lastModifiedBy>
  <dcterms:created xsi:type="dcterms:W3CDTF">2025-03-24T21:25:37Z</dcterms:created>
  <dcterms:modified xsi:type="dcterms:W3CDTF">2025-03-25T08:12:22Z</dcterms:modified>
</cp:coreProperties>
</file>