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\Business_Analyst_MOAT\Case Study 2\"/>
    </mc:Choice>
  </mc:AlternateContent>
  <xr:revisionPtr revIDLastSave="0" documentId="13_ncr:1_{B60EF24A-5884-4CAA-AEB9-DDED368B3672}" xr6:coauthVersionLast="47" xr6:coauthVersionMax="47" xr10:uidLastSave="{00000000-0000-0000-0000-000000000000}"/>
  <bookViews>
    <workbookView xWindow="-120" yWindow="-120" windowWidth="29040" windowHeight="15720" activeTab="2" xr2:uid="{C9EE33ED-0556-4BA6-BAE2-79374F5BD89E}"/>
  </bookViews>
  <sheets>
    <sheet name="Data" sheetId="1" r:id="rId1"/>
    <sheet name="RMSE" sheetId="2" r:id="rId2"/>
    <sheet name="D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G8" i="2"/>
  <c r="G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C2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C35" i="1"/>
  <c r="D35" i="1"/>
  <c r="D42" i="1"/>
  <c r="D41" i="1"/>
  <c r="D39" i="1"/>
  <c r="D38" i="1"/>
  <c r="D33" i="1"/>
  <c r="D34" i="1"/>
  <c r="D32" i="1"/>
  <c r="D30" i="1"/>
  <c r="D31" i="1"/>
  <c r="D29" i="1"/>
  <c r="D28" i="1"/>
  <c r="C42" i="1"/>
  <c r="C41" i="1"/>
  <c r="C39" i="1"/>
  <c r="C38" i="1"/>
  <c r="C33" i="1"/>
  <c r="C34" i="1"/>
  <c r="C32" i="1"/>
  <c r="C31" i="1"/>
  <c r="C30" i="1"/>
  <c r="C29" i="1"/>
  <c r="C28" i="1"/>
</calcChain>
</file>

<file path=xl/sharedStrings.xml><?xml version="1.0" encoding="utf-8"?>
<sst xmlns="http://schemas.openxmlformats.org/spreadsheetml/2006/main" count="93" uniqueCount="66">
  <si>
    <t>Sr. No.</t>
  </si>
  <si>
    <t>Store ID</t>
  </si>
  <si>
    <t>Employee Count</t>
  </si>
  <si>
    <t>Daily Store Revenue</t>
  </si>
  <si>
    <t>BANG-C10-SS1</t>
  </si>
  <si>
    <t>BANG-C10-SS2</t>
  </si>
  <si>
    <t>BANG-C10-SS3</t>
  </si>
  <si>
    <t>BANG-C10-SS4</t>
  </si>
  <si>
    <t>BANG-C10-SS5</t>
  </si>
  <si>
    <t>BANG-C10-SS6</t>
  </si>
  <si>
    <t>BANG-C10-SS7</t>
  </si>
  <si>
    <t>BANG-C10-SS8</t>
  </si>
  <si>
    <t>BANG-C10-SS9</t>
  </si>
  <si>
    <t>BANG-C10-SS10</t>
  </si>
  <si>
    <t>BANG-C10-SS11</t>
  </si>
  <si>
    <t>BANG-C10-SS12</t>
  </si>
  <si>
    <t>BANG-C10-SS13</t>
  </si>
  <si>
    <t>BANG-C10-SS14</t>
  </si>
  <si>
    <t>BANG-C10-SS15</t>
  </si>
  <si>
    <t>BANG-C10-SS16</t>
  </si>
  <si>
    <t>BANG-C10-SS17</t>
  </si>
  <si>
    <t>BANG-C10-SS18</t>
  </si>
  <si>
    <t>BANG-C10-SS19</t>
  </si>
  <si>
    <t>BANG-C10-SS20</t>
  </si>
  <si>
    <t>Min</t>
  </si>
  <si>
    <t>Q1</t>
  </si>
  <si>
    <t>Mean</t>
  </si>
  <si>
    <t>Q2/Median</t>
  </si>
  <si>
    <t>Q3</t>
  </si>
  <si>
    <t>Max/Q4</t>
  </si>
  <si>
    <t>Range</t>
  </si>
  <si>
    <t>Mode</t>
  </si>
  <si>
    <t>SD</t>
  </si>
  <si>
    <t>Variance</t>
  </si>
  <si>
    <t>Kurtosis</t>
  </si>
  <si>
    <t>Skewness</t>
  </si>
  <si>
    <t>Predicted Revenue</t>
  </si>
  <si>
    <t>Residual Error</t>
  </si>
  <si>
    <t xml:space="preserve">Squared Error </t>
  </si>
  <si>
    <t>Mean Squared Error</t>
  </si>
  <si>
    <t>Root Mean Squared Error</t>
  </si>
  <si>
    <t>Employee Count analysis</t>
  </si>
  <si>
    <t>Daily Store Revenue analysis</t>
  </si>
  <si>
    <t>Across all store minimum employee count is 33</t>
  </si>
  <si>
    <t>it represents the first 25 percentile of employee after sorting ascending order of the data it ranges from 33 to 47.75</t>
  </si>
  <si>
    <t xml:space="preserve">on average there 64 employee across all the stores </t>
  </si>
  <si>
    <t>it represents the first 50 percentile of employee after sorting ascending order of the data, it ranges from 47.75 to 62</t>
  </si>
  <si>
    <t>it represents the first 75 percentile of employee after sorting ascending order of the data, it ranges from 62 to 83</t>
  </si>
  <si>
    <t>it represents the first 100 percentile of employee after sorting ascending order of the data, it ranges from 83 to 98</t>
  </si>
  <si>
    <t xml:space="preserve">the difference between th e maximum and minimum employee count across all the stores </t>
  </si>
  <si>
    <t>most frequent employee count across all the store is 41</t>
  </si>
  <si>
    <t>minimum Daily Store Revenue across all the store is 240060</t>
  </si>
  <si>
    <t>it represents the first 25 percentile of store revenue after sorting ascending order of the data it ranges from 240060 to 269502.5</t>
  </si>
  <si>
    <t>on an average the daily revenue of the store is 286122</t>
  </si>
  <si>
    <t>it represents the first 50 percentile of store revenue after sorting ascending order of the data it ranges from 269502.5 to 294295</t>
  </si>
  <si>
    <t>it represents the first 75 percentile of store revenue after sorting ascending order of the data it ranges from 294295 to 303847.5</t>
  </si>
  <si>
    <t>it represents the first 100 percentile of store revenue after sorting ascending order of the data it ranges from 303847.5 to 324050</t>
  </si>
  <si>
    <t xml:space="preserve">the difference between the maximum and minimum daily revenueacross all the stores </t>
  </si>
  <si>
    <t xml:space="preserve">there is no repeating set of revenue </t>
  </si>
  <si>
    <t>y = 1135x + 213993</t>
  </si>
  <si>
    <t>RMSE %</t>
  </si>
  <si>
    <t>High</t>
  </si>
  <si>
    <t>Mesokurtic</t>
  </si>
  <si>
    <t>Moderate</t>
  </si>
  <si>
    <t>Ploykurtic</t>
  </si>
  <si>
    <t>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</si>
</sst>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1" fontId="0" fillId="0" borderId="0" xfId="0" applyNumberFormat="1"/>
    <xf numFmtId="0" fontId="0" fillId="3" borderId="1" xfId="0" applyFill="1" applyBorder="1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40551181102363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Data!$C$2:$C$21</c:f>
              <c:numCache>
                <c:formatCode>General</c:formatCode>
                <c:ptCount val="20"/>
                <c:pt idx="0">
                  <c:v>41</c:v>
                </c:pt>
                <c:pt idx="1">
                  <c:v>50</c:v>
                </c:pt>
                <c:pt idx="2">
                  <c:v>41</c:v>
                </c:pt>
                <c:pt idx="3">
                  <c:v>58</c:v>
                </c:pt>
                <c:pt idx="4">
                  <c:v>66</c:v>
                </c:pt>
                <c:pt idx="5">
                  <c:v>33</c:v>
                </c:pt>
                <c:pt idx="6">
                  <c:v>83</c:v>
                </c:pt>
                <c:pt idx="7">
                  <c:v>41</c:v>
                </c:pt>
                <c:pt idx="8">
                  <c:v>58</c:v>
                </c:pt>
                <c:pt idx="9">
                  <c:v>58</c:v>
                </c:pt>
                <c:pt idx="10">
                  <c:v>83</c:v>
                </c:pt>
                <c:pt idx="11">
                  <c:v>98</c:v>
                </c:pt>
                <c:pt idx="12">
                  <c:v>66</c:v>
                </c:pt>
                <c:pt idx="13">
                  <c:v>83</c:v>
                </c:pt>
                <c:pt idx="14">
                  <c:v>41</c:v>
                </c:pt>
                <c:pt idx="15">
                  <c:v>58</c:v>
                </c:pt>
                <c:pt idx="16">
                  <c:v>66</c:v>
                </c:pt>
                <c:pt idx="17">
                  <c:v>75</c:v>
                </c:pt>
                <c:pt idx="18">
                  <c:v>83</c:v>
                </c:pt>
                <c:pt idx="19">
                  <c:v>89</c:v>
                </c:pt>
              </c:numCache>
            </c:numRef>
          </c:xVal>
          <c:yVal>
            <c:numRef>
              <c:f>Data!$D$2:$D$21</c:f>
              <c:numCache>
                <c:formatCode>General</c:formatCode>
                <c:ptCount val="20"/>
                <c:pt idx="0">
                  <c:v>240060</c:v>
                </c:pt>
                <c:pt idx="1">
                  <c:v>276950</c:v>
                </c:pt>
                <c:pt idx="2">
                  <c:v>267980</c:v>
                </c:pt>
                <c:pt idx="3">
                  <c:v>290490</c:v>
                </c:pt>
                <c:pt idx="4">
                  <c:v>312040</c:v>
                </c:pt>
                <c:pt idx="5">
                  <c:v>243020</c:v>
                </c:pt>
                <c:pt idx="6">
                  <c:v>296790</c:v>
                </c:pt>
                <c:pt idx="7">
                  <c:v>254030</c:v>
                </c:pt>
                <c:pt idx="8">
                  <c:v>270010</c:v>
                </c:pt>
                <c:pt idx="9">
                  <c:v>300040</c:v>
                </c:pt>
                <c:pt idx="10">
                  <c:v>294540</c:v>
                </c:pt>
                <c:pt idx="11">
                  <c:v>324050</c:v>
                </c:pt>
                <c:pt idx="12">
                  <c:v>283300</c:v>
                </c:pt>
                <c:pt idx="13">
                  <c:v>310440</c:v>
                </c:pt>
                <c:pt idx="14">
                  <c:v>245600</c:v>
                </c:pt>
                <c:pt idx="15">
                  <c:v>300590</c:v>
                </c:pt>
                <c:pt idx="16">
                  <c:v>304950</c:v>
                </c:pt>
                <c:pt idx="17">
                  <c:v>294050</c:v>
                </c:pt>
                <c:pt idx="18">
                  <c:v>310030</c:v>
                </c:pt>
                <c:pt idx="19">
                  <c:v>303480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5-4902-AC0B-DB5D64154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95680"/>
        <c:axId val="588493880"/>
      </c:scatterChart>
      <c:valAx>
        <c:axId val="5884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3880"/>
        <c:crosses val="autoZero"/>
        <c:crossBetween val="midCat"/>
      </c:valAx>
      <c:valAx>
        <c:axId val="588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27</xdr:row>
      <xdr:rowOff>157162</xdr:rowOff>
    </xdr:from>
    <xdr:to>
      <xdr:col>19</xdr:col>
      <xdr:colOff>466725</xdr:colOff>
      <xdr:row>42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C2B243-8A73-2A29-EF4E-74CE5FF86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C49E-8FCA-4D08-BA8B-0BC942150CCA}">
  <dimension ref="A1:F48"/>
  <sheetViews>
    <sheetView topLeftCell="A24" zoomScaleNormal="100" workbookViewId="0">
      <selection activeCell="D41" sqref="D41:D42"/>
    </sheetView>
  </sheetViews>
  <sheetFormatPr defaultRowHeight="15" x14ac:dyDescent="0.25"/>
  <cols>
    <col min="1" max="1" width="6.7109375" bestFit="1" customWidth="1"/>
    <col min="2" max="2" width="14.42578125" bestFit="1" customWidth="1"/>
    <col min="3" max="3" width="15.28515625" bestFit="1" customWidth="1"/>
    <col min="4" max="4" width="18.5703125" bestFit="1" customWidth="1"/>
    <col min="6" max="6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41</v>
      </c>
      <c r="D2" s="2">
        <v>240060</v>
      </c>
    </row>
    <row r="3" spans="1:4" x14ac:dyDescent="0.25">
      <c r="A3" s="2">
        <v>2</v>
      </c>
      <c r="B3" s="2" t="s">
        <v>5</v>
      </c>
      <c r="C3" s="2">
        <v>50</v>
      </c>
      <c r="D3" s="2">
        <v>276950</v>
      </c>
    </row>
    <row r="4" spans="1:4" x14ac:dyDescent="0.25">
      <c r="A4" s="2">
        <v>3</v>
      </c>
      <c r="B4" s="2" t="s">
        <v>6</v>
      </c>
      <c r="C4" s="2">
        <v>41</v>
      </c>
      <c r="D4" s="2">
        <v>267980</v>
      </c>
    </row>
    <row r="5" spans="1:4" x14ac:dyDescent="0.25">
      <c r="A5" s="2">
        <v>4</v>
      </c>
      <c r="B5" s="2" t="s">
        <v>7</v>
      </c>
      <c r="C5" s="2">
        <v>58</v>
      </c>
      <c r="D5" s="2">
        <v>290490</v>
      </c>
    </row>
    <row r="6" spans="1:4" x14ac:dyDescent="0.25">
      <c r="A6" s="2">
        <v>5</v>
      </c>
      <c r="B6" s="2" t="s">
        <v>8</v>
      </c>
      <c r="C6" s="2">
        <v>66</v>
      </c>
      <c r="D6" s="2">
        <v>312040</v>
      </c>
    </row>
    <row r="7" spans="1:4" x14ac:dyDescent="0.25">
      <c r="A7" s="2">
        <v>6</v>
      </c>
      <c r="B7" s="2" t="s">
        <v>9</v>
      </c>
      <c r="C7" s="2">
        <v>33</v>
      </c>
      <c r="D7" s="2">
        <v>243020</v>
      </c>
    </row>
    <row r="8" spans="1:4" x14ac:dyDescent="0.25">
      <c r="A8" s="2">
        <v>7</v>
      </c>
      <c r="B8" s="2" t="s">
        <v>10</v>
      </c>
      <c r="C8" s="2">
        <v>83</v>
      </c>
      <c r="D8" s="2">
        <v>296790</v>
      </c>
    </row>
    <row r="9" spans="1:4" x14ac:dyDescent="0.25">
      <c r="A9" s="2">
        <v>8</v>
      </c>
      <c r="B9" s="2" t="s">
        <v>11</v>
      </c>
      <c r="C9" s="2">
        <v>41</v>
      </c>
      <c r="D9" s="2">
        <v>254030</v>
      </c>
    </row>
    <row r="10" spans="1:4" x14ac:dyDescent="0.25">
      <c r="A10" s="2">
        <v>9</v>
      </c>
      <c r="B10" s="2" t="s">
        <v>12</v>
      </c>
      <c r="C10" s="2">
        <v>58</v>
      </c>
      <c r="D10" s="2">
        <v>270010</v>
      </c>
    </row>
    <row r="11" spans="1:4" x14ac:dyDescent="0.25">
      <c r="A11" s="2">
        <v>10</v>
      </c>
      <c r="B11" s="2" t="s">
        <v>13</v>
      </c>
      <c r="C11" s="2">
        <v>58</v>
      </c>
      <c r="D11" s="2">
        <v>300040</v>
      </c>
    </row>
    <row r="12" spans="1:4" x14ac:dyDescent="0.25">
      <c r="A12" s="2">
        <v>11</v>
      </c>
      <c r="B12" s="2" t="s">
        <v>14</v>
      </c>
      <c r="C12" s="2">
        <v>83</v>
      </c>
      <c r="D12" s="2">
        <v>294540</v>
      </c>
    </row>
    <row r="13" spans="1:4" x14ac:dyDescent="0.25">
      <c r="A13" s="2">
        <v>12</v>
      </c>
      <c r="B13" s="2" t="s">
        <v>15</v>
      </c>
      <c r="C13" s="2">
        <v>98</v>
      </c>
      <c r="D13" s="2">
        <v>324050</v>
      </c>
    </row>
    <row r="14" spans="1:4" x14ac:dyDescent="0.25">
      <c r="A14" s="2">
        <v>13</v>
      </c>
      <c r="B14" s="2" t="s">
        <v>16</v>
      </c>
      <c r="C14" s="2">
        <v>66</v>
      </c>
      <c r="D14" s="2">
        <v>283300</v>
      </c>
    </row>
    <row r="15" spans="1:4" x14ac:dyDescent="0.25">
      <c r="A15" s="2">
        <v>14</v>
      </c>
      <c r="B15" s="2" t="s">
        <v>17</v>
      </c>
      <c r="C15" s="2">
        <v>83</v>
      </c>
      <c r="D15" s="2">
        <v>310440</v>
      </c>
    </row>
    <row r="16" spans="1:4" x14ac:dyDescent="0.25">
      <c r="A16" s="2">
        <v>15</v>
      </c>
      <c r="B16" s="2" t="s">
        <v>18</v>
      </c>
      <c r="C16" s="2">
        <v>41</v>
      </c>
      <c r="D16" s="2">
        <v>245600</v>
      </c>
    </row>
    <row r="17" spans="1:4" x14ac:dyDescent="0.25">
      <c r="A17" s="2">
        <v>16</v>
      </c>
      <c r="B17" s="2" t="s">
        <v>19</v>
      </c>
      <c r="C17" s="2">
        <v>58</v>
      </c>
      <c r="D17" s="2">
        <v>300590</v>
      </c>
    </row>
    <row r="18" spans="1:4" x14ac:dyDescent="0.25">
      <c r="A18" s="2">
        <v>17</v>
      </c>
      <c r="B18" s="2" t="s">
        <v>20</v>
      </c>
      <c r="C18" s="2">
        <v>66</v>
      </c>
      <c r="D18" s="2">
        <v>304950</v>
      </c>
    </row>
    <row r="19" spans="1:4" x14ac:dyDescent="0.25">
      <c r="A19" s="2">
        <v>18</v>
      </c>
      <c r="B19" s="2" t="s">
        <v>21</v>
      </c>
      <c r="C19" s="2">
        <v>75</v>
      </c>
      <c r="D19" s="2">
        <v>294050</v>
      </c>
    </row>
    <row r="20" spans="1:4" x14ac:dyDescent="0.25">
      <c r="A20" s="2">
        <v>19</v>
      </c>
      <c r="B20" s="2" t="s">
        <v>22</v>
      </c>
      <c r="C20" s="2">
        <v>83</v>
      </c>
      <c r="D20" s="2">
        <v>310030</v>
      </c>
    </row>
    <row r="21" spans="1:4" x14ac:dyDescent="0.25">
      <c r="A21" s="2">
        <v>20</v>
      </c>
      <c r="B21" s="2" t="s">
        <v>23</v>
      </c>
      <c r="C21" s="2">
        <v>89</v>
      </c>
      <c r="D21" s="2">
        <v>303480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7" spans="1:4" x14ac:dyDescent="0.25">
      <c r="C27" s="4" t="s">
        <v>2</v>
      </c>
      <c r="D27" s="4" t="s">
        <v>3</v>
      </c>
    </row>
    <row r="28" spans="1:4" x14ac:dyDescent="0.25">
      <c r="B28" s="6" t="s">
        <v>24</v>
      </c>
      <c r="C28">
        <f>MIN(C2:C21)</f>
        <v>33</v>
      </c>
      <c r="D28">
        <f>MIN(D2:D21)</f>
        <v>240060</v>
      </c>
    </row>
    <row r="29" spans="1:4" x14ac:dyDescent="0.25">
      <c r="B29" s="6" t="s">
        <v>25</v>
      </c>
      <c r="C29" s="5">
        <f>QUARTILE(C2:C21,1)</f>
        <v>47.75</v>
      </c>
      <c r="D29" s="5">
        <f>QUARTILE(D2:D21,1)</f>
        <v>269502.5</v>
      </c>
    </row>
    <row r="30" spans="1:4" x14ac:dyDescent="0.25">
      <c r="B30" s="6" t="s">
        <v>26</v>
      </c>
      <c r="C30" s="5">
        <f>AVERAGE(C2:C21)</f>
        <v>63.55</v>
      </c>
      <c r="D30">
        <f>AVERAGE(D2:D21)</f>
        <v>286122</v>
      </c>
    </row>
    <row r="31" spans="1:4" x14ac:dyDescent="0.25">
      <c r="B31" s="6" t="s">
        <v>27</v>
      </c>
      <c r="C31">
        <f>MEDIAN(C2:C21)</f>
        <v>62</v>
      </c>
      <c r="D31">
        <f>QUARTILE(D2:D21,2)</f>
        <v>294295</v>
      </c>
    </row>
    <row r="32" spans="1:4" x14ac:dyDescent="0.25">
      <c r="B32" s="6" t="s">
        <v>28</v>
      </c>
      <c r="C32">
        <f>QUARTILE(C2:C21,3)</f>
        <v>83</v>
      </c>
      <c r="D32" s="5">
        <f>QUARTILE(D2:D21,3)</f>
        <v>303847.5</v>
      </c>
    </row>
    <row r="33" spans="2:6" x14ac:dyDescent="0.25">
      <c r="B33" s="6" t="s">
        <v>29</v>
      </c>
      <c r="C33">
        <f>QUARTILE(C2:C21,4)</f>
        <v>98</v>
      </c>
      <c r="D33">
        <f>QUARTILE(D2:D21,4)</f>
        <v>324050</v>
      </c>
    </row>
    <row r="34" spans="2:6" x14ac:dyDescent="0.25">
      <c r="B34" s="6" t="s">
        <v>30</v>
      </c>
      <c r="C34">
        <f>C33-C28</f>
        <v>65</v>
      </c>
      <c r="D34">
        <f>D33-D28</f>
        <v>83990</v>
      </c>
    </row>
    <row r="35" spans="2:6" x14ac:dyDescent="0.25">
      <c r="B35" s="6" t="s">
        <v>31</v>
      </c>
      <c r="C35">
        <f>MODE(C2:C21)</f>
        <v>41</v>
      </c>
      <c r="D35" t="e">
        <f>MODE(D2:D21)</f>
        <v>#N/A</v>
      </c>
    </row>
    <row r="38" spans="2:6" x14ac:dyDescent="0.25">
      <c r="B38" t="s">
        <v>32</v>
      </c>
      <c r="C38">
        <f>STDEV(C2:C21)</f>
        <v>18.877653177068492</v>
      </c>
      <c r="D38">
        <f>STDEV(D2:D21)</f>
        <v>25058.772725860217</v>
      </c>
    </row>
    <row r="39" spans="2:6" x14ac:dyDescent="0.25">
      <c r="B39" t="s">
        <v>33</v>
      </c>
      <c r="C39">
        <f>VAR(C2:C21)</f>
        <v>356.36578947368406</v>
      </c>
      <c r="D39">
        <f>VAR(D2:D21)</f>
        <v>627942090.52631581</v>
      </c>
    </row>
    <row r="41" spans="2:6" x14ac:dyDescent="0.25">
      <c r="B41" t="s">
        <v>34</v>
      </c>
      <c r="C41">
        <f>KURT(C2:C21)</f>
        <v>-1.0587635639489386</v>
      </c>
      <c r="D41">
        <f>KURT(D2:D21)</f>
        <v>-0.71605261371376905</v>
      </c>
    </row>
    <row r="42" spans="2:6" x14ac:dyDescent="0.25">
      <c r="B42" t="s">
        <v>35</v>
      </c>
      <c r="C42">
        <f>SKEW(C2:C21)</f>
        <v>9.3844076890814934E-2</v>
      </c>
      <c r="D42">
        <f>SKEW(D2:D21)</f>
        <v>-0.62548568421496653</v>
      </c>
    </row>
    <row r="48" spans="2:6" x14ac:dyDescent="0.25">
      <c r="F48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1DA0-D46D-4304-8D75-8E4A96B44EA1}">
  <dimension ref="A1:G25"/>
  <sheetViews>
    <sheetView workbookViewId="0">
      <selection activeCell="D29" sqref="D29"/>
    </sheetView>
  </sheetViews>
  <sheetFormatPr defaultRowHeight="15" x14ac:dyDescent="0.25"/>
  <cols>
    <col min="2" max="2" width="19.140625" bestFit="1" customWidth="1"/>
    <col min="3" max="3" width="18.140625" bestFit="1" customWidth="1"/>
    <col min="4" max="4" width="13.42578125" bestFit="1" customWidth="1"/>
    <col min="5" max="5" width="13.5703125" bestFit="1" customWidth="1"/>
    <col min="7" max="7" width="23.42578125" bestFit="1" customWidth="1"/>
  </cols>
  <sheetData>
    <row r="1" spans="1:7" x14ac:dyDescent="0.25">
      <c r="A1" s="1" t="s">
        <v>2</v>
      </c>
      <c r="B1" s="1" t="s">
        <v>3</v>
      </c>
      <c r="C1" t="s">
        <v>36</v>
      </c>
      <c r="D1" t="s">
        <v>37</v>
      </c>
      <c r="E1" t="s">
        <v>38</v>
      </c>
    </row>
    <row r="2" spans="1:7" x14ac:dyDescent="0.25">
      <c r="A2" s="2">
        <v>41</v>
      </c>
      <c r="B2" s="2">
        <v>240060</v>
      </c>
      <c r="C2">
        <f>1135*A2+213993</f>
        <v>260528</v>
      </c>
      <c r="D2">
        <f>B2-C2</f>
        <v>-20468</v>
      </c>
      <c r="E2">
        <f>D2*D2</f>
        <v>418939024</v>
      </c>
    </row>
    <row r="3" spans="1:7" x14ac:dyDescent="0.25">
      <c r="A3" s="2">
        <v>50</v>
      </c>
      <c r="B3" s="2">
        <v>276950</v>
      </c>
      <c r="C3">
        <f t="shared" ref="C3:C20" si="0">1135*A3+213993</f>
        <v>270743</v>
      </c>
      <c r="D3">
        <f t="shared" ref="D3:D21" si="1">B3-C3</f>
        <v>6207</v>
      </c>
      <c r="E3">
        <f t="shared" ref="E3:E21" si="2">D3*D3</f>
        <v>38526849</v>
      </c>
    </row>
    <row r="4" spans="1:7" x14ac:dyDescent="0.25">
      <c r="A4" s="2">
        <v>41</v>
      </c>
      <c r="B4" s="2">
        <v>267980</v>
      </c>
      <c r="C4">
        <f t="shared" si="0"/>
        <v>260528</v>
      </c>
      <c r="D4">
        <f t="shared" si="1"/>
        <v>7452</v>
      </c>
      <c r="E4">
        <f t="shared" si="2"/>
        <v>55532304</v>
      </c>
      <c r="G4" t="s">
        <v>39</v>
      </c>
    </row>
    <row r="5" spans="1:7" x14ac:dyDescent="0.25">
      <c r="A5" s="2">
        <v>58</v>
      </c>
      <c r="B5" s="2">
        <v>290490</v>
      </c>
      <c r="C5">
        <f t="shared" si="0"/>
        <v>279823</v>
      </c>
      <c r="D5">
        <f t="shared" si="1"/>
        <v>10667</v>
      </c>
      <c r="E5">
        <f t="shared" si="2"/>
        <v>113784889</v>
      </c>
      <c r="G5" s="7">
        <f>AVERAGE(E2:E21)</f>
        <v>160420796.25</v>
      </c>
    </row>
    <row r="6" spans="1:7" x14ac:dyDescent="0.25">
      <c r="A6" s="2">
        <v>66</v>
      </c>
      <c r="B6" s="2">
        <v>312040</v>
      </c>
      <c r="C6">
        <f t="shared" si="0"/>
        <v>288903</v>
      </c>
      <c r="D6">
        <f t="shared" si="1"/>
        <v>23137</v>
      </c>
      <c r="E6">
        <f t="shared" si="2"/>
        <v>535320769</v>
      </c>
    </row>
    <row r="7" spans="1:7" x14ac:dyDescent="0.25">
      <c r="A7" s="2">
        <v>33</v>
      </c>
      <c r="B7" s="2">
        <v>243020</v>
      </c>
      <c r="C7">
        <f t="shared" si="0"/>
        <v>251448</v>
      </c>
      <c r="D7">
        <f t="shared" si="1"/>
        <v>-8428</v>
      </c>
      <c r="E7">
        <f t="shared" si="2"/>
        <v>71031184</v>
      </c>
      <c r="G7" t="s">
        <v>40</v>
      </c>
    </row>
    <row r="8" spans="1:7" x14ac:dyDescent="0.25">
      <c r="A8" s="2">
        <v>83</v>
      </c>
      <c r="B8" s="2">
        <v>296790</v>
      </c>
      <c r="C8">
        <f t="shared" si="0"/>
        <v>308198</v>
      </c>
      <c r="D8">
        <f t="shared" si="1"/>
        <v>-11408</v>
      </c>
      <c r="E8">
        <f t="shared" si="2"/>
        <v>130142464</v>
      </c>
      <c r="G8">
        <f>SQRT(G5)</f>
        <v>12665.73315090761</v>
      </c>
    </row>
    <row r="9" spans="1:7" x14ac:dyDescent="0.25">
      <c r="A9" s="2">
        <v>41</v>
      </c>
      <c r="B9" s="2">
        <v>254030</v>
      </c>
      <c r="C9">
        <f t="shared" si="0"/>
        <v>260528</v>
      </c>
      <c r="D9">
        <f t="shared" si="1"/>
        <v>-6498</v>
      </c>
      <c r="E9">
        <f t="shared" si="2"/>
        <v>42224004</v>
      </c>
    </row>
    <row r="10" spans="1:7" x14ac:dyDescent="0.25">
      <c r="A10" s="2">
        <v>58</v>
      </c>
      <c r="B10" s="2">
        <v>270010</v>
      </c>
      <c r="C10">
        <f t="shared" si="0"/>
        <v>279823</v>
      </c>
      <c r="D10">
        <f t="shared" si="1"/>
        <v>-9813</v>
      </c>
      <c r="E10">
        <f t="shared" si="2"/>
        <v>96294969</v>
      </c>
    </row>
    <row r="11" spans="1:7" x14ac:dyDescent="0.25">
      <c r="A11" s="2">
        <v>58</v>
      </c>
      <c r="B11" s="2">
        <v>300040</v>
      </c>
      <c r="C11">
        <f t="shared" si="0"/>
        <v>279823</v>
      </c>
      <c r="D11">
        <f t="shared" si="1"/>
        <v>20217</v>
      </c>
      <c r="E11">
        <f t="shared" si="2"/>
        <v>408727089</v>
      </c>
    </row>
    <row r="12" spans="1:7" x14ac:dyDescent="0.25">
      <c r="A12" s="2">
        <v>83</v>
      </c>
      <c r="B12" s="2">
        <v>294540</v>
      </c>
      <c r="C12">
        <f t="shared" si="0"/>
        <v>308198</v>
      </c>
      <c r="D12">
        <f t="shared" si="1"/>
        <v>-13658</v>
      </c>
      <c r="E12">
        <f t="shared" si="2"/>
        <v>186540964</v>
      </c>
    </row>
    <row r="13" spans="1:7" x14ac:dyDescent="0.25">
      <c r="A13" s="2">
        <v>98</v>
      </c>
      <c r="B13" s="2">
        <v>324050</v>
      </c>
      <c r="C13">
        <f t="shared" si="0"/>
        <v>325223</v>
      </c>
      <c r="D13">
        <f t="shared" si="1"/>
        <v>-1173</v>
      </c>
      <c r="E13">
        <f t="shared" si="2"/>
        <v>1375929</v>
      </c>
    </row>
    <row r="14" spans="1:7" x14ac:dyDescent="0.25">
      <c r="A14" s="2">
        <v>66</v>
      </c>
      <c r="B14" s="2">
        <v>283300</v>
      </c>
      <c r="C14">
        <f t="shared" si="0"/>
        <v>288903</v>
      </c>
      <c r="D14">
        <f t="shared" si="1"/>
        <v>-5603</v>
      </c>
      <c r="E14">
        <f t="shared" si="2"/>
        <v>31393609</v>
      </c>
      <c r="G14" t="s">
        <v>60</v>
      </c>
    </row>
    <row r="15" spans="1:7" x14ac:dyDescent="0.25">
      <c r="A15" s="2">
        <v>83</v>
      </c>
      <c r="B15" s="2">
        <v>310440</v>
      </c>
      <c r="C15">
        <f t="shared" si="0"/>
        <v>308198</v>
      </c>
      <c r="D15">
        <f t="shared" si="1"/>
        <v>2242</v>
      </c>
      <c r="E15">
        <f t="shared" si="2"/>
        <v>5026564</v>
      </c>
      <c r="G15" s="8">
        <f>G8/AVERAGE(B2:B21)</f>
        <v>4.4266897165920867E-2</v>
      </c>
    </row>
    <row r="16" spans="1:7" x14ac:dyDescent="0.25">
      <c r="A16" s="2">
        <v>41</v>
      </c>
      <c r="B16" s="2">
        <v>245600</v>
      </c>
      <c r="C16">
        <f t="shared" si="0"/>
        <v>260528</v>
      </c>
      <c r="D16">
        <f t="shared" si="1"/>
        <v>-14928</v>
      </c>
      <c r="E16">
        <f t="shared" si="2"/>
        <v>222845184</v>
      </c>
    </row>
    <row r="17" spans="1:5" x14ac:dyDescent="0.25">
      <c r="A17" s="2">
        <v>58</v>
      </c>
      <c r="B17" s="2">
        <v>300590</v>
      </c>
      <c r="C17">
        <f t="shared" si="0"/>
        <v>279823</v>
      </c>
      <c r="D17">
        <f t="shared" si="1"/>
        <v>20767</v>
      </c>
      <c r="E17">
        <f t="shared" si="2"/>
        <v>431268289</v>
      </c>
    </row>
    <row r="18" spans="1:5" x14ac:dyDescent="0.25">
      <c r="A18" s="2">
        <v>66</v>
      </c>
      <c r="B18" s="2">
        <v>304950</v>
      </c>
      <c r="C18">
        <f t="shared" si="0"/>
        <v>288903</v>
      </c>
      <c r="D18">
        <f t="shared" si="1"/>
        <v>16047</v>
      </c>
      <c r="E18">
        <f t="shared" si="2"/>
        <v>257506209</v>
      </c>
    </row>
    <row r="19" spans="1:5" x14ac:dyDescent="0.25">
      <c r="A19" s="2">
        <v>75</v>
      </c>
      <c r="B19" s="2">
        <v>294050</v>
      </c>
      <c r="C19">
        <f t="shared" si="0"/>
        <v>299118</v>
      </c>
      <c r="D19">
        <f t="shared" si="1"/>
        <v>-5068</v>
      </c>
      <c r="E19">
        <f t="shared" si="2"/>
        <v>25684624</v>
      </c>
    </row>
    <row r="20" spans="1:5" x14ac:dyDescent="0.25">
      <c r="A20" s="2">
        <v>83</v>
      </c>
      <c r="B20" s="2">
        <v>310030</v>
      </c>
      <c r="C20">
        <f t="shared" si="0"/>
        <v>308198</v>
      </c>
      <c r="D20">
        <f t="shared" si="1"/>
        <v>1832</v>
      </c>
      <c r="E20">
        <f t="shared" si="2"/>
        <v>3356224</v>
      </c>
    </row>
    <row r="21" spans="1:5" x14ac:dyDescent="0.25">
      <c r="A21" s="2">
        <v>89</v>
      </c>
      <c r="B21" s="2">
        <v>303480</v>
      </c>
      <c r="C21">
        <f>1135*A21+213993</f>
        <v>315008</v>
      </c>
      <c r="D21">
        <f t="shared" si="1"/>
        <v>-11528</v>
      </c>
      <c r="E21">
        <f t="shared" si="2"/>
        <v>132894784</v>
      </c>
    </row>
    <row r="24" spans="1:5" x14ac:dyDescent="0.25">
      <c r="A24" t="s">
        <v>32</v>
      </c>
      <c r="B24">
        <v>18.877653177068492</v>
      </c>
    </row>
    <row r="25" spans="1:5" x14ac:dyDescent="0.25">
      <c r="A25" t="s">
        <v>33</v>
      </c>
      <c r="B25">
        <v>356.36578947368406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E3FD-0F7F-4DBD-AA30-2AD4E545629A}">
  <dimension ref="B2:H24"/>
  <sheetViews>
    <sheetView tabSelected="1" workbookViewId="0">
      <selection activeCell="G27" sqref="G27"/>
    </sheetView>
  </sheetViews>
  <sheetFormatPr defaultRowHeight="15" x14ac:dyDescent="0.25"/>
  <cols>
    <col min="3" max="3" width="15.7109375" bestFit="1" customWidth="1"/>
    <col min="4" max="4" width="105" bestFit="1" customWidth="1"/>
    <col min="5" max="5" width="18.42578125" bestFit="1" customWidth="1"/>
    <col min="6" max="6" width="19.140625" bestFit="1" customWidth="1"/>
    <col min="7" max="7" width="115.7109375" bestFit="1" customWidth="1"/>
    <col min="8" max="8" width="10.85546875" bestFit="1" customWidth="1"/>
    <col min="10" max="10" width="19.140625" bestFit="1" customWidth="1"/>
    <col min="11" max="11" width="26.85546875" bestFit="1" customWidth="1"/>
  </cols>
  <sheetData>
    <row r="2" spans="2:8" x14ac:dyDescent="0.25">
      <c r="C2" s="1" t="s">
        <v>2</v>
      </c>
      <c r="D2" t="s">
        <v>41</v>
      </c>
      <c r="F2" s="1" t="s">
        <v>3</v>
      </c>
      <c r="G2" s="1" t="s">
        <v>42</v>
      </c>
    </row>
    <row r="3" spans="2:8" x14ac:dyDescent="0.25">
      <c r="B3" t="s">
        <v>24</v>
      </c>
      <c r="C3">
        <v>33</v>
      </c>
      <c r="D3" t="s">
        <v>43</v>
      </c>
      <c r="F3">
        <v>240060</v>
      </c>
      <c r="G3" s="1" t="s">
        <v>51</v>
      </c>
    </row>
    <row r="4" spans="2:8" x14ac:dyDescent="0.25">
      <c r="B4" t="s">
        <v>25</v>
      </c>
      <c r="C4">
        <v>47.75</v>
      </c>
      <c r="D4" t="s">
        <v>44</v>
      </c>
      <c r="F4">
        <v>269502.5</v>
      </c>
      <c r="G4" t="s">
        <v>52</v>
      </c>
    </row>
    <row r="5" spans="2:8" x14ac:dyDescent="0.25">
      <c r="B5" t="s">
        <v>26</v>
      </c>
      <c r="C5">
        <v>63.55</v>
      </c>
      <c r="D5" t="s">
        <v>45</v>
      </c>
      <c r="F5">
        <v>286122</v>
      </c>
      <c r="G5" t="s">
        <v>53</v>
      </c>
    </row>
    <row r="6" spans="2:8" x14ac:dyDescent="0.25">
      <c r="B6" t="s">
        <v>27</v>
      </c>
      <c r="C6">
        <v>62</v>
      </c>
      <c r="D6" t="s">
        <v>46</v>
      </c>
      <c r="F6">
        <v>294295</v>
      </c>
      <c r="G6" t="s">
        <v>54</v>
      </c>
    </row>
    <row r="7" spans="2:8" x14ac:dyDescent="0.25">
      <c r="B7" t="s">
        <v>28</v>
      </c>
      <c r="C7">
        <v>83</v>
      </c>
      <c r="D7" t="s">
        <v>47</v>
      </c>
      <c r="F7">
        <v>303847.5</v>
      </c>
      <c r="G7" t="s">
        <v>55</v>
      </c>
    </row>
    <row r="8" spans="2:8" x14ac:dyDescent="0.25">
      <c r="B8" t="s">
        <v>29</v>
      </c>
      <c r="C8">
        <v>98</v>
      </c>
      <c r="D8" t="s">
        <v>48</v>
      </c>
      <c r="F8">
        <v>324050</v>
      </c>
      <c r="G8" t="s">
        <v>56</v>
      </c>
    </row>
    <row r="9" spans="2:8" x14ac:dyDescent="0.25">
      <c r="B9" t="s">
        <v>30</v>
      </c>
      <c r="C9">
        <v>65</v>
      </c>
      <c r="D9" t="s">
        <v>49</v>
      </c>
      <c r="F9">
        <v>83990</v>
      </c>
      <c r="G9" t="s">
        <v>57</v>
      </c>
    </row>
    <row r="10" spans="2:8" x14ac:dyDescent="0.25">
      <c r="B10" t="s">
        <v>31</v>
      </c>
      <c r="C10">
        <v>41</v>
      </c>
      <c r="D10" t="s">
        <v>50</v>
      </c>
      <c r="F10" t="e">
        <v>#N/A</v>
      </c>
      <c r="G10" t="s">
        <v>58</v>
      </c>
    </row>
    <row r="16" spans="2:8" x14ac:dyDescent="0.25">
      <c r="F16" t="s">
        <v>32</v>
      </c>
      <c r="G16">
        <v>627942090.52631581</v>
      </c>
      <c r="H16" t="s">
        <v>61</v>
      </c>
    </row>
    <row r="17" spans="3:8" x14ac:dyDescent="0.25">
      <c r="F17" t="s">
        <v>33</v>
      </c>
      <c r="G17">
        <v>25058.772725860217</v>
      </c>
      <c r="H17" t="s">
        <v>61</v>
      </c>
    </row>
    <row r="18" spans="3:8" x14ac:dyDescent="0.25">
      <c r="C18" t="s">
        <v>32</v>
      </c>
      <c r="D18">
        <v>18.877653177068492</v>
      </c>
      <c r="E18" t="s">
        <v>61</v>
      </c>
    </row>
    <row r="19" spans="3:8" x14ac:dyDescent="0.25">
      <c r="C19" t="s">
        <v>33</v>
      </c>
      <c r="D19">
        <v>356.36578947368406</v>
      </c>
      <c r="E19" t="s">
        <v>61</v>
      </c>
    </row>
    <row r="23" spans="3:8" x14ac:dyDescent="0.25">
      <c r="C23" t="s">
        <v>34</v>
      </c>
      <c r="D23">
        <v>-1.0587635639489386</v>
      </c>
      <c r="E23" t="s">
        <v>64</v>
      </c>
      <c r="F23" t="s">
        <v>34</v>
      </c>
      <c r="G23">
        <v>-0.71605261371376905</v>
      </c>
      <c r="H23" t="s">
        <v>62</v>
      </c>
    </row>
    <row r="24" spans="3:8" x14ac:dyDescent="0.25">
      <c r="C24" t="s">
        <v>35</v>
      </c>
      <c r="D24">
        <v>9.3844076890814934E-2</v>
      </c>
      <c r="E24" t="s">
        <v>65</v>
      </c>
      <c r="F24" t="s">
        <v>35</v>
      </c>
      <c r="G24">
        <v>-0.62548568421496653</v>
      </c>
      <c r="H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RMSE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Arunachalam, NaveenX</cp:lastModifiedBy>
  <dcterms:created xsi:type="dcterms:W3CDTF">2023-05-10T02:24:47Z</dcterms:created>
  <dcterms:modified xsi:type="dcterms:W3CDTF">2023-08-09T16:40:35Z</dcterms:modified>
</cp:coreProperties>
</file>