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activeTab="1" xr2:uid="{00000000-000D-0000-FFFF-FFFF00000000}"/>
  </bookViews>
  <sheets>
    <sheet name="Sheet3" sheetId="3" r:id="rId1"/>
    <sheet name="Sheet1" sheetId="1" r:id="rId2"/>
    <sheet name="Stamp Duty" sheetId="2" r:id="rId3"/>
    <sheet name="Solicitor Fe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18" i="4"/>
  <c r="D16" i="4"/>
  <c r="B5" i="4"/>
  <c r="B6" i="4" s="1"/>
  <c r="B7" i="4" s="1"/>
  <c r="B8" i="4" s="1"/>
  <c r="B9" i="4" s="1"/>
  <c r="B10" i="4" s="1"/>
  <c r="B11" i="4" s="1"/>
  <c r="B12" i="4" s="1"/>
  <c r="B13" i="4" s="1"/>
  <c r="B4" i="4"/>
  <c r="G6" i="2"/>
  <c r="G7" i="2"/>
  <c r="G5" i="2"/>
  <c r="G4" i="2"/>
  <c r="F7" i="2"/>
  <c r="F6" i="2"/>
  <c r="F5" i="2"/>
  <c r="F4" i="2"/>
  <c r="D6" i="2"/>
  <c r="D7" i="2" s="1"/>
  <c r="D5" i="2"/>
  <c r="D4" i="2"/>
  <c r="C7" i="2"/>
  <c r="C6" i="2"/>
  <c r="C5" i="2"/>
  <c r="D11" i="2"/>
  <c r="D13" i="2" s="1"/>
  <c r="D15" i="2" l="1"/>
  <c r="E4" i="1" s="1"/>
</calcChain>
</file>

<file path=xl/sharedStrings.xml><?xml version="1.0" encoding="utf-8"?>
<sst xmlns="http://schemas.openxmlformats.org/spreadsheetml/2006/main" count="32" uniqueCount="27">
  <si>
    <t>125,001 - 250,000</t>
  </si>
  <si>
    <t>250,001 - 925,000</t>
  </si>
  <si>
    <t>925,001 - 1,500,000</t>
  </si>
  <si>
    <t xml:space="preserve">Price </t>
  </si>
  <si>
    <t>0 - 125000</t>
  </si>
  <si>
    <t xml:space="preserve">1,500,001 + </t>
  </si>
  <si>
    <t xml:space="preserve">Property Price </t>
  </si>
  <si>
    <t>PPR</t>
  </si>
  <si>
    <t>Stamp Duty</t>
  </si>
  <si>
    <t>2nd property</t>
  </si>
  <si>
    <t xml:space="preserve">Stamp Duty if First Property </t>
  </si>
  <si>
    <t xml:space="preserve">Stamp Duty if Second Property </t>
  </si>
  <si>
    <t xml:space="preserve">Stamp Duty </t>
  </si>
  <si>
    <t>** Use stamp duty as if it is 2nd property</t>
  </si>
  <si>
    <t xml:space="preserve">Solicitor Fee </t>
  </si>
  <si>
    <t>0 - 60,000</t>
  </si>
  <si>
    <t>60,001 - 100,000</t>
  </si>
  <si>
    <t>100,001 - 125,000</t>
  </si>
  <si>
    <t>125,001 - 150,000</t>
  </si>
  <si>
    <t>150,001 - 200,000</t>
  </si>
  <si>
    <t>200,001 - 225,000</t>
  </si>
  <si>
    <t>225,001 - 250,000</t>
  </si>
  <si>
    <t>250,001 - 300,000</t>
  </si>
  <si>
    <t>300,001 - 350,000</t>
  </si>
  <si>
    <t>350,001 - 400,000</t>
  </si>
  <si>
    <t>400,001 - 450,000</t>
  </si>
  <si>
    <t>Solicitor 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</si>
</sst>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2" borderId="0" xfId="0" applyFill="1"/>
    <xf numFmtId="43" fontId="0" fillId="2" borderId="0" xfId="1" applyFont="1" applyFill="1"/>
    <xf numFmtId="44" fontId="0" fillId="0" borderId="0" xfId="2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E7DC-E9A8-4BF0-AD5B-FC54E4542DCC}">
  <dimension ref="A1"/>
  <sheetViews>
    <sheetView workbookViewId="0">
      <selection activeCell="D19" sqref="D1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7"/>
  <sheetViews>
    <sheetView tabSelected="1" workbookViewId="0">
      <selection activeCell="C11" sqref="C11"/>
    </sheetView>
  </sheetViews>
  <sheetFormatPr defaultRowHeight="15" x14ac:dyDescent="0.25"/>
  <cols>
    <col min="1" max="1" width="12.140625" bestFit="1" customWidth="1"/>
    <col min="2" max="3" width="12.140625" customWidth="1"/>
    <col min="5" max="5" width="11.5703125" style="6" bestFit="1" customWidth="1"/>
  </cols>
  <sheetData>
    <row r="2" spans="1:5" x14ac:dyDescent="0.25">
      <c r="A2" t="s">
        <v>6</v>
      </c>
      <c r="E2" s="6">
        <v>85000</v>
      </c>
    </row>
    <row r="4" spans="1:5" x14ac:dyDescent="0.25">
      <c r="A4" t="s">
        <v>12</v>
      </c>
      <c r="E4" s="6">
        <f>'Stamp Duty'!D15</f>
        <v>2550</v>
      </c>
    </row>
    <row r="5" spans="1:5" x14ac:dyDescent="0.25">
      <c r="A5" t="s">
        <v>13</v>
      </c>
    </row>
    <row r="7" spans="1:5" x14ac:dyDescent="0.25">
      <c r="A7" t="s">
        <v>14</v>
      </c>
      <c r="E7" s="6">
        <f>'Solicitor Fee'!D18</f>
        <v>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DF45-2419-4226-896D-00912C3344A2}">
  <dimension ref="A2:G16"/>
  <sheetViews>
    <sheetView workbookViewId="0">
      <selection activeCell="A4" sqref="A4:A8"/>
    </sheetView>
  </sheetViews>
  <sheetFormatPr defaultRowHeight="15" x14ac:dyDescent="0.25"/>
  <cols>
    <col min="1" max="1" width="17.5703125" bestFit="1" customWidth="1"/>
    <col min="3" max="3" width="10.5703125" hidden="1" customWidth="1"/>
    <col min="4" max="4" width="11.5703125" bestFit="1" customWidth="1"/>
    <col min="6" max="6" width="10.5703125" hidden="1" customWidth="1"/>
    <col min="7" max="7" width="12.42578125" bestFit="1" customWidth="1"/>
  </cols>
  <sheetData>
    <row r="2" spans="1:7" x14ac:dyDescent="0.25">
      <c r="D2" s="9" t="s">
        <v>7</v>
      </c>
      <c r="E2" s="9"/>
      <c r="F2" s="9"/>
      <c r="G2" s="9" t="s">
        <v>9</v>
      </c>
    </row>
    <row r="3" spans="1:7" x14ac:dyDescent="0.25">
      <c r="A3" s="7" t="s">
        <v>3</v>
      </c>
      <c r="B3" s="7"/>
      <c r="C3" s="8" t="s">
        <v>7</v>
      </c>
      <c r="D3" s="7" t="s">
        <v>8</v>
      </c>
      <c r="E3" s="7"/>
      <c r="F3" s="8"/>
      <c r="G3" s="7" t="s">
        <v>8</v>
      </c>
    </row>
    <row r="4" spans="1:7" x14ac:dyDescent="0.25">
      <c r="A4" t="s">
        <v>4</v>
      </c>
      <c r="B4" s="1">
        <v>0</v>
      </c>
      <c r="C4" s="5">
        <v>0</v>
      </c>
      <c r="D4" s="3">
        <f>C4</f>
        <v>0</v>
      </c>
      <c r="E4" s="1">
        <v>0.03</v>
      </c>
      <c r="F4" s="5">
        <f>125000*3%</f>
        <v>3750</v>
      </c>
      <c r="G4" s="3">
        <f>F4</f>
        <v>3750</v>
      </c>
    </row>
    <row r="5" spans="1:7" x14ac:dyDescent="0.25">
      <c r="A5" t="s">
        <v>0</v>
      </c>
      <c r="B5" s="1">
        <v>0.02</v>
      </c>
      <c r="C5" s="5">
        <f>125000*2%</f>
        <v>2500</v>
      </c>
      <c r="D5" s="3">
        <f>C5+D4</f>
        <v>2500</v>
      </c>
      <c r="E5" s="1">
        <v>0.05</v>
      </c>
      <c r="F5" s="5">
        <f>125000*E5</f>
        <v>6250</v>
      </c>
      <c r="G5" s="3">
        <f>F5+G4</f>
        <v>10000</v>
      </c>
    </row>
    <row r="6" spans="1:7" x14ac:dyDescent="0.25">
      <c r="A6" t="s">
        <v>1</v>
      </c>
      <c r="B6" s="1">
        <v>0.05</v>
      </c>
      <c r="C6" s="5">
        <f>(925000-250000)*5%</f>
        <v>33750</v>
      </c>
      <c r="D6" s="3">
        <f t="shared" ref="D6:D7" si="0">C6+D5</f>
        <v>36250</v>
      </c>
      <c r="E6" s="1">
        <v>0.08</v>
      </c>
      <c r="F6" s="5">
        <f>(925000-250000)*E6</f>
        <v>54000</v>
      </c>
      <c r="G6" s="3">
        <f t="shared" ref="G6:G7" si="1">F6+G5</f>
        <v>64000</v>
      </c>
    </row>
    <row r="7" spans="1:7" x14ac:dyDescent="0.25">
      <c r="A7" t="s">
        <v>2</v>
      </c>
      <c r="B7" s="1">
        <v>0.1</v>
      </c>
      <c r="C7" s="5">
        <f>(1500000-925000)*10%</f>
        <v>57500</v>
      </c>
      <c r="D7" s="3">
        <f t="shared" si="0"/>
        <v>93750</v>
      </c>
      <c r="E7" s="1">
        <v>0.13</v>
      </c>
      <c r="F7" s="5">
        <f>(1500000-925000)*E7</f>
        <v>74750</v>
      </c>
      <c r="G7" s="3">
        <f t="shared" si="1"/>
        <v>138750</v>
      </c>
    </row>
    <row r="8" spans="1:7" x14ac:dyDescent="0.25">
      <c r="A8" t="s">
        <v>5</v>
      </c>
      <c r="B8" s="1">
        <v>0.12</v>
      </c>
      <c r="C8" s="4"/>
      <c r="E8" s="1">
        <v>0.15</v>
      </c>
      <c r="F8" s="4"/>
    </row>
    <row r="11" spans="1:7" x14ac:dyDescent="0.25">
      <c r="A11" t="s">
        <v>6</v>
      </c>
      <c r="D11" s="2">
        <f>Sheet1!E2</f>
        <v>85000</v>
      </c>
    </row>
    <row r="12" spans="1:7" x14ac:dyDescent="0.25">
      <c r="D12" s="2"/>
    </row>
    <row r="13" spans="1:7" x14ac:dyDescent="0.25">
      <c r="A13" t="s">
        <v>10</v>
      </c>
      <c r="D13" s="2">
        <f>_xlfn.IFS(D11&lt;125000,D4,D11&lt;250000,((D11-125000)*2%+D4),D11&lt;925000,((D11-250000)*5%+D5),D11&lt;1500000,((D11-925000)*10%+D6))</f>
        <v>0</v>
      </c>
    </row>
    <row r="14" spans="1:7" x14ac:dyDescent="0.25">
      <c r="D14" s="2"/>
    </row>
    <row r="15" spans="1:7" x14ac:dyDescent="0.25">
      <c r="A15" t="s">
        <v>11</v>
      </c>
      <c r="D15" s="2">
        <f>_xlfn.IFS(D11&lt;125000,D11*3%,D11&lt;250000,(D11-125000)*5%+G4,D11&lt;925000,(D11-250000)*8%+G5,D11&lt;1500000,(D11-925000)*13%+G6)</f>
        <v>2550</v>
      </c>
    </row>
    <row r="16" spans="1:7" x14ac:dyDescent="0.25">
      <c r="D16" s="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B752D-97EC-43F6-B7FC-BDD7A099110E}">
  <dimension ref="A2:D18"/>
  <sheetViews>
    <sheetView workbookViewId="0">
      <selection activeCell="G14" sqref="G14"/>
    </sheetView>
  </sheetViews>
  <sheetFormatPr defaultRowHeight="15" x14ac:dyDescent="0.25"/>
  <cols>
    <col min="1" max="1" width="17.5703125" bestFit="1" customWidth="1"/>
    <col min="2" max="2" width="9.5703125" bestFit="1" customWidth="1"/>
    <col min="4" max="4" width="11.5703125" bestFit="1" customWidth="1"/>
  </cols>
  <sheetData>
    <row r="2" spans="1:4" x14ac:dyDescent="0.25">
      <c r="A2" s="7" t="s">
        <v>3</v>
      </c>
    </row>
    <row r="3" spans="1:4" x14ac:dyDescent="0.25">
      <c r="A3" s="10" t="s">
        <v>15</v>
      </c>
      <c r="B3" s="2">
        <v>720</v>
      </c>
    </row>
    <row r="4" spans="1:4" x14ac:dyDescent="0.25">
      <c r="A4" s="10" t="s">
        <v>16</v>
      </c>
      <c r="B4" s="2">
        <f>B3*1.3</f>
        <v>936</v>
      </c>
    </row>
    <row r="5" spans="1:4" x14ac:dyDescent="0.25">
      <c r="A5" s="10" t="s">
        <v>17</v>
      </c>
      <c r="B5" s="2">
        <f t="shared" ref="B5:B13" si="0">B4*1.3</f>
        <v>1216.8</v>
      </c>
    </row>
    <row r="6" spans="1:4" x14ac:dyDescent="0.25">
      <c r="A6" s="10" t="s">
        <v>18</v>
      </c>
      <c r="B6" s="2">
        <f t="shared" si="0"/>
        <v>1581.84</v>
      </c>
    </row>
    <row r="7" spans="1:4" x14ac:dyDescent="0.25">
      <c r="A7" s="10" t="s">
        <v>19</v>
      </c>
      <c r="B7" s="2">
        <f t="shared" si="0"/>
        <v>2056.3919999999998</v>
      </c>
    </row>
    <row r="8" spans="1:4" x14ac:dyDescent="0.25">
      <c r="A8" s="10" t="s">
        <v>20</v>
      </c>
      <c r="B8" s="2">
        <f t="shared" si="0"/>
        <v>2673.3096</v>
      </c>
    </row>
    <row r="9" spans="1:4" x14ac:dyDescent="0.25">
      <c r="A9" s="10" t="s">
        <v>21</v>
      </c>
      <c r="B9" s="2">
        <f t="shared" si="0"/>
        <v>3475.3024800000003</v>
      </c>
    </row>
    <row r="10" spans="1:4" x14ac:dyDescent="0.25">
      <c r="A10" s="10" t="s">
        <v>22</v>
      </c>
      <c r="B10" s="2">
        <f t="shared" si="0"/>
        <v>4517.8932240000004</v>
      </c>
    </row>
    <row r="11" spans="1:4" x14ac:dyDescent="0.25">
      <c r="A11" s="10" t="s">
        <v>23</v>
      </c>
      <c r="B11" s="2">
        <f t="shared" si="0"/>
        <v>5873.2611912000011</v>
      </c>
    </row>
    <row r="12" spans="1:4" x14ac:dyDescent="0.25">
      <c r="A12" s="10" t="s">
        <v>24</v>
      </c>
      <c r="B12" s="2">
        <f t="shared" si="0"/>
        <v>7635.2395485600018</v>
      </c>
    </row>
    <row r="13" spans="1:4" x14ac:dyDescent="0.25">
      <c r="A13" s="10" t="s">
        <v>25</v>
      </c>
      <c r="B13" s="2">
        <f t="shared" si="0"/>
        <v>9925.8114131280036</v>
      </c>
    </row>
    <row r="16" spans="1:4" x14ac:dyDescent="0.25">
      <c r="A16" s="10" t="s">
        <v>6</v>
      </c>
      <c r="D16" s="11">
        <f>Sheet1!E2</f>
        <v>85000</v>
      </c>
    </row>
    <row r="18" spans="1:4" x14ac:dyDescent="0.25">
      <c r="A18" t="s">
        <v>26</v>
      </c>
      <c r="D18" s="2">
        <f>_xlfn.IFS(D16&lt;60000,B3,D16&lt;100000,B4,D16&lt;125000,B5,D16&lt;150000,B6,D16&lt;200000,B7,D16&lt;225000,B8,D16&lt;250000,B9,D16&lt;30000,B10,D16&lt;350000,B11,D16&lt;400000,B12,D16&lt;450000,B13)</f>
        <v>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Stamp Duty</vt:lpstr>
      <vt:lpstr>Solicitor Fee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2017-11-06T21:15:48Z</dcterms:modified>
</cp:coreProperties>
</file>