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hasis-my.sharepoint.com/personal/ponguru_naveen_mphasis_com/Documents/Personal/Personal/Mphasis/"/>
    </mc:Choice>
  </mc:AlternateContent>
  <xr:revisionPtr revIDLastSave="2" documentId="8_{64F7BCCB-1F02-41C3-9194-757D6F16343B}" xr6:coauthVersionLast="47" xr6:coauthVersionMax="47" xr10:uidLastSave="{F26A1C18-00A2-435F-AD54-C015E36931A9}"/>
  <bookViews>
    <workbookView xWindow="-120" yWindow="-120" windowWidth="20730" windowHeight="11160" xr2:uid="{239F5D48-E4E3-F645-BABA-08DD8A1E159A}"/>
  </bookViews>
  <sheets>
    <sheet name="INCOME TAX CAL" sheetId="1" r:id="rId1"/>
    <sheet name="HRA CALCULATION" sheetId="3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D47" i="1" l="1"/>
  <c r="D51" i="1"/>
  <c r="D53" i="1"/>
  <c r="Q13" i="1"/>
  <c r="R21" i="1" s="1"/>
  <c r="S21" i="1" s="1"/>
  <c r="C7" i="3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G14" i="3" l="1"/>
  <c r="R15" i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C33" i="1" l="1"/>
  <c r="D33" i="1" s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<sst xmlns="http://schemas.openxmlformats.org/spreadsheetml/2006/main" count="111" uniqueCount="89">
  <si>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</si>
  <si>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</si>
  <si>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</si>
  <si>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</si>
  <si>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</si>
  <si>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</si>
  <si>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</si>
  <si>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</si>
  <si>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</si>
  <si>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</si>
  <si>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</si>
  <si>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</si>
  <si>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</si>
  <si>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</si>
  <si>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</si>
  <si>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</si>
  <si>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</si>
  <si>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</si>
  <si>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</si>
  <si>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</si>
  <si>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</si>
  <si>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</si>
  <si>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</si>
  <si>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</si>
  <si>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</si>
  <si>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</si>
  <si>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</si>
  <si>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</si>
  <si>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</si>
  <si>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</si>
  <si>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</si>
  <si>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</si>
  <si>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</si>
  <si>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</si>
  <si>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</si>
  <si>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</si>
  <si>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</si>
  <si>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</si>
  <si>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</si>
  <si>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</si>
  <si>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</si>
  <si>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</si>
  <si>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</si>
  <si>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</si>
  <si>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</si>
  <si>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</si>
  <si>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</si>
  <si>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</si>
  <si>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</si>
  <si>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</si>
  <si>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</si>
  <si>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</si>
  <si>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</si>
  <si>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</si>
  <si>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</si>
  <si>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</si>
  <si>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</si>
  <si>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</si>
  <si>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</si>
  <si>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</si>
  <si>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</si>
  <si>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</si>
  <si>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</si>
  <si>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</si>
  <si>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</si>
  <si>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</si>
  <si>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</si>
  <si>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</si>
  <si>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</si>
  <si>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</si>
  <si>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</si>
  <si>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</si>
  <si>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</si>
  <si>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</si>
  <si>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</si>
  <si>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</si>
  <si>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</si>
  <si>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</si>
  <si>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</si>
  <si>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</si>
  <si>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</si>
  <si>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</si>
  <si>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</si>
  <si>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</si>
  <si>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</si>
  <si>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</si>
  <si>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</si>
  <si>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</si>
  <si>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Dummy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</si>
</sst>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topLeftCell="A37" zoomScale="28" zoomScaleNormal="28" workbookViewId="0">
      <selection activeCell="G52" sqref="G52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125" style="14" customWidth="1"/>
    <col min="9" max="9" width="13.25" style="14" customWidth="1"/>
    <col min="10" max="10" width="19.75" style="14" bestFit="1" customWidth="1"/>
    <col min="11" max="11" width="82.87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75" thickBot="1"/>
    <row r="7" spans="1:20" ht="46.5" thickTop="1" thickBot="1">
      <c r="B7" s="107" t="s">
        <v>2</v>
      </c>
      <c r="C7" s="198" t="s">
        <v>88</v>
      </c>
      <c r="D7" s="199"/>
      <c r="G7" s="189" t="s">
        <v>71</v>
      </c>
      <c r="H7" s="190"/>
      <c r="I7" s="191" t="s">
        <v>70</v>
      </c>
      <c r="J7" s="192"/>
      <c r="K7" s="193"/>
      <c r="L7" s="71"/>
      <c r="M7" s="71"/>
    </row>
    <row r="8" spans="1:20" ht="46.5" thickTop="1" thickBot="1">
      <c r="B8" s="108" t="s">
        <v>3</v>
      </c>
      <c r="C8" s="15">
        <v>29</v>
      </c>
      <c r="D8" s="46" t="s">
        <v>24</v>
      </c>
      <c r="I8" s="72"/>
    </row>
    <row r="9" spans="1:20" ht="46.5" thickTop="1" thickBot="1">
      <c r="B9" s="109" t="s">
        <v>67</v>
      </c>
      <c r="C9" s="15">
        <v>60</v>
      </c>
      <c r="D9" s="46" t="s">
        <v>24</v>
      </c>
    </row>
    <row r="10" spans="1:20" ht="46.5" thickTop="1" thickBot="1">
      <c r="A10" s="16"/>
      <c r="C10" s="17"/>
      <c r="D10" s="18"/>
    </row>
    <row r="11" spans="1:20" ht="46.5" thickTop="1" thickBot="1">
      <c r="A11" s="16"/>
      <c r="B11" s="110" t="s">
        <v>58</v>
      </c>
      <c r="C11" s="111"/>
      <c r="D11" s="19">
        <v>700400</v>
      </c>
      <c r="K11" s="195" t="s">
        <v>45</v>
      </c>
      <c r="L11" s="196"/>
      <c r="M11" s="196"/>
      <c r="N11" s="197"/>
      <c r="P11" s="154" t="s">
        <v>45</v>
      </c>
      <c r="Q11" s="155"/>
      <c r="R11" s="155"/>
      <c r="S11" s="156"/>
    </row>
    <row r="12" spans="1:20" ht="46.5" thickTop="1" thickBot="1">
      <c r="A12" s="16"/>
      <c r="D12" s="20"/>
      <c r="K12" s="173" t="s">
        <v>43</v>
      </c>
      <c r="L12" s="174"/>
      <c r="M12" s="174"/>
      <c r="N12" s="175"/>
      <c r="O12" s="21"/>
      <c r="P12" s="22"/>
      <c r="Q12" s="23"/>
      <c r="R12" s="23"/>
      <c r="S12" s="24"/>
    </row>
    <row r="13" spans="1:20" ht="46.5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38</v>
      </c>
      <c r="L13" s="69">
        <f>IF(C8&lt;60,D57,0)</f>
        <v>399792</v>
      </c>
      <c r="M13" s="26"/>
      <c r="N13" s="27"/>
      <c r="O13" s="21"/>
      <c r="P13" s="93" t="s">
        <v>51</v>
      </c>
      <c r="Q13" s="157">
        <f>D11</f>
        <v>700400</v>
      </c>
      <c r="R13" s="157"/>
      <c r="S13" s="28"/>
      <c r="T13" s="29"/>
    </row>
    <row r="14" spans="1:20" ht="46.5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.5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46841.599999999999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.5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149792</v>
      </c>
      <c r="N16" s="52">
        <f>M16*L16</f>
        <v>7489.6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.5" thickTop="1" thickBot="1">
      <c r="B17" s="107" t="s">
        <v>6</v>
      </c>
      <c r="C17" s="32">
        <v>60000</v>
      </c>
      <c r="D17" s="16"/>
      <c r="K17" s="85" t="s">
        <v>36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46</v>
      </c>
      <c r="Q17" s="67">
        <v>0.1</v>
      </c>
      <c r="R17" s="62">
        <f>IF(Q13&lt;=500000,0,IF(Q13&gt;750000,250000,Q13-500000))</f>
        <v>200400</v>
      </c>
      <c r="S17" s="61">
        <f t="shared" si="0"/>
        <v>20040</v>
      </c>
    </row>
    <row r="18" spans="1:20" ht="46.5" thickTop="1" thickBot="1">
      <c r="B18" s="120" t="s">
        <v>7</v>
      </c>
      <c r="C18" s="19">
        <v>70000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0</v>
      </c>
      <c r="S18" s="60">
        <f t="shared" si="0"/>
        <v>0</v>
      </c>
    </row>
    <row r="19" spans="1:20" ht="46.5" thickTop="1" thickBot="1">
      <c r="B19" s="121" t="s">
        <v>8</v>
      </c>
      <c r="C19" s="19">
        <v>0</v>
      </c>
      <c r="D19" s="16"/>
      <c r="G19" s="164" t="s">
        <v>81</v>
      </c>
      <c r="H19" s="165"/>
      <c r="K19" s="86" t="s">
        <v>52</v>
      </c>
      <c r="L19" s="87"/>
      <c r="M19" s="88"/>
      <c r="N19" s="54">
        <f>N15+N16+N17+N18</f>
        <v>7489.6</v>
      </c>
      <c r="P19" s="105" t="s">
        <v>48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6.5" thickTop="1" thickBot="1">
      <c r="B20" s="108" t="s">
        <v>9</v>
      </c>
      <c r="C20" s="19">
        <v>0</v>
      </c>
      <c r="D20" s="16"/>
      <c r="G20" s="166"/>
      <c r="H20" s="167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6.5" thickTop="1" thickBot="1">
      <c r="B21" s="107" t="s">
        <v>15</v>
      </c>
      <c r="C21" s="33">
        <v>21800</v>
      </c>
      <c r="D21" s="16"/>
      <c r="H21" s="150"/>
      <c r="I21" s="74"/>
      <c r="J21" s="75"/>
      <c r="K21" s="174" t="s">
        <v>44</v>
      </c>
      <c r="L21" s="174"/>
      <c r="M21" s="174"/>
      <c r="N21" s="175"/>
      <c r="O21" s="21"/>
      <c r="P21" s="102" t="s">
        <v>50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8" thickTop="1" thickBot="1">
      <c r="B22" s="122" t="s">
        <v>10</v>
      </c>
      <c r="C22" s="19">
        <v>0</v>
      </c>
      <c r="D22" s="16"/>
      <c r="G22" s="151" t="s">
        <v>82</v>
      </c>
      <c r="H22" s="168" t="s">
        <v>86</v>
      </c>
      <c r="I22" s="169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32540</v>
      </c>
    </row>
    <row r="23" spans="1:20" ht="48" thickTop="1" thickBot="1">
      <c r="B23" s="107" t="s">
        <v>11</v>
      </c>
      <c r="C23" s="33">
        <v>0</v>
      </c>
      <c r="D23" s="16"/>
      <c r="G23" s="152" t="s">
        <v>83</v>
      </c>
      <c r="H23" s="172" t="s">
        <v>87</v>
      </c>
      <c r="I23" s="171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8" thickTop="1" thickBot="1">
      <c r="B24" s="122" t="s">
        <v>12</v>
      </c>
      <c r="C24" s="19">
        <v>0</v>
      </c>
      <c r="D24" s="16"/>
      <c r="G24" s="153" t="s">
        <v>84</v>
      </c>
      <c r="H24" s="170" t="s">
        <v>85</v>
      </c>
      <c r="I24" s="171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.5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.5" thickTop="1" thickBot="1">
      <c r="B26" s="108" t="s">
        <v>14</v>
      </c>
      <c r="C26" s="32">
        <v>0</v>
      </c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.5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.5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.5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.5" thickTop="1" thickBot="1">
      <c r="A30" s="16"/>
      <c r="C30" s="37"/>
      <c r="D30" s="16"/>
      <c r="G30" s="36"/>
      <c r="J30" s="39"/>
      <c r="K30" s="176" t="s">
        <v>54</v>
      </c>
      <c r="L30" s="177"/>
      <c r="M30" s="178"/>
      <c r="N30" s="56">
        <f>IF(C8&lt;60,IF(N19&lt;=12500,0,N19),IF(N28&lt;=10000,0,N28))</f>
        <v>0</v>
      </c>
      <c r="P30" s="182" t="s">
        <v>54</v>
      </c>
      <c r="Q30" s="183"/>
      <c r="R30" s="184"/>
      <c r="S30" s="55">
        <f>S22</f>
        <v>32540</v>
      </c>
    </row>
    <row r="31" spans="1:20" ht="46.5" thickTop="1" thickBot="1">
      <c r="A31" s="16"/>
      <c r="B31" s="125" t="s">
        <v>68</v>
      </c>
      <c r="C31" s="126"/>
      <c r="D31" s="48">
        <f>C27+IF(C29&lt;=50000,C29,50000)</f>
        <v>150000</v>
      </c>
      <c r="G31" s="36"/>
      <c r="K31" s="94" t="s">
        <v>53</v>
      </c>
      <c r="L31" s="95"/>
      <c r="M31" s="96"/>
      <c r="N31" s="57">
        <f>N30*4%</f>
        <v>0</v>
      </c>
      <c r="P31" s="97" t="s">
        <v>53</v>
      </c>
      <c r="Q31" s="98"/>
      <c r="R31" s="96"/>
      <c r="S31" s="57">
        <f>S30*4%</f>
        <v>1301.6000000000001</v>
      </c>
    </row>
    <row r="32" spans="1:20" ht="46.5" thickTop="1" thickBot="1">
      <c r="A32" s="16"/>
      <c r="D32" s="30"/>
      <c r="J32" s="25"/>
      <c r="N32" s="24"/>
      <c r="O32" s="21"/>
      <c r="S32" s="23"/>
      <c r="T32" s="29"/>
    </row>
    <row r="33" spans="1:20" ht="46.5" thickTop="1" thickBot="1">
      <c r="B33" s="108" t="s">
        <v>18</v>
      </c>
      <c r="C33" s="32">
        <f>'HRA CALCULATION'!G17</f>
        <v>100608</v>
      </c>
      <c r="D33" s="48">
        <f>C33</f>
        <v>100608</v>
      </c>
      <c r="J33" s="25"/>
      <c r="K33" s="179" t="s">
        <v>55</v>
      </c>
      <c r="L33" s="180"/>
      <c r="M33" s="181"/>
      <c r="N33" s="55">
        <f>N30+N31</f>
        <v>0</v>
      </c>
      <c r="O33" s="21"/>
      <c r="P33" s="185" t="s">
        <v>55</v>
      </c>
      <c r="Q33" s="186"/>
      <c r="R33" s="187"/>
      <c r="S33" s="58">
        <f>S30+S31</f>
        <v>33841.599999999999</v>
      </c>
      <c r="T33" s="29"/>
    </row>
    <row r="34" spans="1:20" ht="46.5" thickTop="1" thickBot="1">
      <c r="A34" s="16"/>
      <c r="C34" s="40"/>
      <c r="D34" s="41"/>
    </row>
    <row r="35" spans="1:20" ht="46.5" thickTop="1" thickBot="1">
      <c r="B35" s="108" t="s">
        <v>16</v>
      </c>
      <c r="C35" s="19">
        <v>0</v>
      </c>
      <c r="D35" s="47">
        <f>C35</f>
        <v>0</v>
      </c>
    </row>
    <row r="36" spans="1:20" ht="46.5" thickTop="1" thickBot="1">
      <c r="A36" s="16"/>
      <c r="C36" s="40"/>
      <c r="D36" s="42"/>
      <c r="G36" s="80" t="s">
        <v>73</v>
      </c>
    </row>
    <row r="37" spans="1:20" ht="48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58" t="s">
        <v>78</v>
      </c>
      <c r="I37" s="159"/>
      <c r="J37" s="159"/>
      <c r="K37" s="160"/>
    </row>
    <row r="38" spans="1:20" ht="48" thickTop="1" thickBot="1">
      <c r="A38" s="16"/>
      <c r="B38" s="43"/>
      <c r="C38" s="44">
        <v>0</v>
      </c>
      <c r="D38" s="37"/>
      <c r="G38" s="81" t="s">
        <v>75</v>
      </c>
      <c r="H38" s="158" t="s">
        <v>79</v>
      </c>
      <c r="I38" s="159"/>
      <c r="J38" s="159"/>
      <c r="K38" s="160"/>
    </row>
    <row r="39" spans="1:20" ht="48" thickTop="1" thickBot="1">
      <c r="B39" s="127" t="s">
        <v>57</v>
      </c>
      <c r="C39" s="128"/>
      <c r="D39" s="129"/>
      <c r="G39" s="81" t="s">
        <v>76</v>
      </c>
      <c r="H39" s="158" t="s">
        <v>80</v>
      </c>
      <c r="I39" s="159"/>
      <c r="J39" s="159"/>
      <c r="K39" s="160"/>
    </row>
    <row r="40" spans="1:20" ht="46.5" thickTop="1" thickBot="1">
      <c r="B40" s="130" t="s">
        <v>4</v>
      </c>
      <c r="C40" s="19">
        <v>0</v>
      </c>
      <c r="D40" s="16"/>
      <c r="G40" s="77" t="s">
        <v>77</v>
      </c>
      <c r="H40" s="161"/>
      <c r="I40" s="162"/>
      <c r="J40" s="162"/>
      <c r="K40" s="163"/>
      <c r="L40" s="39"/>
    </row>
    <row r="41" spans="1:20" ht="46.5" thickTop="1" thickBot="1">
      <c r="B41" s="131" t="s">
        <v>5</v>
      </c>
      <c r="C41" s="45">
        <v>0</v>
      </c>
      <c r="D41" s="20"/>
      <c r="H41" s="39"/>
    </row>
    <row r="42" spans="1:20" ht="46.5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75" thickTop="1">
      <c r="A43" s="16"/>
      <c r="D43" s="18"/>
    </row>
    <row r="44" spans="1:20" ht="45.75" thickBot="1">
      <c r="A44" s="16"/>
      <c r="D44" s="16"/>
    </row>
    <row r="45" spans="1:20" ht="46.5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.5" thickTop="1" thickBot="1">
      <c r="A46" s="16"/>
      <c r="D46" s="20"/>
    </row>
    <row r="47" spans="1:20" ht="46.5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.5" thickTop="1" thickBot="1">
      <c r="A48" s="16"/>
      <c r="D48" s="20"/>
    </row>
    <row r="49" spans="1:9" ht="46.5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.5" thickTop="1" thickBot="1">
      <c r="A50" s="16"/>
      <c r="D50" s="16"/>
    </row>
    <row r="51" spans="1:9" ht="46.5" thickTop="1" thickBot="1">
      <c r="A51" s="16"/>
      <c r="B51" s="108" t="s">
        <v>63</v>
      </c>
      <c r="C51" s="19">
        <v>0</v>
      </c>
      <c r="D51" s="48">
        <f>C51</f>
        <v>0</v>
      </c>
    </row>
    <row r="52" spans="1:9" ht="46.5" thickTop="1" thickBot="1">
      <c r="A52" s="16"/>
      <c r="D52" s="30"/>
    </row>
    <row r="53" spans="1:9" ht="46.5" thickTop="1" thickBot="1">
      <c r="A53" s="16"/>
      <c r="B53" s="108" t="s">
        <v>64</v>
      </c>
      <c r="C53" s="19">
        <v>0</v>
      </c>
      <c r="D53" s="48">
        <f>C53</f>
        <v>0</v>
      </c>
    </row>
    <row r="54" spans="1:9" ht="46.5" thickTop="1" thickBot="1">
      <c r="A54" s="16"/>
      <c r="D54" s="16"/>
    </row>
    <row r="55" spans="1:9" ht="46.5" thickTop="1" thickBot="1">
      <c r="A55" s="16"/>
      <c r="B55" s="133" t="s">
        <v>65</v>
      </c>
      <c r="C55" s="134"/>
      <c r="D55" s="48">
        <f>D31+D33+D35+D37+D42+D45+D47+D49+D51+D53</f>
        <v>300608</v>
      </c>
    </row>
    <row r="56" spans="1:9" ht="46.5" thickTop="1" thickBot="1">
      <c r="A56" s="16"/>
      <c r="D56" s="16"/>
    </row>
    <row r="57" spans="1:9" ht="46.5" thickTop="1" thickBot="1">
      <c r="A57" s="16"/>
      <c r="B57" s="133" t="s">
        <v>66</v>
      </c>
      <c r="C57" s="134"/>
      <c r="D57" s="50">
        <f>D11-D55</f>
        <v>399792</v>
      </c>
    </row>
    <row r="58" spans="1:9" ht="45.75" thickTop="1"/>
    <row r="60" spans="1:9" ht="35.1" customHeight="1">
      <c r="B60" s="194" t="s">
        <v>56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69</v>
      </c>
      <c r="C61" s="188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70" zoomScaleNormal="70" workbookViewId="0">
      <selection activeCell="A6" sqref="A6:C6"/>
    </sheetView>
  </sheetViews>
  <sheetFormatPr defaultColWidth="10.75" defaultRowHeight="15.7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75" style="1" customWidth="1"/>
    <col min="7" max="7" width="46.875" style="1" customWidth="1"/>
    <col min="8" max="16384" width="10.75" style="1"/>
  </cols>
  <sheetData>
    <row r="3" spans="1:7">
      <c r="B3" s="2"/>
    </row>
    <row r="4" spans="1:7" ht="33.75" thickBot="1">
      <c r="A4" s="3"/>
      <c r="B4" s="135" t="s">
        <v>25</v>
      </c>
      <c r="C4" s="136" t="s">
        <v>26</v>
      </c>
      <c r="D4" s="4"/>
    </row>
    <row r="5" spans="1:7" ht="33.75" thickBot="1">
      <c r="A5" s="139" t="s">
        <v>27</v>
      </c>
      <c r="B5" s="5">
        <v>20960</v>
      </c>
      <c r="C5" s="137">
        <f>B5*12</f>
        <v>251520</v>
      </c>
    </row>
    <row r="6" spans="1:7" ht="33.75" thickBot="1">
      <c r="A6" s="140" t="s">
        <v>28</v>
      </c>
      <c r="B6" s="6">
        <v>8384</v>
      </c>
      <c r="C6" s="138">
        <f t="shared" ref="C6:C7" si="0">B6*12</f>
        <v>100608</v>
      </c>
    </row>
    <row r="7" spans="1:7" ht="33.75" thickBot="1">
      <c r="A7" s="141" t="s">
        <v>29</v>
      </c>
      <c r="B7" s="6">
        <v>15000</v>
      </c>
      <c r="C7" s="138">
        <f t="shared" si="0"/>
        <v>180000</v>
      </c>
    </row>
    <row r="9" spans="1:7" ht="16.5" thickBot="1">
      <c r="A9" s="2"/>
      <c r="C9" s="2"/>
    </row>
    <row r="10" spans="1:7" ht="33.75" thickBot="1">
      <c r="A10" s="142" t="s">
        <v>30</v>
      </c>
      <c r="B10" s="143"/>
      <c r="C10" s="144"/>
      <c r="D10" s="7"/>
      <c r="E10" s="8"/>
      <c r="F10" s="9"/>
      <c r="G10" s="146">
        <f>C6</f>
        <v>100608</v>
      </c>
    </row>
    <row r="11" spans="1:7" ht="33.75" thickBot="1">
      <c r="A11" s="8"/>
      <c r="B11" s="10"/>
      <c r="C11" s="10"/>
      <c r="D11" s="8"/>
      <c r="E11" s="8"/>
      <c r="F11" s="9"/>
      <c r="G11" s="9"/>
    </row>
    <row r="12" spans="1:7" ht="33.75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100608</v>
      </c>
    </row>
    <row r="13" spans="1:7" ht="33.75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154848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3.75" thickBot="1">
      <c r="A16" s="9"/>
      <c r="B16" s="9"/>
      <c r="C16" s="9"/>
      <c r="D16" s="9"/>
      <c r="E16" s="9"/>
      <c r="F16" s="9"/>
      <c r="G16" s="9"/>
    </row>
    <row r="17" spans="1:7" ht="33.75" thickBot="1">
      <c r="A17" s="9"/>
      <c r="B17" s="9"/>
      <c r="C17" s="9"/>
      <c r="D17" s="200" t="s">
        <v>33</v>
      </c>
      <c r="E17" s="201"/>
      <c r="F17" s="202"/>
      <c r="G17" s="149">
        <f>SMALL(G10:G14,1)</f>
        <v>100608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F21:G21"/>
  <sheetViews>
    <sheetView workbookViewId="0">
      <selection activeCell="G22" sqref="G22"/>
    </sheetView>
  </sheetViews>
  <sheetFormatPr defaultRowHeight="15.75"/>
  <sheetData>
    <row r="21" spans="6:7">
      <c r="F21">
        <v>6667</v>
      </c>
      <c r="G21">
        <f>12*F21</f>
        <v>80004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TAX CAL</vt:lpstr>
      <vt:lpstr>HRA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 Ponguru</cp:lastModifiedBy>
  <dcterms:created xsi:type="dcterms:W3CDTF">2020-11-22T13:25:26Z</dcterms:created>
  <dcterms:modified xsi:type="dcterms:W3CDTF">2022-07-19T18:30:23Z</dcterms:modified>
</cp:coreProperties>
</file>