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\Documents\Semester 7\TA1\perhitungan SAW EXcell\"/>
    </mc:Choice>
  </mc:AlternateContent>
  <xr:revisionPtr revIDLastSave="0" documentId="13_ncr:1_{80034760-5969-472F-90FC-35B2483AB02F}" xr6:coauthVersionLast="47" xr6:coauthVersionMax="47" xr10:uidLastSave="{00000000-0000-0000-0000-000000000000}"/>
  <bookViews>
    <workbookView xWindow="1500" yWindow="1500" windowWidth="17280" windowHeight="8964" xr2:uid="{56A96D06-6B9D-4F8B-B54E-245A19B8983B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Sheet1!$A$108:$C$138</definedName>
    <definedName name="_xlnm._FilterDatabase" localSheetId="1" hidden="1">Sheet2!$AE$2:$AG$32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3" l="1"/>
  <c r="I18" i="3"/>
  <c r="M17" i="3"/>
  <c r="K17" i="3"/>
  <c r="J17" i="3"/>
  <c r="I17" i="3"/>
  <c r="I13" i="3"/>
  <c r="M12" i="3"/>
  <c r="L12" i="3"/>
  <c r="K12" i="3"/>
  <c r="J12" i="3"/>
  <c r="I12" i="3"/>
  <c r="I9" i="3"/>
  <c r="M8" i="3"/>
  <c r="L8" i="3"/>
  <c r="K8" i="3"/>
  <c r="J8" i="3"/>
  <c r="I8" i="3"/>
  <c r="M3" i="3"/>
  <c r="K6" i="3"/>
  <c r="L3" i="3"/>
  <c r="K3" i="3"/>
  <c r="J3" i="3"/>
  <c r="I5" i="3"/>
  <c r="I4" i="3"/>
  <c r="I3" i="3"/>
  <c r="M3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3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6" i="2"/>
  <c r="Y7" i="2"/>
  <c r="Y8" i="2"/>
  <c r="Y9" i="2"/>
  <c r="Y10" i="2"/>
  <c r="Y11" i="2"/>
  <c r="Y12" i="2"/>
  <c r="Y13" i="2"/>
  <c r="Y14" i="2"/>
  <c r="Y15" i="2"/>
  <c r="Y16" i="2"/>
  <c r="Y17" i="2"/>
  <c r="Y5" i="2"/>
  <c r="Y4" i="2"/>
  <c r="Y3" i="2"/>
  <c r="X29" i="2"/>
  <c r="X30" i="2"/>
  <c r="X31" i="2"/>
  <c r="X32" i="2"/>
  <c r="X18" i="2"/>
  <c r="X19" i="2"/>
  <c r="X20" i="2"/>
  <c r="X21" i="2"/>
  <c r="X22" i="2"/>
  <c r="X23" i="2"/>
  <c r="X24" i="2"/>
  <c r="X25" i="2"/>
  <c r="X26" i="2"/>
  <c r="X11" i="2"/>
  <c r="X12" i="2"/>
  <c r="X13" i="2"/>
  <c r="X14" i="2"/>
  <c r="X15" i="2"/>
  <c r="X7" i="2"/>
  <c r="X8" i="2"/>
  <c r="X16" i="2"/>
  <c r="X17" i="2"/>
  <c r="X27" i="2"/>
  <c r="X28" i="2"/>
  <c r="X6" i="2"/>
  <c r="X9" i="2"/>
  <c r="X10" i="2"/>
  <c r="X5" i="2"/>
  <c r="X4" i="2"/>
  <c r="X3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6" i="2"/>
  <c r="W7" i="2"/>
  <c r="W8" i="2"/>
  <c r="W9" i="2"/>
  <c r="W10" i="2"/>
  <c r="W11" i="2"/>
  <c r="W12" i="2"/>
  <c r="W13" i="2"/>
  <c r="W14" i="2"/>
  <c r="W15" i="2"/>
  <c r="W5" i="2"/>
  <c r="W4" i="2"/>
  <c r="W3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6" i="2"/>
  <c r="V7" i="2"/>
  <c r="V8" i="2"/>
  <c r="V9" i="2"/>
  <c r="V10" i="2"/>
  <c r="V11" i="2"/>
  <c r="V12" i="2"/>
  <c r="V13" i="2"/>
  <c r="V14" i="2"/>
  <c r="V15" i="2"/>
  <c r="V5" i="2"/>
  <c r="V4" i="2"/>
  <c r="V3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8" i="2"/>
  <c r="U9" i="2"/>
  <c r="U10" i="2"/>
  <c r="U11" i="2"/>
  <c r="U12" i="2"/>
  <c r="U13" i="2"/>
  <c r="U14" i="2"/>
  <c r="U15" i="2"/>
  <c r="U7" i="2"/>
  <c r="U6" i="2"/>
  <c r="U5" i="2"/>
  <c r="U4" i="2"/>
  <c r="U3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6" i="2"/>
  <c r="P7" i="2"/>
  <c r="P8" i="2"/>
  <c r="P9" i="2"/>
  <c r="P10" i="2"/>
  <c r="P11" i="2"/>
  <c r="P12" i="2"/>
  <c r="P13" i="2"/>
  <c r="P14" i="2"/>
  <c r="P15" i="2"/>
  <c r="P16" i="2"/>
  <c r="P17" i="2"/>
  <c r="P5" i="2"/>
  <c r="P4" i="2"/>
  <c r="P3" i="2"/>
  <c r="O28" i="2"/>
  <c r="O29" i="2"/>
  <c r="O30" i="2"/>
  <c r="O31" i="2"/>
  <c r="O32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5" i="2"/>
  <c r="O4" i="2"/>
  <c r="O3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6" i="2"/>
  <c r="N7" i="2"/>
  <c r="N8" i="2"/>
  <c r="N9" i="2"/>
  <c r="N10" i="2"/>
  <c r="N11" i="2"/>
  <c r="N12" i="2"/>
  <c r="N13" i="2"/>
  <c r="N14" i="2"/>
  <c r="N15" i="2"/>
  <c r="N16" i="2"/>
  <c r="N5" i="2"/>
  <c r="N4" i="2"/>
  <c r="N3" i="2"/>
  <c r="M22" i="2"/>
  <c r="M8" i="2"/>
  <c r="M9" i="2"/>
  <c r="M10" i="2"/>
  <c r="M11" i="2"/>
  <c r="M12" i="2"/>
  <c r="M13" i="2"/>
  <c r="M14" i="2"/>
  <c r="M15" i="2"/>
  <c r="M18" i="2"/>
  <c r="M19" i="2"/>
  <c r="M20" i="2"/>
  <c r="M21" i="2"/>
  <c r="M23" i="2"/>
  <c r="M24" i="2"/>
  <c r="M25" i="2"/>
  <c r="M26" i="2"/>
  <c r="M27" i="2"/>
  <c r="M28" i="2"/>
  <c r="M29" i="2"/>
  <c r="M30" i="2"/>
  <c r="M31" i="2"/>
  <c r="M32" i="2"/>
  <c r="M6" i="2"/>
  <c r="M7" i="2"/>
  <c r="M16" i="2"/>
  <c r="M17" i="2"/>
  <c r="M5" i="2"/>
  <c r="M4" i="2"/>
  <c r="L21" i="2"/>
  <c r="L22" i="2"/>
  <c r="L23" i="2"/>
  <c r="L24" i="2"/>
  <c r="L25" i="2"/>
  <c r="L26" i="2"/>
  <c r="L27" i="2"/>
  <c r="L28" i="2"/>
  <c r="L29" i="2"/>
  <c r="L30" i="2"/>
  <c r="L31" i="2"/>
  <c r="L32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4" i="2"/>
  <c r="L5" i="2"/>
  <c r="L3" i="2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75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76" i="1"/>
  <c r="G75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76" i="1"/>
  <c r="F75" i="1"/>
  <c r="E100" i="1"/>
  <c r="E101" i="1"/>
  <c r="E102" i="1"/>
  <c r="E103" i="1"/>
  <c r="E104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75" i="1"/>
  <c r="D96" i="1"/>
  <c r="D97" i="1"/>
  <c r="D98" i="1"/>
  <c r="D99" i="1"/>
  <c r="D100" i="1"/>
  <c r="D101" i="1"/>
  <c r="D102" i="1"/>
  <c r="D103" i="1"/>
  <c r="D104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81" i="1"/>
  <c r="D79" i="1"/>
  <c r="D80" i="1"/>
  <c r="D76" i="1"/>
  <c r="D77" i="1"/>
  <c r="D78" i="1"/>
  <c r="D75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76" i="1"/>
  <c r="C77" i="1"/>
  <c r="C78" i="1"/>
  <c r="C79" i="1"/>
  <c r="C75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40" i="1"/>
  <c r="X41" i="1"/>
  <c r="X42" i="1"/>
  <c r="X43" i="1"/>
  <c r="X44" i="1"/>
  <c r="X45" i="1"/>
  <c r="X46" i="1"/>
  <c r="X39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40" i="1"/>
  <c r="W41" i="1"/>
  <c r="W42" i="1"/>
  <c r="W43" i="1"/>
  <c r="W44" i="1"/>
  <c r="W45" i="1"/>
  <c r="W46" i="1"/>
  <c r="W47" i="1"/>
  <c r="W39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40" i="1"/>
  <c r="V41" i="1"/>
  <c r="V42" i="1"/>
  <c r="V43" i="1"/>
  <c r="V44" i="1"/>
  <c r="V39" i="1"/>
  <c r="U61" i="1"/>
  <c r="U62" i="1"/>
  <c r="U63" i="1"/>
  <c r="U64" i="1"/>
  <c r="U65" i="1"/>
  <c r="U66" i="1"/>
  <c r="U67" i="1"/>
  <c r="U68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43" i="1"/>
  <c r="U40" i="1"/>
  <c r="U41" i="1"/>
  <c r="U42" i="1"/>
  <c r="U39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41" i="1"/>
  <c r="T40" i="1"/>
  <c r="T39" i="1"/>
</calcChain>
</file>

<file path=xl/sharedStrings.xml><?xml version="1.0" encoding="utf-8"?>
<sst xmlns="http://schemas.openxmlformats.org/spreadsheetml/2006/main" count="631" uniqueCount="94">
  <si>
    <t>1. Menentukan  kriteria</t>
  </si>
  <si>
    <t>Kriteria</t>
  </si>
  <si>
    <t>Skor</t>
  </si>
  <si>
    <t xml:space="preserve">Keterangan </t>
  </si>
  <si>
    <t xml:space="preserve">C1 </t>
  </si>
  <si>
    <t>Character</t>
  </si>
  <si>
    <t xml:space="preserve">Sangat Kurang </t>
  </si>
  <si>
    <t>Kurang</t>
  </si>
  <si>
    <t>Cukup</t>
  </si>
  <si>
    <t>Baik</t>
  </si>
  <si>
    <t>Sangat Baik</t>
  </si>
  <si>
    <t>C2</t>
  </si>
  <si>
    <t>Capital</t>
  </si>
  <si>
    <t>&lt; 50.000.000</t>
  </si>
  <si>
    <t>50. 000.000</t>
  </si>
  <si>
    <t>&gt; 50.000.000</t>
  </si>
  <si>
    <t>C3</t>
  </si>
  <si>
    <t>Capacity</t>
  </si>
  <si>
    <t>&lt; 1.000.000</t>
  </si>
  <si>
    <t>1. 000.000</t>
  </si>
  <si>
    <t>&gt; 1.000.000</t>
  </si>
  <si>
    <t>C4</t>
  </si>
  <si>
    <t>Collateral</t>
  </si>
  <si>
    <t>BPKB Motor</t>
  </si>
  <si>
    <t>BPKB Mobil</t>
  </si>
  <si>
    <t>SHM</t>
  </si>
  <si>
    <t>C5</t>
  </si>
  <si>
    <t>Conditions</t>
  </si>
  <si>
    <t>&gt; 3 org</t>
  </si>
  <si>
    <t>2-3 org</t>
  </si>
  <si>
    <t>1 org</t>
  </si>
  <si>
    <t>Keterangan</t>
  </si>
  <si>
    <t>Atribut</t>
  </si>
  <si>
    <t>C1</t>
  </si>
  <si>
    <t>Benefit</t>
  </si>
  <si>
    <t>Benetif</t>
  </si>
  <si>
    <t>Cost</t>
  </si>
  <si>
    <t>2. Menentukan  Atribut Kriteria</t>
  </si>
  <si>
    <t>3. Menentukan Nilai Bobot Kriteria</t>
  </si>
  <si>
    <t>Bobot</t>
  </si>
  <si>
    <t xml:space="preserve">3. Menentukan Alternatif </t>
  </si>
  <si>
    <t xml:space="preserve">No. </t>
  </si>
  <si>
    <t>Alternatif</t>
  </si>
  <si>
    <t xml:space="preserve">Ni Nyoman Kondri </t>
  </si>
  <si>
    <t>Ni Komang Puspita Sari</t>
  </si>
  <si>
    <t>Ni Made Setyawati</t>
  </si>
  <si>
    <t>Ni Ketut Liang Kariani</t>
  </si>
  <si>
    <t>I Wayan Darma</t>
  </si>
  <si>
    <t>Ni Luh Putu Masring</t>
  </si>
  <si>
    <t>I Ketut Suardana</t>
  </si>
  <si>
    <t>I Putu Adnyana</t>
  </si>
  <si>
    <t>Ni Komang Alit DianUtami</t>
  </si>
  <si>
    <t>Ni Made Yani Armini</t>
  </si>
  <si>
    <t>Ni Ketut Sudeni</t>
  </si>
  <si>
    <t>Dewa Putu Jaya</t>
  </si>
  <si>
    <t>I Gusti Ngurah Made Suarga</t>
  </si>
  <si>
    <t>Ida Bagus Md Suwekanaya</t>
  </si>
  <si>
    <t>I Putu Wardana</t>
  </si>
  <si>
    <t>I Nyoman Yogi Sukarta</t>
  </si>
  <si>
    <t>I Ketut Sugiana</t>
  </si>
  <si>
    <t>Ni Ketut Kerni</t>
  </si>
  <si>
    <t>I Nyoman Bobis Budiyasa</t>
  </si>
  <si>
    <t>I Wayan Suwila</t>
  </si>
  <si>
    <t>I Gusti Ag Jayeng Satya</t>
  </si>
  <si>
    <t>Ni Wayan Padmawati</t>
  </si>
  <si>
    <t>I Made Sujana</t>
  </si>
  <si>
    <t>I Made Yasa</t>
  </si>
  <si>
    <t>I Wayan Lambon</t>
  </si>
  <si>
    <t>I Wayan Sukaana</t>
  </si>
  <si>
    <t>I Wayan Tunas Gargita</t>
  </si>
  <si>
    <t>Pepi Budi Ayan</t>
  </si>
  <si>
    <t>Rista Pratiwi</t>
  </si>
  <si>
    <t>I Gst Ag Gd Wijaya K</t>
  </si>
  <si>
    <t>Langkah Penyelesaian SAW</t>
  </si>
  <si>
    <t>1. Menentukan Rating Kecocokan Alternatif Dengan Kriteria</t>
  </si>
  <si>
    <t>Sg Baik</t>
  </si>
  <si>
    <t>Sg Kurang</t>
  </si>
  <si>
    <t>50.000.000</t>
  </si>
  <si>
    <t>&lt; 50. 000.000</t>
  </si>
  <si>
    <t>&gt; 50. 000.000</t>
  </si>
  <si>
    <t>1.000.000</t>
  </si>
  <si>
    <t>&lt;1.000.000</t>
  </si>
  <si>
    <t>&lt; 1.000. 000</t>
  </si>
  <si>
    <t>1org</t>
  </si>
  <si>
    <t>2-3org</t>
  </si>
  <si>
    <t>2. Matrix Keputusan X</t>
  </si>
  <si>
    <t>No.</t>
  </si>
  <si>
    <t xml:space="preserve">3. Normalisasi </t>
  </si>
  <si>
    <t xml:space="preserve">4. Nilai Reperensi </t>
  </si>
  <si>
    <t xml:space="preserve">Bobot Setiap Kriteri </t>
  </si>
  <si>
    <t>5. Urutan Rangking Dari  Yang Terbesar</t>
  </si>
  <si>
    <t>Total</t>
  </si>
  <si>
    <t>bobot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</si>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</sst>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9" fontId="0" fillId="0" borderId="1" xfId="0" applyNumberFormat="1" applyBorder="1"/>
    <xf numFmtId="0" fontId="0" fillId="3" borderId="0" xfId="0" applyFont="1" applyFill="1"/>
    <xf numFmtId="0" fontId="0" fillId="0" borderId="2" xfId="0" applyFill="1" applyBorder="1"/>
    <xf numFmtId="0" fontId="0" fillId="3" borderId="0" xfId="0" applyFill="1"/>
    <xf numFmtId="0" fontId="0" fillId="0" borderId="1" xfId="0" applyFill="1" applyBorder="1"/>
    <xf numFmtId="2" fontId="0" fillId="0" borderId="0" xfId="0" applyNumberFormat="1"/>
    <xf numFmtId="169" fontId="0" fillId="0" borderId="0" xfId="0" applyNumberFormat="1"/>
    <xf numFmtId="2" fontId="0" fillId="0" borderId="1" xfId="0" applyNumberFormat="1" applyBorder="1"/>
    <xf numFmtId="169" fontId="0" fillId="0" borderId="1" xfId="0" applyNumberFormat="1" applyBorder="1"/>
    <xf numFmtId="2" fontId="0" fillId="2" borderId="0" xfId="0" applyNumberFormat="1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B984-1A22-43FD-867A-FF1801D0B440}">
  <dimension ref="A1:X138"/>
  <sheetViews>
    <sheetView tabSelected="1" topLeftCell="A110" workbookViewId="0">
      <selection activeCell="U59" sqref="U59:W59"/>
    </sheetView>
  </sheetViews>
  <sheetFormatPr defaultRowHeight="14.4" x14ac:dyDescent="0.3"/>
  <cols>
    <col min="1" max="1" width="10.88671875" customWidth="1"/>
    <col min="2" max="2" width="24.21875" customWidth="1"/>
    <col min="3" max="3" width="9.5546875" bestFit="1" customWidth="1"/>
    <col min="4" max="4" width="11.5546875" bestFit="1" customWidth="1"/>
    <col min="5" max="5" width="10.5546875" customWidth="1"/>
    <col min="6" max="6" width="10.88671875" bestFit="1" customWidth="1"/>
    <col min="9" max="9" width="5.5546875" customWidth="1"/>
    <col min="10" max="10" width="23.6640625" customWidth="1"/>
    <col min="19" max="19" width="24.88671875" customWidth="1"/>
  </cols>
  <sheetData>
    <row r="1" spans="1:10" x14ac:dyDescent="0.3">
      <c r="A1" s="1" t="s">
        <v>0</v>
      </c>
      <c r="E1" s="1" t="s">
        <v>37</v>
      </c>
      <c r="I1" s="1" t="s">
        <v>40</v>
      </c>
    </row>
    <row r="2" spans="1:10" x14ac:dyDescent="0.3">
      <c r="A2" s="2" t="s">
        <v>1</v>
      </c>
      <c r="B2" s="2" t="s">
        <v>3</v>
      </c>
      <c r="C2" s="2" t="s">
        <v>2</v>
      </c>
      <c r="E2" s="2" t="s">
        <v>1</v>
      </c>
      <c r="F2" s="2" t="s">
        <v>31</v>
      </c>
      <c r="G2" s="2" t="s">
        <v>32</v>
      </c>
      <c r="I2" s="2" t="s">
        <v>41</v>
      </c>
      <c r="J2" s="2" t="s">
        <v>42</v>
      </c>
    </row>
    <row r="3" spans="1:10" x14ac:dyDescent="0.3">
      <c r="A3" s="2" t="s">
        <v>4</v>
      </c>
      <c r="B3" s="2" t="s">
        <v>6</v>
      </c>
      <c r="C3" s="2">
        <v>1</v>
      </c>
      <c r="E3" s="2" t="s">
        <v>33</v>
      </c>
      <c r="F3" s="2" t="s">
        <v>5</v>
      </c>
      <c r="G3" s="2" t="s">
        <v>34</v>
      </c>
      <c r="I3" s="2">
        <v>1</v>
      </c>
      <c r="J3" s="2" t="s">
        <v>43</v>
      </c>
    </row>
    <row r="4" spans="1:10" x14ac:dyDescent="0.3">
      <c r="A4" s="2" t="s">
        <v>5</v>
      </c>
      <c r="B4" s="2" t="s">
        <v>7</v>
      </c>
      <c r="C4" s="2">
        <v>2</v>
      </c>
      <c r="E4" s="2" t="s">
        <v>11</v>
      </c>
      <c r="F4" s="2" t="s">
        <v>12</v>
      </c>
      <c r="G4" s="2" t="s">
        <v>35</v>
      </c>
      <c r="I4" s="2">
        <v>2</v>
      </c>
      <c r="J4" s="2" t="s">
        <v>44</v>
      </c>
    </row>
    <row r="5" spans="1:10" x14ac:dyDescent="0.3">
      <c r="A5" s="2"/>
      <c r="B5" s="2" t="s">
        <v>8</v>
      </c>
      <c r="C5" s="2">
        <v>3</v>
      </c>
      <c r="E5" s="2" t="s">
        <v>16</v>
      </c>
      <c r="F5" s="2" t="s">
        <v>17</v>
      </c>
      <c r="G5" s="2" t="s">
        <v>35</v>
      </c>
      <c r="I5" s="2">
        <v>3</v>
      </c>
      <c r="J5" s="2" t="s">
        <v>45</v>
      </c>
    </row>
    <row r="6" spans="1:10" x14ac:dyDescent="0.3">
      <c r="A6" s="2"/>
      <c r="B6" s="2" t="s">
        <v>9</v>
      </c>
      <c r="C6" s="2">
        <v>4</v>
      </c>
      <c r="E6" s="2" t="s">
        <v>21</v>
      </c>
      <c r="F6" s="2" t="s">
        <v>22</v>
      </c>
      <c r="G6" s="2" t="s">
        <v>35</v>
      </c>
      <c r="I6" s="2">
        <v>4</v>
      </c>
      <c r="J6" s="2" t="s">
        <v>46</v>
      </c>
    </row>
    <row r="7" spans="1:10" x14ac:dyDescent="0.3">
      <c r="A7" s="2"/>
      <c r="B7" s="2" t="s">
        <v>10</v>
      </c>
      <c r="C7" s="2">
        <v>5</v>
      </c>
      <c r="E7" s="2" t="s">
        <v>26</v>
      </c>
      <c r="F7" s="2" t="s">
        <v>27</v>
      </c>
      <c r="G7" s="2" t="s">
        <v>36</v>
      </c>
      <c r="I7" s="2">
        <v>5</v>
      </c>
      <c r="J7" s="2" t="s">
        <v>47</v>
      </c>
    </row>
    <row r="8" spans="1:10" x14ac:dyDescent="0.3">
      <c r="I8" s="2">
        <v>6</v>
      </c>
      <c r="J8" s="2" t="s">
        <v>48</v>
      </c>
    </row>
    <row r="9" spans="1:10" x14ac:dyDescent="0.3">
      <c r="A9" s="2" t="s">
        <v>1</v>
      </c>
      <c r="B9" s="2" t="s">
        <v>3</v>
      </c>
      <c r="C9" s="2" t="s">
        <v>2</v>
      </c>
      <c r="E9" s="1" t="s">
        <v>38</v>
      </c>
      <c r="I9" s="2">
        <v>7</v>
      </c>
      <c r="J9" s="2" t="s">
        <v>49</v>
      </c>
    </row>
    <row r="10" spans="1:10" x14ac:dyDescent="0.3">
      <c r="A10" s="2" t="s">
        <v>11</v>
      </c>
      <c r="B10" s="2" t="s">
        <v>13</v>
      </c>
      <c r="C10" s="2">
        <v>1</v>
      </c>
      <c r="E10" s="2" t="s">
        <v>1</v>
      </c>
      <c r="F10" s="2" t="s">
        <v>31</v>
      </c>
      <c r="G10" s="2" t="s">
        <v>39</v>
      </c>
      <c r="I10" s="2">
        <v>8</v>
      </c>
      <c r="J10" s="2" t="s">
        <v>50</v>
      </c>
    </row>
    <row r="11" spans="1:10" x14ac:dyDescent="0.3">
      <c r="A11" s="2" t="s">
        <v>12</v>
      </c>
      <c r="B11" s="2" t="s">
        <v>14</v>
      </c>
      <c r="C11" s="2">
        <v>2</v>
      </c>
      <c r="E11" s="2" t="s">
        <v>33</v>
      </c>
      <c r="F11" s="2" t="s">
        <v>5</v>
      </c>
      <c r="G11" s="5">
        <v>0.25</v>
      </c>
      <c r="I11" s="2">
        <v>9</v>
      </c>
      <c r="J11" s="2" t="s">
        <v>51</v>
      </c>
    </row>
    <row r="12" spans="1:10" x14ac:dyDescent="0.3">
      <c r="A12" s="2"/>
      <c r="B12" s="2" t="s">
        <v>15</v>
      </c>
      <c r="C12" s="2">
        <v>3</v>
      </c>
      <c r="E12" s="2" t="s">
        <v>11</v>
      </c>
      <c r="F12" s="2" t="s">
        <v>12</v>
      </c>
      <c r="G12" s="5">
        <v>0.2</v>
      </c>
      <c r="I12" s="2">
        <v>10</v>
      </c>
      <c r="J12" s="2" t="s">
        <v>52</v>
      </c>
    </row>
    <row r="13" spans="1:10" x14ac:dyDescent="0.3">
      <c r="A13" s="3"/>
      <c r="B13" s="3"/>
      <c r="C13" s="3"/>
      <c r="E13" s="2" t="s">
        <v>16</v>
      </c>
      <c r="F13" s="2" t="s">
        <v>17</v>
      </c>
      <c r="G13" s="5">
        <v>0.15</v>
      </c>
      <c r="I13" s="2">
        <v>11</v>
      </c>
      <c r="J13" s="2" t="s">
        <v>53</v>
      </c>
    </row>
    <row r="14" spans="1:10" x14ac:dyDescent="0.3">
      <c r="A14" s="2" t="s">
        <v>1</v>
      </c>
      <c r="B14" s="2" t="s">
        <v>3</v>
      </c>
      <c r="C14" s="2" t="s">
        <v>2</v>
      </c>
      <c r="E14" s="2" t="s">
        <v>21</v>
      </c>
      <c r="F14" s="2" t="s">
        <v>22</v>
      </c>
      <c r="G14" s="5">
        <v>0.25</v>
      </c>
      <c r="I14" s="2">
        <v>12</v>
      </c>
      <c r="J14" s="2" t="s">
        <v>54</v>
      </c>
    </row>
    <row r="15" spans="1:10" x14ac:dyDescent="0.3">
      <c r="A15" s="2" t="s">
        <v>16</v>
      </c>
      <c r="B15" s="2" t="s">
        <v>18</v>
      </c>
      <c r="C15" s="2">
        <v>1</v>
      </c>
      <c r="E15" s="2" t="s">
        <v>26</v>
      </c>
      <c r="F15" s="2" t="s">
        <v>27</v>
      </c>
      <c r="G15" s="5">
        <v>0.15</v>
      </c>
      <c r="I15" s="2">
        <v>13</v>
      </c>
      <c r="J15" s="2" t="s">
        <v>55</v>
      </c>
    </row>
    <row r="16" spans="1:10" x14ac:dyDescent="0.3">
      <c r="A16" s="2" t="s">
        <v>17</v>
      </c>
      <c r="B16" s="2" t="s">
        <v>19</v>
      </c>
      <c r="C16" s="2">
        <v>2</v>
      </c>
      <c r="I16" s="2">
        <v>14</v>
      </c>
      <c r="J16" s="2" t="s">
        <v>56</v>
      </c>
    </row>
    <row r="17" spans="1:10" x14ac:dyDescent="0.3">
      <c r="A17" s="2"/>
      <c r="B17" s="2" t="s">
        <v>20</v>
      </c>
      <c r="C17" s="2">
        <v>3</v>
      </c>
      <c r="I17" s="2">
        <v>15</v>
      </c>
      <c r="J17" s="2" t="s">
        <v>57</v>
      </c>
    </row>
    <row r="18" spans="1:10" x14ac:dyDescent="0.3">
      <c r="I18" s="2">
        <v>16</v>
      </c>
      <c r="J18" s="2" t="s">
        <v>58</v>
      </c>
    </row>
    <row r="19" spans="1:10" x14ac:dyDescent="0.3">
      <c r="A19" s="2" t="s">
        <v>1</v>
      </c>
      <c r="B19" s="2" t="s">
        <v>3</v>
      </c>
      <c r="C19" s="2" t="s">
        <v>2</v>
      </c>
      <c r="I19" s="2">
        <v>17</v>
      </c>
      <c r="J19" s="2" t="s">
        <v>59</v>
      </c>
    </row>
    <row r="20" spans="1:10" x14ac:dyDescent="0.3">
      <c r="A20" s="2" t="s">
        <v>21</v>
      </c>
      <c r="B20" s="2" t="s">
        <v>23</v>
      </c>
      <c r="C20" s="2">
        <v>1</v>
      </c>
      <c r="I20" s="2">
        <v>18</v>
      </c>
      <c r="J20" s="2" t="s">
        <v>60</v>
      </c>
    </row>
    <row r="21" spans="1:10" x14ac:dyDescent="0.3">
      <c r="A21" s="2" t="s">
        <v>22</v>
      </c>
      <c r="B21" s="2" t="s">
        <v>24</v>
      </c>
      <c r="C21" s="2">
        <v>2</v>
      </c>
      <c r="I21" s="2">
        <v>19</v>
      </c>
      <c r="J21" s="2" t="s">
        <v>61</v>
      </c>
    </row>
    <row r="22" spans="1:10" x14ac:dyDescent="0.3">
      <c r="A22" s="2"/>
      <c r="B22" s="2" t="s">
        <v>25</v>
      </c>
      <c r="C22" s="2">
        <v>3</v>
      </c>
      <c r="I22" s="2">
        <v>20</v>
      </c>
      <c r="J22" s="2" t="s">
        <v>62</v>
      </c>
    </row>
    <row r="23" spans="1:10" x14ac:dyDescent="0.3">
      <c r="I23" s="2">
        <v>21</v>
      </c>
      <c r="J23" s="2" t="s">
        <v>63</v>
      </c>
    </row>
    <row r="24" spans="1:10" x14ac:dyDescent="0.3">
      <c r="A24" s="2" t="s">
        <v>1</v>
      </c>
      <c r="B24" s="2" t="s">
        <v>3</v>
      </c>
      <c r="C24" s="2" t="s">
        <v>2</v>
      </c>
      <c r="I24" s="2">
        <v>22</v>
      </c>
      <c r="J24" s="2" t="s">
        <v>64</v>
      </c>
    </row>
    <row r="25" spans="1:10" x14ac:dyDescent="0.3">
      <c r="A25" s="2" t="s">
        <v>26</v>
      </c>
      <c r="B25" s="2" t="s">
        <v>28</v>
      </c>
      <c r="C25" s="2">
        <v>1</v>
      </c>
      <c r="I25" s="2">
        <v>23</v>
      </c>
      <c r="J25" s="2" t="s">
        <v>65</v>
      </c>
    </row>
    <row r="26" spans="1:10" x14ac:dyDescent="0.3">
      <c r="A26" s="2" t="s">
        <v>27</v>
      </c>
      <c r="B26" s="2" t="s">
        <v>29</v>
      </c>
      <c r="C26" s="2">
        <v>2</v>
      </c>
      <c r="I26" s="2">
        <v>24</v>
      </c>
      <c r="J26" s="2" t="s">
        <v>66</v>
      </c>
    </row>
    <row r="27" spans="1:10" x14ac:dyDescent="0.3">
      <c r="A27" s="2"/>
      <c r="B27" s="2" t="s">
        <v>30</v>
      </c>
      <c r="C27" s="2">
        <v>3</v>
      </c>
      <c r="I27" s="2">
        <v>25</v>
      </c>
      <c r="J27" s="2" t="s">
        <v>67</v>
      </c>
    </row>
    <row r="28" spans="1:10" x14ac:dyDescent="0.3">
      <c r="B28" s="4"/>
      <c r="I28" s="2">
        <v>26</v>
      </c>
      <c r="J28" s="2" t="s">
        <v>68</v>
      </c>
    </row>
    <row r="29" spans="1:10" x14ac:dyDescent="0.3">
      <c r="I29" s="2">
        <v>27</v>
      </c>
      <c r="J29" s="2" t="s">
        <v>69</v>
      </c>
    </row>
    <row r="30" spans="1:10" x14ac:dyDescent="0.3">
      <c r="I30" s="2">
        <v>28</v>
      </c>
      <c r="J30" s="2" t="s">
        <v>70</v>
      </c>
    </row>
    <row r="31" spans="1:10" x14ac:dyDescent="0.3">
      <c r="I31" s="2">
        <v>29</v>
      </c>
      <c r="J31" s="2" t="s">
        <v>71</v>
      </c>
    </row>
    <row r="32" spans="1:10" x14ac:dyDescent="0.3">
      <c r="I32" s="2">
        <v>30</v>
      </c>
      <c r="J32" s="2" t="s">
        <v>72</v>
      </c>
    </row>
    <row r="34" spans="1:24" x14ac:dyDescent="0.3">
      <c r="B34" s="1" t="s">
        <v>73</v>
      </c>
    </row>
    <row r="36" spans="1:24" x14ac:dyDescent="0.3">
      <c r="A36" s="6" t="s">
        <v>74</v>
      </c>
      <c r="I36" s="8" t="s">
        <v>85</v>
      </c>
    </row>
    <row r="37" spans="1:24" x14ac:dyDescent="0.3">
      <c r="R37" s="8" t="s">
        <v>87</v>
      </c>
    </row>
    <row r="38" spans="1:24" x14ac:dyDescent="0.3">
      <c r="A38" s="2" t="s">
        <v>41</v>
      </c>
      <c r="B38" s="2" t="s">
        <v>42</v>
      </c>
      <c r="C38" s="2" t="s">
        <v>33</v>
      </c>
      <c r="D38" s="2" t="s">
        <v>11</v>
      </c>
      <c r="E38" s="2" t="s">
        <v>16</v>
      </c>
      <c r="F38" s="2" t="s">
        <v>21</v>
      </c>
      <c r="G38" s="2" t="s">
        <v>26</v>
      </c>
      <c r="I38" s="2" t="s">
        <v>86</v>
      </c>
      <c r="J38" s="2" t="s">
        <v>42</v>
      </c>
      <c r="K38" s="9" t="s">
        <v>33</v>
      </c>
      <c r="L38" s="9" t="s">
        <v>11</v>
      </c>
      <c r="M38" s="9" t="s">
        <v>16</v>
      </c>
      <c r="N38" s="9" t="s">
        <v>21</v>
      </c>
      <c r="O38" s="9" t="s">
        <v>26</v>
      </c>
      <c r="R38" s="2" t="s">
        <v>86</v>
      </c>
      <c r="S38" s="2" t="s">
        <v>42</v>
      </c>
      <c r="T38" s="9" t="s">
        <v>33</v>
      </c>
      <c r="U38" s="9" t="s">
        <v>11</v>
      </c>
      <c r="V38" s="9" t="s">
        <v>16</v>
      </c>
      <c r="W38" s="9" t="s">
        <v>21</v>
      </c>
      <c r="X38" s="9" t="s">
        <v>26</v>
      </c>
    </row>
    <row r="39" spans="1:24" x14ac:dyDescent="0.3">
      <c r="A39" s="2">
        <v>1</v>
      </c>
      <c r="B39" s="2" t="s">
        <v>43</v>
      </c>
      <c r="C39" s="2" t="s">
        <v>7</v>
      </c>
      <c r="D39" s="2" t="s">
        <v>15</v>
      </c>
      <c r="E39" s="2" t="s">
        <v>81</v>
      </c>
      <c r="F39" s="2" t="s">
        <v>23</v>
      </c>
      <c r="G39" s="2" t="s">
        <v>83</v>
      </c>
      <c r="I39" s="2">
        <v>1</v>
      </c>
      <c r="J39" s="2" t="s">
        <v>43</v>
      </c>
      <c r="K39" s="2">
        <v>2</v>
      </c>
      <c r="L39" s="2">
        <v>3</v>
      </c>
      <c r="M39" s="2">
        <v>1</v>
      </c>
      <c r="N39" s="2">
        <v>1</v>
      </c>
      <c r="O39" s="2">
        <v>3</v>
      </c>
      <c r="R39" s="2">
        <v>1</v>
      </c>
      <c r="S39" s="2" t="s">
        <v>43</v>
      </c>
      <c r="T39" s="2">
        <f>$K$39/5</f>
        <v>0.4</v>
      </c>
      <c r="U39" s="2">
        <f>$L$39/3</f>
        <v>1</v>
      </c>
      <c r="V39" s="2">
        <f>M39/3</f>
        <v>0.33333333333333331</v>
      </c>
      <c r="W39" s="2">
        <f>N39/3</f>
        <v>0.33333333333333331</v>
      </c>
      <c r="X39" s="2">
        <f>1/O39</f>
        <v>0.33333333333333331</v>
      </c>
    </row>
    <row r="40" spans="1:24" x14ac:dyDescent="0.3">
      <c r="A40" s="2">
        <v>2</v>
      </c>
      <c r="B40" s="2" t="s">
        <v>44</v>
      </c>
      <c r="C40" s="2" t="s">
        <v>8</v>
      </c>
      <c r="D40" s="2" t="s">
        <v>15</v>
      </c>
      <c r="E40" s="7" t="s">
        <v>18</v>
      </c>
      <c r="F40" s="2" t="s">
        <v>24</v>
      </c>
      <c r="G40" s="2" t="s">
        <v>84</v>
      </c>
      <c r="I40" s="2">
        <v>2</v>
      </c>
      <c r="J40" s="2" t="s">
        <v>44</v>
      </c>
      <c r="K40" s="2">
        <v>3</v>
      </c>
      <c r="L40" s="2">
        <v>3</v>
      </c>
      <c r="M40" s="2">
        <v>1</v>
      </c>
      <c r="N40" s="2">
        <v>2</v>
      </c>
      <c r="O40" s="2">
        <v>2</v>
      </c>
      <c r="R40" s="2">
        <v>2</v>
      </c>
      <c r="S40" s="2" t="s">
        <v>44</v>
      </c>
      <c r="T40" s="2">
        <f>$K$40/5</f>
        <v>0.6</v>
      </c>
      <c r="U40" s="2">
        <f>$L$40/3</f>
        <v>1</v>
      </c>
      <c r="V40" s="15">
        <f t="shared" ref="V40:V68" si="0">M40/3</f>
        <v>0.33333333333333331</v>
      </c>
      <c r="W40" s="15">
        <f t="shared" ref="W40:W68" si="1">N40/3</f>
        <v>0.66666666666666663</v>
      </c>
      <c r="X40" s="2">
        <f t="shared" ref="X40:X68" si="2">1/O40</f>
        <v>0.5</v>
      </c>
    </row>
    <row r="41" spans="1:24" x14ac:dyDescent="0.3">
      <c r="A41" s="2">
        <v>3</v>
      </c>
      <c r="B41" s="2" t="s">
        <v>45</v>
      </c>
      <c r="C41" s="2" t="s">
        <v>7</v>
      </c>
      <c r="D41" s="2" t="s">
        <v>77</v>
      </c>
      <c r="E41" s="2" t="s">
        <v>80</v>
      </c>
      <c r="F41" s="2" t="s">
        <v>25</v>
      </c>
      <c r="G41" s="2" t="s">
        <v>28</v>
      </c>
      <c r="I41" s="2">
        <v>3</v>
      </c>
      <c r="J41" s="2" t="s">
        <v>45</v>
      </c>
      <c r="K41" s="2">
        <v>2</v>
      </c>
      <c r="L41" s="2">
        <v>2</v>
      </c>
      <c r="M41" s="2">
        <v>2</v>
      </c>
      <c r="N41" s="2">
        <v>3</v>
      </c>
      <c r="O41" s="2">
        <v>1</v>
      </c>
      <c r="R41" s="2">
        <v>3</v>
      </c>
      <c r="S41" s="2" t="s">
        <v>45</v>
      </c>
      <c r="T41" s="2">
        <f>K41/5</f>
        <v>0.4</v>
      </c>
      <c r="U41" s="2">
        <f xml:space="preserve"> $L$41/3</f>
        <v>0.66666666666666663</v>
      </c>
      <c r="V41" s="2">
        <f t="shared" si="0"/>
        <v>0.66666666666666663</v>
      </c>
      <c r="W41" s="2">
        <f t="shared" si="1"/>
        <v>1</v>
      </c>
      <c r="X41" s="2">
        <f t="shared" si="2"/>
        <v>1</v>
      </c>
    </row>
    <row r="42" spans="1:24" x14ac:dyDescent="0.3">
      <c r="A42" s="2">
        <v>4</v>
      </c>
      <c r="B42" s="2" t="s">
        <v>46</v>
      </c>
      <c r="C42" s="2" t="s">
        <v>75</v>
      </c>
      <c r="D42" s="2" t="s">
        <v>15</v>
      </c>
      <c r="E42" s="2" t="s">
        <v>18</v>
      </c>
      <c r="F42" s="2" t="s">
        <v>24</v>
      </c>
      <c r="G42" s="2" t="s">
        <v>28</v>
      </c>
      <c r="I42" s="2">
        <v>4</v>
      </c>
      <c r="J42" s="2" t="s">
        <v>46</v>
      </c>
      <c r="K42" s="2">
        <v>5</v>
      </c>
      <c r="L42" s="2">
        <v>3</v>
      </c>
      <c r="M42" s="2">
        <v>1</v>
      </c>
      <c r="N42" s="2">
        <v>2</v>
      </c>
      <c r="O42" s="2">
        <v>1</v>
      </c>
      <c r="R42" s="2">
        <v>4</v>
      </c>
      <c r="S42" s="2" t="s">
        <v>46</v>
      </c>
      <c r="T42" s="2">
        <f t="shared" ref="T42:T68" si="3">K42/5</f>
        <v>1</v>
      </c>
      <c r="U42" s="2">
        <f>L42/3</f>
        <v>1</v>
      </c>
      <c r="V42" s="2">
        <f t="shared" si="0"/>
        <v>0.33333333333333331</v>
      </c>
      <c r="W42" s="2">
        <f t="shared" si="1"/>
        <v>0.66666666666666663</v>
      </c>
      <c r="X42" s="2">
        <f t="shared" si="2"/>
        <v>1</v>
      </c>
    </row>
    <row r="43" spans="1:24" x14ac:dyDescent="0.3">
      <c r="A43" s="2">
        <v>5</v>
      </c>
      <c r="B43" s="2" t="s">
        <v>47</v>
      </c>
      <c r="C43" s="2" t="s">
        <v>76</v>
      </c>
      <c r="D43" s="2" t="s">
        <v>13</v>
      </c>
      <c r="E43" s="2" t="s">
        <v>80</v>
      </c>
      <c r="F43" s="2" t="s">
        <v>23</v>
      </c>
      <c r="G43" s="2" t="s">
        <v>28</v>
      </c>
      <c r="I43" s="2">
        <v>5</v>
      </c>
      <c r="J43" s="2" t="s">
        <v>47</v>
      </c>
      <c r="K43" s="2">
        <v>1</v>
      </c>
      <c r="L43" s="2">
        <v>1</v>
      </c>
      <c r="M43" s="2">
        <v>2</v>
      </c>
      <c r="N43" s="2">
        <v>1</v>
      </c>
      <c r="O43" s="2">
        <v>1</v>
      </c>
      <c r="R43" s="2">
        <v>5</v>
      </c>
      <c r="S43" s="2" t="s">
        <v>47</v>
      </c>
      <c r="T43" s="2">
        <f t="shared" si="3"/>
        <v>0.2</v>
      </c>
      <c r="U43" s="2">
        <f>L43/3</f>
        <v>0.33333333333333331</v>
      </c>
      <c r="V43" s="2">
        <f t="shared" si="0"/>
        <v>0.66666666666666663</v>
      </c>
      <c r="W43" s="2">
        <f t="shared" si="1"/>
        <v>0.33333333333333331</v>
      </c>
      <c r="X43" s="2">
        <f t="shared" si="2"/>
        <v>1</v>
      </c>
    </row>
    <row r="44" spans="1:24" x14ac:dyDescent="0.3">
      <c r="A44" s="2">
        <v>6</v>
      </c>
      <c r="B44" s="2" t="s">
        <v>48</v>
      </c>
      <c r="C44" s="2" t="s">
        <v>9</v>
      </c>
      <c r="D44" s="2" t="s">
        <v>13</v>
      </c>
      <c r="E44" s="2" t="s">
        <v>20</v>
      </c>
      <c r="F44" s="2" t="s">
        <v>24</v>
      </c>
      <c r="G44" s="2" t="s">
        <v>28</v>
      </c>
      <c r="I44" s="2">
        <v>6</v>
      </c>
      <c r="J44" s="2" t="s">
        <v>48</v>
      </c>
      <c r="K44" s="2">
        <v>4</v>
      </c>
      <c r="L44" s="2">
        <v>1</v>
      </c>
      <c r="M44" s="2">
        <v>3</v>
      </c>
      <c r="N44" s="2">
        <v>2</v>
      </c>
      <c r="O44" s="2">
        <v>1</v>
      </c>
      <c r="R44" s="2">
        <v>6</v>
      </c>
      <c r="S44" s="2" t="s">
        <v>48</v>
      </c>
      <c r="T44" s="2">
        <f t="shared" si="3"/>
        <v>0.8</v>
      </c>
      <c r="U44" s="15">
        <f t="shared" ref="U44:U60" si="4">L44/3</f>
        <v>0.33333333333333331</v>
      </c>
      <c r="V44" s="2">
        <f t="shared" si="0"/>
        <v>1</v>
      </c>
      <c r="W44" s="15">
        <f t="shared" si="1"/>
        <v>0.66666666666666663</v>
      </c>
      <c r="X44" s="2">
        <f t="shared" si="2"/>
        <v>1</v>
      </c>
    </row>
    <row r="45" spans="1:24" x14ac:dyDescent="0.3">
      <c r="A45" s="2">
        <v>7</v>
      </c>
      <c r="B45" s="2" t="s">
        <v>49</v>
      </c>
      <c r="C45" s="2" t="s">
        <v>7</v>
      </c>
      <c r="D45" s="2" t="s">
        <v>77</v>
      </c>
      <c r="E45" s="2" t="s">
        <v>80</v>
      </c>
      <c r="F45" s="2" t="s">
        <v>25</v>
      </c>
      <c r="G45" s="2" t="s">
        <v>29</v>
      </c>
      <c r="I45" s="2">
        <v>7</v>
      </c>
      <c r="J45" s="2" t="s">
        <v>49</v>
      </c>
      <c r="K45" s="2">
        <v>2</v>
      </c>
      <c r="L45" s="2">
        <v>2</v>
      </c>
      <c r="M45" s="2">
        <v>2</v>
      </c>
      <c r="N45" s="2">
        <v>3</v>
      </c>
      <c r="O45" s="2">
        <v>2</v>
      </c>
      <c r="R45" s="2">
        <v>7</v>
      </c>
      <c r="S45" s="2" t="s">
        <v>49</v>
      </c>
      <c r="T45" s="2">
        <f t="shared" si="3"/>
        <v>0.4</v>
      </c>
      <c r="U45" s="2">
        <f t="shared" si="4"/>
        <v>0.66666666666666663</v>
      </c>
      <c r="V45" s="2">
        <f t="shared" si="0"/>
        <v>0.66666666666666663</v>
      </c>
      <c r="W45" s="2">
        <f t="shared" si="1"/>
        <v>1</v>
      </c>
      <c r="X45" s="2">
        <f t="shared" si="2"/>
        <v>0.5</v>
      </c>
    </row>
    <row r="46" spans="1:24" x14ac:dyDescent="0.3">
      <c r="A46" s="2">
        <v>8</v>
      </c>
      <c r="B46" s="2" t="s">
        <v>50</v>
      </c>
      <c r="C46" s="2" t="s">
        <v>9</v>
      </c>
      <c r="D46" s="2" t="s">
        <v>13</v>
      </c>
      <c r="E46" s="2" t="s">
        <v>18</v>
      </c>
      <c r="F46" s="2" t="s">
        <v>24</v>
      </c>
      <c r="G46" s="2" t="s">
        <v>29</v>
      </c>
      <c r="I46" s="2">
        <v>8</v>
      </c>
      <c r="J46" s="2" t="s">
        <v>50</v>
      </c>
      <c r="K46" s="2">
        <v>4</v>
      </c>
      <c r="L46" s="2">
        <v>1</v>
      </c>
      <c r="M46" s="2">
        <v>1</v>
      </c>
      <c r="N46" s="2">
        <v>2</v>
      </c>
      <c r="O46" s="2">
        <v>2</v>
      </c>
      <c r="R46" s="2">
        <v>8</v>
      </c>
      <c r="S46" s="2" t="s">
        <v>50</v>
      </c>
      <c r="T46" s="2">
        <f t="shared" si="3"/>
        <v>0.8</v>
      </c>
      <c r="U46" s="15">
        <f t="shared" si="4"/>
        <v>0.33333333333333331</v>
      </c>
      <c r="V46" s="15">
        <f t="shared" si="0"/>
        <v>0.33333333333333331</v>
      </c>
      <c r="W46" s="15">
        <f t="shared" si="1"/>
        <v>0.66666666666666663</v>
      </c>
      <c r="X46" s="2">
        <f t="shared" si="2"/>
        <v>0.5</v>
      </c>
    </row>
    <row r="47" spans="1:24" x14ac:dyDescent="0.3">
      <c r="A47" s="2">
        <v>9</v>
      </c>
      <c r="B47" s="2" t="s">
        <v>51</v>
      </c>
      <c r="C47" s="2" t="s">
        <v>75</v>
      </c>
      <c r="D47" s="2" t="s">
        <v>13</v>
      </c>
      <c r="E47" s="2" t="s">
        <v>18</v>
      </c>
      <c r="F47" s="2" t="s">
        <v>23</v>
      </c>
      <c r="G47" s="2" t="s">
        <v>28</v>
      </c>
      <c r="I47" s="2">
        <v>9</v>
      </c>
      <c r="J47" s="2" t="s">
        <v>51</v>
      </c>
      <c r="K47" s="2">
        <v>5</v>
      </c>
      <c r="L47" s="2">
        <v>1</v>
      </c>
      <c r="M47" s="2">
        <v>1</v>
      </c>
      <c r="N47" s="2">
        <v>1</v>
      </c>
      <c r="O47" s="2">
        <v>1</v>
      </c>
      <c r="R47" s="2">
        <v>9</v>
      </c>
      <c r="S47" s="2" t="s">
        <v>51</v>
      </c>
      <c r="T47" s="2">
        <f t="shared" si="3"/>
        <v>1</v>
      </c>
      <c r="U47" s="2">
        <f t="shared" si="4"/>
        <v>0.33333333333333331</v>
      </c>
      <c r="V47" s="2">
        <f t="shared" si="0"/>
        <v>0.33333333333333331</v>
      </c>
      <c r="W47" s="2">
        <f t="shared" si="1"/>
        <v>0.33333333333333331</v>
      </c>
      <c r="X47" s="2">
        <f t="shared" si="2"/>
        <v>1</v>
      </c>
    </row>
    <row r="48" spans="1:24" x14ac:dyDescent="0.3">
      <c r="A48" s="2">
        <v>10</v>
      </c>
      <c r="B48" s="2" t="s">
        <v>52</v>
      </c>
      <c r="C48" s="2" t="s">
        <v>75</v>
      </c>
      <c r="D48" s="2" t="s">
        <v>13</v>
      </c>
      <c r="E48" s="2" t="s">
        <v>18</v>
      </c>
      <c r="F48" s="2" t="s">
        <v>23</v>
      </c>
      <c r="G48" s="2" t="s">
        <v>28</v>
      </c>
      <c r="I48" s="2">
        <v>10</v>
      </c>
      <c r="J48" s="2" t="s">
        <v>52</v>
      </c>
      <c r="K48" s="2">
        <v>5</v>
      </c>
      <c r="L48" s="2">
        <v>1</v>
      </c>
      <c r="M48" s="2">
        <v>1</v>
      </c>
      <c r="N48" s="2">
        <v>1</v>
      </c>
      <c r="O48" s="2">
        <v>1</v>
      </c>
      <c r="R48" s="2">
        <v>10</v>
      </c>
      <c r="S48" s="2" t="s">
        <v>52</v>
      </c>
      <c r="T48" s="2">
        <f t="shared" si="3"/>
        <v>1</v>
      </c>
      <c r="U48" s="2">
        <f t="shared" si="4"/>
        <v>0.33333333333333331</v>
      </c>
      <c r="V48" s="2">
        <f t="shared" si="0"/>
        <v>0.33333333333333331</v>
      </c>
      <c r="W48" s="2">
        <f t="shared" si="1"/>
        <v>0.33333333333333331</v>
      </c>
      <c r="X48" s="2">
        <f t="shared" si="2"/>
        <v>1</v>
      </c>
    </row>
    <row r="49" spans="1:24" x14ac:dyDescent="0.3">
      <c r="A49" s="2">
        <v>11</v>
      </c>
      <c r="B49" s="2" t="s">
        <v>53</v>
      </c>
      <c r="C49" s="2" t="s">
        <v>75</v>
      </c>
      <c r="D49" s="2" t="s">
        <v>13</v>
      </c>
      <c r="E49" s="2" t="s">
        <v>18</v>
      </c>
      <c r="F49" s="2" t="s">
        <v>23</v>
      </c>
      <c r="G49" s="2" t="s">
        <v>29</v>
      </c>
      <c r="I49" s="2">
        <v>11</v>
      </c>
      <c r="J49" s="2" t="s">
        <v>53</v>
      </c>
      <c r="K49" s="2">
        <v>5</v>
      </c>
      <c r="L49" s="2">
        <v>1</v>
      </c>
      <c r="M49" s="2">
        <v>1</v>
      </c>
      <c r="N49" s="2">
        <v>1</v>
      </c>
      <c r="O49" s="2">
        <v>2</v>
      </c>
      <c r="R49" s="2">
        <v>11</v>
      </c>
      <c r="S49" s="2" t="s">
        <v>53</v>
      </c>
      <c r="T49" s="2">
        <f t="shared" si="3"/>
        <v>1</v>
      </c>
      <c r="U49" s="2">
        <f t="shared" si="4"/>
        <v>0.33333333333333331</v>
      </c>
      <c r="V49" s="2">
        <f t="shared" si="0"/>
        <v>0.33333333333333331</v>
      </c>
      <c r="W49" s="2">
        <f t="shared" si="1"/>
        <v>0.33333333333333331</v>
      </c>
      <c r="X49" s="2">
        <f t="shared" si="2"/>
        <v>0.5</v>
      </c>
    </row>
    <row r="50" spans="1:24" x14ac:dyDescent="0.3">
      <c r="A50" s="2">
        <v>12</v>
      </c>
      <c r="B50" s="2" t="s">
        <v>54</v>
      </c>
      <c r="C50" s="2" t="s">
        <v>75</v>
      </c>
      <c r="D50" s="2" t="s">
        <v>13</v>
      </c>
      <c r="E50" s="2" t="s">
        <v>18</v>
      </c>
      <c r="F50" s="2" t="s">
        <v>23</v>
      </c>
      <c r="G50" s="2" t="s">
        <v>29</v>
      </c>
      <c r="I50" s="2">
        <v>12</v>
      </c>
      <c r="J50" s="2" t="s">
        <v>54</v>
      </c>
      <c r="K50" s="2">
        <v>5</v>
      </c>
      <c r="L50" s="2">
        <v>1</v>
      </c>
      <c r="M50" s="2">
        <v>1</v>
      </c>
      <c r="N50" s="2">
        <v>1</v>
      </c>
      <c r="O50" s="2">
        <v>2</v>
      </c>
      <c r="R50" s="2">
        <v>12</v>
      </c>
      <c r="S50" s="2" t="s">
        <v>54</v>
      </c>
      <c r="T50" s="2">
        <f t="shared" si="3"/>
        <v>1</v>
      </c>
      <c r="U50" s="2">
        <f t="shared" si="4"/>
        <v>0.33333333333333331</v>
      </c>
      <c r="V50" s="2">
        <f t="shared" si="0"/>
        <v>0.33333333333333331</v>
      </c>
      <c r="W50" s="2">
        <f t="shared" si="1"/>
        <v>0.33333333333333331</v>
      </c>
      <c r="X50" s="2">
        <f t="shared" si="2"/>
        <v>0.5</v>
      </c>
    </row>
    <row r="51" spans="1:24" x14ac:dyDescent="0.3">
      <c r="A51" s="2">
        <v>13</v>
      </c>
      <c r="B51" s="2" t="s">
        <v>55</v>
      </c>
      <c r="C51" s="2" t="s">
        <v>75</v>
      </c>
      <c r="D51" s="2" t="s">
        <v>13</v>
      </c>
      <c r="E51" s="2" t="s">
        <v>18</v>
      </c>
      <c r="F51" s="2" t="s">
        <v>23</v>
      </c>
      <c r="G51" s="2" t="s">
        <v>29</v>
      </c>
      <c r="I51" s="2">
        <v>13</v>
      </c>
      <c r="J51" s="2" t="s">
        <v>55</v>
      </c>
      <c r="K51" s="2">
        <v>5</v>
      </c>
      <c r="L51" s="2">
        <v>1</v>
      </c>
      <c r="M51" s="2">
        <v>1</v>
      </c>
      <c r="N51" s="2">
        <v>1</v>
      </c>
      <c r="O51" s="2">
        <v>2</v>
      </c>
      <c r="R51" s="2">
        <v>13</v>
      </c>
      <c r="S51" s="2" t="s">
        <v>55</v>
      </c>
      <c r="T51" s="2">
        <f t="shared" si="3"/>
        <v>1</v>
      </c>
      <c r="U51" s="2">
        <f t="shared" si="4"/>
        <v>0.33333333333333331</v>
      </c>
      <c r="V51" s="2">
        <f t="shared" si="0"/>
        <v>0.33333333333333331</v>
      </c>
      <c r="W51" s="2">
        <f t="shared" si="1"/>
        <v>0.33333333333333331</v>
      </c>
      <c r="X51" s="2">
        <f t="shared" si="2"/>
        <v>0.5</v>
      </c>
    </row>
    <row r="52" spans="1:24" x14ac:dyDescent="0.3">
      <c r="A52" s="2">
        <v>14</v>
      </c>
      <c r="B52" s="2" t="s">
        <v>56</v>
      </c>
      <c r="C52" s="2" t="s">
        <v>75</v>
      </c>
      <c r="D52" s="2" t="s">
        <v>15</v>
      </c>
      <c r="E52" s="2" t="s">
        <v>18</v>
      </c>
      <c r="F52" s="2" t="s">
        <v>25</v>
      </c>
      <c r="G52" s="2" t="s">
        <v>28</v>
      </c>
      <c r="I52" s="2">
        <v>14</v>
      </c>
      <c r="J52" s="2" t="s">
        <v>56</v>
      </c>
      <c r="K52" s="2">
        <v>5</v>
      </c>
      <c r="L52" s="2">
        <v>3</v>
      </c>
      <c r="M52" s="2">
        <v>1</v>
      </c>
      <c r="N52" s="2">
        <v>3</v>
      </c>
      <c r="O52" s="2">
        <v>1</v>
      </c>
      <c r="R52" s="2">
        <v>14</v>
      </c>
      <c r="S52" s="2" t="s">
        <v>56</v>
      </c>
      <c r="T52" s="2">
        <f t="shared" si="3"/>
        <v>1</v>
      </c>
      <c r="U52" s="2">
        <f t="shared" si="4"/>
        <v>1</v>
      </c>
      <c r="V52" s="2">
        <f t="shared" si="0"/>
        <v>0.33333333333333331</v>
      </c>
      <c r="W52" s="2">
        <f t="shared" si="1"/>
        <v>1</v>
      </c>
      <c r="X52" s="2">
        <f t="shared" si="2"/>
        <v>1</v>
      </c>
    </row>
    <row r="53" spans="1:24" x14ac:dyDescent="0.3">
      <c r="A53" s="2">
        <v>15</v>
      </c>
      <c r="B53" s="2" t="s">
        <v>57</v>
      </c>
      <c r="C53" s="2" t="s">
        <v>75</v>
      </c>
      <c r="D53" s="2" t="s">
        <v>13</v>
      </c>
      <c r="E53" s="2" t="s">
        <v>18</v>
      </c>
      <c r="F53" s="2" t="s">
        <v>23</v>
      </c>
      <c r="G53" s="2" t="s">
        <v>29</v>
      </c>
      <c r="I53" s="2">
        <v>15</v>
      </c>
      <c r="J53" s="2" t="s">
        <v>57</v>
      </c>
      <c r="K53" s="2">
        <v>5</v>
      </c>
      <c r="L53" s="2">
        <v>1</v>
      </c>
      <c r="M53" s="2">
        <v>1</v>
      </c>
      <c r="N53" s="2">
        <v>1</v>
      </c>
      <c r="O53" s="2">
        <v>2</v>
      </c>
      <c r="R53" s="2">
        <v>15</v>
      </c>
      <c r="S53" s="2" t="s">
        <v>57</v>
      </c>
      <c r="T53" s="2">
        <f t="shared" si="3"/>
        <v>1</v>
      </c>
      <c r="U53" s="2">
        <f t="shared" si="4"/>
        <v>0.33333333333333331</v>
      </c>
      <c r="V53" s="2">
        <f t="shared" si="0"/>
        <v>0.33333333333333331</v>
      </c>
      <c r="W53" s="2">
        <f t="shared" si="1"/>
        <v>0.33333333333333331</v>
      </c>
      <c r="X53" s="2">
        <f t="shared" si="2"/>
        <v>0.5</v>
      </c>
    </row>
    <row r="54" spans="1:24" x14ac:dyDescent="0.3">
      <c r="A54" s="2">
        <v>16</v>
      </c>
      <c r="B54" s="2" t="s">
        <v>58</v>
      </c>
      <c r="C54" s="2" t="s">
        <v>76</v>
      </c>
      <c r="D54" s="2" t="s">
        <v>13</v>
      </c>
      <c r="E54" s="2" t="s">
        <v>18</v>
      </c>
      <c r="F54" s="2" t="s">
        <v>23</v>
      </c>
      <c r="G54" s="2" t="s">
        <v>28</v>
      </c>
      <c r="I54" s="2">
        <v>16</v>
      </c>
      <c r="J54" s="2" t="s">
        <v>58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R54" s="2">
        <v>16</v>
      </c>
      <c r="S54" s="2" t="s">
        <v>58</v>
      </c>
      <c r="T54" s="2">
        <f t="shared" si="3"/>
        <v>0.2</v>
      </c>
      <c r="U54" s="2">
        <f t="shared" si="4"/>
        <v>0.33333333333333331</v>
      </c>
      <c r="V54" s="2">
        <f t="shared" si="0"/>
        <v>0.33333333333333331</v>
      </c>
      <c r="W54" s="2">
        <f t="shared" si="1"/>
        <v>0.33333333333333331</v>
      </c>
      <c r="X54" s="2">
        <f t="shared" si="2"/>
        <v>1</v>
      </c>
    </row>
    <row r="55" spans="1:24" x14ac:dyDescent="0.3">
      <c r="A55" s="2">
        <v>17</v>
      </c>
      <c r="B55" s="2" t="s">
        <v>59</v>
      </c>
      <c r="C55" s="2" t="s">
        <v>75</v>
      </c>
      <c r="D55" s="2" t="s">
        <v>77</v>
      </c>
      <c r="E55" s="2" t="s">
        <v>18</v>
      </c>
      <c r="F55" s="2" t="s">
        <v>24</v>
      </c>
      <c r="G55" s="2" t="s">
        <v>28</v>
      </c>
      <c r="I55" s="2">
        <v>17</v>
      </c>
      <c r="J55" s="2" t="s">
        <v>59</v>
      </c>
      <c r="K55" s="2">
        <v>5</v>
      </c>
      <c r="L55" s="2">
        <v>2</v>
      </c>
      <c r="M55" s="2">
        <v>1</v>
      </c>
      <c r="N55" s="2">
        <v>2</v>
      </c>
      <c r="O55" s="2">
        <v>1</v>
      </c>
      <c r="R55" s="2">
        <v>17</v>
      </c>
      <c r="S55" s="2" t="s">
        <v>59</v>
      </c>
      <c r="T55" s="2">
        <f t="shared" si="3"/>
        <v>1</v>
      </c>
      <c r="U55" s="2">
        <f t="shared" si="4"/>
        <v>0.66666666666666663</v>
      </c>
      <c r="V55" s="2">
        <f t="shared" si="0"/>
        <v>0.33333333333333331</v>
      </c>
      <c r="W55" s="2">
        <f t="shared" si="1"/>
        <v>0.66666666666666663</v>
      </c>
      <c r="X55" s="2">
        <f t="shared" si="2"/>
        <v>1</v>
      </c>
    </row>
    <row r="56" spans="1:24" x14ac:dyDescent="0.3">
      <c r="A56" s="2">
        <v>18</v>
      </c>
      <c r="B56" s="2" t="s">
        <v>60</v>
      </c>
      <c r="C56" s="2" t="s">
        <v>75</v>
      </c>
      <c r="D56" s="2" t="s">
        <v>78</v>
      </c>
      <c r="E56" s="2" t="s">
        <v>18</v>
      </c>
      <c r="F56" s="2" t="s">
        <v>23</v>
      </c>
      <c r="G56" s="2" t="s">
        <v>28</v>
      </c>
      <c r="I56" s="2">
        <v>18</v>
      </c>
      <c r="J56" s="2" t="s">
        <v>60</v>
      </c>
      <c r="K56" s="2">
        <v>5</v>
      </c>
      <c r="L56" s="2">
        <v>1</v>
      </c>
      <c r="M56" s="2">
        <v>1</v>
      </c>
      <c r="N56" s="2">
        <v>1</v>
      </c>
      <c r="O56" s="2">
        <v>1</v>
      </c>
      <c r="R56" s="2">
        <v>18</v>
      </c>
      <c r="S56" s="2" t="s">
        <v>60</v>
      </c>
      <c r="T56" s="2">
        <f t="shared" si="3"/>
        <v>1</v>
      </c>
      <c r="U56" s="2">
        <f t="shared" si="4"/>
        <v>0.33333333333333331</v>
      </c>
      <c r="V56" s="2">
        <f t="shared" si="0"/>
        <v>0.33333333333333331</v>
      </c>
      <c r="W56" s="2">
        <f t="shared" si="1"/>
        <v>0.33333333333333331</v>
      </c>
      <c r="X56" s="2">
        <f t="shared" si="2"/>
        <v>1</v>
      </c>
    </row>
    <row r="57" spans="1:24" x14ac:dyDescent="0.3">
      <c r="A57" s="2">
        <v>19</v>
      </c>
      <c r="B57" s="2" t="s">
        <v>61</v>
      </c>
      <c r="C57" s="2" t="s">
        <v>75</v>
      </c>
      <c r="D57" s="2" t="s">
        <v>79</v>
      </c>
      <c r="E57" s="2" t="s">
        <v>20</v>
      </c>
      <c r="F57" s="2" t="s">
        <v>24</v>
      </c>
      <c r="G57" s="2" t="s">
        <v>29</v>
      </c>
      <c r="I57" s="2">
        <v>19</v>
      </c>
      <c r="J57" s="2" t="s">
        <v>61</v>
      </c>
      <c r="K57" s="2">
        <v>5</v>
      </c>
      <c r="L57" s="2">
        <v>3</v>
      </c>
      <c r="M57" s="2">
        <v>3</v>
      </c>
      <c r="N57" s="2">
        <v>2</v>
      </c>
      <c r="O57" s="2">
        <v>2</v>
      </c>
      <c r="R57" s="2">
        <v>19</v>
      </c>
      <c r="S57" s="2" t="s">
        <v>61</v>
      </c>
      <c r="T57" s="2">
        <f t="shared" si="3"/>
        <v>1</v>
      </c>
      <c r="U57" s="2">
        <f t="shared" si="4"/>
        <v>1</v>
      </c>
      <c r="V57" s="2">
        <f t="shared" si="0"/>
        <v>1</v>
      </c>
      <c r="W57" s="15">
        <f t="shared" si="1"/>
        <v>0.66666666666666663</v>
      </c>
      <c r="X57" s="2">
        <f t="shared" si="2"/>
        <v>0.5</v>
      </c>
    </row>
    <row r="58" spans="1:24" x14ac:dyDescent="0.3">
      <c r="A58" s="2">
        <v>20</v>
      </c>
      <c r="B58" s="2" t="s">
        <v>62</v>
      </c>
      <c r="C58" s="2" t="s">
        <v>76</v>
      </c>
      <c r="D58" s="2" t="s">
        <v>13</v>
      </c>
      <c r="E58" s="2" t="s">
        <v>18</v>
      </c>
      <c r="F58" s="2" t="s">
        <v>23</v>
      </c>
      <c r="G58" s="2" t="s">
        <v>28</v>
      </c>
      <c r="I58" s="2">
        <v>20</v>
      </c>
      <c r="J58" s="2" t="s">
        <v>62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R58" s="2">
        <v>20</v>
      </c>
      <c r="S58" s="2" t="s">
        <v>62</v>
      </c>
      <c r="T58" s="2">
        <f t="shared" si="3"/>
        <v>0.2</v>
      </c>
      <c r="U58" s="2">
        <f t="shared" si="4"/>
        <v>0.33333333333333331</v>
      </c>
      <c r="V58" s="2">
        <f t="shared" si="0"/>
        <v>0.33333333333333331</v>
      </c>
      <c r="W58" s="2">
        <f t="shared" si="1"/>
        <v>0.33333333333333331</v>
      </c>
      <c r="X58" s="2">
        <f t="shared" si="2"/>
        <v>1</v>
      </c>
    </row>
    <row r="59" spans="1:24" x14ac:dyDescent="0.3">
      <c r="A59" s="2">
        <v>21</v>
      </c>
      <c r="B59" s="2" t="s">
        <v>63</v>
      </c>
      <c r="C59" s="2" t="s">
        <v>75</v>
      </c>
      <c r="D59" s="2" t="s">
        <v>13</v>
      </c>
      <c r="E59" s="2" t="s">
        <v>18</v>
      </c>
      <c r="F59" s="2" t="s">
        <v>24</v>
      </c>
      <c r="G59" s="2" t="s">
        <v>28</v>
      </c>
      <c r="I59" s="2">
        <v>21</v>
      </c>
      <c r="J59" s="2" t="s">
        <v>63</v>
      </c>
      <c r="K59" s="2">
        <v>2</v>
      </c>
      <c r="L59" s="2">
        <v>1</v>
      </c>
      <c r="M59" s="2">
        <v>1</v>
      </c>
      <c r="N59" s="2">
        <v>2</v>
      </c>
      <c r="O59" s="2">
        <v>1</v>
      </c>
      <c r="R59" s="2">
        <v>21</v>
      </c>
      <c r="S59" s="2" t="s">
        <v>63</v>
      </c>
      <c r="T59" s="2">
        <f t="shared" si="3"/>
        <v>0.4</v>
      </c>
      <c r="U59" s="15">
        <f t="shared" si="4"/>
        <v>0.33333333333333331</v>
      </c>
      <c r="V59" s="15">
        <f t="shared" si="0"/>
        <v>0.33333333333333331</v>
      </c>
      <c r="W59" s="15">
        <f t="shared" si="1"/>
        <v>0.66666666666666663</v>
      </c>
      <c r="X59" s="2">
        <f t="shared" si="2"/>
        <v>1</v>
      </c>
    </row>
    <row r="60" spans="1:24" x14ac:dyDescent="0.3">
      <c r="A60" s="2">
        <v>22</v>
      </c>
      <c r="B60" s="2" t="s">
        <v>64</v>
      </c>
      <c r="C60" s="2" t="s">
        <v>75</v>
      </c>
      <c r="D60" s="2" t="s">
        <v>13</v>
      </c>
      <c r="E60" s="2" t="s">
        <v>18</v>
      </c>
      <c r="F60" s="2" t="s">
        <v>23</v>
      </c>
      <c r="G60" s="2" t="s">
        <v>28</v>
      </c>
      <c r="I60" s="2">
        <v>22</v>
      </c>
      <c r="J60" s="2" t="s">
        <v>64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R60" s="2">
        <v>22</v>
      </c>
      <c r="S60" s="2" t="s">
        <v>64</v>
      </c>
      <c r="T60" s="2">
        <f t="shared" si="3"/>
        <v>0.2</v>
      </c>
      <c r="U60" s="2">
        <f t="shared" si="4"/>
        <v>0.33333333333333331</v>
      </c>
      <c r="V60" s="2">
        <f t="shared" si="0"/>
        <v>0.33333333333333331</v>
      </c>
      <c r="W60" s="2">
        <f t="shared" si="1"/>
        <v>0.33333333333333331</v>
      </c>
      <c r="X60" s="2">
        <f t="shared" si="2"/>
        <v>1</v>
      </c>
    </row>
    <row r="61" spans="1:24" x14ac:dyDescent="0.3">
      <c r="A61" s="2">
        <v>23</v>
      </c>
      <c r="B61" s="2" t="s">
        <v>65</v>
      </c>
      <c r="C61" s="2" t="s">
        <v>9</v>
      </c>
      <c r="D61" s="2" t="s">
        <v>13</v>
      </c>
      <c r="E61" s="2" t="s">
        <v>18</v>
      </c>
      <c r="F61" s="2" t="s">
        <v>23</v>
      </c>
      <c r="G61" s="2" t="s">
        <v>28</v>
      </c>
      <c r="I61" s="2">
        <v>23</v>
      </c>
      <c r="J61" s="2" t="s">
        <v>65</v>
      </c>
      <c r="K61" s="2">
        <v>5</v>
      </c>
      <c r="L61" s="2">
        <v>1</v>
      </c>
      <c r="M61" s="2">
        <v>1</v>
      </c>
      <c r="N61" s="2">
        <v>1</v>
      </c>
      <c r="O61" s="2">
        <v>1</v>
      </c>
      <c r="R61" s="2">
        <v>23</v>
      </c>
      <c r="S61" s="2" t="s">
        <v>65</v>
      </c>
      <c r="T61" s="2">
        <f t="shared" si="3"/>
        <v>1</v>
      </c>
      <c r="U61" s="2">
        <f>L61/3</f>
        <v>0.33333333333333331</v>
      </c>
      <c r="V61" s="2">
        <f t="shared" si="0"/>
        <v>0.33333333333333331</v>
      </c>
      <c r="W61" s="2">
        <f t="shared" si="1"/>
        <v>0.33333333333333331</v>
      </c>
      <c r="X61" s="2">
        <f t="shared" si="2"/>
        <v>1</v>
      </c>
    </row>
    <row r="62" spans="1:24" x14ac:dyDescent="0.3">
      <c r="A62" s="2">
        <v>24</v>
      </c>
      <c r="B62" s="2" t="s">
        <v>66</v>
      </c>
      <c r="C62" s="2" t="s">
        <v>75</v>
      </c>
      <c r="D62" s="2" t="s">
        <v>13</v>
      </c>
      <c r="E62" s="2" t="s">
        <v>18</v>
      </c>
      <c r="F62" s="2" t="s">
        <v>24</v>
      </c>
      <c r="G62" s="2" t="s">
        <v>28</v>
      </c>
      <c r="I62" s="2">
        <v>24</v>
      </c>
      <c r="J62" s="2" t="s">
        <v>66</v>
      </c>
      <c r="K62" s="2">
        <v>5</v>
      </c>
      <c r="L62" s="2">
        <v>1</v>
      </c>
      <c r="M62" s="2">
        <v>1</v>
      </c>
      <c r="N62" s="2">
        <v>2</v>
      </c>
      <c r="O62" s="2">
        <v>1</v>
      </c>
      <c r="R62" s="2">
        <v>24</v>
      </c>
      <c r="S62" s="2" t="s">
        <v>66</v>
      </c>
      <c r="T62" s="2">
        <f t="shared" si="3"/>
        <v>1</v>
      </c>
      <c r="U62" s="15">
        <f>L62/3</f>
        <v>0.33333333333333331</v>
      </c>
      <c r="V62" s="15">
        <f t="shared" si="0"/>
        <v>0.33333333333333331</v>
      </c>
      <c r="W62" s="15">
        <f t="shared" si="1"/>
        <v>0.66666666666666663</v>
      </c>
      <c r="X62" s="2">
        <f t="shared" si="2"/>
        <v>1</v>
      </c>
    </row>
    <row r="63" spans="1:24" x14ac:dyDescent="0.3">
      <c r="A63" s="2">
        <v>25</v>
      </c>
      <c r="B63" s="2" t="s">
        <v>67</v>
      </c>
      <c r="C63" s="2" t="s">
        <v>9</v>
      </c>
      <c r="D63" s="2" t="s">
        <v>79</v>
      </c>
      <c r="E63" s="2" t="s">
        <v>82</v>
      </c>
      <c r="F63" s="2" t="s">
        <v>25</v>
      </c>
      <c r="G63" s="2" t="s">
        <v>28</v>
      </c>
      <c r="I63" s="2">
        <v>25</v>
      </c>
      <c r="J63" s="2" t="s">
        <v>67</v>
      </c>
      <c r="K63" s="2">
        <v>4</v>
      </c>
      <c r="L63" s="2">
        <v>3</v>
      </c>
      <c r="M63" s="2">
        <v>1</v>
      </c>
      <c r="N63" s="2">
        <v>3</v>
      </c>
      <c r="O63" s="2">
        <v>1</v>
      </c>
      <c r="R63" s="2">
        <v>25</v>
      </c>
      <c r="S63" s="2" t="s">
        <v>67</v>
      </c>
      <c r="T63" s="2">
        <f t="shared" si="3"/>
        <v>0.8</v>
      </c>
      <c r="U63" s="2">
        <f t="shared" ref="U63:U68" si="5">L63/3</f>
        <v>1</v>
      </c>
      <c r="V63" s="2">
        <f t="shared" si="0"/>
        <v>0.33333333333333331</v>
      </c>
      <c r="W63" s="2">
        <f t="shared" si="1"/>
        <v>1</v>
      </c>
      <c r="X63" s="2">
        <f t="shared" si="2"/>
        <v>1</v>
      </c>
    </row>
    <row r="64" spans="1:24" x14ac:dyDescent="0.3">
      <c r="A64" s="2">
        <v>26</v>
      </c>
      <c r="B64" s="2" t="s">
        <v>68</v>
      </c>
      <c r="C64" s="2" t="s">
        <v>75</v>
      </c>
      <c r="D64" s="2" t="s">
        <v>13</v>
      </c>
      <c r="E64" s="2" t="s">
        <v>18</v>
      </c>
      <c r="F64" s="2" t="s">
        <v>23</v>
      </c>
      <c r="G64" s="2" t="s">
        <v>28</v>
      </c>
      <c r="I64" s="2">
        <v>26</v>
      </c>
      <c r="J64" s="2" t="s">
        <v>68</v>
      </c>
      <c r="K64" s="2">
        <v>5</v>
      </c>
      <c r="L64" s="2">
        <v>1</v>
      </c>
      <c r="M64" s="2">
        <v>1</v>
      </c>
      <c r="N64" s="2">
        <v>1</v>
      </c>
      <c r="O64" s="2">
        <v>1</v>
      </c>
      <c r="R64" s="2">
        <v>26</v>
      </c>
      <c r="S64" s="2" t="s">
        <v>68</v>
      </c>
      <c r="T64" s="2">
        <f t="shared" si="3"/>
        <v>1</v>
      </c>
      <c r="U64" s="2">
        <f t="shared" si="5"/>
        <v>0.33333333333333331</v>
      </c>
      <c r="V64" s="2">
        <f t="shared" si="0"/>
        <v>0.33333333333333331</v>
      </c>
      <c r="W64" s="2">
        <f t="shared" si="1"/>
        <v>0.33333333333333331</v>
      </c>
      <c r="X64" s="2">
        <f t="shared" si="2"/>
        <v>1</v>
      </c>
    </row>
    <row r="65" spans="1:24" x14ac:dyDescent="0.3">
      <c r="A65" s="2">
        <v>27</v>
      </c>
      <c r="B65" s="2" t="s">
        <v>69</v>
      </c>
      <c r="C65" s="2" t="s">
        <v>75</v>
      </c>
      <c r="D65" s="2" t="s">
        <v>78</v>
      </c>
      <c r="E65" s="2" t="s">
        <v>18</v>
      </c>
      <c r="F65" s="2" t="s">
        <v>23</v>
      </c>
      <c r="G65" s="2" t="s">
        <v>28</v>
      </c>
      <c r="I65" s="2">
        <v>27</v>
      </c>
      <c r="J65" s="2" t="s">
        <v>69</v>
      </c>
      <c r="K65" s="2">
        <v>5</v>
      </c>
      <c r="L65" s="2">
        <v>1</v>
      </c>
      <c r="M65" s="2">
        <v>1</v>
      </c>
      <c r="N65" s="2">
        <v>1</v>
      </c>
      <c r="O65" s="2">
        <v>1</v>
      </c>
      <c r="R65" s="2">
        <v>27</v>
      </c>
      <c r="S65" s="2" t="s">
        <v>69</v>
      </c>
      <c r="T65" s="2">
        <f t="shared" si="3"/>
        <v>1</v>
      </c>
      <c r="U65" s="2">
        <f t="shared" si="5"/>
        <v>0.33333333333333331</v>
      </c>
      <c r="V65" s="2">
        <f t="shared" si="0"/>
        <v>0.33333333333333331</v>
      </c>
      <c r="W65" s="2">
        <f t="shared" si="1"/>
        <v>0.33333333333333331</v>
      </c>
      <c r="X65" s="2">
        <f t="shared" si="2"/>
        <v>1</v>
      </c>
    </row>
    <row r="66" spans="1:24" x14ac:dyDescent="0.3">
      <c r="A66" s="2">
        <v>28</v>
      </c>
      <c r="B66" s="2" t="s">
        <v>70</v>
      </c>
      <c r="C66" s="2" t="s">
        <v>9</v>
      </c>
      <c r="D66" s="2" t="s">
        <v>13</v>
      </c>
      <c r="E66" s="2" t="s">
        <v>18</v>
      </c>
      <c r="F66" s="2" t="s">
        <v>23</v>
      </c>
      <c r="G66" s="2" t="s">
        <v>28</v>
      </c>
      <c r="I66" s="2">
        <v>28</v>
      </c>
      <c r="J66" s="2" t="s">
        <v>70</v>
      </c>
      <c r="K66" s="2">
        <v>4</v>
      </c>
      <c r="L66" s="2">
        <v>1</v>
      </c>
      <c r="M66" s="2">
        <v>1</v>
      </c>
      <c r="N66" s="2">
        <v>1</v>
      </c>
      <c r="O66" s="2">
        <v>1</v>
      </c>
      <c r="R66" s="2">
        <v>28</v>
      </c>
      <c r="S66" s="2" t="s">
        <v>70</v>
      </c>
      <c r="T66" s="2">
        <f t="shared" si="3"/>
        <v>0.8</v>
      </c>
      <c r="U66" s="2">
        <f t="shared" si="5"/>
        <v>0.33333333333333331</v>
      </c>
      <c r="V66" s="2">
        <f t="shared" si="0"/>
        <v>0.33333333333333331</v>
      </c>
      <c r="W66" s="2">
        <f t="shared" si="1"/>
        <v>0.33333333333333331</v>
      </c>
      <c r="X66" s="2">
        <f t="shared" si="2"/>
        <v>1</v>
      </c>
    </row>
    <row r="67" spans="1:24" x14ac:dyDescent="0.3">
      <c r="A67" s="2">
        <v>29</v>
      </c>
      <c r="B67" s="2" t="s">
        <v>71</v>
      </c>
      <c r="C67" s="2" t="s">
        <v>75</v>
      </c>
      <c r="D67" s="2" t="s">
        <v>13</v>
      </c>
      <c r="E67" s="2" t="s">
        <v>18</v>
      </c>
      <c r="F67" s="2" t="s">
        <v>24</v>
      </c>
      <c r="G67" s="2" t="s">
        <v>29</v>
      </c>
      <c r="I67" s="2">
        <v>29</v>
      </c>
      <c r="J67" s="2" t="s">
        <v>71</v>
      </c>
      <c r="K67" s="2">
        <v>5</v>
      </c>
      <c r="L67" s="2">
        <v>1</v>
      </c>
      <c r="M67" s="2">
        <v>1</v>
      </c>
      <c r="N67" s="2">
        <v>2</v>
      </c>
      <c r="O67" s="2">
        <v>2</v>
      </c>
      <c r="R67" s="2">
        <v>29</v>
      </c>
      <c r="S67" s="2" t="s">
        <v>71</v>
      </c>
      <c r="T67" s="2">
        <f t="shared" si="3"/>
        <v>1</v>
      </c>
      <c r="U67" s="15">
        <f t="shared" si="5"/>
        <v>0.33333333333333331</v>
      </c>
      <c r="V67" s="15">
        <f t="shared" si="0"/>
        <v>0.33333333333333331</v>
      </c>
      <c r="W67" s="15">
        <f t="shared" si="1"/>
        <v>0.66666666666666663</v>
      </c>
      <c r="X67" s="2">
        <f t="shared" si="2"/>
        <v>0.5</v>
      </c>
    </row>
    <row r="68" spans="1:24" x14ac:dyDescent="0.3">
      <c r="A68" s="2">
        <v>30</v>
      </c>
      <c r="B68" s="2" t="s">
        <v>72</v>
      </c>
      <c r="C68" s="2" t="s">
        <v>7</v>
      </c>
      <c r="D68" s="2" t="s">
        <v>13</v>
      </c>
      <c r="E68" s="2" t="s">
        <v>18</v>
      </c>
      <c r="F68" s="2" t="s">
        <v>23</v>
      </c>
      <c r="G68" s="2" t="s">
        <v>28</v>
      </c>
      <c r="I68" s="2">
        <v>30</v>
      </c>
      <c r="J68" s="2" t="s">
        <v>72</v>
      </c>
      <c r="K68" s="2">
        <v>2</v>
      </c>
      <c r="L68" s="2">
        <v>1</v>
      </c>
      <c r="M68" s="2">
        <v>1</v>
      </c>
      <c r="N68" s="2">
        <v>1</v>
      </c>
      <c r="O68" s="2">
        <v>1</v>
      </c>
      <c r="R68" s="2">
        <v>30</v>
      </c>
      <c r="S68" s="2" t="s">
        <v>72</v>
      </c>
      <c r="T68" s="2">
        <f t="shared" si="3"/>
        <v>0.4</v>
      </c>
      <c r="U68" s="2">
        <f t="shared" si="5"/>
        <v>0.33333333333333331</v>
      </c>
      <c r="V68" s="2">
        <f t="shared" si="0"/>
        <v>0.33333333333333331</v>
      </c>
      <c r="W68" s="2">
        <f t="shared" si="1"/>
        <v>0.33333333333333331</v>
      </c>
      <c r="X68" s="2">
        <f t="shared" si="2"/>
        <v>1</v>
      </c>
    </row>
    <row r="72" spans="1:24" x14ac:dyDescent="0.3">
      <c r="A72" s="8" t="s">
        <v>88</v>
      </c>
    </row>
    <row r="74" spans="1:24" x14ac:dyDescent="0.3">
      <c r="A74" s="2" t="s">
        <v>41</v>
      </c>
      <c r="B74" s="2" t="s">
        <v>42</v>
      </c>
      <c r="C74" s="2" t="s">
        <v>33</v>
      </c>
      <c r="D74" s="2" t="s">
        <v>11</v>
      </c>
      <c r="E74" s="2" t="s">
        <v>16</v>
      </c>
      <c r="F74" s="2" t="s">
        <v>21</v>
      </c>
      <c r="G74" s="2" t="s">
        <v>26</v>
      </c>
      <c r="H74" s="2" t="s">
        <v>91</v>
      </c>
      <c r="J74" t="s">
        <v>89</v>
      </c>
    </row>
    <row r="75" spans="1:24" x14ac:dyDescent="0.3">
      <c r="A75" s="2">
        <v>1</v>
      </c>
      <c r="B75" s="2" t="s">
        <v>43</v>
      </c>
      <c r="C75" s="2">
        <f>T39*J75</f>
        <v>0.1</v>
      </c>
      <c r="D75" s="2">
        <f>U39*J76</f>
        <v>0.2</v>
      </c>
      <c r="E75" s="2">
        <f>V39*$J$77</f>
        <v>4.9999999999999996E-2</v>
      </c>
      <c r="F75" s="2">
        <f>W39*$J$78</f>
        <v>8.3333333333333329E-2</v>
      </c>
      <c r="G75" s="2">
        <f>X39*$J$79</f>
        <v>4.9999999999999996E-2</v>
      </c>
      <c r="H75" s="2">
        <f>C75+D75+E75+F75+G75</f>
        <v>0.48333333333333334</v>
      </c>
      <c r="J75">
        <v>0.25</v>
      </c>
    </row>
    <row r="76" spans="1:24" x14ac:dyDescent="0.3">
      <c r="A76" s="2">
        <v>2</v>
      </c>
      <c r="B76" s="2" t="s">
        <v>44</v>
      </c>
      <c r="C76" s="2">
        <f xml:space="preserve"> T40*J75</f>
        <v>0.15</v>
      </c>
      <c r="D76" s="2">
        <f>$U$40*$J$76</f>
        <v>0.2</v>
      </c>
      <c r="E76" s="2">
        <f t="shared" ref="E76:E104" si="6">V40*$J$77</f>
        <v>4.9999999999999996E-2</v>
      </c>
      <c r="F76" s="2">
        <f>W40*$J$78</f>
        <v>0.16666666666666666</v>
      </c>
      <c r="G76" s="2">
        <f>X40*$J$79</f>
        <v>7.4999999999999997E-2</v>
      </c>
      <c r="H76" s="2">
        <f t="shared" ref="H76:H104" si="7">C76+D76+E76+F76+G76</f>
        <v>0.64166666666666661</v>
      </c>
      <c r="J76">
        <v>0.2</v>
      </c>
    </row>
    <row r="77" spans="1:24" x14ac:dyDescent="0.3">
      <c r="A77" s="2">
        <v>3</v>
      </c>
      <c r="B77" s="2" t="s">
        <v>45</v>
      </c>
      <c r="C77" s="2">
        <f>T41*J75</f>
        <v>0.1</v>
      </c>
      <c r="D77" s="2">
        <f xml:space="preserve"> U41*J76</f>
        <v>0.13333333333333333</v>
      </c>
      <c r="E77" s="2">
        <f t="shared" si="6"/>
        <v>9.9999999999999992E-2</v>
      </c>
      <c r="F77" s="2">
        <f t="shared" ref="F77:F104" si="8">W41*$J$78</f>
        <v>0.25</v>
      </c>
      <c r="G77" s="2">
        <f t="shared" ref="G77:G104" si="9">X41*$J$79</f>
        <v>0.15</v>
      </c>
      <c r="H77" s="2">
        <f t="shared" si="7"/>
        <v>0.73333333333333328</v>
      </c>
      <c r="J77">
        <v>0.15</v>
      </c>
    </row>
    <row r="78" spans="1:24" x14ac:dyDescent="0.3">
      <c r="A78" s="2">
        <v>4</v>
      </c>
      <c r="B78" s="2" t="s">
        <v>46</v>
      </c>
      <c r="C78" s="2">
        <f>T42*J75</f>
        <v>0.25</v>
      </c>
      <c r="D78" s="2">
        <f>U42*J76</f>
        <v>0.2</v>
      </c>
      <c r="E78" s="2">
        <f t="shared" si="6"/>
        <v>4.9999999999999996E-2</v>
      </c>
      <c r="F78" s="2">
        <f t="shared" si="8"/>
        <v>0.16666666666666666</v>
      </c>
      <c r="G78" s="2">
        <f t="shared" si="9"/>
        <v>0.15</v>
      </c>
      <c r="H78" s="2">
        <f t="shared" si="7"/>
        <v>0.81666666666666665</v>
      </c>
      <c r="J78">
        <v>0.25</v>
      </c>
    </row>
    <row r="79" spans="1:24" x14ac:dyDescent="0.3">
      <c r="A79" s="2">
        <v>5</v>
      </c>
      <c r="B79" s="2" t="s">
        <v>47</v>
      </c>
      <c r="C79" s="2">
        <f xml:space="preserve"> T43*$J$75</f>
        <v>0.05</v>
      </c>
      <c r="D79" s="2">
        <f>$U$43*$J$76</f>
        <v>6.6666666666666666E-2</v>
      </c>
      <c r="E79" s="2">
        <f t="shared" si="6"/>
        <v>9.9999999999999992E-2</v>
      </c>
      <c r="F79" s="2">
        <f t="shared" si="8"/>
        <v>8.3333333333333329E-2</v>
      </c>
      <c r="G79" s="2">
        <f t="shared" si="9"/>
        <v>0.15</v>
      </c>
      <c r="H79" s="2">
        <f t="shared" si="7"/>
        <v>0.44999999999999996</v>
      </c>
      <c r="J79">
        <v>0.15</v>
      </c>
    </row>
    <row r="80" spans="1:24" x14ac:dyDescent="0.3">
      <c r="A80" s="2">
        <v>6</v>
      </c>
      <c r="B80" s="2" t="s">
        <v>48</v>
      </c>
      <c r="C80" s="2">
        <f t="shared" ref="C80:C104" si="10" xml:space="preserve"> T44*$J$75</f>
        <v>0.2</v>
      </c>
      <c r="D80" s="2">
        <f>$U$44*$J$76</f>
        <v>6.6666666666666666E-2</v>
      </c>
      <c r="E80" s="2">
        <f t="shared" si="6"/>
        <v>0.15</v>
      </c>
      <c r="F80" s="2">
        <f t="shared" si="8"/>
        <v>0.16666666666666666</v>
      </c>
      <c r="G80" s="2">
        <f t="shared" si="9"/>
        <v>0.15</v>
      </c>
      <c r="H80" s="2">
        <f t="shared" si="7"/>
        <v>0.73333333333333328</v>
      </c>
    </row>
    <row r="81" spans="1:8" x14ac:dyDescent="0.3">
      <c r="A81" s="2">
        <v>7</v>
      </c>
      <c r="B81" s="2" t="s">
        <v>49</v>
      </c>
      <c r="C81" s="2">
        <f t="shared" si="10"/>
        <v>0.1</v>
      </c>
      <c r="D81" s="2">
        <f>U45*$J$76</f>
        <v>0.13333333333333333</v>
      </c>
      <c r="E81" s="2">
        <f t="shared" si="6"/>
        <v>9.9999999999999992E-2</v>
      </c>
      <c r="F81" s="2">
        <f t="shared" si="8"/>
        <v>0.25</v>
      </c>
      <c r="G81" s="2">
        <f t="shared" si="9"/>
        <v>7.4999999999999997E-2</v>
      </c>
      <c r="H81" s="2">
        <f t="shared" si="7"/>
        <v>0.65833333333333321</v>
      </c>
    </row>
    <row r="82" spans="1:8" x14ac:dyDescent="0.3">
      <c r="A82" s="2">
        <v>8</v>
      </c>
      <c r="B82" s="2" t="s">
        <v>50</v>
      </c>
      <c r="C82" s="2">
        <f t="shared" si="10"/>
        <v>0.2</v>
      </c>
      <c r="D82" s="2">
        <f t="shared" ref="D82:D104" si="11">U46*$J$76</f>
        <v>6.6666666666666666E-2</v>
      </c>
      <c r="E82" s="2">
        <f t="shared" si="6"/>
        <v>4.9999999999999996E-2</v>
      </c>
      <c r="F82" s="2">
        <f t="shared" si="8"/>
        <v>0.16666666666666666</v>
      </c>
      <c r="G82" s="2">
        <f t="shared" si="9"/>
        <v>7.4999999999999997E-2</v>
      </c>
      <c r="H82" s="2">
        <f t="shared" si="7"/>
        <v>0.55833333333333324</v>
      </c>
    </row>
    <row r="83" spans="1:8" x14ac:dyDescent="0.3">
      <c r="A83" s="2">
        <v>9</v>
      </c>
      <c r="B83" s="2" t="s">
        <v>51</v>
      </c>
      <c r="C83" s="2">
        <f t="shared" si="10"/>
        <v>0.25</v>
      </c>
      <c r="D83" s="2">
        <f t="shared" si="11"/>
        <v>6.6666666666666666E-2</v>
      </c>
      <c r="E83" s="2">
        <f t="shared" si="6"/>
        <v>4.9999999999999996E-2</v>
      </c>
      <c r="F83" s="2">
        <f t="shared" si="8"/>
        <v>8.3333333333333329E-2</v>
      </c>
      <c r="G83" s="2">
        <f t="shared" si="9"/>
        <v>0.15</v>
      </c>
      <c r="H83" s="2">
        <f t="shared" si="7"/>
        <v>0.6</v>
      </c>
    </row>
    <row r="84" spans="1:8" x14ac:dyDescent="0.3">
      <c r="A84" s="2">
        <v>10</v>
      </c>
      <c r="B84" s="2" t="s">
        <v>52</v>
      </c>
      <c r="C84" s="2">
        <f t="shared" si="10"/>
        <v>0.25</v>
      </c>
      <c r="D84" s="2">
        <f t="shared" si="11"/>
        <v>6.6666666666666666E-2</v>
      </c>
      <c r="E84" s="2">
        <f t="shared" si="6"/>
        <v>4.9999999999999996E-2</v>
      </c>
      <c r="F84" s="2">
        <f t="shared" si="8"/>
        <v>8.3333333333333329E-2</v>
      </c>
      <c r="G84" s="2">
        <f t="shared" si="9"/>
        <v>0.15</v>
      </c>
      <c r="H84" s="2">
        <f t="shared" si="7"/>
        <v>0.6</v>
      </c>
    </row>
    <row r="85" spans="1:8" x14ac:dyDescent="0.3">
      <c r="A85" s="2">
        <v>11</v>
      </c>
      <c r="B85" s="2" t="s">
        <v>53</v>
      </c>
      <c r="C85" s="2">
        <f t="shared" si="10"/>
        <v>0.25</v>
      </c>
      <c r="D85" s="2">
        <f t="shared" si="11"/>
        <v>6.6666666666666666E-2</v>
      </c>
      <c r="E85" s="2">
        <f t="shared" si="6"/>
        <v>4.9999999999999996E-2</v>
      </c>
      <c r="F85" s="2">
        <f t="shared" si="8"/>
        <v>8.3333333333333329E-2</v>
      </c>
      <c r="G85" s="2">
        <f t="shared" si="9"/>
        <v>7.4999999999999997E-2</v>
      </c>
      <c r="H85" s="2">
        <f t="shared" si="7"/>
        <v>0.52499999999999991</v>
      </c>
    </row>
    <row r="86" spans="1:8" x14ac:dyDescent="0.3">
      <c r="A86" s="2">
        <v>12</v>
      </c>
      <c r="B86" s="2" t="s">
        <v>54</v>
      </c>
      <c r="C86" s="2">
        <f t="shared" si="10"/>
        <v>0.25</v>
      </c>
      <c r="D86" s="2">
        <f t="shared" si="11"/>
        <v>6.6666666666666666E-2</v>
      </c>
      <c r="E86" s="2">
        <f t="shared" si="6"/>
        <v>4.9999999999999996E-2</v>
      </c>
      <c r="F86" s="2">
        <f t="shared" si="8"/>
        <v>8.3333333333333329E-2</v>
      </c>
      <c r="G86" s="2">
        <f t="shared" si="9"/>
        <v>7.4999999999999997E-2</v>
      </c>
      <c r="H86" s="2">
        <f t="shared" si="7"/>
        <v>0.52499999999999991</v>
      </c>
    </row>
    <row r="87" spans="1:8" x14ac:dyDescent="0.3">
      <c r="A87" s="2">
        <v>13</v>
      </c>
      <c r="B87" s="2" t="s">
        <v>55</v>
      </c>
      <c r="C87" s="2">
        <f t="shared" si="10"/>
        <v>0.25</v>
      </c>
      <c r="D87" s="2">
        <f t="shared" si="11"/>
        <v>6.6666666666666666E-2</v>
      </c>
      <c r="E87" s="2">
        <f t="shared" si="6"/>
        <v>4.9999999999999996E-2</v>
      </c>
      <c r="F87" s="2">
        <f t="shared" si="8"/>
        <v>8.3333333333333329E-2</v>
      </c>
      <c r="G87" s="2">
        <f t="shared" si="9"/>
        <v>7.4999999999999997E-2</v>
      </c>
      <c r="H87" s="2">
        <f t="shared" si="7"/>
        <v>0.52499999999999991</v>
      </c>
    </row>
    <row r="88" spans="1:8" x14ac:dyDescent="0.3">
      <c r="A88" s="2">
        <v>14</v>
      </c>
      <c r="B88" s="2" t="s">
        <v>56</v>
      </c>
      <c r="C88" s="2">
        <f t="shared" si="10"/>
        <v>0.25</v>
      </c>
      <c r="D88" s="2">
        <f t="shared" si="11"/>
        <v>0.2</v>
      </c>
      <c r="E88" s="2">
        <f t="shared" si="6"/>
        <v>4.9999999999999996E-2</v>
      </c>
      <c r="F88" s="2">
        <f t="shared" si="8"/>
        <v>0.25</v>
      </c>
      <c r="G88" s="2">
        <f t="shared" si="9"/>
        <v>0.15</v>
      </c>
      <c r="H88" s="2">
        <f t="shared" si="7"/>
        <v>0.9</v>
      </c>
    </row>
    <row r="89" spans="1:8" x14ac:dyDescent="0.3">
      <c r="A89" s="2">
        <v>15</v>
      </c>
      <c r="B89" s="2" t="s">
        <v>57</v>
      </c>
      <c r="C89" s="2">
        <f t="shared" si="10"/>
        <v>0.25</v>
      </c>
      <c r="D89" s="2">
        <f t="shared" si="11"/>
        <v>6.6666666666666666E-2</v>
      </c>
      <c r="E89" s="2">
        <f t="shared" si="6"/>
        <v>4.9999999999999996E-2</v>
      </c>
      <c r="F89" s="2">
        <f t="shared" si="8"/>
        <v>8.3333333333333329E-2</v>
      </c>
      <c r="G89" s="2">
        <f t="shared" si="9"/>
        <v>7.4999999999999997E-2</v>
      </c>
      <c r="H89" s="2">
        <f t="shared" si="7"/>
        <v>0.52499999999999991</v>
      </c>
    </row>
    <row r="90" spans="1:8" x14ac:dyDescent="0.3">
      <c r="A90" s="2">
        <v>16</v>
      </c>
      <c r="B90" s="2" t="s">
        <v>58</v>
      </c>
      <c r="C90" s="2">
        <f t="shared" si="10"/>
        <v>0.05</v>
      </c>
      <c r="D90" s="2">
        <f t="shared" si="11"/>
        <v>6.6666666666666666E-2</v>
      </c>
      <c r="E90" s="2">
        <f t="shared" si="6"/>
        <v>4.9999999999999996E-2</v>
      </c>
      <c r="F90" s="2">
        <f t="shared" si="8"/>
        <v>8.3333333333333329E-2</v>
      </c>
      <c r="G90" s="2">
        <f t="shared" si="9"/>
        <v>0.15</v>
      </c>
      <c r="H90" s="2">
        <f t="shared" si="7"/>
        <v>0.4</v>
      </c>
    </row>
    <row r="91" spans="1:8" x14ac:dyDescent="0.3">
      <c r="A91" s="2">
        <v>17</v>
      </c>
      <c r="B91" s="2" t="s">
        <v>59</v>
      </c>
      <c r="C91" s="2">
        <f t="shared" si="10"/>
        <v>0.25</v>
      </c>
      <c r="D91" s="2">
        <f t="shared" si="11"/>
        <v>0.13333333333333333</v>
      </c>
      <c r="E91" s="2">
        <f t="shared" si="6"/>
        <v>4.9999999999999996E-2</v>
      </c>
      <c r="F91" s="2">
        <f t="shared" si="8"/>
        <v>0.16666666666666666</v>
      </c>
      <c r="G91" s="2">
        <f t="shared" si="9"/>
        <v>0.15</v>
      </c>
      <c r="H91" s="2">
        <f t="shared" si="7"/>
        <v>0.75</v>
      </c>
    </row>
    <row r="92" spans="1:8" x14ac:dyDescent="0.3">
      <c r="A92" s="2">
        <v>18</v>
      </c>
      <c r="B92" s="2" t="s">
        <v>60</v>
      </c>
      <c r="C92" s="2">
        <f t="shared" si="10"/>
        <v>0.25</v>
      </c>
      <c r="D92" s="2">
        <f t="shared" si="11"/>
        <v>6.6666666666666666E-2</v>
      </c>
      <c r="E92" s="2">
        <f t="shared" si="6"/>
        <v>4.9999999999999996E-2</v>
      </c>
      <c r="F92" s="2">
        <f t="shared" si="8"/>
        <v>8.3333333333333329E-2</v>
      </c>
      <c r="G92" s="2">
        <f t="shared" si="9"/>
        <v>0.15</v>
      </c>
      <c r="H92" s="2">
        <f t="shared" si="7"/>
        <v>0.6</v>
      </c>
    </row>
    <row r="93" spans="1:8" x14ac:dyDescent="0.3">
      <c r="A93" s="2">
        <v>19</v>
      </c>
      <c r="B93" s="2" t="s">
        <v>61</v>
      </c>
      <c r="C93" s="2">
        <f t="shared" si="10"/>
        <v>0.25</v>
      </c>
      <c r="D93" s="2">
        <f t="shared" si="11"/>
        <v>0.2</v>
      </c>
      <c r="E93" s="2">
        <f t="shared" si="6"/>
        <v>0.15</v>
      </c>
      <c r="F93" s="2">
        <f t="shared" si="8"/>
        <v>0.16666666666666666</v>
      </c>
      <c r="G93" s="2">
        <f t="shared" si="9"/>
        <v>7.4999999999999997E-2</v>
      </c>
      <c r="H93" s="2">
        <f t="shared" si="7"/>
        <v>0.84166666666666656</v>
      </c>
    </row>
    <row r="94" spans="1:8" x14ac:dyDescent="0.3">
      <c r="A94" s="2">
        <v>20</v>
      </c>
      <c r="B94" s="2" t="s">
        <v>62</v>
      </c>
      <c r="C94" s="2">
        <f t="shared" si="10"/>
        <v>0.05</v>
      </c>
      <c r="D94" s="2">
        <f t="shared" si="11"/>
        <v>6.6666666666666666E-2</v>
      </c>
      <c r="E94" s="2">
        <f t="shared" si="6"/>
        <v>4.9999999999999996E-2</v>
      </c>
      <c r="F94" s="2">
        <f t="shared" si="8"/>
        <v>8.3333333333333329E-2</v>
      </c>
      <c r="G94" s="2">
        <f t="shared" si="9"/>
        <v>0.15</v>
      </c>
      <c r="H94" s="2">
        <f t="shared" si="7"/>
        <v>0.4</v>
      </c>
    </row>
    <row r="95" spans="1:8" x14ac:dyDescent="0.3">
      <c r="A95" s="2">
        <v>21</v>
      </c>
      <c r="B95" s="2" t="s">
        <v>63</v>
      </c>
      <c r="C95" s="2">
        <f t="shared" si="10"/>
        <v>0.1</v>
      </c>
      <c r="D95" s="2">
        <f t="shared" si="11"/>
        <v>6.6666666666666666E-2</v>
      </c>
      <c r="E95" s="2">
        <f t="shared" si="6"/>
        <v>4.9999999999999996E-2</v>
      </c>
      <c r="F95" s="2">
        <f t="shared" si="8"/>
        <v>0.16666666666666666</v>
      </c>
      <c r="G95" s="2">
        <f t="shared" si="9"/>
        <v>0.15</v>
      </c>
      <c r="H95" s="2">
        <f t="shared" si="7"/>
        <v>0.53333333333333333</v>
      </c>
    </row>
    <row r="96" spans="1:8" x14ac:dyDescent="0.3">
      <c r="A96" s="2">
        <v>22</v>
      </c>
      <c r="B96" s="2" t="s">
        <v>64</v>
      </c>
      <c r="C96" s="2">
        <f t="shared" si="10"/>
        <v>0.05</v>
      </c>
      <c r="D96" s="2">
        <f>U60*$J$76</f>
        <v>6.6666666666666666E-2</v>
      </c>
      <c r="E96" s="2">
        <f t="shared" si="6"/>
        <v>4.9999999999999996E-2</v>
      </c>
      <c r="F96" s="2">
        <f t="shared" si="8"/>
        <v>8.3333333333333329E-2</v>
      </c>
      <c r="G96" s="2">
        <f t="shared" si="9"/>
        <v>0.15</v>
      </c>
      <c r="H96" s="2">
        <f t="shared" si="7"/>
        <v>0.4</v>
      </c>
    </row>
    <row r="97" spans="1:8" x14ac:dyDescent="0.3">
      <c r="A97" s="2">
        <v>23</v>
      </c>
      <c r="B97" s="2" t="s">
        <v>65</v>
      </c>
      <c r="C97" s="2">
        <f t="shared" si="10"/>
        <v>0.25</v>
      </c>
      <c r="D97" s="2">
        <f t="shared" si="11"/>
        <v>6.6666666666666666E-2</v>
      </c>
      <c r="E97" s="2">
        <f t="shared" si="6"/>
        <v>4.9999999999999996E-2</v>
      </c>
      <c r="F97" s="2">
        <f t="shared" si="8"/>
        <v>8.3333333333333329E-2</v>
      </c>
      <c r="G97" s="2">
        <f t="shared" si="9"/>
        <v>0.15</v>
      </c>
      <c r="H97" s="2">
        <f t="shared" si="7"/>
        <v>0.6</v>
      </c>
    </row>
    <row r="98" spans="1:8" x14ac:dyDescent="0.3">
      <c r="A98" s="2">
        <v>24</v>
      </c>
      <c r="B98" s="2" t="s">
        <v>66</v>
      </c>
      <c r="C98" s="2">
        <f t="shared" si="10"/>
        <v>0.25</v>
      </c>
      <c r="D98" s="2">
        <f t="shared" si="11"/>
        <v>6.6666666666666666E-2</v>
      </c>
      <c r="E98" s="2">
        <f t="shared" si="6"/>
        <v>4.9999999999999996E-2</v>
      </c>
      <c r="F98" s="2">
        <f t="shared" si="8"/>
        <v>0.16666666666666666</v>
      </c>
      <c r="G98" s="2">
        <f t="shared" si="9"/>
        <v>0.15</v>
      </c>
      <c r="H98" s="2">
        <f t="shared" si="7"/>
        <v>0.68333333333333335</v>
      </c>
    </row>
    <row r="99" spans="1:8" x14ac:dyDescent="0.3">
      <c r="A99" s="2">
        <v>25</v>
      </c>
      <c r="B99" s="2" t="s">
        <v>67</v>
      </c>
      <c r="C99" s="2">
        <f t="shared" si="10"/>
        <v>0.2</v>
      </c>
      <c r="D99" s="2">
        <f t="shared" si="11"/>
        <v>0.2</v>
      </c>
      <c r="E99" s="2">
        <f t="shared" si="6"/>
        <v>4.9999999999999996E-2</v>
      </c>
      <c r="F99" s="2">
        <f t="shared" si="8"/>
        <v>0.25</v>
      </c>
      <c r="G99" s="2">
        <f t="shared" si="9"/>
        <v>0.15</v>
      </c>
      <c r="H99" s="2">
        <f t="shared" si="7"/>
        <v>0.85</v>
      </c>
    </row>
    <row r="100" spans="1:8" x14ac:dyDescent="0.3">
      <c r="A100" s="2">
        <v>26</v>
      </c>
      <c r="B100" s="2" t="s">
        <v>68</v>
      </c>
      <c r="C100" s="2">
        <f t="shared" si="10"/>
        <v>0.25</v>
      </c>
      <c r="D100" s="2">
        <f t="shared" si="11"/>
        <v>6.6666666666666666E-2</v>
      </c>
      <c r="E100" s="2">
        <f>V64*$J$77</f>
        <v>4.9999999999999996E-2</v>
      </c>
      <c r="F100" s="2">
        <f t="shared" si="8"/>
        <v>8.3333333333333329E-2</v>
      </c>
      <c r="G100" s="2">
        <f t="shared" si="9"/>
        <v>0.15</v>
      </c>
      <c r="H100" s="2">
        <f t="shared" si="7"/>
        <v>0.6</v>
      </c>
    </row>
    <row r="101" spans="1:8" x14ac:dyDescent="0.3">
      <c r="A101" s="2">
        <v>27</v>
      </c>
      <c r="B101" s="2" t="s">
        <v>69</v>
      </c>
      <c r="C101" s="2">
        <f t="shared" si="10"/>
        <v>0.25</v>
      </c>
      <c r="D101" s="2">
        <f t="shared" si="11"/>
        <v>6.6666666666666666E-2</v>
      </c>
      <c r="E101" s="2">
        <f t="shared" si="6"/>
        <v>4.9999999999999996E-2</v>
      </c>
      <c r="F101" s="2">
        <f t="shared" si="8"/>
        <v>8.3333333333333329E-2</v>
      </c>
      <c r="G101" s="2">
        <f t="shared" si="9"/>
        <v>0.15</v>
      </c>
      <c r="H101" s="2">
        <f t="shared" si="7"/>
        <v>0.6</v>
      </c>
    </row>
    <row r="102" spans="1:8" x14ac:dyDescent="0.3">
      <c r="A102" s="2">
        <v>28</v>
      </c>
      <c r="B102" s="2" t="s">
        <v>70</v>
      </c>
      <c r="C102" s="2">
        <f t="shared" si="10"/>
        <v>0.2</v>
      </c>
      <c r="D102" s="2">
        <f t="shared" si="11"/>
        <v>6.6666666666666666E-2</v>
      </c>
      <c r="E102" s="2">
        <f t="shared" si="6"/>
        <v>4.9999999999999996E-2</v>
      </c>
      <c r="F102" s="2">
        <f t="shared" si="8"/>
        <v>8.3333333333333329E-2</v>
      </c>
      <c r="G102" s="2">
        <f t="shared" si="9"/>
        <v>0.15</v>
      </c>
      <c r="H102" s="2">
        <f t="shared" si="7"/>
        <v>0.54999999999999993</v>
      </c>
    </row>
    <row r="103" spans="1:8" x14ac:dyDescent="0.3">
      <c r="A103" s="2">
        <v>29</v>
      </c>
      <c r="B103" s="2" t="s">
        <v>71</v>
      </c>
      <c r="C103" s="2">
        <f t="shared" si="10"/>
        <v>0.25</v>
      </c>
      <c r="D103" s="2">
        <f t="shared" si="11"/>
        <v>6.6666666666666666E-2</v>
      </c>
      <c r="E103" s="2">
        <f t="shared" si="6"/>
        <v>4.9999999999999996E-2</v>
      </c>
      <c r="F103" s="2">
        <f t="shared" si="8"/>
        <v>0.16666666666666666</v>
      </c>
      <c r="G103" s="2">
        <f t="shared" si="9"/>
        <v>7.4999999999999997E-2</v>
      </c>
      <c r="H103" s="2">
        <f t="shared" si="7"/>
        <v>0.60833333333333328</v>
      </c>
    </row>
    <row r="104" spans="1:8" x14ac:dyDescent="0.3">
      <c r="A104" s="2">
        <v>30</v>
      </c>
      <c r="B104" s="2" t="s">
        <v>72</v>
      </c>
      <c r="C104" s="2">
        <f t="shared" si="10"/>
        <v>0.1</v>
      </c>
      <c r="D104" s="2">
        <f t="shared" si="11"/>
        <v>6.6666666666666666E-2</v>
      </c>
      <c r="E104" s="2">
        <f t="shared" si="6"/>
        <v>4.9999999999999996E-2</v>
      </c>
      <c r="F104" s="2">
        <f t="shared" si="8"/>
        <v>8.3333333333333329E-2</v>
      </c>
      <c r="G104" s="2">
        <f t="shared" si="9"/>
        <v>0.15</v>
      </c>
      <c r="H104" s="2">
        <f t="shared" si="7"/>
        <v>0.44999999999999996</v>
      </c>
    </row>
    <row r="107" spans="1:8" x14ac:dyDescent="0.3">
      <c r="A107" s="8" t="s">
        <v>90</v>
      </c>
    </row>
    <row r="108" spans="1:8" x14ac:dyDescent="0.3">
      <c r="A108" s="2" t="s">
        <v>41</v>
      </c>
      <c r="B108" s="2" t="s">
        <v>42</v>
      </c>
      <c r="C108" t="s">
        <v>91</v>
      </c>
    </row>
    <row r="109" spans="1:8" x14ac:dyDescent="0.3">
      <c r="A109" s="2">
        <v>14</v>
      </c>
      <c r="B109" s="2" t="s">
        <v>56</v>
      </c>
      <c r="C109" s="10">
        <v>0.9</v>
      </c>
    </row>
    <row r="110" spans="1:8" x14ac:dyDescent="0.3">
      <c r="A110" s="2">
        <v>25</v>
      </c>
      <c r="B110" s="2" t="s">
        <v>67</v>
      </c>
      <c r="C110" s="10">
        <v>0.85</v>
      </c>
    </row>
    <row r="111" spans="1:8" x14ac:dyDescent="0.3">
      <c r="A111" s="2">
        <v>19</v>
      </c>
      <c r="B111" s="2" t="s">
        <v>61</v>
      </c>
      <c r="C111" s="14">
        <v>0.84166666666666656</v>
      </c>
    </row>
    <row r="112" spans="1:8" x14ac:dyDescent="0.3">
      <c r="A112" s="2">
        <v>4</v>
      </c>
      <c r="B112" s="2" t="s">
        <v>46</v>
      </c>
      <c r="C112" s="10">
        <v>0.81666666666666665</v>
      </c>
    </row>
    <row r="113" spans="1:3" x14ac:dyDescent="0.3">
      <c r="A113" s="2">
        <v>17</v>
      </c>
      <c r="B113" s="2" t="s">
        <v>59</v>
      </c>
      <c r="C113" s="10">
        <v>0.75</v>
      </c>
    </row>
    <row r="114" spans="1:3" x14ac:dyDescent="0.3">
      <c r="A114" s="2">
        <v>3</v>
      </c>
      <c r="B114" s="2" t="s">
        <v>45</v>
      </c>
      <c r="C114" s="10">
        <v>0.73333333333333328</v>
      </c>
    </row>
    <row r="115" spans="1:3" x14ac:dyDescent="0.3">
      <c r="A115" s="2">
        <v>6</v>
      </c>
      <c r="B115" s="2" t="s">
        <v>48</v>
      </c>
      <c r="C115" s="14">
        <v>0.73333333333333328</v>
      </c>
    </row>
    <row r="116" spans="1:3" x14ac:dyDescent="0.3">
      <c r="A116" s="2">
        <v>24</v>
      </c>
      <c r="B116" s="2" t="s">
        <v>66</v>
      </c>
      <c r="C116" s="14">
        <v>0.68333333333333335</v>
      </c>
    </row>
    <row r="117" spans="1:3" x14ac:dyDescent="0.3">
      <c r="A117" s="2">
        <v>7</v>
      </c>
      <c r="B117" s="2" t="s">
        <v>49</v>
      </c>
      <c r="C117" s="10">
        <v>0.65833333333333321</v>
      </c>
    </row>
    <row r="118" spans="1:3" x14ac:dyDescent="0.3">
      <c r="A118" s="2">
        <v>2</v>
      </c>
      <c r="B118" s="2" t="s">
        <v>44</v>
      </c>
      <c r="C118" s="14">
        <v>0.64166666666666661</v>
      </c>
    </row>
    <row r="119" spans="1:3" x14ac:dyDescent="0.3">
      <c r="A119" s="2">
        <v>29</v>
      </c>
      <c r="B119" s="2" t="s">
        <v>71</v>
      </c>
      <c r="C119" s="14">
        <v>0.60833333333333328</v>
      </c>
    </row>
    <row r="120" spans="1:3" x14ac:dyDescent="0.3">
      <c r="A120" s="2">
        <v>9</v>
      </c>
      <c r="B120" s="2" t="s">
        <v>51</v>
      </c>
      <c r="C120" s="10">
        <v>0.6</v>
      </c>
    </row>
    <row r="121" spans="1:3" x14ac:dyDescent="0.3">
      <c r="A121" s="2">
        <v>10</v>
      </c>
      <c r="B121" s="2" t="s">
        <v>52</v>
      </c>
      <c r="C121" s="10">
        <v>0.6</v>
      </c>
    </row>
    <row r="122" spans="1:3" x14ac:dyDescent="0.3">
      <c r="A122" s="2">
        <v>18</v>
      </c>
      <c r="B122" s="2" t="s">
        <v>60</v>
      </c>
      <c r="C122" s="10">
        <v>0.6</v>
      </c>
    </row>
    <row r="123" spans="1:3" x14ac:dyDescent="0.3">
      <c r="A123" s="2">
        <v>23</v>
      </c>
      <c r="B123" s="2" t="s">
        <v>65</v>
      </c>
      <c r="C123" s="10">
        <v>0.6</v>
      </c>
    </row>
    <row r="124" spans="1:3" x14ac:dyDescent="0.3">
      <c r="A124" s="2">
        <v>26</v>
      </c>
      <c r="B124" s="2" t="s">
        <v>68</v>
      </c>
      <c r="C124" s="10">
        <v>0.6</v>
      </c>
    </row>
    <row r="125" spans="1:3" x14ac:dyDescent="0.3">
      <c r="A125" s="2">
        <v>27</v>
      </c>
      <c r="B125" s="2" t="s">
        <v>69</v>
      </c>
      <c r="C125" s="10">
        <v>0.6</v>
      </c>
    </row>
    <row r="126" spans="1:3" x14ac:dyDescent="0.3">
      <c r="A126" s="2">
        <v>8</v>
      </c>
      <c r="B126" s="2" t="s">
        <v>50</v>
      </c>
      <c r="C126" s="14">
        <v>0.55833333333333324</v>
      </c>
    </row>
    <row r="127" spans="1:3" x14ac:dyDescent="0.3">
      <c r="A127" s="2">
        <v>28</v>
      </c>
      <c r="B127" s="2" t="s">
        <v>70</v>
      </c>
      <c r="C127" s="10">
        <v>0.54999999999999993</v>
      </c>
    </row>
    <row r="128" spans="1:3" x14ac:dyDescent="0.3">
      <c r="A128" s="2">
        <v>21</v>
      </c>
      <c r="B128" s="2" t="s">
        <v>63</v>
      </c>
      <c r="C128" s="14">
        <v>0.53333333333333333</v>
      </c>
    </row>
    <row r="129" spans="1:3" x14ac:dyDescent="0.3">
      <c r="A129" s="2">
        <v>11</v>
      </c>
      <c r="B129" s="2" t="s">
        <v>53</v>
      </c>
      <c r="C129" s="10">
        <v>0.52499999999999991</v>
      </c>
    </row>
    <row r="130" spans="1:3" x14ac:dyDescent="0.3">
      <c r="A130" s="2">
        <v>12</v>
      </c>
      <c r="B130" s="2" t="s">
        <v>54</v>
      </c>
      <c r="C130" s="10">
        <v>0.52499999999999991</v>
      </c>
    </row>
    <row r="131" spans="1:3" x14ac:dyDescent="0.3">
      <c r="A131" s="2">
        <v>13</v>
      </c>
      <c r="B131" s="2" t="s">
        <v>55</v>
      </c>
      <c r="C131" s="10">
        <v>0.52499999999999991</v>
      </c>
    </row>
    <row r="132" spans="1:3" x14ac:dyDescent="0.3">
      <c r="A132" s="2">
        <v>15</v>
      </c>
      <c r="B132" s="2" t="s">
        <v>57</v>
      </c>
      <c r="C132" s="10">
        <v>0.52499999999999991</v>
      </c>
    </row>
    <row r="133" spans="1:3" x14ac:dyDescent="0.3">
      <c r="A133" s="2">
        <v>1</v>
      </c>
      <c r="B133" s="2" t="s">
        <v>43</v>
      </c>
      <c r="C133" s="10">
        <v>0.48333333333333334</v>
      </c>
    </row>
    <row r="134" spans="1:3" x14ac:dyDescent="0.3">
      <c r="A134" s="2">
        <v>5</v>
      </c>
      <c r="B134" s="2" t="s">
        <v>47</v>
      </c>
      <c r="C134" s="10">
        <v>0.44999999999999996</v>
      </c>
    </row>
    <row r="135" spans="1:3" x14ac:dyDescent="0.3">
      <c r="A135" s="2">
        <v>30</v>
      </c>
      <c r="B135" s="2" t="s">
        <v>72</v>
      </c>
      <c r="C135" s="10">
        <v>0.44999999999999996</v>
      </c>
    </row>
    <row r="136" spans="1:3" x14ac:dyDescent="0.3">
      <c r="A136" s="2">
        <v>16</v>
      </c>
      <c r="B136" s="2" t="s">
        <v>58</v>
      </c>
      <c r="C136" s="10">
        <v>0.4</v>
      </c>
    </row>
    <row r="137" spans="1:3" x14ac:dyDescent="0.3">
      <c r="A137" s="2">
        <v>20</v>
      </c>
      <c r="B137" s="2" t="s">
        <v>62</v>
      </c>
      <c r="C137" s="10">
        <v>0.4</v>
      </c>
    </row>
    <row r="138" spans="1:3" x14ac:dyDescent="0.3">
      <c r="A138" s="2">
        <v>22</v>
      </c>
      <c r="B138" s="2" t="s">
        <v>64</v>
      </c>
      <c r="C138" s="10">
        <v>0.4</v>
      </c>
    </row>
  </sheetData>
  <autoFilter ref="A108:C138" xr:uid="{3B6BB984-1A22-43FD-867A-FF1801D0B440}">
    <sortState xmlns:xlrd2="http://schemas.microsoft.com/office/spreadsheetml/2017/richdata2" ref="A109:C138">
      <sortCondition descending="1" ref="C108:C138"/>
    </sortState>
  </autoFilter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5FCDA-29AF-4505-9791-8D653596BD58}">
  <dimension ref="A2:AG32"/>
  <sheetViews>
    <sheetView topLeftCell="Z1" workbookViewId="0">
      <selection activeCell="AA10" sqref="AA10"/>
    </sheetView>
  </sheetViews>
  <sheetFormatPr defaultRowHeight="14.4" x14ac:dyDescent="0.3"/>
  <cols>
    <col min="11" max="11" width="24.21875" customWidth="1"/>
    <col min="20" max="20" width="24.5546875" customWidth="1"/>
    <col min="32" max="32" width="24.5546875" customWidth="1"/>
    <col min="33" max="33" width="17.5546875" customWidth="1"/>
  </cols>
  <sheetData>
    <row r="2" spans="1:33" x14ac:dyDescent="0.3">
      <c r="A2" s="2" t="s">
        <v>86</v>
      </c>
      <c r="B2" s="2" t="s">
        <v>42</v>
      </c>
      <c r="C2" s="9" t="s">
        <v>33</v>
      </c>
      <c r="D2" s="9" t="s">
        <v>11</v>
      </c>
      <c r="E2" s="9" t="s">
        <v>16</v>
      </c>
      <c r="F2" s="9" t="s">
        <v>21</v>
      </c>
      <c r="G2" s="9" t="s">
        <v>26</v>
      </c>
      <c r="J2" s="2" t="s">
        <v>86</v>
      </c>
      <c r="K2" s="2" t="s">
        <v>42</v>
      </c>
      <c r="L2" s="9" t="s">
        <v>33</v>
      </c>
      <c r="M2" s="9" t="s">
        <v>11</v>
      </c>
      <c r="N2" s="9" t="s">
        <v>16</v>
      </c>
      <c r="O2" s="9" t="s">
        <v>21</v>
      </c>
      <c r="P2" s="9" t="s">
        <v>26</v>
      </c>
      <c r="S2" s="2" t="s">
        <v>86</v>
      </c>
      <c r="T2" s="2" t="s">
        <v>42</v>
      </c>
      <c r="U2" s="9" t="s">
        <v>33</v>
      </c>
      <c r="V2" s="9" t="s">
        <v>11</v>
      </c>
      <c r="W2" s="9" t="s">
        <v>16</v>
      </c>
      <c r="X2" s="9" t="s">
        <v>21</v>
      </c>
      <c r="Y2" s="9" t="s">
        <v>26</v>
      </c>
      <c r="Z2" s="9" t="s">
        <v>93</v>
      </c>
      <c r="AB2" t="s">
        <v>92</v>
      </c>
      <c r="AE2" s="2" t="s">
        <v>86</v>
      </c>
      <c r="AF2" s="2" t="s">
        <v>42</v>
      </c>
      <c r="AG2" t="s">
        <v>93</v>
      </c>
    </row>
    <row r="3" spans="1:33" x14ac:dyDescent="0.3">
      <c r="A3" s="2">
        <v>1</v>
      </c>
      <c r="B3" s="2" t="s">
        <v>43</v>
      </c>
      <c r="C3" s="2">
        <v>2</v>
      </c>
      <c r="D3" s="2">
        <v>3</v>
      </c>
      <c r="E3" s="2">
        <v>1</v>
      </c>
      <c r="F3" s="2">
        <v>1</v>
      </c>
      <c r="G3" s="2">
        <v>3</v>
      </c>
      <c r="J3" s="2">
        <v>1</v>
      </c>
      <c r="K3" s="2" t="s">
        <v>43</v>
      </c>
      <c r="L3" s="2">
        <f>$C$3/5</f>
        <v>0.4</v>
      </c>
      <c r="M3" s="2">
        <f>D3/3</f>
        <v>1</v>
      </c>
      <c r="N3" s="13">
        <f>E3/3</f>
        <v>0.33333333333333331</v>
      </c>
      <c r="O3" s="13">
        <f>F3/3</f>
        <v>0.33333333333333331</v>
      </c>
      <c r="P3" s="13">
        <f>1/G3</f>
        <v>0.33333333333333331</v>
      </c>
      <c r="S3" s="2">
        <v>1</v>
      </c>
      <c r="T3" s="2" t="s">
        <v>43</v>
      </c>
      <c r="U3" s="2">
        <f>L3*AB3</f>
        <v>0.1</v>
      </c>
      <c r="V3" s="2">
        <f>M3*$AB$4</f>
        <v>0.2</v>
      </c>
      <c r="W3" s="2">
        <f>N3*AB5</f>
        <v>4.9999999999999996E-2</v>
      </c>
      <c r="X3" s="12">
        <f>O3*AB6</f>
        <v>8.3333333333333329E-2</v>
      </c>
      <c r="Y3" s="2">
        <f>P3*AB7</f>
        <v>4.9999999999999996E-2</v>
      </c>
      <c r="Z3" s="12">
        <f>U3+V3+W3+X3+Y3</f>
        <v>0.48333333333333334</v>
      </c>
      <c r="AB3" s="11">
        <v>0.25</v>
      </c>
      <c r="AE3" s="2">
        <v>14</v>
      </c>
      <c r="AF3" s="2" t="s">
        <v>56</v>
      </c>
      <c r="AG3" s="10">
        <v>0.85</v>
      </c>
    </row>
    <row r="4" spans="1:33" x14ac:dyDescent="0.3">
      <c r="A4" s="2">
        <v>2</v>
      </c>
      <c r="B4" s="2" t="s">
        <v>44</v>
      </c>
      <c r="C4" s="2">
        <v>3</v>
      </c>
      <c r="D4" s="2">
        <v>3</v>
      </c>
      <c r="E4" s="2">
        <v>1</v>
      </c>
      <c r="F4" s="2">
        <v>2</v>
      </c>
      <c r="G4" s="2">
        <v>2</v>
      </c>
      <c r="J4" s="2">
        <v>2</v>
      </c>
      <c r="K4" s="2" t="s">
        <v>44</v>
      </c>
      <c r="L4" s="2">
        <f>$C$4/5</f>
        <v>0.6</v>
      </c>
      <c r="M4" s="2">
        <f>D4/3</f>
        <v>1</v>
      </c>
      <c r="N4" s="13">
        <f>E4/3</f>
        <v>0.33333333333333331</v>
      </c>
      <c r="O4" s="13">
        <f>F4/3</f>
        <v>0.66666666666666663</v>
      </c>
      <c r="P4" s="2">
        <f>1/G4</f>
        <v>0.5</v>
      </c>
      <c r="S4" s="2">
        <v>2</v>
      </c>
      <c r="T4" s="2" t="s">
        <v>44</v>
      </c>
      <c r="U4" s="2">
        <f>L4*AB3</f>
        <v>0.15</v>
      </c>
      <c r="V4" s="2">
        <f>M4*$AB$4</f>
        <v>0.2</v>
      </c>
      <c r="W4" s="2">
        <f>N4*$AB$5</f>
        <v>4.9999999999999996E-2</v>
      </c>
      <c r="X4" s="12">
        <f>O4*$AB$6</f>
        <v>0.16666666666666666</v>
      </c>
      <c r="Y4" s="12">
        <f>P4*$AB$7</f>
        <v>7.4999999999999997E-2</v>
      </c>
      <c r="Z4" s="12">
        <f t="shared" ref="Z4:Z32" si="0">U4+V4+W4+X4+Y4</f>
        <v>0.64166666666666661</v>
      </c>
      <c r="AB4">
        <v>0.2</v>
      </c>
      <c r="AE4" s="2">
        <v>25</v>
      </c>
      <c r="AF4" s="2" t="s">
        <v>67</v>
      </c>
      <c r="AG4" s="10">
        <v>0.79999999999999993</v>
      </c>
    </row>
    <row r="5" spans="1:33" x14ac:dyDescent="0.3">
      <c r="A5" s="2">
        <v>3</v>
      </c>
      <c r="B5" s="2" t="s">
        <v>45</v>
      </c>
      <c r="C5" s="2">
        <v>2</v>
      </c>
      <c r="D5" s="2">
        <v>2</v>
      </c>
      <c r="E5" s="2">
        <v>2</v>
      </c>
      <c r="F5" s="2">
        <v>3</v>
      </c>
      <c r="G5" s="2">
        <v>1</v>
      </c>
      <c r="J5" s="2">
        <v>3</v>
      </c>
      <c r="K5" s="2" t="s">
        <v>45</v>
      </c>
      <c r="L5" s="2">
        <f>C5/5</f>
        <v>0.4</v>
      </c>
      <c r="M5" s="13">
        <f>D5/3</f>
        <v>0.66666666666666663</v>
      </c>
      <c r="N5" s="13">
        <f>E5/3</f>
        <v>0.66666666666666663</v>
      </c>
      <c r="O5" s="2">
        <f>F5/3</f>
        <v>1</v>
      </c>
      <c r="P5" s="2">
        <f>1/G5</f>
        <v>1</v>
      </c>
      <c r="S5" s="2">
        <v>3</v>
      </c>
      <c r="T5" s="2" t="s">
        <v>45</v>
      </c>
      <c r="U5" s="2">
        <f>L5*AB3</f>
        <v>0.1</v>
      </c>
      <c r="V5" s="2">
        <f>M5*$AB$5</f>
        <v>9.9999999999999992E-2</v>
      </c>
      <c r="W5" s="2">
        <f>N5*$AB$5</f>
        <v>9.9999999999999992E-2</v>
      </c>
      <c r="X5" s="2">
        <f>O5*$AB$6</f>
        <v>0.25</v>
      </c>
      <c r="Y5" s="2">
        <f>P5*$AB$7</f>
        <v>0.15</v>
      </c>
      <c r="Z5" s="12">
        <f t="shared" si="0"/>
        <v>0.70000000000000007</v>
      </c>
      <c r="AB5">
        <v>0.15</v>
      </c>
      <c r="AE5" s="2">
        <v>19</v>
      </c>
      <c r="AF5" s="2" t="s">
        <v>61</v>
      </c>
      <c r="AG5" s="10">
        <v>0.79166666666666663</v>
      </c>
    </row>
    <row r="6" spans="1:33" x14ac:dyDescent="0.3">
      <c r="A6" s="2">
        <v>4</v>
      </c>
      <c r="B6" s="2" t="s">
        <v>46</v>
      </c>
      <c r="C6" s="2">
        <v>5</v>
      </c>
      <c r="D6" s="2">
        <v>3</v>
      </c>
      <c r="E6" s="2">
        <v>1</v>
      </c>
      <c r="F6" s="2">
        <v>2</v>
      </c>
      <c r="G6" s="2">
        <v>1</v>
      </c>
      <c r="J6" s="2">
        <v>4</v>
      </c>
      <c r="K6" s="2" t="s">
        <v>46</v>
      </c>
      <c r="L6" s="2">
        <f t="shared" ref="L6:L32" si="1">C6/5</f>
        <v>1</v>
      </c>
      <c r="M6" s="2">
        <f t="shared" ref="M6:M32" si="2">D6/3</f>
        <v>1</v>
      </c>
      <c r="N6" s="13">
        <f t="shared" ref="N6:N32" si="3">E6/3</f>
        <v>0.33333333333333331</v>
      </c>
      <c r="O6" s="13">
        <f t="shared" ref="O6:O32" si="4">F6/3</f>
        <v>0.66666666666666663</v>
      </c>
      <c r="P6" s="2">
        <f t="shared" ref="P6:P32" si="5">1/G6</f>
        <v>1</v>
      </c>
      <c r="S6" s="2">
        <v>4</v>
      </c>
      <c r="T6" s="2" t="s">
        <v>46</v>
      </c>
      <c r="U6" s="2">
        <f>$L$6*$AB$3</f>
        <v>0.25</v>
      </c>
      <c r="V6" s="2">
        <f t="shared" ref="V6:V32" si="6">M6*$AB$5</f>
        <v>0.15</v>
      </c>
      <c r="W6" s="2">
        <f t="shared" ref="W6:W32" si="7">N6*$AB$5</f>
        <v>4.9999999999999996E-2</v>
      </c>
      <c r="X6" s="12">
        <f t="shared" ref="X6:X32" si="8">O6*$AB$6</f>
        <v>0.16666666666666666</v>
      </c>
      <c r="Y6" s="2">
        <f t="shared" ref="Y6:Y32" si="9">P6*$AB$7</f>
        <v>0.15</v>
      </c>
      <c r="Z6" s="12">
        <f t="shared" si="0"/>
        <v>0.76666666666666672</v>
      </c>
      <c r="AB6">
        <v>0.25</v>
      </c>
      <c r="AE6" s="2">
        <v>4</v>
      </c>
      <c r="AF6" s="2" t="s">
        <v>46</v>
      </c>
      <c r="AG6" s="10">
        <v>0.76666666666666672</v>
      </c>
    </row>
    <row r="7" spans="1:33" x14ac:dyDescent="0.3">
      <c r="A7" s="2">
        <v>5</v>
      </c>
      <c r="B7" s="2" t="s">
        <v>47</v>
      </c>
      <c r="C7" s="2">
        <v>1</v>
      </c>
      <c r="D7" s="2">
        <v>1</v>
      </c>
      <c r="E7" s="2">
        <v>2</v>
      </c>
      <c r="F7" s="2">
        <v>1</v>
      </c>
      <c r="G7" s="2">
        <v>1</v>
      </c>
      <c r="J7" s="2">
        <v>5</v>
      </c>
      <c r="K7" s="2" t="s">
        <v>47</v>
      </c>
      <c r="L7" s="2">
        <f t="shared" si="1"/>
        <v>0.2</v>
      </c>
      <c r="M7" s="13">
        <f t="shared" si="2"/>
        <v>0.33333333333333331</v>
      </c>
      <c r="N7" s="13">
        <f t="shared" si="3"/>
        <v>0.66666666666666663</v>
      </c>
      <c r="O7" s="13">
        <f t="shared" si="4"/>
        <v>0.33333333333333331</v>
      </c>
      <c r="P7" s="2">
        <f t="shared" si="5"/>
        <v>1</v>
      </c>
      <c r="S7" s="2">
        <v>5</v>
      </c>
      <c r="T7" s="2" t="s">
        <v>47</v>
      </c>
      <c r="U7" s="2">
        <f>L7*$AB$3</f>
        <v>0.05</v>
      </c>
      <c r="V7" s="2">
        <f t="shared" si="6"/>
        <v>4.9999999999999996E-2</v>
      </c>
      <c r="W7" s="2">
        <f t="shared" si="7"/>
        <v>9.9999999999999992E-2</v>
      </c>
      <c r="X7" s="12">
        <f t="shared" si="8"/>
        <v>8.3333333333333329E-2</v>
      </c>
      <c r="Y7" s="2">
        <f t="shared" si="9"/>
        <v>0.15</v>
      </c>
      <c r="Z7" s="12">
        <f t="shared" si="0"/>
        <v>0.43333333333333335</v>
      </c>
      <c r="AB7">
        <v>0.15</v>
      </c>
      <c r="AE7" s="2">
        <v>6</v>
      </c>
      <c r="AF7" s="2" t="s">
        <v>48</v>
      </c>
      <c r="AG7" s="10">
        <v>0.71666666666666667</v>
      </c>
    </row>
    <row r="8" spans="1:33" x14ac:dyDescent="0.3">
      <c r="A8" s="2">
        <v>6</v>
      </c>
      <c r="B8" s="2" t="s">
        <v>48</v>
      </c>
      <c r="C8" s="2">
        <v>4</v>
      </c>
      <c r="D8" s="2">
        <v>1</v>
      </c>
      <c r="E8" s="2">
        <v>3</v>
      </c>
      <c r="F8" s="2">
        <v>2</v>
      </c>
      <c r="G8" s="2">
        <v>1</v>
      </c>
      <c r="J8" s="2">
        <v>6</v>
      </c>
      <c r="K8" s="2" t="s">
        <v>48</v>
      </c>
      <c r="L8" s="2">
        <f t="shared" si="1"/>
        <v>0.8</v>
      </c>
      <c r="M8" s="13">
        <f t="shared" si="2"/>
        <v>0.33333333333333331</v>
      </c>
      <c r="N8" s="2">
        <f t="shared" si="3"/>
        <v>1</v>
      </c>
      <c r="O8" s="13">
        <f t="shared" si="4"/>
        <v>0.66666666666666663</v>
      </c>
      <c r="P8" s="2">
        <f t="shared" si="5"/>
        <v>1</v>
      </c>
      <c r="S8" s="2">
        <v>6</v>
      </c>
      <c r="T8" s="2" t="s">
        <v>48</v>
      </c>
      <c r="U8" s="2">
        <f t="shared" ref="U8:U32" si="10">L8*$AB$3</f>
        <v>0.2</v>
      </c>
      <c r="V8" s="2">
        <f t="shared" si="6"/>
        <v>4.9999999999999996E-2</v>
      </c>
      <c r="W8" s="2">
        <f t="shared" si="7"/>
        <v>0.15</v>
      </c>
      <c r="X8" s="12">
        <f t="shared" si="8"/>
        <v>0.16666666666666666</v>
      </c>
      <c r="Y8" s="2">
        <f t="shared" si="9"/>
        <v>0.15</v>
      </c>
      <c r="Z8" s="12">
        <f t="shared" si="0"/>
        <v>0.71666666666666667</v>
      </c>
      <c r="AE8" s="2">
        <v>17</v>
      </c>
      <c r="AF8" s="2" t="s">
        <v>59</v>
      </c>
      <c r="AG8" s="10">
        <v>0.71666666666666667</v>
      </c>
    </row>
    <row r="9" spans="1:33" x14ac:dyDescent="0.3">
      <c r="A9" s="2">
        <v>7</v>
      </c>
      <c r="B9" s="2" t="s">
        <v>49</v>
      </c>
      <c r="C9" s="2">
        <v>2</v>
      </c>
      <c r="D9" s="2">
        <v>2</v>
      </c>
      <c r="E9" s="2">
        <v>2</v>
      </c>
      <c r="F9" s="2">
        <v>3</v>
      </c>
      <c r="G9" s="2">
        <v>2</v>
      </c>
      <c r="J9" s="2">
        <v>7</v>
      </c>
      <c r="K9" s="2" t="s">
        <v>49</v>
      </c>
      <c r="L9" s="2">
        <f t="shared" si="1"/>
        <v>0.4</v>
      </c>
      <c r="M9" s="13">
        <f t="shared" si="2"/>
        <v>0.66666666666666663</v>
      </c>
      <c r="N9" s="13">
        <f t="shared" si="3"/>
        <v>0.66666666666666663</v>
      </c>
      <c r="O9" s="2">
        <f t="shared" si="4"/>
        <v>1</v>
      </c>
      <c r="P9" s="2">
        <f t="shared" si="5"/>
        <v>0.5</v>
      </c>
      <c r="S9" s="2">
        <v>7</v>
      </c>
      <c r="T9" s="2" t="s">
        <v>49</v>
      </c>
      <c r="U9" s="2">
        <f t="shared" si="10"/>
        <v>0.1</v>
      </c>
      <c r="V9" s="2">
        <f t="shared" si="6"/>
        <v>9.9999999999999992E-2</v>
      </c>
      <c r="W9" s="2">
        <f t="shared" si="7"/>
        <v>9.9999999999999992E-2</v>
      </c>
      <c r="X9" s="2">
        <f t="shared" si="8"/>
        <v>0.25</v>
      </c>
      <c r="Y9" s="12">
        <f t="shared" si="9"/>
        <v>7.4999999999999997E-2</v>
      </c>
      <c r="Z9" s="12">
        <f t="shared" si="0"/>
        <v>0.625</v>
      </c>
      <c r="AE9" s="2">
        <v>3</v>
      </c>
      <c r="AF9" s="2" t="s">
        <v>45</v>
      </c>
      <c r="AG9" s="10">
        <v>0.70000000000000007</v>
      </c>
    </row>
    <row r="10" spans="1:33" x14ac:dyDescent="0.3">
      <c r="A10" s="2">
        <v>8</v>
      </c>
      <c r="B10" s="2" t="s">
        <v>50</v>
      </c>
      <c r="C10" s="2">
        <v>4</v>
      </c>
      <c r="D10" s="2">
        <v>1</v>
      </c>
      <c r="E10" s="2">
        <v>1</v>
      </c>
      <c r="F10" s="2">
        <v>2</v>
      </c>
      <c r="G10" s="2">
        <v>2</v>
      </c>
      <c r="J10" s="2">
        <v>8</v>
      </c>
      <c r="K10" s="2" t="s">
        <v>50</v>
      </c>
      <c r="L10" s="2">
        <f t="shared" si="1"/>
        <v>0.8</v>
      </c>
      <c r="M10" s="13">
        <f t="shared" si="2"/>
        <v>0.33333333333333331</v>
      </c>
      <c r="N10" s="13">
        <f t="shared" si="3"/>
        <v>0.33333333333333331</v>
      </c>
      <c r="O10" s="13">
        <f t="shared" si="4"/>
        <v>0.66666666666666663</v>
      </c>
      <c r="P10" s="2">
        <f t="shared" si="5"/>
        <v>0.5</v>
      </c>
      <c r="S10" s="2">
        <v>8</v>
      </c>
      <c r="T10" s="2" t="s">
        <v>50</v>
      </c>
      <c r="U10" s="2">
        <f t="shared" si="10"/>
        <v>0.2</v>
      </c>
      <c r="V10" s="2">
        <f t="shared" si="6"/>
        <v>4.9999999999999996E-2</v>
      </c>
      <c r="W10" s="2">
        <f t="shared" si="7"/>
        <v>4.9999999999999996E-2</v>
      </c>
      <c r="X10" s="12">
        <f t="shared" si="8"/>
        <v>0.16666666666666666</v>
      </c>
      <c r="Y10" s="12">
        <f t="shared" si="9"/>
        <v>7.4999999999999997E-2</v>
      </c>
      <c r="Z10" s="12">
        <f t="shared" si="0"/>
        <v>0.54166666666666663</v>
      </c>
      <c r="AE10" s="2">
        <v>24</v>
      </c>
      <c r="AF10" s="2" t="s">
        <v>66</v>
      </c>
      <c r="AG10" s="10">
        <v>0.66666666666666663</v>
      </c>
    </row>
    <row r="11" spans="1:33" x14ac:dyDescent="0.3">
      <c r="A11" s="2">
        <v>9</v>
      </c>
      <c r="B11" s="2" t="s">
        <v>51</v>
      </c>
      <c r="C11" s="2">
        <v>5</v>
      </c>
      <c r="D11" s="2">
        <v>1</v>
      </c>
      <c r="E11" s="2">
        <v>1</v>
      </c>
      <c r="F11" s="2">
        <v>1</v>
      </c>
      <c r="G11" s="2">
        <v>1</v>
      </c>
      <c r="J11" s="2">
        <v>9</v>
      </c>
      <c r="K11" s="2" t="s">
        <v>51</v>
      </c>
      <c r="L11" s="2">
        <f t="shared" si="1"/>
        <v>1</v>
      </c>
      <c r="M11" s="13">
        <f t="shared" si="2"/>
        <v>0.33333333333333331</v>
      </c>
      <c r="N11" s="13">
        <f t="shared" si="3"/>
        <v>0.33333333333333331</v>
      </c>
      <c r="O11" s="13">
        <f t="shared" si="4"/>
        <v>0.33333333333333331</v>
      </c>
      <c r="P11" s="2">
        <f t="shared" si="5"/>
        <v>1</v>
      </c>
      <c r="S11" s="2">
        <v>9</v>
      </c>
      <c r="T11" s="2" t="s">
        <v>51</v>
      </c>
      <c r="U11" s="2">
        <f t="shared" si="10"/>
        <v>0.25</v>
      </c>
      <c r="V11" s="2">
        <f t="shared" si="6"/>
        <v>4.9999999999999996E-2</v>
      </c>
      <c r="W11" s="2">
        <f t="shared" si="7"/>
        <v>4.9999999999999996E-2</v>
      </c>
      <c r="X11" s="12">
        <f t="shared" si="8"/>
        <v>8.3333333333333329E-2</v>
      </c>
      <c r="Y11" s="2">
        <f t="shared" si="9"/>
        <v>0.15</v>
      </c>
      <c r="Z11" s="12">
        <f t="shared" si="0"/>
        <v>0.58333333333333326</v>
      </c>
      <c r="AE11" s="2">
        <v>2</v>
      </c>
      <c r="AF11" s="2" t="s">
        <v>44</v>
      </c>
      <c r="AG11" s="10">
        <v>0.64166666666666661</v>
      </c>
    </row>
    <row r="12" spans="1:33" x14ac:dyDescent="0.3">
      <c r="A12" s="2">
        <v>10</v>
      </c>
      <c r="B12" s="2" t="s">
        <v>52</v>
      </c>
      <c r="C12" s="2">
        <v>5</v>
      </c>
      <c r="D12" s="2">
        <v>1</v>
      </c>
      <c r="E12" s="2">
        <v>1</v>
      </c>
      <c r="F12" s="2">
        <v>1</v>
      </c>
      <c r="G12" s="2">
        <v>1</v>
      </c>
      <c r="J12" s="2">
        <v>10</v>
      </c>
      <c r="K12" s="2" t="s">
        <v>52</v>
      </c>
      <c r="L12" s="2">
        <f t="shared" si="1"/>
        <v>1</v>
      </c>
      <c r="M12" s="13">
        <f t="shared" si="2"/>
        <v>0.33333333333333331</v>
      </c>
      <c r="N12" s="13">
        <f t="shared" si="3"/>
        <v>0.33333333333333331</v>
      </c>
      <c r="O12" s="13">
        <f t="shared" si="4"/>
        <v>0.33333333333333331</v>
      </c>
      <c r="P12" s="2">
        <f t="shared" si="5"/>
        <v>1</v>
      </c>
      <c r="S12" s="2">
        <v>10</v>
      </c>
      <c r="T12" s="2" t="s">
        <v>52</v>
      </c>
      <c r="U12" s="2">
        <f t="shared" si="10"/>
        <v>0.25</v>
      </c>
      <c r="V12" s="2">
        <f t="shared" si="6"/>
        <v>4.9999999999999996E-2</v>
      </c>
      <c r="W12" s="2">
        <f t="shared" si="7"/>
        <v>4.9999999999999996E-2</v>
      </c>
      <c r="X12" s="12">
        <f t="shared" si="8"/>
        <v>8.3333333333333329E-2</v>
      </c>
      <c r="Y12" s="2">
        <f t="shared" si="9"/>
        <v>0.15</v>
      </c>
      <c r="Z12" s="12">
        <f t="shared" si="0"/>
        <v>0.58333333333333326</v>
      </c>
      <c r="AE12" s="2">
        <v>7</v>
      </c>
      <c r="AF12" s="2" t="s">
        <v>49</v>
      </c>
      <c r="AG12" s="10">
        <v>0.625</v>
      </c>
    </row>
    <row r="13" spans="1:33" x14ac:dyDescent="0.3">
      <c r="A13" s="2">
        <v>11</v>
      </c>
      <c r="B13" s="2" t="s">
        <v>53</v>
      </c>
      <c r="C13" s="2">
        <v>5</v>
      </c>
      <c r="D13" s="2">
        <v>1</v>
      </c>
      <c r="E13" s="2">
        <v>1</v>
      </c>
      <c r="F13" s="2">
        <v>1</v>
      </c>
      <c r="G13" s="2">
        <v>2</v>
      </c>
      <c r="J13" s="2">
        <v>11</v>
      </c>
      <c r="K13" s="2" t="s">
        <v>53</v>
      </c>
      <c r="L13" s="2">
        <f t="shared" si="1"/>
        <v>1</v>
      </c>
      <c r="M13" s="13">
        <f t="shared" si="2"/>
        <v>0.33333333333333331</v>
      </c>
      <c r="N13" s="13">
        <f t="shared" si="3"/>
        <v>0.33333333333333331</v>
      </c>
      <c r="O13" s="13">
        <f t="shared" si="4"/>
        <v>0.33333333333333331</v>
      </c>
      <c r="P13" s="2">
        <f t="shared" si="5"/>
        <v>0.5</v>
      </c>
      <c r="S13" s="2">
        <v>11</v>
      </c>
      <c r="T13" s="2" t="s">
        <v>53</v>
      </c>
      <c r="U13" s="2">
        <f t="shared" si="10"/>
        <v>0.25</v>
      </c>
      <c r="V13" s="2">
        <f t="shared" si="6"/>
        <v>4.9999999999999996E-2</v>
      </c>
      <c r="W13" s="2">
        <f t="shared" si="7"/>
        <v>4.9999999999999996E-2</v>
      </c>
      <c r="X13" s="12">
        <f t="shared" si="8"/>
        <v>8.3333333333333329E-2</v>
      </c>
      <c r="Y13" s="12">
        <f t="shared" si="9"/>
        <v>7.4999999999999997E-2</v>
      </c>
      <c r="Z13" s="12">
        <f t="shared" si="0"/>
        <v>0.5083333333333333</v>
      </c>
      <c r="AE13" s="2">
        <v>29</v>
      </c>
      <c r="AF13" s="2" t="s">
        <v>71</v>
      </c>
      <c r="AG13" s="10">
        <v>0.59166666666666656</v>
      </c>
    </row>
    <row r="14" spans="1:33" x14ac:dyDescent="0.3">
      <c r="A14" s="2">
        <v>12</v>
      </c>
      <c r="B14" s="2" t="s">
        <v>54</v>
      </c>
      <c r="C14" s="2">
        <v>5</v>
      </c>
      <c r="D14" s="2">
        <v>1</v>
      </c>
      <c r="E14" s="2">
        <v>1</v>
      </c>
      <c r="F14" s="2">
        <v>1</v>
      </c>
      <c r="G14" s="2">
        <v>2</v>
      </c>
      <c r="J14" s="2">
        <v>12</v>
      </c>
      <c r="K14" s="2" t="s">
        <v>54</v>
      </c>
      <c r="L14" s="2">
        <f t="shared" si="1"/>
        <v>1</v>
      </c>
      <c r="M14" s="13">
        <f t="shared" si="2"/>
        <v>0.33333333333333331</v>
      </c>
      <c r="N14" s="13">
        <f t="shared" si="3"/>
        <v>0.33333333333333331</v>
      </c>
      <c r="O14" s="13">
        <f t="shared" si="4"/>
        <v>0.33333333333333331</v>
      </c>
      <c r="P14" s="2">
        <f t="shared" si="5"/>
        <v>0.5</v>
      </c>
      <c r="S14" s="2">
        <v>12</v>
      </c>
      <c r="T14" s="2" t="s">
        <v>54</v>
      </c>
      <c r="U14" s="2">
        <f t="shared" si="10"/>
        <v>0.25</v>
      </c>
      <c r="V14" s="2">
        <f t="shared" si="6"/>
        <v>4.9999999999999996E-2</v>
      </c>
      <c r="W14" s="2">
        <f t="shared" si="7"/>
        <v>4.9999999999999996E-2</v>
      </c>
      <c r="X14" s="12">
        <f t="shared" si="8"/>
        <v>8.3333333333333329E-2</v>
      </c>
      <c r="Y14" s="12">
        <f t="shared" si="9"/>
        <v>7.4999999999999997E-2</v>
      </c>
      <c r="Z14" s="12">
        <f t="shared" si="0"/>
        <v>0.5083333333333333</v>
      </c>
      <c r="AE14" s="2">
        <v>9</v>
      </c>
      <c r="AF14" s="2" t="s">
        <v>51</v>
      </c>
      <c r="AG14" s="10">
        <v>0.58333333333333326</v>
      </c>
    </row>
    <row r="15" spans="1:33" x14ac:dyDescent="0.3">
      <c r="A15" s="2">
        <v>13</v>
      </c>
      <c r="B15" s="2" t="s">
        <v>55</v>
      </c>
      <c r="C15" s="2">
        <v>5</v>
      </c>
      <c r="D15" s="2">
        <v>1</v>
      </c>
      <c r="E15" s="2">
        <v>1</v>
      </c>
      <c r="F15" s="2">
        <v>1</v>
      </c>
      <c r="G15" s="2">
        <v>2</v>
      </c>
      <c r="J15" s="2">
        <v>13</v>
      </c>
      <c r="K15" s="2" t="s">
        <v>55</v>
      </c>
      <c r="L15" s="2">
        <f t="shared" si="1"/>
        <v>1</v>
      </c>
      <c r="M15" s="13">
        <f t="shared" si="2"/>
        <v>0.33333333333333331</v>
      </c>
      <c r="N15" s="13">
        <f t="shared" si="3"/>
        <v>0.33333333333333331</v>
      </c>
      <c r="O15" s="13">
        <f t="shared" si="4"/>
        <v>0.33333333333333331</v>
      </c>
      <c r="P15" s="2">
        <f t="shared" si="5"/>
        <v>0.5</v>
      </c>
      <c r="S15" s="2">
        <v>13</v>
      </c>
      <c r="T15" s="2" t="s">
        <v>55</v>
      </c>
      <c r="U15" s="2">
        <f t="shared" si="10"/>
        <v>0.25</v>
      </c>
      <c r="V15" s="2">
        <f t="shared" si="6"/>
        <v>4.9999999999999996E-2</v>
      </c>
      <c r="W15" s="2">
        <f t="shared" si="7"/>
        <v>4.9999999999999996E-2</v>
      </c>
      <c r="X15" s="12">
        <f t="shared" si="8"/>
        <v>8.3333333333333329E-2</v>
      </c>
      <c r="Y15" s="12">
        <f t="shared" si="9"/>
        <v>7.4999999999999997E-2</v>
      </c>
      <c r="Z15" s="12">
        <f t="shared" si="0"/>
        <v>0.5083333333333333</v>
      </c>
      <c r="AE15" s="2">
        <v>10</v>
      </c>
      <c r="AF15" s="2" t="s">
        <v>52</v>
      </c>
      <c r="AG15" s="10">
        <v>0.58333333333333326</v>
      </c>
    </row>
    <row r="16" spans="1:33" x14ac:dyDescent="0.3">
      <c r="A16" s="2">
        <v>14</v>
      </c>
      <c r="B16" s="2" t="s">
        <v>56</v>
      </c>
      <c r="C16" s="2">
        <v>5</v>
      </c>
      <c r="D16" s="2">
        <v>3</v>
      </c>
      <c r="E16" s="2">
        <v>1</v>
      </c>
      <c r="F16" s="2">
        <v>3</v>
      </c>
      <c r="G16" s="2">
        <v>1</v>
      </c>
      <c r="J16" s="2">
        <v>14</v>
      </c>
      <c r="K16" s="2" t="s">
        <v>56</v>
      </c>
      <c r="L16" s="2">
        <f t="shared" si="1"/>
        <v>1</v>
      </c>
      <c r="M16" s="2">
        <f t="shared" si="2"/>
        <v>1</v>
      </c>
      <c r="N16" s="13">
        <f t="shared" si="3"/>
        <v>0.33333333333333331</v>
      </c>
      <c r="O16" s="2">
        <f t="shared" si="4"/>
        <v>1</v>
      </c>
      <c r="P16" s="2">
        <f t="shared" si="5"/>
        <v>1</v>
      </c>
      <c r="S16" s="2">
        <v>14</v>
      </c>
      <c r="T16" s="2" t="s">
        <v>56</v>
      </c>
      <c r="U16" s="2">
        <f t="shared" si="10"/>
        <v>0.25</v>
      </c>
      <c r="V16" s="2">
        <f t="shared" si="6"/>
        <v>0.15</v>
      </c>
      <c r="W16" s="2">
        <f t="shared" si="7"/>
        <v>4.9999999999999996E-2</v>
      </c>
      <c r="X16" s="2">
        <f t="shared" si="8"/>
        <v>0.25</v>
      </c>
      <c r="Y16" s="2">
        <f t="shared" si="9"/>
        <v>0.15</v>
      </c>
      <c r="Z16" s="12">
        <f t="shared" si="0"/>
        <v>0.85</v>
      </c>
      <c r="AE16" s="2">
        <v>18</v>
      </c>
      <c r="AF16" s="2" t="s">
        <v>60</v>
      </c>
      <c r="AG16" s="10">
        <v>0.58333333333333326</v>
      </c>
    </row>
    <row r="17" spans="1:33" x14ac:dyDescent="0.3">
      <c r="A17" s="2">
        <v>15</v>
      </c>
      <c r="B17" s="2" t="s">
        <v>57</v>
      </c>
      <c r="C17" s="2">
        <v>5</v>
      </c>
      <c r="D17" s="2">
        <v>1</v>
      </c>
      <c r="E17" s="2">
        <v>1</v>
      </c>
      <c r="F17" s="2">
        <v>1</v>
      </c>
      <c r="G17" s="2">
        <v>2</v>
      </c>
      <c r="J17" s="2">
        <v>15</v>
      </c>
      <c r="K17" s="2" t="s">
        <v>57</v>
      </c>
      <c r="L17" s="2">
        <f t="shared" si="1"/>
        <v>1</v>
      </c>
      <c r="M17" s="13">
        <f t="shared" si="2"/>
        <v>0.33333333333333331</v>
      </c>
      <c r="N17" s="13">
        <f t="shared" si="3"/>
        <v>0.33333333333333331</v>
      </c>
      <c r="O17" s="13">
        <f t="shared" si="4"/>
        <v>0.33333333333333331</v>
      </c>
      <c r="P17" s="2">
        <f t="shared" si="5"/>
        <v>0.5</v>
      </c>
      <c r="S17" s="2">
        <v>15</v>
      </c>
      <c r="T17" s="2" t="s">
        <v>57</v>
      </c>
      <c r="U17" s="2">
        <f t="shared" si="10"/>
        <v>0.25</v>
      </c>
      <c r="V17" s="2">
        <f t="shared" si="6"/>
        <v>4.9999999999999996E-2</v>
      </c>
      <c r="W17" s="2">
        <f t="shared" si="7"/>
        <v>4.9999999999999996E-2</v>
      </c>
      <c r="X17" s="12">
        <f t="shared" si="8"/>
        <v>8.3333333333333329E-2</v>
      </c>
      <c r="Y17" s="12">
        <f t="shared" si="9"/>
        <v>7.4999999999999997E-2</v>
      </c>
      <c r="Z17" s="12">
        <f t="shared" si="0"/>
        <v>0.5083333333333333</v>
      </c>
      <c r="AE17" s="2">
        <v>23</v>
      </c>
      <c r="AF17" s="2" t="s">
        <v>65</v>
      </c>
      <c r="AG17" s="10">
        <v>0.58333333333333326</v>
      </c>
    </row>
    <row r="18" spans="1:33" x14ac:dyDescent="0.3">
      <c r="A18" s="2">
        <v>16</v>
      </c>
      <c r="B18" s="2" t="s">
        <v>58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J18" s="2">
        <v>16</v>
      </c>
      <c r="K18" s="2" t="s">
        <v>58</v>
      </c>
      <c r="L18" s="2">
        <f t="shared" si="1"/>
        <v>0.2</v>
      </c>
      <c r="M18" s="13">
        <f t="shared" si="2"/>
        <v>0.33333333333333331</v>
      </c>
      <c r="N18" s="13">
        <f t="shared" si="3"/>
        <v>0.33333333333333331</v>
      </c>
      <c r="O18" s="13">
        <f t="shared" si="4"/>
        <v>0.33333333333333331</v>
      </c>
      <c r="P18" s="2">
        <f t="shared" si="5"/>
        <v>1</v>
      </c>
      <c r="S18" s="2">
        <v>16</v>
      </c>
      <c r="T18" s="2" t="s">
        <v>58</v>
      </c>
      <c r="U18" s="2">
        <f t="shared" si="10"/>
        <v>0.05</v>
      </c>
      <c r="V18" s="2">
        <f t="shared" si="6"/>
        <v>4.9999999999999996E-2</v>
      </c>
      <c r="W18" s="2">
        <f t="shared" si="7"/>
        <v>4.9999999999999996E-2</v>
      </c>
      <c r="X18" s="12">
        <f t="shared" si="8"/>
        <v>8.3333333333333329E-2</v>
      </c>
      <c r="Y18" s="2">
        <f t="shared" si="9"/>
        <v>0.15</v>
      </c>
      <c r="Z18" s="12">
        <f t="shared" si="0"/>
        <v>0.3833333333333333</v>
      </c>
      <c r="AE18" s="2">
        <v>26</v>
      </c>
      <c r="AF18" s="2" t="s">
        <v>68</v>
      </c>
      <c r="AG18" s="10">
        <v>0.58333333333333326</v>
      </c>
    </row>
    <row r="19" spans="1:33" x14ac:dyDescent="0.3">
      <c r="A19" s="2">
        <v>17</v>
      </c>
      <c r="B19" s="2" t="s">
        <v>59</v>
      </c>
      <c r="C19" s="2">
        <v>5</v>
      </c>
      <c r="D19" s="2">
        <v>2</v>
      </c>
      <c r="E19" s="2">
        <v>1</v>
      </c>
      <c r="F19" s="2">
        <v>2</v>
      </c>
      <c r="G19" s="2">
        <v>1</v>
      </c>
      <c r="J19" s="2">
        <v>17</v>
      </c>
      <c r="K19" s="2" t="s">
        <v>59</v>
      </c>
      <c r="L19" s="2">
        <f t="shared" si="1"/>
        <v>1</v>
      </c>
      <c r="M19" s="13">
        <f t="shared" si="2"/>
        <v>0.66666666666666663</v>
      </c>
      <c r="N19" s="13">
        <f t="shared" si="3"/>
        <v>0.33333333333333331</v>
      </c>
      <c r="O19" s="13">
        <f t="shared" si="4"/>
        <v>0.66666666666666663</v>
      </c>
      <c r="P19" s="2">
        <f t="shared" si="5"/>
        <v>1</v>
      </c>
      <c r="S19" s="2">
        <v>17</v>
      </c>
      <c r="T19" s="2" t="s">
        <v>59</v>
      </c>
      <c r="U19" s="2">
        <f t="shared" si="10"/>
        <v>0.25</v>
      </c>
      <c r="V19" s="2">
        <f t="shared" si="6"/>
        <v>9.9999999999999992E-2</v>
      </c>
      <c r="W19" s="2">
        <f t="shared" si="7"/>
        <v>4.9999999999999996E-2</v>
      </c>
      <c r="X19" s="12">
        <f t="shared" si="8"/>
        <v>0.16666666666666666</v>
      </c>
      <c r="Y19" s="2">
        <f t="shared" si="9"/>
        <v>0.15</v>
      </c>
      <c r="Z19" s="12">
        <f t="shared" si="0"/>
        <v>0.71666666666666667</v>
      </c>
      <c r="AE19" s="2">
        <v>27</v>
      </c>
      <c r="AF19" s="2" t="s">
        <v>69</v>
      </c>
      <c r="AG19" s="10">
        <v>0.58333333333333326</v>
      </c>
    </row>
    <row r="20" spans="1:33" x14ac:dyDescent="0.3">
      <c r="A20" s="2">
        <v>18</v>
      </c>
      <c r="B20" s="2" t="s">
        <v>60</v>
      </c>
      <c r="C20" s="2">
        <v>5</v>
      </c>
      <c r="D20" s="2">
        <v>1</v>
      </c>
      <c r="E20" s="2">
        <v>1</v>
      </c>
      <c r="F20" s="2">
        <v>1</v>
      </c>
      <c r="G20" s="2">
        <v>1</v>
      </c>
      <c r="J20" s="2">
        <v>18</v>
      </c>
      <c r="K20" s="2" t="s">
        <v>60</v>
      </c>
      <c r="L20" s="2">
        <f t="shared" si="1"/>
        <v>1</v>
      </c>
      <c r="M20" s="13">
        <f t="shared" si="2"/>
        <v>0.33333333333333331</v>
      </c>
      <c r="N20" s="13">
        <f t="shared" si="3"/>
        <v>0.33333333333333331</v>
      </c>
      <c r="O20" s="13">
        <f t="shared" si="4"/>
        <v>0.33333333333333331</v>
      </c>
      <c r="P20" s="2">
        <f t="shared" si="5"/>
        <v>1</v>
      </c>
      <c r="S20" s="2">
        <v>18</v>
      </c>
      <c r="T20" s="2" t="s">
        <v>60</v>
      </c>
      <c r="U20" s="2">
        <f t="shared" si="10"/>
        <v>0.25</v>
      </c>
      <c r="V20" s="2">
        <f t="shared" si="6"/>
        <v>4.9999999999999996E-2</v>
      </c>
      <c r="W20" s="2">
        <f t="shared" si="7"/>
        <v>4.9999999999999996E-2</v>
      </c>
      <c r="X20" s="12">
        <f t="shared" si="8"/>
        <v>8.3333333333333329E-2</v>
      </c>
      <c r="Y20" s="2">
        <f t="shared" si="9"/>
        <v>0.15</v>
      </c>
      <c r="Z20" s="12">
        <f t="shared" si="0"/>
        <v>0.58333333333333326</v>
      </c>
      <c r="AE20" s="2">
        <v>8</v>
      </c>
      <c r="AF20" s="2" t="s">
        <v>50</v>
      </c>
      <c r="AG20" s="10">
        <v>0.54166666666666663</v>
      </c>
    </row>
    <row r="21" spans="1:33" x14ac:dyDescent="0.3">
      <c r="A21" s="2">
        <v>19</v>
      </c>
      <c r="B21" s="2" t="s">
        <v>61</v>
      </c>
      <c r="C21" s="2">
        <v>5</v>
      </c>
      <c r="D21" s="2">
        <v>3</v>
      </c>
      <c r="E21" s="2">
        <v>3</v>
      </c>
      <c r="F21" s="2">
        <v>2</v>
      </c>
      <c r="G21" s="2">
        <v>2</v>
      </c>
      <c r="J21" s="2">
        <v>19</v>
      </c>
      <c r="K21" s="2" t="s">
        <v>61</v>
      </c>
      <c r="L21" s="2">
        <f>C21/5</f>
        <v>1</v>
      </c>
      <c r="M21" s="2">
        <f t="shared" si="2"/>
        <v>1</v>
      </c>
      <c r="N21" s="2">
        <f t="shared" si="3"/>
        <v>1</v>
      </c>
      <c r="O21" s="13">
        <f t="shared" si="4"/>
        <v>0.66666666666666663</v>
      </c>
      <c r="P21" s="2">
        <f t="shared" si="5"/>
        <v>0.5</v>
      </c>
      <c r="S21" s="2">
        <v>19</v>
      </c>
      <c r="T21" s="2" t="s">
        <v>61</v>
      </c>
      <c r="U21" s="2">
        <f t="shared" si="10"/>
        <v>0.25</v>
      </c>
      <c r="V21" s="2">
        <f t="shared" si="6"/>
        <v>0.15</v>
      </c>
      <c r="W21" s="2">
        <f t="shared" si="7"/>
        <v>0.15</v>
      </c>
      <c r="X21" s="12">
        <f t="shared" si="8"/>
        <v>0.16666666666666666</v>
      </c>
      <c r="Y21" s="12">
        <f t="shared" si="9"/>
        <v>7.4999999999999997E-2</v>
      </c>
      <c r="Z21" s="12">
        <f t="shared" si="0"/>
        <v>0.79166666666666663</v>
      </c>
      <c r="AE21" s="2">
        <v>28</v>
      </c>
      <c r="AF21" s="2" t="s">
        <v>70</v>
      </c>
      <c r="AG21" s="10">
        <v>0.53333333333333333</v>
      </c>
    </row>
    <row r="22" spans="1:33" x14ac:dyDescent="0.3">
      <c r="A22" s="2">
        <v>20</v>
      </c>
      <c r="B22" s="2" t="s">
        <v>62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J22" s="2">
        <v>20</v>
      </c>
      <c r="K22" s="2" t="s">
        <v>62</v>
      </c>
      <c r="L22" s="2">
        <f t="shared" si="1"/>
        <v>0.2</v>
      </c>
      <c r="M22" s="13">
        <f>D22/3</f>
        <v>0.33333333333333331</v>
      </c>
      <c r="N22" s="13">
        <f t="shared" si="3"/>
        <v>0.33333333333333331</v>
      </c>
      <c r="O22" s="13">
        <f t="shared" si="4"/>
        <v>0.33333333333333331</v>
      </c>
      <c r="P22" s="2">
        <f t="shared" si="5"/>
        <v>1</v>
      </c>
      <c r="S22" s="2">
        <v>20</v>
      </c>
      <c r="T22" s="2" t="s">
        <v>62</v>
      </c>
      <c r="U22" s="2">
        <f t="shared" si="10"/>
        <v>0.05</v>
      </c>
      <c r="V22" s="2">
        <f t="shared" si="6"/>
        <v>4.9999999999999996E-2</v>
      </c>
      <c r="W22" s="2">
        <f t="shared" si="7"/>
        <v>4.9999999999999996E-2</v>
      </c>
      <c r="X22" s="12">
        <f t="shared" si="8"/>
        <v>8.3333333333333329E-2</v>
      </c>
      <c r="Y22" s="2">
        <f t="shared" si="9"/>
        <v>0.15</v>
      </c>
      <c r="Z22" s="12">
        <f t="shared" si="0"/>
        <v>0.3833333333333333</v>
      </c>
      <c r="AE22" s="2">
        <v>21</v>
      </c>
      <c r="AF22" s="2" t="s">
        <v>63</v>
      </c>
      <c r="AG22" s="10">
        <v>0.51666666666666661</v>
      </c>
    </row>
    <row r="23" spans="1:33" x14ac:dyDescent="0.3">
      <c r="A23" s="2">
        <v>21</v>
      </c>
      <c r="B23" s="2" t="s">
        <v>63</v>
      </c>
      <c r="C23" s="2">
        <v>2</v>
      </c>
      <c r="D23" s="2">
        <v>1</v>
      </c>
      <c r="E23" s="2">
        <v>1</v>
      </c>
      <c r="F23" s="2">
        <v>2</v>
      </c>
      <c r="G23" s="2">
        <v>1</v>
      </c>
      <c r="J23" s="2">
        <v>21</v>
      </c>
      <c r="K23" s="2" t="s">
        <v>63</v>
      </c>
      <c r="L23" s="2">
        <f t="shared" si="1"/>
        <v>0.4</v>
      </c>
      <c r="M23" s="13">
        <f t="shared" si="2"/>
        <v>0.33333333333333331</v>
      </c>
      <c r="N23" s="13">
        <f t="shared" si="3"/>
        <v>0.33333333333333331</v>
      </c>
      <c r="O23" s="13">
        <f t="shared" si="4"/>
        <v>0.66666666666666663</v>
      </c>
      <c r="P23" s="2">
        <f t="shared" si="5"/>
        <v>1</v>
      </c>
      <c r="S23" s="2">
        <v>21</v>
      </c>
      <c r="T23" s="2" t="s">
        <v>63</v>
      </c>
      <c r="U23" s="2">
        <f t="shared" si="10"/>
        <v>0.1</v>
      </c>
      <c r="V23" s="2">
        <f t="shared" si="6"/>
        <v>4.9999999999999996E-2</v>
      </c>
      <c r="W23" s="2">
        <f t="shared" si="7"/>
        <v>4.9999999999999996E-2</v>
      </c>
      <c r="X23" s="12">
        <f t="shared" si="8"/>
        <v>0.16666666666666666</v>
      </c>
      <c r="Y23" s="2">
        <f t="shared" si="9"/>
        <v>0.15</v>
      </c>
      <c r="Z23" s="12">
        <f t="shared" si="0"/>
        <v>0.51666666666666661</v>
      </c>
      <c r="AE23" s="2">
        <v>11</v>
      </c>
      <c r="AF23" s="2" t="s">
        <v>53</v>
      </c>
      <c r="AG23" s="10">
        <v>0.5083333333333333</v>
      </c>
    </row>
    <row r="24" spans="1:33" x14ac:dyDescent="0.3">
      <c r="A24" s="2">
        <v>22</v>
      </c>
      <c r="B24" s="2" t="s">
        <v>64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J24" s="2">
        <v>22</v>
      </c>
      <c r="K24" s="2" t="s">
        <v>64</v>
      </c>
      <c r="L24" s="2">
        <f t="shared" si="1"/>
        <v>0.2</v>
      </c>
      <c r="M24" s="13">
        <f t="shared" si="2"/>
        <v>0.33333333333333331</v>
      </c>
      <c r="N24" s="13">
        <f t="shared" si="3"/>
        <v>0.33333333333333331</v>
      </c>
      <c r="O24" s="13">
        <f t="shared" si="4"/>
        <v>0.33333333333333331</v>
      </c>
      <c r="P24" s="2">
        <f t="shared" si="5"/>
        <v>1</v>
      </c>
      <c r="S24" s="2">
        <v>22</v>
      </c>
      <c r="T24" s="2" t="s">
        <v>64</v>
      </c>
      <c r="U24" s="2">
        <f t="shared" si="10"/>
        <v>0.05</v>
      </c>
      <c r="V24" s="2">
        <f t="shared" si="6"/>
        <v>4.9999999999999996E-2</v>
      </c>
      <c r="W24" s="2">
        <f t="shared" si="7"/>
        <v>4.9999999999999996E-2</v>
      </c>
      <c r="X24" s="12">
        <f t="shared" si="8"/>
        <v>8.3333333333333329E-2</v>
      </c>
      <c r="Y24" s="2">
        <f t="shared" si="9"/>
        <v>0.15</v>
      </c>
      <c r="Z24" s="12">
        <f t="shared" si="0"/>
        <v>0.3833333333333333</v>
      </c>
      <c r="AE24" s="2">
        <v>12</v>
      </c>
      <c r="AF24" s="2" t="s">
        <v>54</v>
      </c>
      <c r="AG24" s="10">
        <v>0.5083333333333333</v>
      </c>
    </row>
    <row r="25" spans="1:33" x14ac:dyDescent="0.3">
      <c r="A25" s="2">
        <v>23</v>
      </c>
      <c r="B25" s="2" t="s">
        <v>65</v>
      </c>
      <c r="C25" s="2">
        <v>5</v>
      </c>
      <c r="D25" s="2">
        <v>1</v>
      </c>
      <c r="E25" s="2">
        <v>1</v>
      </c>
      <c r="F25" s="2">
        <v>1</v>
      </c>
      <c r="G25" s="2">
        <v>1</v>
      </c>
      <c r="J25" s="2">
        <v>23</v>
      </c>
      <c r="K25" s="2" t="s">
        <v>65</v>
      </c>
      <c r="L25" s="2">
        <f t="shared" si="1"/>
        <v>1</v>
      </c>
      <c r="M25" s="13">
        <f t="shared" si="2"/>
        <v>0.33333333333333331</v>
      </c>
      <c r="N25" s="13">
        <f t="shared" si="3"/>
        <v>0.33333333333333331</v>
      </c>
      <c r="O25" s="13">
        <f t="shared" si="4"/>
        <v>0.33333333333333331</v>
      </c>
      <c r="P25" s="2">
        <f t="shared" si="5"/>
        <v>1</v>
      </c>
      <c r="S25" s="2">
        <v>23</v>
      </c>
      <c r="T25" s="2" t="s">
        <v>65</v>
      </c>
      <c r="U25" s="2">
        <f t="shared" si="10"/>
        <v>0.25</v>
      </c>
      <c r="V25" s="2">
        <f t="shared" si="6"/>
        <v>4.9999999999999996E-2</v>
      </c>
      <c r="W25" s="2">
        <f t="shared" si="7"/>
        <v>4.9999999999999996E-2</v>
      </c>
      <c r="X25" s="12">
        <f t="shared" si="8"/>
        <v>8.3333333333333329E-2</v>
      </c>
      <c r="Y25" s="2">
        <f t="shared" si="9"/>
        <v>0.15</v>
      </c>
      <c r="Z25" s="12">
        <f t="shared" si="0"/>
        <v>0.58333333333333326</v>
      </c>
      <c r="AE25" s="2">
        <v>13</v>
      </c>
      <c r="AF25" s="2" t="s">
        <v>55</v>
      </c>
      <c r="AG25" s="10">
        <v>0.5083333333333333</v>
      </c>
    </row>
    <row r="26" spans="1:33" x14ac:dyDescent="0.3">
      <c r="A26" s="2">
        <v>24</v>
      </c>
      <c r="B26" s="2" t="s">
        <v>66</v>
      </c>
      <c r="C26" s="2">
        <v>5</v>
      </c>
      <c r="D26" s="2">
        <v>1</v>
      </c>
      <c r="E26" s="2">
        <v>1</v>
      </c>
      <c r="F26" s="2">
        <v>2</v>
      </c>
      <c r="G26" s="2">
        <v>1</v>
      </c>
      <c r="J26" s="2">
        <v>24</v>
      </c>
      <c r="K26" s="2" t="s">
        <v>66</v>
      </c>
      <c r="L26" s="2">
        <f t="shared" si="1"/>
        <v>1</v>
      </c>
      <c r="M26" s="13">
        <f t="shared" si="2"/>
        <v>0.33333333333333331</v>
      </c>
      <c r="N26" s="13">
        <f t="shared" si="3"/>
        <v>0.33333333333333331</v>
      </c>
      <c r="O26" s="13">
        <f t="shared" si="4"/>
        <v>0.66666666666666663</v>
      </c>
      <c r="P26" s="2">
        <f t="shared" si="5"/>
        <v>1</v>
      </c>
      <c r="S26" s="2">
        <v>24</v>
      </c>
      <c r="T26" s="2" t="s">
        <v>66</v>
      </c>
      <c r="U26" s="2">
        <f t="shared" si="10"/>
        <v>0.25</v>
      </c>
      <c r="V26" s="2">
        <f t="shared" si="6"/>
        <v>4.9999999999999996E-2</v>
      </c>
      <c r="W26" s="2">
        <f t="shared" si="7"/>
        <v>4.9999999999999996E-2</v>
      </c>
      <c r="X26" s="12">
        <f t="shared" si="8"/>
        <v>0.16666666666666666</v>
      </c>
      <c r="Y26" s="2">
        <f t="shared" si="9"/>
        <v>0.15</v>
      </c>
      <c r="Z26" s="12">
        <f t="shared" si="0"/>
        <v>0.66666666666666663</v>
      </c>
      <c r="AE26" s="2">
        <v>15</v>
      </c>
      <c r="AF26" s="2" t="s">
        <v>57</v>
      </c>
      <c r="AG26" s="10">
        <v>0.5083333333333333</v>
      </c>
    </row>
    <row r="27" spans="1:33" x14ac:dyDescent="0.3">
      <c r="A27" s="2">
        <v>25</v>
      </c>
      <c r="B27" s="2" t="s">
        <v>67</v>
      </c>
      <c r="C27" s="2">
        <v>4</v>
      </c>
      <c r="D27" s="2">
        <v>3</v>
      </c>
      <c r="E27" s="2">
        <v>1</v>
      </c>
      <c r="F27" s="2">
        <v>3</v>
      </c>
      <c r="G27" s="2">
        <v>1</v>
      </c>
      <c r="J27" s="2">
        <v>25</v>
      </c>
      <c r="K27" s="2" t="s">
        <v>67</v>
      </c>
      <c r="L27" s="2">
        <f t="shared" si="1"/>
        <v>0.8</v>
      </c>
      <c r="M27" s="2">
        <f t="shared" si="2"/>
        <v>1</v>
      </c>
      <c r="N27" s="13">
        <f t="shared" si="3"/>
        <v>0.33333333333333331</v>
      </c>
      <c r="O27" s="2">
        <f t="shared" si="4"/>
        <v>1</v>
      </c>
      <c r="P27" s="2">
        <f t="shared" si="5"/>
        <v>1</v>
      </c>
      <c r="S27" s="2">
        <v>25</v>
      </c>
      <c r="T27" s="2" t="s">
        <v>67</v>
      </c>
      <c r="U27" s="2">
        <f t="shared" si="10"/>
        <v>0.2</v>
      </c>
      <c r="V27" s="2">
        <f t="shared" si="6"/>
        <v>0.15</v>
      </c>
      <c r="W27" s="2">
        <f t="shared" si="7"/>
        <v>4.9999999999999996E-2</v>
      </c>
      <c r="X27" s="2">
        <f t="shared" si="8"/>
        <v>0.25</v>
      </c>
      <c r="Y27" s="2">
        <f t="shared" si="9"/>
        <v>0.15</v>
      </c>
      <c r="Z27" s="12">
        <f t="shared" si="0"/>
        <v>0.79999999999999993</v>
      </c>
      <c r="AE27" s="2">
        <v>1</v>
      </c>
      <c r="AF27" s="2" t="s">
        <v>43</v>
      </c>
      <c r="AG27" s="10">
        <v>0.48333333333333334</v>
      </c>
    </row>
    <row r="28" spans="1:33" x14ac:dyDescent="0.3">
      <c r="A28" s="2">
        <v>26</v>
      </c>
      <c r="B28" s="2" t="s">
        <v>68</v>
      </c>
      <c r="C28" s="2">
        <v>5</v>
      </c>
      <c r="D28" s="2">
        <v>1</v>
      </c>
      <c r="E28" s="2">
        <v>1</v>
      </c>
      <c r="F28" s="2">
        <v>1</v>
      </c>
      <c r="G28" s="2">
        <v>1</v>
      </c>
      <c r="J28" s="2">
        <v>26</v>
      </c>
      <c r="K28" s="2" t="s">
        <v>68</v>
      </c>
      <c r="L28" s="2">
        <f t="shared" si="1"/>
        <v>1</v>
      </c>
      <c r="M28" s="13">
        <f t="shared" si="2"/>
        <v>0.33333333333333331</v>
      </c>
      <c r="N28" s="13">
        <f t="shared" si="3"/>
        <v>0.33333333333333331</v>
      </c>
      <c r="O28" s="13">
        <f>F28/3</f>
        <v>0.33333333333333331</v>
      </c>
      <c r="P28" s="2">
        <f t="shared" si="5"/>
        <v>1</v>
      </c>
      <c r="S28" s="2">
        <v>26</v>
      </c>
      <c r="T28" s="2" t="s">
        <v>68</v>
      </c>
      <c r="U28" s="2">
        <f t="shared" si="10"/>
        <v>0.25</v>
      </c>
      <c r="V28" s="2">
        <f t="shared" si="6"/>
        <v>4.9999999999999996E-2</v>
      </c>
      <c r="W28" s="2">
        <f t="shared" si="7"/>
        <v>4.9999999999999996E-2</v>
      </c>
      <c r="X28" s="12">
        <f t="shared" si="8"/>
        <v>8.3333333333333329E-2</v>
      </c>
      <c r="Y28" s="2">
        <f t="shared" si="9"/>
        <v>0.15</v>
      </c>
      <c r="Z28" s="12">
        <f t="shared" si="0"/>
        <v>0.58333333333333326</v>
      </c>
      <c r="AE28" s="2">
        <v>5</v>
      </c>
      <c r="AF28" s="2" t="s">
        <v>47</v>
      </c>
      <c r="AG28" s="10">
        <v>0.43333333333333335</v>
      </c>
    </row>
    <row r="29" spans="1:33" x14ac:dyDescent="0.3">
      <c r="A29" s="2">
        <v>27</v>
      </c>
      <c r="B29" s="2" t="s">
        <v>69</v>
      </c>
      <c r="C29" s="2">
        <v>5</v>
      </c>
      <c r="D29" s="2">
        <v>1</v>
      </c>
      <c r="E29" s="2">
        <v>1</v>
      </c>
      <c r="F29" s="2">
        <v>1</v>
      </c>
      <c r="G29" s="2">
        <v>1</v>
      </c>
      <c r="J29" s="2">
        <v>27</v>
      </c>
      <c r="K29" s="2" t="s">
        <v>69</v>
      </c>
      <c r="L29" s="2">
        <f t="shared" si="1"/>
        <v>1</v>
      </c>
      <c r="M29" s="13">
        <f t="shared" si="2"/>
        <v>0.33333333333333331</v>
      </c>
      <c r="N29" s="13">
        <f t="shared" si="3"/>
        <v>0.33333333333333331</v>
      </c>
      <c r="O29" s="13">
        <f t="shared" si="4"/>
        <v>0.33333333333333331</v>
      </c>
      <c r="P29" s="2">
        <f t="shared" si="5"/>
        <v>1</v>
      </c>
      <c r="S29" s="2">
        <v>27</v>
      </c>
      <c r="T29" s="2" t="s">
        <v>69</v>
      </c>
      <c r="U29" s="2">
        <f t="shared" si="10"/>
        <v>0.25</v>
      </c>
      <c r="V29" s="2">
        <f t="shared" si="6"/>
        <v>4.9999999999999996E-2</v>
      </c>
      <c r="W29" s="2">
        <f t="shared" si="7"/>
        <v>4.9999999999999996E-2</v>
      </c>
      <c r="X29" s="12">
        <f t="shared" si="8"/>
        <v>8.3333333333333329E-2</v>
      </c>
      <c r="Y29" s="2">
        <f t="shared" si="9"/>
        <v>0.15</v>
      </c>
      <c r="Z29" s="12">
        <f t="shared" si="0"/>
        <v>0.58333333333333326</v>
      </c>
      <c r="AE29" s="2">
        <v>30</v>
      </c>
      <c r="AF29" s="2" t="s">
        <v>72</v>
      </c>
      <c r="AG29" s="10">
        <v>0.43333333333333335</v>
      </c>
    </row>
    <row r="30" spans="1:33" x14ac:dyDescent="0.3">
      <c r="A30" s="2">
        <v>28</v>
      </c>
      <c r="B30" s="2" t="s">
        <v>70</v>
      </c>
      <c r="C30" s="2">
        <v>4</v>
      </c>
      <c r="D30" s="2">
        <v>1</v>
      </c>
      <c r="E30" s="2">
        <v>1</v>
      </c>
      <c r="F30" s="2">
        <v>1</v>
      </c>
      <c r="G30" s="2">
        <v>1</v>
      </c>
      <c r="J30" s="2">
        <v>28</v>
      </c>
      <c r="K30" s="2" t="s">
        <v>70</v>
      </c>
      <c r="L30" s="2">
        <f t="shared" si="1"/>
        <v>0.8</v>
      </c>
      <c r="M30" s="13">
        <f t="shared" si="2"/>
        <v>0.33333333333333331</v>
      </c>
      <c r="N30" s="13">
        <f t="shared" si="3"/>
        <v>0.33333333333333331</v>
      </c>
      <c r="O30" s="13">
        <f t="shared" si="4"/>
        <v>0.33333333333333331</v>
      </c>
      <c r="P30" s="2">
        <f t="shared" si="5"/>
        <v>1</v>
      </c>
      <c r="S30" s="2">
        <v>28</v>
      </c>
      <c r="T30" s="2" t="s">
        <v>70</v>
      </c>
      <c r="U30" s="2">
        <f t="shared" si="10"/>
        <v>0.2</v>
      </c>
      <c r="V30" s="2">
        <f t="shared" si="6"/>
        <v>4.9999999999999996E-2</v>
      </c>
      <c r="W30" s="2">
        <f t="shared" si="7"/>
        <v>4.9999999999999996E-2</v>
      </c>
      <c r="X30" s="12">
        <f t="shared" si="8"/>
        <v>8.3333333333333329E-2</v>
      </c>
      <c r="Y30" s="2">
        <f t="shared" si="9"/>
        <v>0.15</v>
      </c>
      <c r="Z30" s="12">
        <f t="shared" si="0"/>
        <v>0.53333333333333333</v>
      </c>
      <c r="AE30" s="2">
        <v>16</v>
      </c>
      <c r="AF30" s="2" t="s">
        <v>58</v>
      </c>
      <c r="AG30" s="10">
        <v>0.3833333333333333</v>
      </c>
    </row>
    <row r="31" spans="1:33" x14ac:dyDescent="0.3">
      <c r="A31" s="2">
        <v>29</v>
      </c>
      <c r="B31" s="2" t="s">
        <v>71</v>
      </c>
      <c r="C31" s="2">
        <v>5</v>
      </c>
      <c r="D31" s="2">
        <v>1</v>
      </c>
      <c r="E31" s="2">
        <v>1</v>
      </c>
      <c r="F31" s="2">
        <v>2</v>
      </c>
      <c r="G31" s="2">
        <v>2</v>
      </c>
      <c r="J31" s="2">
        <v>29</v>
      </c>
      <c r="K31" s="2" t="s">
        <v>71</v>
      </c>
      <c r="L31" s="2">
        <f t="shared" si="1"/>
        <v>1</v>
      </c>
      <c r="M31" s="13">
        <f t="shared" si="2"/>
        <v>0.33333333333333331</v>
      </c>
      <c r="N31" s="13">
        <f t="shared" si="3"/>
        <v>0.33333333333333331</v>
      </c>
      <c r="O31" s="13">
        <f t="shared" si="4"/>
        <v>0.66666666666666663</v>
      </c>
      <c r="P31" s="2">
        <f t="shared" si="5"/>
        <v>0.5</v>
      </c>
      <c r="S31" s="2">
        <v>29</v>
      </c>
      <c r="T31" s="2" t="s">
        <v>71</v>
      </c>
      <c r="U31" s="2">
        <f t="shared" si="10"/>
        <v>0.25</v>
      </c>
      <c r="V31" s="2">
        <f t="shared" si="6"/>
        <v>4.9999999999999996E-2</v>
      </c>
      <c r="W31" s="2">
        <f t="shared" si="7"/>
        <v>4.9999999999999996E-2</v>
      </c>
      <c r="X31" s="12">
        <f t="shared" si="8"/>
        <v>0.16666666666666666</v>
      </c>
      <c r="Y31" s="12">
        <f t="shared" si="9"/>
        <v>7.4999999999999997E-2</v>
      </c>
      <c r="Z31" s="12">
        <f t="shared" si="0"/>
        <v>0.59166666666666656</v>
      </c>
      <c r="AE31" s="2">
        <v>20</v>
      </c>
      <c r="AF31" s="2" t="s">
        <v>62</v>
      </c>
      <c r="AG31" s="10">
        <v>0.3833333333333333</v>
      </c>
    </row>
    <row r="32" spans="1:33" x14ac:dyDescent="0.3">
      <c r="A32" s="2">
        <v>30</v>
      </c>
      <c r="B32" s="2" t="s">
        <v>72</v>
      </c>
      <c r="C32" s="2">
        <v>2</v>
      </c>
      <c r="D32" s="2">
        <v>1</v>
      </c>
      <c r="E32" s="2">
        <v>1</v>
      </c>
      <c r="F32" s="2">
        <v>1</v>
      </c>
      <c r="G32" s="2">
        <v>1</v>
      </c>
      <c r="J32" s="2">
        <v>30</v>
      </c>
      <c r="K32" s="2" t="s">
        <v>72</v>
      </c>
      <c r="L32" s="2">
        <f t="shared" si="1"/>
        <v>0.4</v>
      </c>
      <c r="M32" s="13">
        <f t="shared" si="2"/>
        <v>0.33333333333333331</v>
      </c>
      <c r="N32" s="13">
        <f t="shared" si="3"/>
        <v>0.33333333333333331</v>
      </c>
      <c r="O32" s="13">
        <f t="shared" si="4"/>
        <v>0.33333333333333331</v>
      </c>
      <c r="P32" s="2">
        <f t="shared" si="5"/>
        <v>1</v>
      </c>
      <c r="S32" s="2">
        <v>30</v>
      </c>
      <c r="T32" s="2" t="s">
        <v>72</v>
      </c>
      <c r="U32" s="2">
        <f t="shared" si="10"/>
        <v>0.1</v>
      </c>
      <c r="V32" s="2">
        <f t="shared" si="6"/>
        <v>4.9999999999999996E-2</v>
      </c>
      <c r="W32" s="2">
        <f t="shared" si="7"/>
        <v>4.9999999999999996E-2</v>
      </c>
      <c r="X32" s="12">
        <f t="shared" si="8"/>
        <v>8.3333333333333329E-2</v>
      </c>
      <c r="Y32" s="2">
        <f t="shared" si="9"/>
        <v>0.15</v>
      </c>
      <c r="Z32" s="12">
        <f t="shared" si="0"/>
        <v>0.43333333333333335</v>
      </c>
      <c r="AE32" s="2">
        <v>22</v>
      </c>
      <c r="AF32" s="2" t="s">
        <v>64</v>
      </c>
      <c r="AG32" s="10">
        <v>0.3833333333333333</v>
      </c>
    </row>
  </sheetData>
  <autoFilter ref="AE2:AG32" xr:uid="{5105FCDA-29AF-4505-9791-8D653596BD58}">
    <sortState xmlns:xlrd2="http://schemas.microsoft.com/office/spreadsheetml/2017/richdata2" ref="AE3:AG32">
      <sortCondition descending="1" ref="AG2:AG3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52AB-ACB2-42FA-8F8D-30F323F64148}">
  <dimension ref="A2:M32"/>
  <sheetViews>
    <sheetView topLeftCell="C1" workbookViewId="0">
      <selection activeCell="I13" sqref="I13"/>
    </sheetView>
  </sheetViews>
  <sheetFormatPr defaultRowHeight="14.4" x14ac:dyDescent="0.3"/>
  <sheetData>
    <row r="2" spans="1:13" x14ac:dyDescent="0.3">
      <c r="A2" s="2" t="s">
        <v>86</v>
      </c>
      <c r="B2" s="2" t="s">
        <v>42</v>
      </c>
      <c r="C2" s="9" t="s">
        <v>33</v>
      </c>
      <c r="D2" s="9" t="s">
        <v>11</v>
      </c>
      <c r="E2" s="9" t="s">
        <v>16</v>
      </c>
      <c r="F2" s="9" t="s">
        <v>21</v>
      </c>
      <c r="G2" s="9" t="s">
        <v>26</v>
      </c>
    </row>
    <row r="3" spans="1:13" x14ac:dyDescent="0.3">
      <c r="A3" s="2">
        <v>1</v>
      </c>
      <c r="B3" s="2" t="s">
        <v>43</v>
      </c>
      <c r="C3" s="2">
        <v>2</v>
      </c>
      <c r="D3" s="2">
        <v>3</v>
      </c>
      <c r="E3" s="2">
        <v>1</v>
      </c>
      <c r="F3" s="2">
        <v>1</v>
      </c>
      <c r="G3" s="2">
        <v>3</v>
      </c>
      <c r="I3">
        <f>D3/4</f>
        <v>0.75</v>
      </c>
      <c r="J3">
        <f>I3*0.25</f>
        <v>0.1875</v>
      </c>
      <c r="K3">
        <f>I4*0.2</f>
        <v>0.05</v>
      </c>
      <c r="L3" s="10">
        <f>I5*0.15</f>
        <v>7.4999999999999997E-2</v>
      </c>
      <c r="M3" s="10">
        <f>J3+K3+L3</f>
        <v>0.3125</v>
      </c>
    </row>
    <row r="4" spans="1:13" x14ac:dyDescent="0.3">
      <c r="A4" s="2">
        <v>2</v>
      </c>
      <c r="B4" s="2" t="s">
        <v>44</v>
      </c>
      <c r="C4" s="2">
        <v>3</v>
      </c>
      <c r="D4" s="2">
        <v>3</v>
      </c>
      <c r="E4" s="2">
        <v>1</v>
      </c>
      <c r="F4" s="2">
        <v>2</v>
      </c>
      <c r="G4" s="2">
        <v>2</v>
      </c>
      <c r="I4">
        <f>D8/4</f>
        <v>0.25</v>
      </c>
    </row>
    <row r="5" spans="1:13" x14ac:dyDescent="0.3">
      <c r="A5" s="2">
        <v>3</v>
      </c>
      <c r="B5" s="2" t="s">
        <v>45</v>
      </c>
      <c r="C5" s="2">
        <v>2</v>
      </c>
      <c r="D5" s="2">
        <v>2</v>
      </c>
      <c r="E5" s="2">
        <v>2</v>
      </c>
      <c r="F5" s="2">
        <v>3</v>
      </c>
      <c r="G5" s="2">
        <v>1</v>
      </c>
      <c r="I5">
        <f>D9/4</f>
        <v>0.5</v>
      </c>
    </row>
    <row r="6" spans="1:13" x14ac:dyDescent="0.3">
      <c r="A6" s="2">
        <v>4</v>
      </c>
      <c r="B6" s="2" t="s">
        <v>46</v>
      </c>
      <c r="C6" s="2">
        <v>5</v>
      </c>
      <c r="D6" s="2">
        <v>3</v>
      </c>
      <c r="E6" s="2">
        <v>1</v>
      </c>
      <c r="F6" s="2">
        <v>2</v>
      </c>
      <c r="G6" s="2">
        <v>1</v>
      </c>
      <c r="K6">
        <f>1/4</f>
        <v>0.25</v>
      </c>
    </row>
    <row r="7" spans="1:13" x14ac:dyDescent="0.3">
      <c r="A7" s="2">
        <v>5</v>
      </c>
      <c r="B7" s="2" t="s">
        <v>47</v>
      </c>
      <c r="C7" s="2">
        <v>1</v>
      </c>
      <c r="D7" s="2">
        <v>1</v>
      </c>
      <c r="E7" s="2">
        <v>2</v>
      </c>
      <c r="F7" s="2">
        <v>1</v>
      </c>
      <c r="G7" s="2">
        <v>1</v>
      </c>
    </row>
    <row r="8" spans="1:13" x14ac:dyDescent="0.3">
      <c r="A8" s="2">
        <v>6</v>
      </c>
      <c r="B8" s="2" t="s">
        <v>48</v>
      </c>
      <c r="C8" s="2">
        <v>4</v>
      </c>
      <c r="D8" s="2">
        <v>1</v>
      </c>
      <c r="E8" s="2">
        <v>3</v>
      </c>
      <c r="F8" s="2">
        <v>2</v>
      </c>
      <c r="G8" s="2">
        <v>1</v>
      </c>
      <c r="I8" s="1">
        <f>0.6*0.25</f>
        <v>0.15</v>
      </c>
      <c r="J8" s="1">
        <f>0.3*0.2</f>
        <v>0.06</v>
      </c>
      <c r="K8" s="1">
        <f>0.3*0.15</f>
        <v>4.4999999999999998E-2</v>
      </c>
      <c r="L8" s="1">
        <f>0.5*0.25</f>
        <v>0.125</v>
      </c>
      <c r="M8" s="1">
        <f>0.5*0.15</f>
        <v>7.4999999999999997E-2</v>
      </c>
    </row>
    <row r="9" spans="1:13" x14ac:dyDescent="0.3">
      <c r="A9" s="2">
        <v>7</v>
      </c>
      <c r="B9" s="2" t="s">
        <v>49</v>
      </c>
      <c r="C9" s="2">
        <v>2</v>
      </c>
      <c r="D9" s="2">
        <v>2</v>
      </c>
      <c r="E9" s="2">
        <v>2</v>
      </c>
      <c r="F9" s="2">
        <v>3</v>
      </c>
      <c r="G9" s="2">
        <v>2</v>
      </c>
      <c r="I9" s="14">
        <f>I8+J8+K8+L8+M8</f>
        <v>0.45500000000000002</v>
      </c>
      <c r="J9" s="1"/>
      <c r="K9" s="1"/>
      <c r="L9" s="1"/>
      <c r="M9" s="1"/>
    </row>
    <row r="10" spans="1:13" x14ac:dyDescent="0.3">
      <c r="A10" s="2">
        <v>8</v>
      </c>
      <c r="B10" s="2" t="s">
        <v>50</v>
      </c>
      <c r="C10" s="2">
        <v>4</v>
      </c>
      <c r="D10" s="2">
        <v>1</v>
      </c>
      <c r="E10" s="2">
        <v>1</v>
      </c>
      <c r="F10" s="2">
        <v>2</v>
      </c>
      <c r="G10" s="2">
        <v>2</v>
      </c>
      <c r="I10" s="1"/>
      <c r="J10" s="1"/>
      <c r="K10" s="1"/>
      <c r="L10" s="1"/>
      <c r="M10" s="1"/>
    </row>
    <row r="11" spans="1:13" x14ac:dyDescent="0.3">
      <c r="A11" s="2">
        <v>9</v>
      </c>
      <c r="B11" s="2" t="s">
        <v>51</v>
      </c>
      <c r="C11" s="2">
        <v>5</v>
      </c>
      <c r="D11" s="2">
        <v>1</v>
      </c>
      <c r="E11" s="2">
        <v>1</v>
      </c>
      <c r="F11" s="2">
        <v>1</v>
      </c>
      <c r="G11" s="2">
        <v>1</v>
      </c>
      <c r="I11" s="1"/>
      <c r="J11" s="1"/>
      <c r="K11" s="1"/>
      <c r="L11" s="1"/>
      <c r="M11" s="1"/>
    </row>
    <row r="12" spans="1:13" x14ac:dyDescent="0.3">
      <c r="A12" s="2">
        <v>10</v>
      </c>
      <c r="B12" s="2" t="s">
        <v>52</v>
      </c>
      <c r="C12" s="2">
        <v>5</v>
      </c>
      <c r="D12" s="2">
        <v>1</v>
      </c>
      <c r="E12" s="2">
        <v>1</v>
      </c>
      <c r="F12" s="2">
        <v>1</v>
      </c>
      <c r="G12" s="2">
        <v>1</v>
      </c>
      <c r="I12" s="1">
        <f>0.6*0.25</f>
        <v>0.15</v>
      </c>
      <c r="J12" s="1">
        <f>0.25*0.2</f>
        <v>0.05</v>
      </c>
      <c r="K12" s="1">
        <f>0.25*0.15</f>
        <v>3.7499999999999999E-2</v>
      </c>
      <c r="L12" s="1">
        <f>0.5*0.25</f>
        <v>0.125</v>
      </c>
      <c r="M12" s="1">
        <f>0.5*0.15</f>
        <v>7.4999999999999997E-2</v>
      </c>
    </row>
    <row r="13" spans="1:13" x14ac:dyDescent="0.3">
      <c r="A13" s="2">
        <v>11</v>
      </c>
      <c r="B13" s="2" t="s">
        <v>53</v>
      </c>
      <c r="C13" s="2">
        <v>5</v>
      </c>
      <c r="D13" s="2">
        <v>1</v>
      </c>
      <c r="E13" s="2">
        <v>1</v>
      </c>
      <c r="F13" s="2">
        <v>1</v>
      </c>
      <c r="G13" s="2">
        <v>2</v>
      </c>
      <c r="I13" s="14">
        <f>I12+J12+K12+L12+M12</f>
        <v>0.43750000000000006</v>
      </c>
      <c r="J13" s="1"/>
      <c r="K13" s="1"/>
      <c r="L13" s="1"/>
      <c r="M13" s="1"/>
    </row>
    <row r="14" spans="1:13" x14ac:dyDescent="0.3">
      <c r="A14" s="2">
        <v>12</v>
      </c>
      <c r="B14" s="2" t="s">
        <v>54</v>
      </c>
      <c r="C14" s="2">
        <v>5</v>
      </c>
      <c r="D14" s="2">
        <v>1</v>
      </c>
      <c r="E14" s="2">
        <v>1</v>
      </c>
      <c r="F14" s="2">
        <v>1</v>
      </c>
      <c r="G14" s="2">
        <v>2</v>
      </c>
    </row>
    <row r="15" spans="1:13" x14ac:dyDescent="0.3">
      <c r="A15" s="2">
        <v>13</v>
      </c>
      <c r="B15" s="2" t="s">
        <v>55</v>
      </c>
      <c r="C15" s="2">
        <v>5</v>
      </c>
      <c r="D15" s="2">
        <v>1</v>
      </c>
      <c r="E15" s="2">
        <v>1</v>
      </c>
      <c r="F15" s="2">
        <v>1</v>
      </c>
      <c r="G15" s="2">
        <v>2</v>
      </c>
    </row>
    <row r="16" spans="1:13" x14ac:dyDescent="0.3">
      <c r="A16" s="2">
        <v>14</v>
      </c>
      <c r="B16" s="2" t="s">
        <v>56</v>
      </c>
      <c r="C16" s="2">
        <v>5</v>
      </c>
      <c r="D16" s="2">
        <v>3</v>
      </c>
      <c r="E16" s="2">
        <v>1</v>
      </c>
      <c r="F16" s="2">
        <v>3</v>
      </c>
      <c r="G16" s="2">
        <v>1</v>
      </c>
    </row>
    <row r="17" spans="1:13" x14ac:dyDescent="0.3">
      <c r="A17" s="2">
        <v>15</v>
      </c>
      <c r="B17" s="2" t="s">
        <v>57</v>
      </c>
      <c r="C17" s="2">
        <v>5</v>
      </c>
      <c r="D17" s="2">
        <v>1</v>
      </c>
      <c r="E17" s="2">
        <v>1</v>
      </c>
      <c r="F17" s="2">
        <v>1</v>
      </c>
      <c r="G17" s="2">
        <v>2</v>
      </c>
      <c r="I17">
        <f>0.4*0.25</f>
        <v>0.1</v>
      </c>
      <c r="J17">
        <f>0.5*0.2</f>
        <v>0.1</v>
      </c>
      <c r="K17">
        <f>0.5*0.15</f>
        <v>7.4999999999999997E-2</v>
      </c>
      <c r="L17">
        <f xml:space="preserve"> 0.5*K6</f>
        <v>0.125</v>
      </c>
      <c r="M17">
        <f>0.5*0.15</f>
        <v>7.4999999999999997E-2</v>
      </c>
    </row>
    <row r="18" spans="1:13" x14ac:dyDescent="0.3">
      <c r="A18" s="2">
        <v>16</v>
      </c>
      <c r="B18" s="2" t="s">
        <v>58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I18" s="10">
        <f>I17+J17+K17+L17+M17</f>
        <v>0.47500000000000003</v>
      </c>
    </row>
    <row r="19" spans="1:13" x14ac:dyDescent="0.3">
      <c r="A19" s="2">
        <v>17</v>
      </c>
      <c r="B19" s="2" t="s">
        <v>59</v>
      </c>
      <c r="C19" s="2">
        <v>5</v>
      </c>
      <c r="D19" s="2">
        <v>2</v>
      </c>
      <c r="E19" s="2">
        <v>1</v>
      </c>
      <c r="F19" s="2">
        <v>2</v>
      </c>
      <c r="G19" s="2">
        <v>1</v>
      </c>
    </row>
    <row r="20" spans="1:13" x14ac:dyDescent="0.3">
      <c r="A20" s="2">
        <v>18</v>
      </c>
      <c r="B20" s="2" t="s">
        <v>60</v>
      </c>
      <c r="C20" s="2">
        <v>5</v>
      </c>
      <c r="D20" s="2">
        <v>1</v>
      </c>
      <c r="E20" s="2">
        <v>1</v>
      </c>
      <c r="F20" s="2">
        <v>1</v>
      </c>
      <c r="G20" s="2">
        <v>1</v>
      </c>
    </row>
    <row r="21" spans="1:13" x14ac:dyDescent="0.3">
      <c r="A21" s="2">
        <v>19</v>
      </c>
      <c r="B21" s="2" t="s">
        <v>61</v>
      </c>
      <c r="C21" s="2">
        <v>5</v>
      </c>
      <c r="D21" s="2">
        <v>3</v>
      </c>
      <c r="E21" s="2">
        <v>3</v>
      </c>
      <c r="F21" s="2">
        <v>2</v>
      </c>
      <c r="G21" s="2">
        <v>2</v>
      </c>
    </row>
    <row r="22" spans="1:13" x14ac:dyDescent="0.3">
      <c r="A22" s="2">
        <v>20</v>
      </c>
      <c r="B22" s="2" t="s">
        <v>62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</row>
    <row r="23" spans="1:13" x14ac:dyDescent="0.3">
      <c r="A23" s="2">
        <v>21</v>
      </c>
      <c r="B23" s="2" t="s">
        <v>63</v>
      </c>
      <c r="C23" s="2">
        <v>2</v>
      </c>
      <c r="D23" s="2">
        <v>1</v>
      </c>
      <c r="E23" s="2">
        <v>1</v>
      </c>
      <c r="F23" s="2">
        <v>2</v>
      </c>
      <c r="G23" s="2">
        <v>1</v>
      </c>
    </row>
    <row r="24" spans="1:13" x14ac:dyDescent="0.3">
      <c r="A24" s="2">
        <v>22</v>
      </c>
      <c r="B24" s="2" t="s">
        <v>64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</row>
    <row r="25" spans="1:13" x14ac:dyDescent="0.3">
      <c r="A25" s="2">
        <v>23</v>
      </c>
      <c r="B25" s="2" t="s">
        <v>65</v>
      </c>
      <c r="C25" s="2">
        <v>5</v>
      </c>
      <c r="D25" s="2">
        <v>1</v>
      </c>
      <c r="E25" s="2">
        <v>1</v>
      </c>
      <c r="F25" s="2">
        <v>1</v>
      </c>
      <c r="G25" s="2">
        <v>1</v>
      </c>
    </row>
    <row r="26" spans="1:13" x14ac:dyDescent="0.3">
      <c r="A26" s="2">
        <v>24</v>
      </c>
      <c r="B26" s="2" t="s">
        <v>66</v>
      </c>
      <c r="C26" s="2">
        <v>5</v>
      </c>
      <c r="D26" s="2">
        <v>1</v>
      </c>
      <c r="E26" s="2">
        <v>1</v>
      </c>
      <c r="F26" s="2">
        <v>2</v>
      </c>
      <c r="G26" s="2">
        <v>1</v>
      </c>
    </row>
    <row r="27" spans="1:13" x14ac:dyDescent="0.3">
      <c r="A27" s="2">
        <v>25</v>
      </c>
      <c r="B27" s="2" t="s">
        <v>67</v>
      </c>
      <c r="C27" s="2">
        <v>4</v>
      </c>
      <c r="D27" s="2">
        <v>3</v>
      </c>
      <c r="E27" s="2">
        <v>1</v>
      </c>
      <c r="F27" s="2">
        <v>3</v>
      </c>
      <c r="G27" s="2">
        <v>1</v>
      </c>
    </row>
    <row r="28" spans="1:13" x14ac:dyDescent="0.3">
      <c r="A28" s="2">
        <v>26</v>
      </c>
      <c r="B28" s="2" t="s">
        <v>68</v>
      </c>
      <c r="C28" s="2">
        <v>5</v>
      </c>
      <c r="D28" s="2">
        <v>1</v>
      </c>
      <c r="E28" s="2">
        <v>1</v>
      </c>
      <c r="F28" s="2">
        <v>1</v>
      </c>
      <c r="G28" s="2">
        <v>1</v>
      </c>
    </row>
    <row r="29" spans="1:13" x14ac:dyDescent="0.3">
      <c r="A29" s="2">
        <v>27</v>
      </c>
      <c r="B29" s="2" t="s">
        <v>69</v>
      </c>
      <c r="C29" s="2">
        <v>5</v>
      </c>
      <c r="D29" s="2">
        <v>1</v>
      </c>
      <c r="E29" s="2">
        <v>1</v>
      </c>
      <c r="F29" s="2">
        <v>1</v>
      </c>
      <c r="G29" s="2">
        <v>1</v>
      </c>
    </row>
    <row r="30" spans="1:13" x14ac:dyDescent="0.3">
      <c r="A30" s="2">
        <v>28</v>
      </c>
      <c r="B30" s="2" t="s">
        <v>70</v>
      </c>
      <c r="C30" s="2">
        <v>4</v>
      </c>
      <c r="D30" s="2">
        <v>1</v>
      </c>
      <c r="E30" s="2">
        <v>1</v>
      </c>
      <c r="F30" s="2">
        <v>1</v>
      </c>
      <c r="G30" s="2">
        <v>1</v>
      </c>
    </row>
    <row r="31" spans="1:13" x14ac:dyDescent="0.3">
      <c r="A31" s="2">
        <v>29</v>
      </c>
      <c r="B31" s="2" t="s">
        <v>71</v>
      </c>
      <c r="C31" s="2">
        <v>5</v>
      </c>
      <c r="D31" s="2">
        <v>1</v>
      </c>
      <c r="E31" s="2">
        <v>1</v>
      </c>
      <c r="F31" s="2">
        <v>2</v>
      </c>
      <c r="G31" s="2">
        <v>2</v>
      </c>
    </row>
    <row r="32" spans="1:13" x14ac:dyDescent="0.3">
      <c r="A32" s="2">
        <v>30</v>
      </c>
      <c r="B32" s="2" t="s">
        <v>72</v>
      </c>
      <c r="C32" s="2">
        <v>2</v>
      </c>
      <c r="D32" s="2">
        <v>1</v>
      </c>
      <c r="E32" s="2">
        <v>1</v>
      </c>
      <c r="F32" s="2">
        <v>1</v>
      </c>
      <c r="G3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2022-02-01T05:15:02Z</dcterms:created>
  <dcterms:modified xsi:type="dcterms:W3CDTF">2022-02-02T04:20:14Z</dcterms:modified>
</cp:coreProperties>
</file>