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E452719E-D63A-4FF2-BAAF-60BD0031178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5 ply box" sheetId="1" r:id="rId1"/>
    <sheet name="pads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10" i="2" l="1"/>
  <c r="K10" i="2" s="1"/>
  <c r="H10" i="2"/>
  <c r="J10" i="2" s="1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M5" i="2"/>
  <c r="J5" i="2"/>
  <c r="E15" i="1"/>
  <c r="E13" i="1"/>
  <c r="D15" i="1" s="1"/>
  <c r="D13" i="1"/>
  <c r="F13" i="1" s="1"/>
  <c r="L5" i="1"/>
  <c r="J5" i="1"/>
  <c r="G13" i="1" l="1"/>
  <c r="J13" i="1" s="1"/>
  <c r="K13" i="1" s="1"/>
  <c r="L13" i="1" s="1"/>
  <c r="I22" i="2"/>
  <c r="G22" i="2"/>
  <c r="F15" i="1"/>
  <c r="J15" i="1" s="1"/>
  <c r="K15" i="1" s="1"/>
  <c r="L15" i="1" s="1"/>
  <c r="L17" i="2" l="1"/>
  <c r="L19" i="2" s="1"/>
  <c r="I25" i="2"/>
  <c r="I26" i="2" s="1"/>
  <c r="G24" i="2"/>
  <c r="G24" i="1"/>
  <c r="I24" i="1" s="1"/>
  <c r="G21" i="1"/>
  <c r="I21" i="1" s="1"/>
  <c r="G25" i="1"/>
  <c r="I25" i="1" s="1"/>
  <c r="G22" i="1"/>
  <c r="I22" i="1" s="1"/>
  <c r="G20" i="1"/>
  <c r="I20" i="1" s="1"/>
  <c r="G18" i="1"/>
  <c r="G23" i="1"/>
  <c r="I23" i="1" s="1"/>
  <c r="G26" i="1"/>
  <c r="I26" i="1" s="1"/>
  <c r="G19" i="1"/>
  <c r="I19" i="1" s="1"/>
  <c r="I27" i="2" l="1"/>
  <c r="I28" i="2" s="1"/>
  <c r="I31" i="2" s="1"/>
  <c r="I18" i="1"/>
  <c r="I27" i="1" s="1"/>
  <c r="G27" i="1"/>
  <c r="I30" i="1" l="1"/>
  <c r="I31" i="1" s="1"/>
  <c r="G29" i="1"/>
  <c r="L22" i="1"/>
  <c r="L24" i="1" s="1"/>
  <c r="I32" i="1" l="1"/>
  <c r="I33" i="1" s="1"/>
  <c r="I39" i="1" s="1"/>
</calcChain>
</file>

<file path=xl/sharedStrings.xml><?xml version="1.0" encoding="utf-8"?>
<sst xmlns="http://schemas.openxmlformats.org/spreadsheetml/2006/main" count="97" uniqueCount="52">
  <si>
    <t>COST SHEET</t>
  </si>
  <si>
    <t>PARTY NAME……..</t>
  </si>
  <si>
    <t>SIZE IN INCHES</t>
  </si>
  <si>
    <t>ITEM NAME……….</t>
  </si>
  <si>
    <t>LENTH</t>
  </si>
  <si>
    <t>WITH</t>
  </si>
  <si>
    <t>HIGHT</t>
  </si>
  <si>
    <t>BOX SIZE</t>
  </si>
  <si>
    <t>MM/ID</t>
  </si>
  <si>
    <t>SCRAP</t>
  </si>
  <si>
    <t>STAPLING</t>
  </si>
  <si>
    <t>C/SIZE</t>
  </si>
  <si>
    <t>FLAP</t>
  </si>
  <si>
    <t>FLAPE</t>
  </si>
  <si>
    <t>R/SIZE</t>
  </si>
  <si>
    <t>GSM</t>
  </si>
  <si>
    <t>% OF FLUT</t>
  </si>
  <si>
    <t>WT.</t>
  </si>
  <si>
    <t>RATE</t>
  </si>
  <si>
    <t>COST</t>
  </si>
  <si>
    <t>1 ST.PLY</t>
  </si>
  <si>
    <t>2 ND.PLY</t>
  </si>
  <si>
    <t>3 RD.PLY</t>
  </si>
  <si>
    <t>BF……………</t>
  </si>
  <si>
    <t>4 TH.PLY</t>
  </si>
  <si>
    <t>BCS………….</t>
  </si>
  <si>
    <t>5 TH.PLY</t>
  </si>
  <si>
    <t>WT…………..</t>
  </si>
  <si>
    <t>6 TH .PLY</t>
  </si>
  <si>
    <t>7 TH.PLY</t>
  </si>
  <si>
    <t>8 TH .PLY</t>
  </si>
  <si>
    <t>9 TH.PLY</t>
  </si>
  <si>
    <t>PAR.SHEET WT.</t>
  </si>
  <si>
    <t>WESTAGE</t>
  </si>
  <si>
    <t>CONVERTION CHARGE-PAR KG.</t>
  </si>
  <si>
    <t>PROFIT</t>
  </si>
  <si>
    <t>TOTAL</t>
  </si>
  <si>
    <t>PRINTING CHARGE</t>
  </si>
  <si>
    <t>DELIVERY CHARGE</t>
  </si>
  <si>
    <t>PACKING &amp; FORWARDING</t>
  </si>
  <si>
    <t>TRANSPERENT/Calico</t>
  </si>
  <si>
    <t>PADS</t>
  </si>
  <si>
    <t>ROUND OFF</t>
  </si>
  <si>
    <t>RATE PAR BOX</t>
  </si>
  <si>
    <t>PREPARED BY.</t>
  </si>
  <si>
    <t>APPROVED BY.</t>
  </si>
  <si>
    <t>R SIZE</t>
  </si>
  <si>
    <t>C SIZE</t>
  </si>
  <si>
    <t>double color</t>
  </si>
  <si>
    <t>gtn</t>
  </si>
  <si>
    <t>29.5x22.5x13.75</t>
  </si>
  <si>
    <t>supima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</si>
</sst>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h:mm\ AM/PM;@"/>
    <numFmt numFmtId="166" formatCode="0.000"/>
    <numFmt numFmtId="167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0" fontId="0" fillId="0" borderId="2" xfId="0" applyBorder="1"/>
    <xf numFmtId="0" fontId="4" fillId="0" borderId="1" xfId="0" applyFont="1" applyBorder="1"/>
    <xf numFmtId="164" fontId="1" fillId="3" borderId="1" xfId="0" applyNumberFormat="1" applyFont="1" applyFill="1" applyBorder="1"/>
    <xf numFmtId="165" fontId="1" fillId="3" borderId="1" xfId="0" applyNumberFormat="1" applyFont="1" applyFill="1" applyBorder="1"/>
    <xf numFmtId="0" fontId="0" fillId="4" borderId="1" xfId="0" applyFill="1" applyBorder="1"/>
    <xf numFmtId="22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4" borderId="2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/>
    <xf numFmtId="2" fontId="1" fillId="0" borderId="1" xfId="0" applyNumberFormat="1" applyFont="1" applyBorder="1"/>
    <xf numFmtId="0" fontId="1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>
      <alignment horizontal="center"/>
    </xf>
    <xf numFmtId="167" fontId="6" fillId="0" borderId="1" xfId="0" applyNumberFormat="1" applyFont="1" applyBorder="1"/>
    <xf numFmtId="0" fontId="7" fillId="0" borderId="1" xfId="0" applyFont="1" applyBorder="1"/>
    <xf numFmtId="0" fontId="5" fillId="0" borderId="1" xfId="0" applyFont="1" applyBorder="1"/>
    <xf numFmtId="167" fontId="5" fillId="5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6" fontId="0" fillId="0" borderId="1" xfId="0" applyNumberFormat="1" applyBorder="1"/>
    <xf numFmtId="166" fontId="0" fillId="7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9" fontId="0" fillId="0" borderId="1" xfId="0" applyNumberFormat="1" applyBorder="1"/>
    <xf numFmtId="166" fontId="1" fillId="0" borderId="1" xfId="0" applyNumberFormat="1" applyFont="1" applyBorder="1" applyAlignment="1">
      <alignment horizontal="center"/>
    </xf>
    <xf numFmtId="2" fontId="0" fillId="0" borderId="1" xfId="0" applyNumberFormat="1" applyBorder="1"/>
    <xf numFmtId="0" fontId="0" fillId="4" borderId="1" xfId="0" applyFill="1" applyBorder="1" applyAlignment="1" applyProtection="1">
      <alignment horizontal="center"/>
      <protection locked="0"/>
    </xf>
    <xf numFmtId="0" fontId="8" fillId="0" borderId="2" xfId="0" applyFont="1" applyBorder="1"/>
    <xf numFmtId="0" fontId="1" fillId="9" borderId="1" xfId="0" applyFont="1" applyFill="1" applyBorder="1"/>
    <xf numFmtId="9" fontId="0" fillId="4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2" fontId="0" fillId="4" borderId="1" xfId="0" applyNumberFormat="1" applyFill="1" applyBorder="1" applyAlignment="1">
      <alignment horizontal="center"/>
    </xf>
    <xf numFmtId="0" fontId="0" fillId="6" borderId="1" xfId="0" applyFill="1" applyBorder="1"/>
    <xf numFmtId="0" fontId="9" fillId="6" borderId="2" xfId="0" applyFont="1" applyFill="1" applyBorder="1"/>
    <xf numFmtId="0" fontId="0" fillId="6" borderId="1" xfId="0" applyFill="1" applyBorder="1" applyProtection="1">
      <protection locked="0"/>
    </xf>
    <xf numFmtId="2" fontId="10" fillId="6" borderId="1" xfId="0" applyNumberFormat="1" applyFont="1" applyFill="1" applyBorder="1" applyAlignment="1">
      <alignment horizontal="center"/>
    </xf>
    <xf numFmtId="0" fontId="9" fillId="0" borderId="2" xfId="0" applyFont="1" applyBorder="1"/>
    <xf numFmtId="0" fontId="1" fillId="0" borderId="1" xfId="0" applyFont="1" applyBorder="1" applyProtection="1">
      <protection locked="0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40"/>
  <sheetViews>
    <sheetView tabSelected="1" workbookViewId="0">
      <selection activeCell="M8" sqref="M8"/>
    </sheetView>
  </sheetViews>
  <sheetFormatPr defaultRowHeight="15" x14ac:dyDescent="0.25"/>
  <sheetData>
    <row r="4" spans="3:12" ht="21" x14ac:dyDescent="0.35">
      <c r="C4" s="1"/>
      <c r="D4" s="2"/>
      <c r="E4" s="3"/>
      <c r="F4" s="4" t="s">
        <v>0</v>
      </c>
      <c r="G4" s="1"/>
      <c r="H4" s="1"/>
      <c r="I4" s="1"/>
      <c r="J4" s="1"/>
      <c r="K4" s="1"/>
      <c r="L4" s="1"/>
    </row>
    <row r="5" spans="3:12" ht="15.75" x14ac:dyDescent="0.25">
      <c r="C5" s="5"/>
      <c r="D5" s="6"/>
      <c r="E5" s="5"/>
      <c r="F5" s="7"/>
      <c r="G5" s="5"/>
      <c r="H5" s="5"/>
      <c r="I5" s="5"/>
      <c r="J5" s="8">
        <f ca="1">NOW()</f>
        <v>45116.614264236108</v>
      </c>
      <c r="K5" s="8"/>
      <c r="L5" s="9">
        <f ca="1">NOW()</f>
        <v>45116.614264236108</v>
      </c>
    </row>
    <row r="6" spans="3:12" x14ac:dyDescent="0.25">
      <c r="C6" s="5" t="s">
        <v>1</v>
      </c>
      <c r="D6" s="6"/>
      <c r="E6" s="10"/>
      <c r="F6" s="10" t="s">
        <v>49</v>
      </c>
      <c r="G6" s="5"/>
      <c r="H6" s="5"/>
      <c r="I6" s="5"/>
      <c r="J6" s="11"/>
      <c r="K6" s="11"/>
      <c r="L6" s="5"/>
    </row>
    <row r="7" spans="3:12" x14ac:dyDescent="0.25">
      <c r="C7" s="5" t="s">
        <v>2</v>
      </c>
      <c r="D7" s="6"/>
      <c r="E7" s="5" t="s">
        <v>50</v>
      </c>
      <c r="F7" s="5"/>
      <c r="G7" s="5"/>
      <c r="H7" s="5"/>
      <c r="I7" s="5"/>
      <c r="J7" s="5"/>
      <c r="K7" s="5"/>
      <c r="L7" s="5"/>
    </row>
    <row r="8" spans="3:12" x14ac:dyDescent="0.25">
      <c r="C8" s="5" t="s">
        <v>3</v>
      </c>
      <c r="D8" s="6"/>
      <c r="E8" s="55" t="s">
        <v>51</v>
      </c>
      <c r="F8" s="56"/>
      <c r="G8" s="5"/>
      <c r="H8" s="5"/>
      <c r="I8" s="5"/>
      <c r="J8" s="5"/>
      <c r="K8" s="5"/>
      <c r="L8" s="5"/>
    </row>
    <row r="9" spans="3:12" x14ac:dyDescent="0.25">
      <c r="C9" s="5"/>
      <c r="D9" s="12" t="s">
        <v>4</v>
      </c>
      <c r="E9" s="13" t="s">
        <v>5</v>
      </c>
      <c r="F9" s="13" t="s">
        <v>6</v>
      </c>
      <c r="G9" s="5"/>
      <c r="H9" s="5"/>
      <c r="I9" s="5"/>
      <c r="J9" s="5"/>
      <c r="K9" s="5"/>
      <c r="L9" s="5"/>
    </row>
    <row r="10" spans="3:12" x14ac:dyDescent="0.25">
      <c r="C10" s="14" t="s">
        <v>7</v>
      </c>
      <c r="D10" s="15">
        <v>750</v>
      </c>
      <c r="E10" s="16">
        <v>570</v>
      </c>
      <c r="F10" s="16">
        <v>350</v>
      </c>
      <c r="G10" s="5" t="s">
        <v>8</v>
      </c>
      <c r="H10" s="5"/>
      <c r="I10" s="5"/>
      <c r="J10" s="5"/>
      <c r="K10" s="5"/>
      <c r="L10" s="5"/>
    </row>
    <row r="11" spans="3:12" x14ac:dyDescent="0.25">
      <c r="C11" s="5"/>
      <c r="D11" s="6"/>
      <c r="E11" s="5">
        <v>0</v>
      </c>
      <c r="F11" s="5"/>
      <c r="G11" s="5"/>
      <c r="H11" s="5"/>
      <c r="I11" s="5"/>
      <c r="J11" s="5"/>
      <c r="K11" s="5"/>
      <c r="L11" s="5"/>
    </row>
    <row r="12" spans="3:12" x14ac:dyDescent="0.25">
      <c r="C12" s="5"/>
      <c r="D12" s="6" t="s">
        <v>4</v>
      </c>
      <c r="E12" s="5" t="s">
        <v>5</v>
      </c>
      <c r="F12" s="5" t="s">
        <v>4</v>
      </c>
      <c r="G12" s="5" t="s">
        <v>5</v>
      </c>
      <c r="H12" s="5" t="s">
        <v>9</v>
      </c>
      <c r="I12" s="5" t="s">
        <v>10</v>
      </c>
      <c r="J12" s="5"/>
      <c r="K12" s="5"/>
      <c r="L12" s="13" t="s">
        <v>11</v>
      </c>
    </row>
    <row r="13" spans="3:12" x14ac:dyDescent="0.25">
      <c r="C13" s="5" t="s">
        <v>4</v>
      </c>
      <c r="D13" s="17">
        <f>SUM(D10+7)</f>
        <v>757</v>
      </c>
      <c r="E13" s="18">
        <f>SUM(E10+6)</f>
        <v>576</v>
      </c>
      <c r="F13" s="18">
        <f>SUM(D13)</f>
        <v>757</v>
      </c>
      <c r="G13" s="18">
        <f>SUM(E13)</f>
        <v>576</v>
      </c>
      <c r="H13" s="18">
        <v>40</v>
      </c>
      <c r="I13" s="18">
        <v>40</v>
      </c>
      <c r="J13" s="18">
        <f>SUM(D13:I13)</f>
        <v>2746</v>
      </c>
      <c r="K13" s="18">
        <f>J13/25.4</f>
        <v>108.11023622047244</v>
      </c>
      <c r="L13" s="19">
        <f>ROUNDUP(K13,0)</f>
        <v>109</v>
      </c>
    </row>
    <row r="14" spans="3:12" x14ac:dyDescent="0.25">
      <c r="C14" s="5"/>
      <c r="D14" s="6" t="s">
        <v>12</v>
      </c>
      <c r="E14" s="5" t="s">
        <v>6</v>
      </c>
      <c r="F14" s="5" t="s">
        <v>13</v>
      </c>
      <c r="G14" s="5" t="s">
        <v>9</v>
      </c>
      <c r="H14" s="14"/>
      <c r="I14" s="14"/>
      <c r="J14" s="5"/>
      <c r="K14" s="5"/>
      <c r="L14" s="13" t="s">
        <v>14</v>
      </c>
    </row>
    <row r="15" spans="3:12" ht="15.75" x14ac:dyDescent="0.25">
      <c r="C15" s="5" t="s">
        <v>6</v>
      </c>
      <c r="D15" s="17">
        <f>SUM(E13/2+3)</f>
        <v>291</v>
      </c>
      <c r="E15" s="18">
        <f>SUM(F10+6)</f>
        <v>356</v>
      </c>
      <c r="F15" s="18">
        <f>SUM(D15)</f>
        <v>291</v>
      </c>
      <c r="G15" s="18">
        <v>10</v>
      </c>
      <c r="H15" s="20"/>
      <c r="I15" s="20"/>
      <c r="J15" s="18">
        <f>SUM(D15:G15)</f>
        <v>948</v>
      </c>
      <c r="K15" s="18">
        <f>J15/25.4</f>
        <v>37.322834645669296</v>
      </c>
      <c r="L15" s="19">
        <f>ROUNDUP(K15,0)</f>
        <v>38</v>
      </c>
    </row>
    <row r="16" spans="3:12" ht="15.75" x14ac:dyDescent="0.25">
      <c r="C16" s="5"/>
      <c r="D16" s="6"/>
      <c r="E16" s="5"/>
      <c r="F16" s="5"/>
      <c r="G16" s="5"/>
      <c r="H16" s="21"/>
      <c r="I16" s="21"/>
      <c r="J16" s="5"/>
      <c r="K16" s="5"/>
      <c r="L16" s="22"/>
    </row>
    <row r="17" spans="3:12" x14ac:dyDescent="0.25">
      <c r="C17" s="5"/>
      <c r="D17" s="12"/>
      <c r="E17" s="13" t="s">
        <v>15</v>
      </c>
      <c r="F17" s="14" t="s">
        <v>16</v>
      </c>
      <c r="G17" s="18" t="s">
        <v>17</v>
      </c>
      <c r="H17" s="13" t="s">
        <v>18</v>
      </c>
      <c r="I17" s="18" t="s">
        <v>19</v>
      </c>
      <c r="J17" s="5"/>
      <c r="K17" s="5"/>
      <c r="L17" s="5"/>
    </row>
    <row r="18" spans="3:12" x14ac:dyDescent="0.25">
      <c r="C18" s="5" t="s">
        <v>20</v>
      </c>
      <c r="D18" s="23"/>
      <c r="E18" s="24">
        <v>150</v>
      </c>
      <c r="F18" s="25">
        <v>100</v>
      </c>
      <c r="G18" s="26">
        <f>L15*L13*E18/1000/155000*F18</f>
        <v>0.4008387096774193</v>
      </c>
      <c r="H18" s="27">
        <v>32</v>
      </c>
      <c r="I18" s="28">
        <f>SUM(G18*H18)</f>
        <v>12.826838709677418</v>
      </c>
      <c r="J18" s="5"/>
      <c r="K18" s="5"/>
      <c r="L18" s="29"/>
    </row>
    <row r="19" spans="3:12" ht="18.75" x14ac:dyDescent="0.3">
      <c r="C19" s="5" t="s">
        <v>21</v>
      </c>
      <c r="D19" s="23"/>
      <c r="E19" s="24">
        <v>150</v>
      </c>
      <c r="F19" s="16">
        <v>140</v>
      </c>
      <c r="G19" s="26">
        <f>L15*L13*E19/1000/155000*F19</f>
        <v>0.56117419354838705</v>
      </c>
      <c r="H19" s="27">
        <v>32</v>
      </c>
      <c r="I19" s="28">
        <f t="shared" ref="I19:I24" si="0">SUM(G19*H19)</f>
        <v>17.957574193548385</v>
      </c>
      <c r="J19" s="30"/>
      <c r="K19" s="30"/>
      <c r="L19" s="29"/>
    </row>
    <row r="20" spans="3:12" ht="15.75" x14ac:dyDescent="0.25">
      <c r="C20" s="5" t="s">
        <v>22</v>
      </c>
      <c r="D20" s="23"/>
      <c r="E20" s="24">
        <v>150</v>
      </c>
      <c r="F20" s="25">
        <v>100</v>
      </c>
      <c r="G20" s="26">
        <f>L15*L13*E20/1000/155000*F20</f>
        <v>0.4008387096774193</v>
      </c>
      <c r="H20" s="27">
        <v>32</v>
      </c>
      <c r="I20" s="28">
        <f t="shared" si="0"/>
        <v>12.826838709677418</v>
      </c>
      <c r="J20" s="31" t="s">
        <v>23</v>
      </c>
      <c r="K20" s="31"/>
      <c r="L20" s="32"/>
    </row>
    <row r="21" spans="3:12" x14ac:dyDescent="0.25">
      <c r="C21" s="5" t="s">
        <v>24</v>
      </c>
      <c r="D21" s="23"/>
      <c r="E21" s="24">
        <v>150</v>
      </c>
      <c r="F21" s="16">
        <v>140</v>
      </c>
      <c r="G21" s="26">
        <f>L15*L13*E21/1000/155000*F21</f>
        <v>0.56117419354838705</v>
      </c>
      <c r="H21" s="27">
        <v>32</v>
      </c>
      <c r="I21" s="28">
        <f t="shared" si="0"/>
        <v>17.957574193548385</v>
      </c>
      <c r="J21" s="14" t="s">
        <v>25</v>
      </c>
      <c r="K21" s="14"/>
      <c r="L21" s="33">
        <v>0</v>
      </c>
    </row>
    <row r="22" spans="3:12" x14ac:dyDescent="0.25">
      <c r="C22" s="5" t="s">
        <v>26</v>
      </c>
      <c r="D22" s="23"/>
      <c r="E22" s="24">
        <v>150</v>
      </c>
      <c r="F22" s="25">
        <v>100</v>
      </c>
      <c r="G22" s="26">
        <f>L15*L13*E22/1000/155000*F22</f>
        <v>0.4008387096774193</v>
      </c>
      <c r="H22" s="27">
        <v>32</v>
      </c>
      <c r="I22" s="28">
        <f t="shared" si="0"/>
        <v>12.826838709677418</v>
      </c>
      <c r="J22" s="14" t="s">
        <v>27</v>
      </c>
      <c r="K22" s="14"/>
      <c r="L22" s="34">
        <f>SUM(G27)</f>
        <v>2.3248645161290318</v>
      </c>
    </row>
    <row r="23" spans="3:12" x14ac:dyDescent="0.25">
      <c r="C23" s="5" t="s">
        <v>28</v>
      </c>
      <c r="D23" s="23"/>
      <c r="E23" s="24">
        <v>0</v>
      </c>
      <c r="F23" s="16">
        <v>140</v>
      </c>
      <c r="G23" s="26">
        <f>L15*L13*E23/1000/155000*F23</f>
        <v>0</v>
      </c>
      <c r="H23" s="27">
        <v>0</v>
      </c>
      <c r="I23" s="28">
        <f t="shared" si="0"/>
        <v>0</v>
      </c>
      <c r="J23" s="5"/>
      <c r="K23" s="5"/>
      <c r="L23" s="5">
        <v>0</v>
      </c>
    </row>
    <row r="24" spans="3:12" x14ac:dyDescent="0.25">
      <c r="C24" s="5" t="s">
        <v>29</v>
      </c>
      <c r="D24" s="23"/>
      <c r="E24" s="24">
        <v>0</v>
      </c>
      <c r="F24" s="25">
        <v>100</v>
      </c>
      <c r="G24" s="26">
        <f>L15*L13*E24/1000/155000*F24</f>
        <v>0</v>
      </c>
      <c r="H24" s="27">
        <v>0</v>
      </c>
      <c r="I24" s="28">
        <f t="shared" si="0"/>
        <v>0</v>
      </c>
      <c r="J24" s="5"/>
      <c r="K24" s="5"/>
      <c r="L24" s="35">
        <f>SUM(L22:L23)</f>
        <v>2.3248645161290318</v>
      </c>
    </row>
    <row r="25" spans="3:12" x14ac:dyDescent="0.25">
      <c r="C25" s="5" t="s">
        <v>30</v>
      </c>
      <c r="D25" s="23"/>
      <c r="E25" s="24">
        <v>0</v>
      </c>
      <c r="F25" s="16">
        <v>140</v>
      </c>
      <c r="G25" s="26">
        <f>L15*L13*E25/1000/155000*F25</f>
        <v>0</v>
      </c>
      <c r="H25" s="27">
        <v>0</v>
      </c>
      <c r="I25" s="28">
        <f>SUM(G25*H25)</f>
        <v>0</v>
      </c>
      <c r="J25" s="5"/>
      <c r="K25" s="5"/>
      <c r="L25" s="5"/>
    </row>
    <row r="26" spans="3:12" x14ac:dyDescent="0.25">
      <c r="C26" s="5" t="s">
        <v>31</v>
      </c>
      <c r="D26" s="23"/>
      <c r="E26" s="24">
        <v>0</v>
      </c>
      <c r="F26" s="25">
        <v>100</v>
      </c>
      <c r="G26" s="26">
        <f>L15*L13*E26/1000/155000*F26</f>
        <v>0</v>
      </c>
      <c r="H26" s="27">
        <v>0</v>
      </c>
      <c r="I26" s="28">
        <f>SUM(G26*H26)</f>
        <v>0</v>
      </c>
      <c r="J26" s="5"/>
      <c r="K26" s="5"/>
      <c r="L26" s="5"/>
    </row>
    <row r="27" spans="3:12" x14ac:dyDescent="0.25">
      <c r="C27" s="5"/>
      <c r="D27" s="6"/>
      <c r="E27" s="5" t="s">
        <v>32</v>
      </c>
      <c r="F27" s="5"/>
      <c r="G27" s="36">
        <f>SUM(G18:G26)</f>
        <v>2.3248645161290318</v>
      </c>
      <c r="H27" s="5"/>
      <c r="I27" s="37">
        <f>SUM(I18:I24)</f>
        <v>74.395664516129017</v>
      </c>
      <c r="J27" s="5"/>
      <c r="K27" s="5"/>
      <c r="L27" s="5"/>
    </row>
    <row r="28" spans="3:12" x14ac:dyDescent="0.25">
      <c r="C28" s="5"/>
      <c r="D28" s="6"/>
      <c r="E28" s="5" t="s">
        <v>33</v>
      </c>
      <c r="F28" s="38">
        <v>0.05</v>
      </c>
      <c r="G28" s="39">
        <v>0</v>
      </c>
      <c r="H28" s="5"/>
      <c r="I28" s="28">
        <v>0</v>
      </c>
      <c r="J28" s="5"/>
      <c r="K28" s="5"/>
      <c r="L28" s="5"/>
    </row>
    <row r="29" spans="3:12" x14ac:dyDescent="0.25">
      <c r="C29" s="5"/>
      <c r="D29" s="6"/>
      <c r="E29" s="5"/>
      <c r="F29" s="40"/>
      <c r="G29" s="41">
        <f>G27-G28</f>
        <v>2.3248645161290318</v>
      </c>
      <c r="H29" s="5"/>
      <c r="I29" s="42"/>
      <c r="J29" s="5"/>
      <c r="K29" s="5"/>
      <c r="L29" s="5"/>
    </row>
    <row r="30" spans="3:12" x14ac:dyDescent="0.25">
      <c r="C30" s="5"/>
      <c r="D30" s="6" t="s">
        <v>34</v>
      </c>
      <c r="E30" s="5">
        <v>0</v>
      </c>
      <c r="F30" s="5"/>
      <c r="G30" s="43">
        <v>15</v>
      </c>
      <c r="H30" s="5"/>
      <c r="I30" s="28">
        <f>(G27*G30)</f>
        <v>34.872967741935476</v>
      </c>
      <c r="J30" s="5"/>
      <c r="K30" s="5"/>
      <c r="L30" s="5"/>
    </row>
    <row r="31" spans="3:12" x14ac:dyDescent="0.25">
      <c r="C31" s="5"/>
      <c r="D31" s="44" t="s">
        <v>19</v>
      </c>
      <c r="E31" s="5"/>
      <c r="F31" s="5"/>
      <c r="G31" s="45"/>
      <c r="H31" s="5"/>
      <c r="I31" s="19">
        <f>SUM(I27:I30)</f>
        <v>109.26863225806449</v>
      </c>
      <c r="J31" s="5"/>
      <c r="K31" s="5"/>
      <c r="L31" s="5"/>
    </row>
    <row r="32" spans="3:12" x14ac:dyDescent="0.25">
      <c r="C32" s="5"/>
      <c r="D32" s="6" t="s">
        <v>35</v>
      </c>
      <c r="E32" s="5"/>
      <c r="F32" s="5"/>
      <c r="G32" s="46">
        <v>0.02</v>
      </c>
      <c r="H32" s="5"/>
      <c r="I32" s="28">
        <f>I31*G32</f>
        <v>2.1853726451612898</v>
      </c>
      <c r="J32" s="5"/>
      <c r="K32" s="5"/>
      <c r="L32" s="5"/>
    </row>
    <row r="33" spans="3:12" x14ac:dyDescent="0.25">
      <c r="C33" s="5"/>
      <c r="D33" s="44" t="s">
        <v>36</v>
      </c>
      <c r="E33" s="5"/>
      <c r="F33" s="5"/>
      <c r="G33" s="45"/>
      <c r="H33" s="5"/>
      <c r="I33" s="19">
        <f>SUM(I31:I32)</f>
        <v>111.45400490322578</v>
      </c>
      <c r="J33" s="5"/>
      <c r="K33" s="5"/>
      <c r="L33" s="5"/>
    </row>
    <row r="34" spans="3:12" x14ac:dyDescent="0.25">
      <c r="C34" s="5"/>
      <c r="D34" s="6" t="s">
        <v>37</v>
      </c>
      <c r="E34" s="5"/>
      <c r="F34" s="5" t="s">
        <v>48</v>
      </c>
      <c r="G34" s="47"/>
      <c r="H34" s="5"/>
      <c r="I34" s="48">
        <v>2.5</v>
      </c>
      <c r="J34" s="5"/>
      <c r="K34" s="5"/>
      <c r="L34" s="5"/>
    </row>
    <row r="35" spans="3:12" x14ac:dyDescent="0.25">
      <c r="C35" s="5"/>
      <c r="D35" s="6" t="s">
        <v>38</v>
      </c>
      <c r="E35" s="5"/>
      <c r="F35" s="5" t="s">
        <v>39</v>
      </c>
      <c r="G35" s="47"/>
      <c r="H35" s="5">
        <v>0</v>
      </c>
      <c r="I35" s="48">
        <v>1.25</v>
      </c>
      <c r="J35" s="5"/>
      <c r="K35" s="5"/>
      <c r="L35" s="5"/>
    </row>
    <row r="36" spans="3:12" x14ac:dyDescent="0.25">
      <c r="C36" s="5"/>
      <c r="D36" s="6" t="s">
        <v>40</v>
      </c>
      <c r="E36" s="5"/>
      <c r="F36" s="5"/>
      <c r="G36" s="47"/>
      <c r="H36" s="5"/>
      <c r="I36" s="48">
        <v>2.5</v>
      </c>
      <c r="J36" s="5"/>
      <c r="K36" s="5"/>
      <c r="L36" s="5"/>
    </row>
    <row r="37" spans="3:12" x14ac:dyDescent="0.25">
      <c r="C37" s="5"/>
      <c r="D37" s="6" t="s">
        <v>41</v>
      </c>
      <c r="E37" s="5">
        <v>0</v>
      </c>
      <c r="F37" s="5">
        <v>0</v>
      </c>
      <c r="G37" s="47">
        <v>0</v>
      </c>
      <c r="H37" s="5"/>
      <c r="I37" s="48">
        <v>13.52</v>
      </c>
      <c r="J37" s="5"/>
      <c r="K37" s="5"/>
      <c r="L37" s="5"/>
    </row>
    <row r="38" spans="3:12" x14ac:dyDescent="0.25">
      <c r="C38" s="5"/>
      <c r="D38" s="6" t="s">
        <v>42</v>
      </c>
      <c r="E38" s="5"/>
      <c r="F38" s="5"/>
      <c r="G38" s="47"/>
      <c r="H38" s="5"/>
      <c r="I38" s="48">
        <v>-0.02</v>
      </c>
      <c r="J38" s="5"/>
      <c r="K38" s="5"/>
      <c r="L38" s="5"/>
    </row>
    <row r="39" spans="3:12" ht="15.75" x14ac:dyDescent="0.25">
      <c r="C39" s="49"/>
      <c r="D39" s="50" t="s">
        <v>43</v>
      </c>
      <c r="E39" s="49"/>
      <c r="F39" s="49"/>
      <c r="G39" s="51"/>
      <c r="H39" s="49"/>
      <c r="I39" s="52">
        <f>SUM(I33:I38)</f>
        <v>131.20400490322578</v>
      </c>
      <c r="J39" s="49"/>
      <c r="K39" s="49"/>
      <c r="L39" s="49"/>
    </row>
    <row r="40" spans="3:12" x14ac:dyDescent="0.25">
      <c r="C40" s="14" t="s">
        <v>44</v>
      </c>
      <c r="D40" s="53"/>
      <c r="E40" s="5"/>
      <c r="F40" s="5"/>
      <c r="G40" s="54" t="s">
        <v>45</v>
      </c>
      <c r="H40" s="5"/>
      <c r="I40" s="5"/>
      <c r="J40" s="5"/>
      <c r="K40" s="5"/>
      <c r="L40" s="5"/>
    </row>
  </sheetData>
  <mergeCells count="1"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M32"/>
  <sheetViews>
    <sheetView topLeftCell="A8" workbookViewId="0">
      <selection activeCell="O20" sqref="O20"/>
    </sheetView>
  </sheetViews>
  <sheetFormatPr defaultRowHeight="15" x14ac:dyDescent="0.25"/>
  <sheetData>
    <row r="4" spans="3:13" ht="21" x14ac:dyDescent="0.35">
      <c r="C4" s="1"/>
      <c r="D4" s="2"/>
      <c r="E4" s="3"/>
      <c r="F4" s="4" t="s">
        <v>0</v>
      </c>
      <c r="G4" s="1"/>
      <c r="H4" s="1"/>
      <c r="I4" s="1"/>
      <c r="J4" s="1"/>
      <c r="K4" s="1"/>
      <c r="L4" s="1"/>
      <c r="M4" s="1"/>
    </row>
    <row r="5" spans="3:13" ht="15.75" x14ac:dyDescent="0.25">
      <c r="C5" s="5"/>
      <c r="D5" s="6"/>
      <c r="E5" s="5"/>
      <c r="F5" s="7"/>
      <c r="G5" s="5"/>
      <c r="H5" s="5"/>
      <c r="I5" s="5"/>
      <c r="J5" s="8">
        <f ca="1">NOW()</f>
        <v>45116.614264236108</v>
      </c>
      <c r="K5" s="8"/>
      <c r="L5" s="8"/>
      <c r="M5" s="9">
        <f ca="1">NOW()</f>
        <v>45116.614264236108</v>
      </c>
    </row>
    <row r="6" spans="3:13" x14ac:dyDescent="0.25">
      <c r="C6" s="5" t="s">
        <v>1</v>
      </c>
      <c r="D6" s="6"/>
      <c r="E6" s="10"/>
      <c r="F6" s="10"/>
      <c r="G6" s="5"/>
      <c r="H6" s="5"/>
      <c r="I6" s="5"/>
      <c r="J6" s="11"/>
      <c r="K6" s="11"/>
      <c r="L6" s="11"/>
      <c r="M6" s="5"/>
    </row>
    <row r="7" spans="3:13" x14ac:dyDescent="0.25">
      <c r="C7" s="5" t="s">
        <v>2</v>
      </c>
      <c r="D7" s="6"/>
      <c r="E7" s="5"/>
      <c r="F7" s="5"/>
      <c r="G7" s="5"/>
      <c r="H7" s="5"/>
      <c r="I7" s="5"/>
      <c r="J7" s="5"/>
      <c r="K7" s="5"/>
      <c r="L7" s="5"/>
      <c r="M7" s="5"/>
    </row>
    <row r="8" spans="3:13" x14ac:dyDescent="0.25">
      <c r="C8" s="5" t="s">
        <v>3</v>
      </c>
      <c r="D8" s="6"/>
      <c r="E8" s="55"/>
      <c r="F8" s="56"/>
      <c r="G8" s="5"/>
      <c r="H8" s="5"/>
      <c r="I8" s="5"/>
      <c r="J8" s="5"/>
      <c r="K8" s="5"/>
      <c r="L8" s="5"/>
      <c r="M8" s="5"/>
    </row>
    <row r="9" spans="3:13" x14ac:dyDescent="0.25">
      <c r="C9" s="5"/>
      <c r="D9" s="12" t="s">
        <v>4</v>
      </c>
      <c r="E9" s="13" t="s">
        <v>5</v>
      </c>
      <c r="F9" s="13"/>
      <c r="G9" s="5"/>
      <c r="H9" s="5"/>
      <c r="I9" s="5"/>
      <c r="J9" s="5"/>
      <c r="K9" s="5"/>
      <c r="L9" s="5" t="s">
        <v>46</v>
      </c>
      <c r="M9" s="5" t="s">
        <v>47</v>
      </c>
    </row>
    <row r="10" spans="3:13" x14ac:dyDescent="0.25">
      <c r="C10" s="14" t="s">
        <v>7</v>
      </c>
      <c r="D10" s="15">
        <v>740</v>
      </c>
      <c r="E10" s="16">
        <v>570</v>
      </c>
      <c r="F10" s="16"/>
      <c r="G10" s="5" t="s">
        <v>8</v>
      </c>
      <c r="H10" s="5">
        <f>D10+10</f>
        <v>750</v>
      </c>
      <c r="I10" s="5">
        <f>E10+10</f>
        <v>580</v>
      </c>
      <c r="J10" s="5">
        <f>H10/25.4</f>
        <v>29.527559055118111</v>
      </c>
      <c r="K10" s="5">
        <f>I10/25.4</f>
        <v>22.834645669291341</v>
      </c>
      <c r="L10" s="5">
        <v>30</v>
      </c>
      <c r="M10" s="5">
        <v>23</v>
      </c>
    </row>
    <row r="12" spans="3:13" x14ac:dyDescent="0.25">
      <c r="C12" s="5"/>
      <c r="D12" s="12"/>
      <c r="E12" s="13" t="s">
        <v>15</v>
      </c>
      <c r="F12" s="14" t="s">
        <v>16</v>
      </c>
      <c r="G12" s="18" t="s">
        <v>17</v>
      </c>
      <c r="H12" s="13" t="s">
        <v>18</v>
      </c>
      <c r="I12" s="18" t="s">
        <v>19</v>
      </c>
      <c r="J12" s="5"/>
      <c r="K12" s="5"/>
      <c r="L12" s="5"/>
    </row>
    <row r="13" spans="3:13" x14ac:dyDescent="0.25">
      <c r="C13" s="5" t="s">
        <v>20</v>
      </c>
      <c r="D13" s="23"/>
      <c r="E13" s="24">
        <v>120</v>
      </c>
      <c r="F13" s="25">
        <v>100</v>
      </c>
      <c r="G13" s="26">
        <f>L10*M10*E13/1000/155000*F13</f>
        <v>5.341935483870968E-2</v>
      </c>
      <c r="H13" s="27">
        <v>30</v>
      </c>
      <c r="I13" s="28">
        <f>SUM(G13*H13)</f>
        <v>1.6025806451612905</v>
      </c>
      <c r="J13" s="5"/>
      <c r="K13" s="5"/>
      <c r="L13" s="29"/>
    </row>
    <row r="14" spans="3:13" ht="18.75" x14ac:dyDescent="0.3">
      <c r="C14" s="5" t="s">
        <v>21</v>
      </c>
      <c r="D14" s="23"/>
      <c r="E14" s="24">
        <v>120</v>
      </c>
      <c r="F14" s="16">
        <v>140</v>
      </c>
      <c r="G14" s="26">
        <f>L10*M10*E14/1000/155000*F14</f>
        <v>7.4787096774193554E-2</v>
      </c>
      <c r="H14" s="27">
        <v>30</v>
      </c>
      <c r="I14" s="28">
        <f t="shared" ref="I14:I19" si="0">SUM(G14*H14)</f>
        <v>2.2436129032258068</v>
      </c>
      <c r="J14" s="30"/>
      <c r="K14" s="30"/>
      <c r="L14" s="29"/>
    </row>
    <row r="15" spans="3:13" ht="15.75" x14ac:dyDescent="0.25">
      <c r="C15" s="5" t="s">
        <v>22</v>
      </c>
      <c r="D15" s="23"/>
      <c r="E15" s="24">
        <v>120</v>
      </c>
      <c r="F15" s="25">
        <v>100</v>
      </c>
      <c r="G15" s="26">
        <f>L10*M10*E15/1000/155000*F15</f>
        <v>5.341935483870968E-2</v>
      </c>
      <c r="H15" s="27">
        <v>30</v>
      </c>
      <c r="I15" s="28">
        <f t="shared" si="0"/>
        <v>1.6025806451612905</v>
      </c>
      <c r="J15" s="31" t="s">
        <v>23</v>
      </c>
      <c r="K15" s="31"/>
      <c r="L15" s="32"/>
    </row>
    <row r="16" spans="3:13" x14ac:dyDescent="0.25">
      <c r="C16" s="5" t="s">
        <v>24</v>
      </c>
      <c r="D16" s="23"/>
      <c r="E16" s="24">
        <v>120</v>
      </c>
      <c r="F16" s="25">
        <v>140</v>
      </c>
      <c r="G16" s="26">
        <f>L10*M10*E16/1000/155000*F16</f>
        <v>7.4787096774193554E-2</v>
      </c>
      <c r="H16" s="27">
        <v>30</v>
      </c>
      <c r="I16" s="28">
        <f t="shared" si="0"/>
        <v>2.2436129032258068</v>
      </c>
      <c r="J16" s="14" t="s">
        <v>25</v>
      </c>
      <c r="K16" s="14"/>
      <c r="L16" s="33">
        <v>0</v>
      </c>
    </row>
    <row r="17" spans="3:12" x14ac:dyDescent="0.25">
      <c r="C17" s="5" t="s">
        <v>26</v>
      </c>
      <c r="D17" s="23"/>
      <c r="E17" s="24">
        <v>120</v>
      </c>
      <c r="F17" s="25">
        <v>100</v>
      </c>
      <c r="G17" s="26">
        <f>L10*M10*E17/1000/155000*F17</f>
        <v>5.341935483870968E-2</v>
      </c>
      <c r="H17" s="27">
        <v>30</v>
      </c>
      <c r="I17" s="28">
        <f t="shared" si="0"/>
        <v>1.6025806451612905</v>
      </c>
      <c r="J17" s="14" t="s">
        <v>27</v>
      </c>
      <c r="K17" s="14"/>
      <c r="L17" s="34">
        <f>SUM(G22)</f>
        <v>0.30983225806451614</v>
      </c>
    </row>
    <row r="18" spans="3:12" x14ac:dyDescent="0.25">
      <c r="C18" s="5" t="s">
        <v>28</v>
      </c>
      <c r="D18" s="23"/>
      <c r="E18" s="24">
        <v>0</v>
      </c>
      <c r="F18" s="25">
        <v>140</v>
      </c>
      <c r="G18" s="26">
        <f>L10*M10*E18/1000/155000*F18</f>
        <v>0</v>
      </c>
      <c r="H18" s="27">
        <v>0</v>
      </c>
      <c r="I18" s="28">
        <f t="shared" si="0"/>
        <v>0</v>
      </c>
      <c r="J18" s="5"/>
      <c r="K18" s="5"/>
      <c r="L18" s="5">
        <v>0</v>
      </c>
    </row>
    <row r="19" spans="3:12" x14ac:dyDescent="0.25">
      <c r="C19" s="5" t="s">
        <v>29</v>
      </c>
      <c r="D19" s="23"/>
      <c r="E19" s="24">
        <v>0</v>
      </c>
      <c r="F19" s="25">
        <v>100</v>
      </c>
      <c r="G19" s="26">
        <f>L10*M10*E19/1000/155000*F19</f>
        <v>0</v>
      </c>
      <c r="H19" s="27">
        <v>0</v>
      </c>
      <c r="I19" s="28">
        <f t="shared" si="0"/>
        <v>0</v>
      </c>
      <c r="J19" s="5"/>
      <c r="K19" s="5"/>
      <c r="L19" s="35">
        <f>SUM(L17:L18)</f>
        <v>0.30983225806451614</v>
      </c>
    </row>
    <row r="20" spans="3:12" x14ac:dyDescent="0.25">
      <c r="C20" s="5" t="s">
        <v>30</v>
      </c>
      <c r="D20" s="23"/>
      <c r="E20" s="24">
        <v>0</v>
      </c>
      <c r="F20" s="25">
        <v>140</v>
      </c>
      <c r="G20" s="26">
        <f>L10*M10*E20/1000/155000*F20</f>
        <v>0</v>
      </c>
      <c r="H20" s="27">
        <v>0</v>
      </c>
      <c r="I20" s="28">
        <f>SUM(G20*H20)</f>
        <v>0</v>
      </c>
      <c r="J20" s="5"/>
      <c r="K20" s="5"/>
      <c r="L20" s="5"/>
    </row>
    <row r="21" spans="3:12" x14ac:dyDescent="0.25">
      <c r="C21" s="5" t="s">
        <v>31</v>
      </c>
      <c r="D21" s="23"/>
      <c r="E21" s="24">
        <v>0</v>
      </c>
      <c r="F21" s="25">
        <v>100</v>
      </c>
      <c r="G21" s="26">
        <f>L10*M10*E21/1000/155000*F21</f>
        <v>0</v>
      </c>
      <c r="H21" s="27">
        <v>0</v>
      </c>
      <c r="I21" s="28">
        <f>SUM(G21*H21)</f>
        <v>0</v>
      </c>
      <c r="J21" s="5"/>
      <c r="K21" s="5"/>
      <c r="L21" s="5"/>
    </row>
    <row r="22" spans="3:12" x14ac:dyDescent="0.25">
      <c r="C22" s="5"/>
      <c r="D22" s="6"/>
      <c r="E22" s="5"/>
      <c r="F22" s="5"/>
      <c r="G22" s="36">
        <f>SUM(G13:G21)</f>
        <v>0.30983225806451614</v>
      </c>
      <c r="H22" s="5"/>
      <c r="I22" s="37">
        <f>SUM(I13:I19)</f>
        <v>9.2949677419354853</v>
      </c>
      <c r="J22" s="5"/>
      <c r="K22" s="5"/>
      <c r="L22" s="5"/>
    </row>
    <row r="23" spans="3:12" x14ac:dyDescent="0.25">
      <c r="C23" s="5"/>
      <c r="D23" s="6"/>
      <c r="E23" s="5" t="s">
        <v>33</v>
      </c>
      <c r="F23" s="38">
        <v>0.05</v>
      </c>
      <c r="G23" s="39">
        <v>0</v>
      </c>
      <c r="H23" s="5"/>
      <c r="I23" s="28">
        <v>0</v>
      </c>
      <c r="J23" s="5"/>
      <c r="K23" s="5"/>
      <c r="L23" s="5"/>
    </row>
    <row r="24" spans="3:12" x14ac:dyDescent="0.25">
      <c r="C24" s="5"/>
      <c r="D24" s="6"/>
      <c r="E24" s="5"/>
      <c r="F24" s="40"/>
      <c r="G24" s="41">
        <f>G22-G23</f>
        <v>0.30983225806451614</v>
      </c>
      <c r="H24" s="5"/>
      <c r="I24" s="42"/>
      <c r="J24" s="5"/>
      <c r="K24" s="5"/>
      <c r="L24" s="5"/>
    </row>
    <row r="25" spans="3:12" x14ac:dyDescent="0.25">
      <c r="C25" s="5"/>
      <c r="D25" s="6" t="s">
        <v>34</v>
      </c>
      <c r="E25" s="5"/>
      <c r="F25" s="5"/>
      <c r="G25" s="43">
        <v>12</v>
      </c>
      <c r="H25" s="5"/>
      <c r="I25" s="28">
        <f>(G22*G25)</f>
        <v>3.7179870967741939</v>
      </c>
      <c r="J25" s="5"/>
      <c r="K25" s="5"/>
      <c r="L25" s="5"/>
    </row>
    <row r="26" spans="3:12" x14ac:dyDescent="0.25">
      <c r="C26" s="5"/>
      <c r="D26" s="44" t="s">
        <v>19</v>
      </c>
      <c r="E26" s="5"/>
      <c r="F26" s="5"/>
      <c r="G26" s="45"/>
      <c r="H26" s="5"/>
      <c r="I26" s="19">
        <f>SUM(I22:I25)</f>
        <v>13.012954838709678</v>
      </c>
      <c r="J26" s="5"/>
      <c r="K26" s="5"/>
      <c r="L26" s="5"/>
    </row>
    <row r="27" spans="3:12" x14ac:dyDescent="0.25">
      <c r="C27" s="5"/>
      <c r="D27" s="6" t="s">
        <v>35</v>
      </c>
      <c r="E27" s="5"/>
      <c r="F27" s="5"/>
      <c r="G27" s="46">
        <v>0.02</v>
      </c>
      <c r="H27" s="5"/>
      <c r="I27" s="28">
        <f>SUM(I26*G27)</f>
        <v>0.26025909677419357</v>
      </c>
      <c r="J27" s="5"/>
      <c r="K27" s="5"/>
      <c r="L27" s="5"/>
    </row>
    <row r="28" spans="3:12" x14ac:dyDescent="0.25">
      <c r="C28" s="5"/>
      <c r="D28" s="44" t="s">
        <v>36</v>
      </c>
      <c r="E28" s="5"/>
      <c r="F28" s="5"/>
      <c r="G28" s="45"/>
      <c r="H28" s="5"/>
      <c r="I28" s="19">
        <f>SUM(I26:I27)</f>
        <v>13.273213935483872</v>
      </c>
      <c r="J28" s="5"/>
      <c r="K28" s="5"/>
      <c r="L28" s="5"/>
    </row>
    <row r="29" spans="3:12" x14ac:dyDescent="0.25">
      <c r="C29" s="5"/>
      <c r="D29" s="6" t="s">
        <v>38</v>
      </c>
      <c r="E29" s="5"/>
      <c r="F29" s="5" t="s">
        <v>39</v>
      </c>
      <c r="G29" s="47"/>
      <c r="H29" s="5"/>
      <c r="I29" s="48">
        <v>0.25</v>
      </c>
      <c r="J29" s="5"/>
      <c r="K29" s="5"/>
      <c r="L29" s="5"/>
    </row>
    <row r="30" spans="3:12" x14ac:dyDescent="0.25">
      <c r="C30" s="5"/>
      <c r="D30" s="6" t="s">
        <v>42</v>
      </c>
      <c r="E30" s="5"/>
      <c r="F30" s="5"/>
      <c r="G30" s="47"/>
      <c r="H30" s="5"/>
      <c r="I30" s="48">
        <v>0</v>
      </c>
      <c r="J30" s="5"/>
      <c r="K30" s="5"/>
      <c r="L30" s="5"/>
    </row>
    <row r="31" spans="3:12" ht="15.75" x14ac:dyDescent="0.25">
      <c r="C31" s="49"/>
      <c r="D31" s="50" t="s">
        <v>43</v>
      </c>
      <c r="E31" s="49"/>
      <c r="F31" s="49"/>
      <c r="G31" s="51"/>
      <c r="H31" s="49"/>
      <c r="I31" s="52">
        <f>SUM(I28:I30)</f>
        <v>13.523213935483872</v>
      </c>
      <c r="J31" s="49"/>
      <c r="K31" s="49"/>
      <c r="L31" s="49"/>
    </row>
    <row r="32" spans="3:12" x14ac:dyDescent="0.25">
      <c r="C32" s="14" t="s">
        <v>44</v>
      </c>
      <c r="D32" s="53"/>
      <c r="E32" s="5"/>
      <c r="F32" s="5"/>
      <c r="G32" s="54" t="s">
        <v>45</v>
      </c>
      <c r="H32" s="5"/>
      <c r="I32" s="5"/>
      <c r="J32" s="5"/>
      <c r="K32" s="5"/>
      <c r="L32" s="5"/>
    </row>
  </sheetData>
  <mergeCells count="1">
    <mergeCell ref="E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ply box</vt:lpstr>
      <vt:lpstr>pads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2023-07-09T09:18:26Z</dcterms:modified>
</cp:coreProperties>
</file>