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AVI\Documents\PhD\papers\Yarmouk_collapse\code\"/>
    </mc:Choice>
  </mc:AlternateContent>
  <bookViews>
    <workbookView xWindow="240" yWindow="60" windowWidth="11580" windowHeight="6030" activeTab="1"/>
  </bookViews>
  <sheets>
    <sheet name="Readme" sheetId="6" r:id="rId1"/>
    <sheet name="GR2M" sheetId="1" r:id="rId2"/>
    <sheet name="Graph5" sheetId="7" r:id="rId3"/>
    <sheet name="Graph6" sheetId="8" r:id="rId4"/>
    <sheet name="Graph7" sheetId="4" r:id="rId5"/>
    <sheet name="Graph8" sheetId="3" r:id="rId6"/>
  </sheets>
  <definedNames>
    <definedName name="solver_adj" localSheetId="1" hidden="1">GR2M!$D$12:$D$13</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100</definedName>
    <definedName name="solver_lhs1" localSheetId="1" hidden="1">GR2M!$D$13</definedName>
    <definedName name="solver_lhs2" localSheetId="1" hidden="1">GR2M!$E$13</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1</definedName>
    <definedName name="solver_nwt" localSheetId="1" hidden="1">1</definedName>
    <definedName name="solver_opt" localSheetId="1" hidden="1">GR2M!$Q$2</definedName>
    <definedName name="solver_pre" localSheetId="1" hidden="1">0.000001</definedName>
    <definedName name="solver_rbv" localSheetId="1" hidden="1">1</definedName>
    <definedName name="solver_rel1" localSheetId="1" hidden="1">3</definedName>
    <definedName name="solver_rel2" localSheetId="1" hidden="1">3</definedName>
    <definedName name="solver_rhs1" localSheetId="1" hidden="1">0</definedName>
    <definedName name="solver_rhs2" localSheetId="1" hidden="1">0</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100</definedName>
    <definedName name="solver_tol" localSheetId="1" hidden="1">0.05</definedName>
    <definedName name="solver_typ" localSheetId="1" hidden="1">2</definedName>
    <definedName name="solver_val" localSheetId="1" hidden="1">0</definedName>
    <definedName name="solver_ver" localSheetId="1" hidden="1">3</definedName>
  </definedNames>
  <calcPr calcId="162913"/>
</workbook>
</file>

<file path=xl/calcChain.xml><?xml version="1.0" encoding="utf-8"?>
<calcChain xmlns="http://schemas.openxmlformats.org/spreadsheetml/2006/main">
  <c r="AH40" i="1" l="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D41" i="1" l="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40" i="1"/>
  <c r="AG438"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0" i="1"/>
  <c r="R257" i="1"/>
  <c r="S257" i="1"/>
  <c r="AD257" i="1"/>
  <c r="AE257" i="1"/>
  <c r="R258" i="1"/>
  <c r="S258" i="1"/>
  <c r="AD258" i="1"/>
  <c r="AE258" i="1"/>
  <c r="R259" i="1"/>
  <c r="S259" i="1"/>
  <c r="AD259" i="1"/>
  <c r="AE259" i="1"/>
  <c r="R260" i="1"/>
  <c r="S260" i="1"/>
  <c r="AD260" i="1"/>
  <c r="AE260" i="1"/>
  <c r="R261" i="1"/>
  <c r="S261" i="1"/>
  <c r="AD261" i="1"/>
  <c r="AE261" i="1"/>
  <c r="R262" i="1"/>
  <c r="S262" i="1"/>
  <c r="AD262" i="1"/>
  <c r="AE262" i="1"/>
  <c r="R263" i="1"/>
  <c r="S263" i="1"/>
  <c r="AD263" i="1"/>
  <c r="AE263" i="1"/>
  <c r="R264" i="1"/>
  <c r="S264" i="1"/>
  <c r="AD264" i="1"/>
  <c r="AE264" i="1"/>
  <c r="R265" i="1"/>
  <c r="S265" i="1"/>
  <c r="AD265" i="1"/>
  <c r="AE265" i="1"/>
  <c r="R266" i="1"/>
  <c r="S266" i="1"/>
  <c r="AD266" i="1"/>
  <c r="AE266" i="1"/>
  <c r="R267" i="1"/>
  <c r="S267" i="1"/>
  <c r="AD267" i="1"/>
  <c r="AE267" i="1"/>
  <c r="R268" i="1"/>
  <c r="S268" i="1"/>
  <c r="AD268" i="1"/>
  <c r="AE268" i="1"/>
  <c r="R269" i="1"/>
  <c r="S269" i="1"/>
  <c r="AD269" i="1"/>
  <c r="AE269" i="1"/>
  <c r="R270" i="1"/>
  <c r="S270" i="1"/>
  <c r="AD270" i="1"/>
  <c r="AE270" i="1"/>
  <c r="R271" i="1"/>
  <c r="S271" i="1"/>
  <c r="AD271" i="1"/>
  <c r="AE271" i="1"/>
  <c r="R272" i="1"/>
  <c r="S272" i="1"/>
  <c r="AD272" i="1"/>
  <c r="AE272" i="1"/>
  <c r="R273" i="1"/>
  <c r="S273" i="1"/>
  <c r="AD273" i="1"/>
  <c r="AE273" i="1"/>
  <c r="R274" i="1"/>
  <c r="S274" i="1"/>
  <c r="AD274" i="1"/>
  <c r="AE274" i="1"/>
  <c r="R275" i="1"/>
  <c r="S275" i="1"/>
  <c r="AD275" i="1"/>
  <c r="AE275" i="1"/>
  <c r="R276" i="1"/>
  <c r="S276" i="1"/>
  <c r="AD276" i="1"/>
  <c r="AE276" i="1"/>
  <c r="R277" i="1"/>
  <c r="S277" i="1"/>
  <c r="AD277" i="1"/>
  <c r="AE277" i="1"/>
  <c r="R278" i="1"/>
  <c r="S278" i="1"/>
  <c r="AD278" i="1"/>
  <c r="AE278" i="1"/>
  <c r="R279" i="1"/>
  <c r="S279" i="1"/>
  <c r="AD279" i="1"/>
  <c r="AE279" i="1"/>
  <c r="R280" i="1"/>
  <c r="S280" i="1"/>
  <c r="AD280" i="1"/>
  <c r="AE280" i="1"/>
  <c r="R281" i="1"/>
  <c r="S281" i="1"/>
  <c r="AD281" i="1"/>
  <c r="AE281" i="1"/>
  <c r="R282" i="1"/>
  <c r="S282" i="1"/>
  <c r="AD282" i="1"/>
  <c r="AE282" i="1"/>
  <c r="R283" i="1"/>
  <c r="S283" i="1"/>
  <c r="AD283" i="1"/>
  <c r="AE283" i="1"/>
  <c r="R284" i="1"/>
  <c r="S284" i="1"/>
  <c r="AD284" i="1"/>
  <c r="AE284" i="1"/>
  <c r="R285" i="1"/>
  <c r="S285" i="1"/>
  <c r="AD285" i="1"/>
  <c r="AE285" i="1"/>
  <c r="R286" i="1"/>
  <c r="S286" i="1"/>
  <c r="AD286" i="1"/>
  <c r="AE286" i="1"/>
  <c r="R287" i="1"/>
  <c r="S287" i="1"/>
  <c r="AD287" i="1"/>
  <c r="AE287" i="1"/>
  <c r="R288" i="1"/>
  <c r="S288" i="1"/>
  <c r="AD288" i="1"/>
  <c r="AE288" i="1"/>
  <c r="R289" i="1"/>
  <c r="S289" i="1"/>
  <c r="AD289" i="1"/>
  <c r="AE289" i="1"/>
  <c r="R290" i="1"/>
  <c r="S290" i="1"/>
  <c r="AD290" i="1"/>
  <c r="AE290" i="1"/>
  <c r="R291" i="1"/>
  <c r="S291" i="1"/>
  <c r="AD291" i="1"/>
  <c r="AE291" i="1"/>
  <c r="R292" i="1"/>
  <c r="S292" i="1"/>
  <c r="AD292" i="1"/>
  <c r="AE292" i="1"/>
  <c r="R293" i="1"/>
  <c r="S293" i="1"/>
  <c r="AD293" i="1"/>
  <c r="AE293" i="1"/>
  <c r="R294" i="1"/>
  <c r="S294" i="1"/>
  <c r="AD294" i="1"/>
  <c r="AE294" i="1"/>
  <c r="R295" i="1"/>
  <c r="S295" i="1"/>
  <c r="AD295" i="1"/>
  <c r="AE295" i="1"/>
  <c r="R296" i="1"/>
  <c r="S296" i="1"/>
  <c r="AD296" i="1"/>
  <c r="AE296" i="1"/>
  <c r="R297" i="1"/>
  <c r="S297" i="1"/>
  <c r="AD297" i="1"/>
  <c r="AE297" i="1"/>
  <c r="R298" i="1"/>
  <c r="S298" i="1"/>
  <c r="AD298" i="1"/>
  <c r="AE298" i="1"/>
  <c r="R299" i="1"/>
  <c r="S299" i="1"/>
  <c r="AD299" i="1"/>
  <c r="AE299" i="1"/>
  <c r="R300" i="1"/>
  <c r="S300" i="1"/>
  <c r="AD300" i="1"/>
  <c r="AE300" i="1"/>
  <c r="R301" i="1"/>
  <c r="S301" i="1"/>
  <c r="AD301" i="1"/>
  <c r="AE301" i="1"/>
  <c r="R302" i="1"/>
  <c r="S302" i="1"/>
  <c r="AD302" i="1"/>
  <c r="AE302" i="1"/>
  <c r="R303" i="1"/>
  <c r="S303" i="1"/>
  <c r="AD303" i="1"/>
  <c r="AE303" i="1"/>
  <c r="R304" i="1"/>
  <c r="S304" i="1"/>
  <c r="AD304" i="1"/>
  <c r="AE304" i="1"/>
  <c r="R305" i="1"/>
  <c r="S305" i="1"/>
  <c r="AD305" i="1"/>
  <c r="AE305" i="1"/>
  <c r="R306" i="1"/>
  <c r="S306" i="1"/>
  <c r="AD306" i="1"/>
  <c r="AE306" i="1"/>
  <c r="R307" i="1"/>
  <c r="S307" i="1"/>
  <c r="AD307" i="1"/>
  <c r="AE307" i="1"/>
  <c r="R308" i="1"/>
  <c r="S308" i="1"/>
  <c r="AD308" i="1"/>
  <c r="AE308" i="1"/>
  <c r="R309" i="1"/>
  <c r="S309" i="1"/>
  <c r="AD309" i="1"/>
  <c r="AE309" i="1"/>
  <c r="R310" i="1"/>
  <c r="S310" i="1"/>
  <c r="AD310" i="1"/>
  <c r="AE310" i="1"/>
  <c r="R311" i="1"/>
  <c r="S311" i="1"/>
  <c r="AD311" i="1"/>
  <c r="AE311" i="1"/>
  <c r="R312" i="1"/>
  <c r="S312" i="1"/>
  <c r="AD312" i="1"/>
  <c r="AE312" i="1"/>
  <c r="R313" i="1"/>
  <c r="S313" i="1"/>
  <c r="AD313" i="1"/>
  <c r="AE313" i="1"/>
  <c r="R314" i="1"/>
  <c r="S314" i="1"/>
  <c r="AD314" i="1"/>
  <c r="AE314" i="1"/>
  <c r="R315" i="1"/>
  <c r="S315" i="1"/>
  <c r="AD315" i="1"/>
  <c r="AE315" i="1"/>
  <c r="R316" i="1"/>
  <c r="S316" i="1"/>
  <c r="AD316" i="1"/>
  <c r="AE316" i="1"/>
  <c r="R317" i="1"/>
  <c r="S317" i="1"/>
  <c r="AD317" i="1"/>
  <c r="AE317" i="1"/>
  <c r="R318" i="1"/>
  <c r="S318" i="1"/>
  <c r="AD318" i="1"/>
  <c r="AE318" i="1"/>
  <c r="R319" i="1"/>
  <c r="S319" i="1"/>
  <c r="AD319" i="1"/>
  <c r="AE319" i="1"/>
  <c r="R320" i="1"/>
  <c r="S320" i="1"/>
  <c r="AD320" i="1"/>
  <c r="AE320" i="1"/>
  <c r="R321" i="1"/>
  <c r="S321" i="1"/>
  <c r="AD321" i="1"/>
  <c r="AE321" i="1"/>
  <c r="R322" i="1"/>
  <c r="S322" i="1"/>
  <c r="AD322" i="1"/>
  <c r="AE322" i="1"/>
  <c r="R323" i="1"/>
  <c r="S323" i="1"/>
  <c r="AD323" i="1"/>
  <c r="AE323" i="1"/>
  <c r="R324" i="1"/>
  <c r="S324" i="1"/>
  <c r="AD324" i="1"/>
  <c r="AE324" i="1"/>
  <c r="R325" i="1"/>
  <c r="S325" i="1"/>
  <c r="AD325" i="1"/>
  <c r="AE325" i="1"/>
  <c r="R326" i="1"/>
  <c r="S326" i="1"/>
  <c r="AD326" i="1"/>
  <c r="AE326" i="1"/>
  <c r="R327" i="1"/>
  <c r="S327" i="1"/>
  <c r="AD327" i="1"/>
  <c r="AE327" i="1"/>
  <c r="R328" i="1"/>
  <c r="S328" i="1"/>
  <c r="AD328" i="1"/>
  <c r="AE328" i="1"/>
  <c r="R329" i="1"/>
  <c r="S329" i="1"/>
  <c r="AD329" i="1"/>
  <c r="AE329" i="1"/>
  <c r="R330" i="1"/>
  <c r="S330" i="1"/>
  <c r="AD330" i="1"/>
  <c r="AE330" i="1"/>
  <c r="R331" i="1"/>
  <c r="S331" i="1"/>
  <c r="AD331" i="1"/>
  <c r="AE331" i="1"/>
  <c r="R332" i="1"/>
  <c r="S332" i="1"/>
  <c r="AD332" i="1"/>
  <c r="AE332" i="1"/>
  <c r="R333" i="1"/>
  <c r="S333" i="1"/>
  <c r="AD333" i="1"/>
  <c r="AE333" i="1"/>
  <c r="R334" i="1"/>
  <c r="S334" i="1"/>
  <c r="AD334" i="1"/>
  <c r="AE334" i="1"/>
  <c r="R335" i="1"/>
  <c r="S335" i="1"/>
  <c r="AD335" i="1"/>
  <c r="AE335" i="1"/>
  <c r="R336" i="1"/>
  <c r="S336" i="1"/>
  <c r="AD336" i="1"/>
  <c r="AE336" i="1"/>
  <c r="R337" i="1"/>
  <c r="S337" i="1"/>
  <c r="AD337" i="1"/>
  <c r="AE337" i="1"/>
  <c r="R338" i="1"/>
  <c r="S338" i="1"/>
  <c r="AD338" i="1"/>
  <c r="AE338" i="1"/>
  <c r="R339" i="1"/>
  <c r="S339" i="1"/>
  <c r="AD339" i="1"/>
  <c r="AE339" i="1"/>
  <c r="R340" i="1"/>
  <c r="S340" i="1"/>
  <c r="AD340" i="1"/>
  <c r="AE340" i="1"/>
  <c r="R341" i="1"/>
  <c r="S341" i="1"/>
  <c r="AD341" i="1"/>
  <c r="AE341" i="1"/>
  <c r="R342" i="1"/>
  <c r="S342" i="1"/>
  <c r="AD342" i="1"/>
  <c r="AE342" i="1"/>
  <c r="R343" i="1"/>
  <c r="S343" i="1"/>
  <c r="AD343" i="1"/>
  <c r="AE343" i="1"/>
  <c r="R344" i="1"/>
  <c r="S344" i="1"/>
  <c r="AD344" i="1"/>
  <c r="AE344" i="1"/>
  <c r="R345" i="1"/>
  <c r="S345" i="1"/>
  <c r="AD345" i="1"/>
  <c r="AE345" i="1"/>
  <c r="R346" i="1"/>
  <c r="S346" i="1"/>
  <c r="AD346" i="1"/>
  <c r="AE346" i="1"/>
  <c r="R347" i="1"/>
  <c r="S347" i="1"/>
  <c r="AD347" i="1"/>
  <c r="AE347" i="1"/>
  <c r="R348" i="1"/>
  <c r="S348" i="1"/>
  <c r="AD348" i="1"/>
  <c r="AE348" i="1"/>
  <c r="R349" i="1"/>
  <c r="S349" i="1"/>
  <c r="AD349" i="1"/>
  <c r="AE349" i="1"/>
  <c r="R350" i="1"/>
  <c r="S350" i="1"/>
  <c r="AD350" i="1"/>
  <c r="AE350" i="1"/>
  <c r="R351" i="1"/>
  <c r="S351" i="1"/>
  <c r="AD351" i="1"/>
  <c r="AE351" i="1"/>
  <c r="R352" i="1"/>
  <c r="S352" i="1"/>
  <c r="AD352" i="1"/>
  <c r="AE352" i="1"/>
  <c r="R353" i="1"/>
  <c r="S353" i="1"/>
  <c r="AD353" i="1"/>
  <c r="AE353" i="1"/>
  <c r="R354" i="1"/>
  <c r="S354" i="1"/>
  <c r="AD354" i="1"/>
  <c r="AE354" i="1"/>
  <c r="R355" i="1"/>
  <c r="S355" i="1"/>
  <c r="AD355" i="1"/>
  <c r="AE355" i="1"/>
  <c r="R356" i="1"/>
  <c r="S356" i="1"/>
  <c r="AD356" i="1"/>
  <c r="AE356" i="1"/>
  <c r="R357" i="1"/>
  <c r="S357" i="1"/>
  <c r="AD357" i="1"/>
  <c r="AE357" i="1"/>
  <c r="R358" i="1"/>
  <c r="S358" i="1"/>
  <c r="AD358" i="1"/>
  <c r="AE358" i="1"/>
  <c r="R359" i="1"/>
  <c r="S359" i="1"/>
  <c r="AD359" i="1"/>
  <c r="AE359" i="1"/>
  <c r="R360" i="1"/>
  <c r="S360" i="1"/>
  <c r="AD360" i="1"/>
  <c r="AE360" i="1"/>
  <c r="R361" i="1"/>
  <c r="S361" i="1"/>
  <c r="AD361" i="1"/>
  <c r="AE361" i="1"/>
  <c r="R362" i="1"/>
  <c r="S362" i="1"/>
  <c r="AD362" i="1"/>
  <c r="AE362" i="1"/>
  <c r="R363" i="1"/>
  <c r="S363" i="1"/>
  <c r="AD363" i="1"/>
  <c r="AE363" i="1"/>
  <c r="R364" i="1"/>
  <c r="S364" i="1"/>
  <c r="AD364" i="1"/>
  <c r="AE364" i="1"/>
  <c r="R365" i="1"/>
  <c r="S365" i="1"/>
  <c r="AD365" i="1"/>
  <c r="AE365" i="1"/>
  <c r="R366" i="1"/>
  <c r="S366" i="1"/>
  <c r="AD366" i="1"/>
  <c r="AE366" i="1"/>
  <c r="R367" i="1"/>
  <c r="S367" i="1"/>
  <c r="AD367" i="1"/>
  <c r="AE367" i="1"/>
  <c r="R368" i="1"/>
  <c r="S368" i="1"/>
  <c r="AD368" i="1"/>
  <c r="AE368" i="1"/>
  <c r="R369" i="1"/>
  <c r="S369" i="1"/>
  <c r="AD369" i="1"/>
  <c r="AE369" i="1"/>
  <c r="R370" i="1"/>
  <c r="S370" i="1"/>
  <c r="AD370" i="1"/>
  <c r="AE370" i="1"/>
  <c r="R371" i="1"/>
  <c r="S371" i="1"/>
  <c r="AD371" i="1"/>
  <c r="AE371" i="1"/>
  <c r="R372" i="1"/>
  <c r="S372" i="1"/>
  <c r="AD372" i="1"/>
  <c r="AE372" i="1"/>
  <c r="R373" i="1"/>
  <c r="S373" i="1"/>
  <c r="AD373" i="1"/>
  <c r="AE373" i="1"/>
  <c r="R374" i="1"/>
  <c r="S374" i="1"/>
  <c r="AD374" i="1"/>
  <c r="AE374" i="1"/>
  <c r="R375" i="1"/>
  <c r="S375" i="1"/>
  <c r="AD375" i="1"/>
  <c r="AE375" i="1"/>
  <c r="R376" i="1"/>
  <c r="S376" i="1"/>
  <c r="AD376" i="1"/>
  <c r="AE376" i="1"/>
  <c r="R377" i="1"/>
  <c r="S377" i="1"/>
  <c r="AD377" i="1"/>
  <c r="AE377" i="1"/>
  <c r="R378" i="1"/>
  <c r="S378" i="1"/>
  <c r="AD378" i="1"/>
  <c r="AE378" i="1"/>
  <c r="R379" i="1"/>
  <c r="S379" i="1"/>
  <c r="AD379" i="1"/>
  <c r="AE379" i="1"/>
  <c r="R380" i="1"/>
  <c r="S380" i="1"/>
  <c r="AD380" i="1"/>
  <c r="AE380" i="1"/>
  <c r="R381" i="1"/>
  <c r="S381" i="1"/>
  <c r="AD381" i="1"/>
  <c r="AE381" i="1"/>
  <c r="R382" i="1"/>
  <c r="S382" i="1"/>
  <c r="AD382" i="1"/>
  <c r="AE382" i="1"/>
  <c r="R383" i="1"/>
  <c r="S383" i="1"/>
  <c r="AD383" i="1"/>
  <c r="AE383" i="1"/>
  <c r="R384" i="1"/>
  <c r="S384" i="1"/>
  <c r="AD384" i="1"/>
  <c r="AE384" i="1"/>
  <c r="R385" i="1"/>
  <c r="S385" i="1"/>
  <c r="AD385" i="1"/>
  <c r="AE385" i="1"/>
  <c r="R386" i="1"/>
  <c r="S386" i="1"/>
  <c r="AD386" i="1"/>
  <c r="AE386" i="1"/>
  <c r="R387" i="1"/>
  <c r="S387" i="1"/>
  <c r="AD387" i="1"/>
  <c r="AE387" i="1"/>
  <c r="R388" i="1"/>
  <c r="S388" i="1"/>
  <c r="AD388" i="1"/>
  <c r="AE388" i="1"/>
  <c r="R389" i="1"/>
  <c r="S389" i="1"/>
  <c r="AD389" i="1"/>
  <c r="AE389" i="1"/>
  <c r="R390" i="1"/>
  <c r="S390" i="1"/>
  <c r="AD390" i="1"/>
  <c r="AE390" i="1"/>
  <c r="R391" i="1"/>
  <c r="S391" i="1"/>
  <c r="AD391" i="1"/>
  <c r="AE391" i="1"/>
  <c r="R392" i="1"/>
  <c r="S392" i="1"/>
  <c r="AD392" i="1"/>
  <c r="AE392" i="1"/>
  <c r="R393" i="1"/>
  <c r="S393" i="1"/>
  <c r="AD393" i="1"/>
  <c r="AE393" i="1"/>
  <c r="R394" i="1"/>
  <c r="S394" i="1"/>
  <c r="AD394" i="1"/>
  <c r="AE394" i="1"/>
  <c r="R395" i="1"/>
  <c r="S395" i="1"/>
  <c r="AD395" i="1"/>
  <c r="AE395" i="1"/>
  <c r="R396" i="1"/>
  <c r="S396" i="1"/>
  <c r="AD396" i="1"/>
  <c r="AE396" i="1"/>
  <c r="R397" i="1"/>
  <c r="S397" i="1"/>
  <c r="AD397" i="1"/>
  <c r="AE397" i="1"/>
  <c r="R398" i="1"/>
  <c r="S398" i="1"/>
  <c r="AD398" i="1"/>
  <c r="AE398" i="1"/>
  <c r="R399" i="1"/>
  <c r="S399" i="1"/>
  <c r="AD399" i="1"/>
  <c r="AE399" i="1"/>
  <c r="R400" i="1"/>
  <c r="S400" i="1"/>
  <c r="AD400" i="1"/>
  <c r="AE400" i="1"/>
  <c r="R401" i="1"/>
  <c r="S401" i="1"/>
  <c r="AD401" i="1"/>
  <c r="AE401" i="1"/>
  <c r="R402" i="1"/>
  <c r="S402" i="1"/>
  <c r="AD402" i="1"/>
  <c r="AE402" i="1"/>
  <c r="R403" i="1"/>
  <c r="S403" i="1"/>
  <c r="AD403" i="1"/>
  <c r="AE403" i="1"/>
  <c r="R404" i="1"/>
  <c r="S404" i="1"/>
  <c r="AD404" i="1"/>
  <c r="AE404" i="1"/>
  <c r="R405" i="1"/>
  <c r="S405" i="1"/>
  <c r="AD405" i="1"/>
  <c r="AE405" i="1"/>
  <c r="R406" i="1"/>
  <c r="S406" i="1"/>
  <c r="AD406" i="1"/>
  <c r="AE406" i="1"/>
  <c r="R407" i="1"/>
  <c r="S407" i="1"/>
  <c r="AD407" i="1"/>
  <c r="AE407" i="1"/>
  <c r="R408" i="1"/>
  <c r="S408" i="1"/>
  <c r="AD408" i="1"/>
  <c r="AE408" i="1"/>
  <c r="R409" i="1"/>
  <c r="S409" i="1"/>
  <c r="AD409" i="1"/>
  <c r="AE409" i="1"/>
  <c r="R410" i="1"/>
  <c r="S410" i="1"/>
  <c r="AD410" i="1"/>
  <c r="AE410" i="1"/>
  <c r="R411" i="1"/>
  <c r="S411" i="1"/>
  <c r="AD411" i="1"/>
  <c r="AE411" i="1"/>
  <c r="R412" i="1"/>
  <c r="S412" i="1"/>
  <c r="AD412" i="1"/>
  <c r="AE412" i="1"/>
  <c r="R413" i="1"/>
  <c r="S413" i="1"/>
  <c r="AD413" i="1"/>
  <c r="AE413" i="1"/>
  <c r="R414" i="1"/>
  <c r="S414" i="1"/>
  <c r="AD414" i="1"/>
  <c r="AE414" i="1"/>
  <c r="R415" i="1"/>
  <c r="S415" i="1"/>
  <c r="AD415" i="1"/>
  <c r="AE415" i="1"/>
  <c r="R416" i="1"/>
  <c r="S416" i="1"/>
  <c r="AD416" i="1"/>
  <c r="AE416" i="1"/>
  <c r="R417" i="1"/>
  <c r="S417" i="1"/>
  <c r="AD417" i="1"/>
  <c r="AE417" i="1"/>
  <c r="R418" i="1"/>
  <c r="S418" i="1"/>
  <c r="AD418" i="1"/>
  <c r="AE418" i="1"/>
  <c r="R419" i="1"/>
  <c r="S419" i="1"/>
  <c r="AD419" i="1"/>
  <c r="AE419" i="1"/>
  <c r="R420" i="1"/>
  <c r="S420" i="1"/>
  <c r="AD420" i="1"/>
  <c r="AE420" i="1"/>
  <c r="R421" i="1"/>
  <c r="S421" i="1"/>
  <c r="AD421" i="1"/>
  <c r="AE421" i="1"/>
  <c r="R422" i="1"/>
  <c r="S422" i="1"/>
  <c r="AD422" i="1"/>
  <c r="AE422" i="1"/>
  <c r="R423" i="1"/>
  <c r="S423" i="1"/>
  <c r="AD423" i="1"/>
  <c r="AE423" i="1"/>
  <c r="R424" i="1"/>
  <c r="S424" i="1"/>
  <c r="AD424" i="1"/>
  <c r="AE424" i="1"/>
  <c r="R425" i="1"/>
  <c r="S425" i="1"/>
  <c r="AD425" i="1"/>
  <c r="AE425" i="1"/>
  <c r="R426" i="1"/>
  <c r="S426" i="1"/>
  <c r="AD426" i="1"/>
  <c r="AE426" i="1"/>
  <c r="R427" i="1"/>
  <c r="S427" i="1"/>
  <c r="AD427" i="1"/>
  <c r="AE427" i="1"/>
  <c r="R428" i="1"/>
  <c r="S428" i="1"/>
  <c r="AD428" i="1"/>
  <c r="AE428" i="1"/>
  <c r="R429" i="1"/>
  <c r="S429" i="1"/>
  <c r="AD429" i="1"/>
  <c r="AE429" i="1"/>
  <c r="R430" i="1"/>
  <c r="S430" i="1"/>
  <c r="AD430" i="1"/>
  <c r="AE430" i="1"/>
  <c r="R431" i="1"/>
  <c r="S431" i="1"/>
  <c r="AD431" i="1"/>
  <c r="AE431" i="1"/>
  <c r="R432" i="1"/>
  <c r="S432" i="1"/>
  <c r="AD432" i="1"/>
  <c r="AE432" i="1"/>
  <c r="R433" i="1"/>
  <c r="S433" i="1"/>
  <c r="AD433" i="1"/>
  <c r="AE433" i="1"/>
  <c r="R434" i="1"/>
  <c r="S434" i="1"/>
  <c r="AD434" i="1"/>
  <c r="AE434" i="1"/>
  <c r="R435" i="1"/>
  <c r="S435" i="1"/>
  <c r="AD435" i="1"/>
  <c r="AE435" i="1"/>
  <c r="R436" i="1"/>
  <c r="S436" i="1"/>
  <c r="AD436" i="1"/>
  <c r="AE436" i="1"/>
  <c r="R437" i="1"/>
  <c r="S437" i="1"/>
  <c r="AD437" i="1"/>
  <c r="AE437" i="1"/>
  <c r="R438" i="1"/>
  <c r="S438" i="1"/>
  <c r="AD438" i="1"/>
  <c r="AE438" i="1"/>
  <c r="L7" i="1" l="1"/>
  <c r="L4" i="1"/>
  <c r="L32" i="1"/>
  <c r="L28" i="1"/>
  <c r="L24" i="1"/>
  <c r="L20" i="1"/>
  <c r="L16" i="1"/>
  <c r="L12" i="1"/>
  <c r="L8" i="1"/>
  <c r="L33" i="1"/>
  <c r="L29" i="1"/>
  <c r="L25" i="1"/>
  <c r="L21" i="1"/>
  <c r="L17" i="1"/>
  <c r="L13" i="1"/>
  <c r="L9" i="1"/>
  <c r="L5" i="1"/>
  <c r="L34" i="1"/>
  <c r="L30" i="1"/>
  <c r="L26" i="1"/>
  <c r="L22" i="1"/>
  <c r="L18" i="1"/>
  <c r="L14" i="1"/>
  <c r="L10" i="1"/>
  <c r="L6" i="1"/>
  <c r="L35" i="1"/>
  <c r="L31" i="1"/>
  <c r="L27" i="1"/>
  <c r="L23" i="1"/>
  <c r="L19" i="1"/>
  <c r="L15" i="1"/>
  <c r="L11" i="1"/>
  <c r="M11" i="1" l="1"/>
  <c r="M14" i="1"/>
  <c r="M16" i="1"/>
  <c r="M9" i="1"/>
  <c r="M19" i="1"/>
  <c r="M17" i="1"/>
  <c r="M28" i="1"/>
  <c r="M26" i="1"/>
  <c r="M22" i="1"/>
  <c r="M5" i="1"/>
  <c r="M24" i="1"/>
  <c r="R184" i="1"/>
  <c r="S184" i="1"/>
  <c r="AD184" i="1"/>
  <c r="AE184" i="1"/>
  <c r="R185" i="1"/>
  <c r="S185" i="1"/>
  <c r="AD185" i="1"/>
  <c r="AE185" i="1"/>
  <c r="R186" i="1"/>
  <c r="S186" i="1"/>
  <c r="AD186" i="1"/>
  <c r="AE186" i="1"/>
  <c r="R187" i="1"/>
  <c r="S187" i="1"/>
  <c r="AD187" i="1"/>
  <c r="AE187" i="1"/>
  <c r="R188" i="1"/>
  <c r="S188" i="1"/>
  <c r="AD188" i="1"/>
  <c r="AE188" i="1"/>
  <c r="R189" i="1"/>
  <c r="S189" i="1"/>
  <c r="AD189" i="1"/>
  <c r="AE189" i="1"/>
  <c r="R190" i="1"/>
  <c r="S190" i="1"/>
  <c r="AD190" i="1"/>
  <c r="AE190" i="1"/>
  <c r="R191" i="1"/>
  <c r="S191" i="1"/>
  <c r="AD191" i="1"/>
  <c r="AE191" i="1"/>
  <c r="R192" i="1"/>
  <c r="S192" i="1"/>
  <c r="AD192" i="1"/>
  <c r="AE192" i="1"/>
  <c r="R193" i="1"/>
  <c r="S193" i="1"/>
  <c r="AD193" i="1"/>
  <c r="AE193" i="1"/>
  <c r="R194" i="1"/>
  <c r="S194" i="1"/>
  <c r="AD194" i="1"/>
  <c r="AE194" i="1"/>
  <c r="R195" i="1"/>
  <c r="S195" i="1"/>
  <c r="AD195" i="1"/>
  <c r="AE195" i="1"/>
  <c r="R196" i="1"/>
  <c r="S196" i="1"/>
  <c r="AD196" i="1"/>
  <c r="AE196" i="1"/>
  <c r="R197" i="1"/>
  <c r="S197" i="1"/>
  <c r="AD197" i="1"/>
  <c r="AE197" i="1"/>
  <c r="R198" i="1"/>
  <c r="S198" i="1"/>
  <c r="AD198" i="1"/>
  <c r="AE198" i="1"/>
  <c r="R199" i="1"/>
  <c r="S199" i="1"/>
  <c r="AD199" i="1"/>
  <c r="AE199" i="1"/>
  <c r="R200" i="1"/>
  <c r="S200" i="1"/>
  <c r="AD200" i="1"/>
  <c r="AE200" i="1"/>
  <c r="R201" i="1"/>
  <c r="S201" i="1"/>
  <c r="AD201" i="1"/>
  <c r="AE201" i="1"/>
  <c r="R202" i="1"/>
  <c r="S202" i="1"/>
  <c r="AD202" i="1"/>
  <c r="AE202" i="1"/>
  <c r="R203" i="1"/>
  <c r="S203" i="1"/>
  <c r="AD203" i="1"/>
  <c r="AE203" i="1"/>
  <c r="R204" i="1"/>
  <c r="S204" i="1"/>
  <c r="AD204" i="1"/>
  <c r="AE204" i="1"/>
  <c r="R205" i="1"/>
  <c r="S205" i="1"/>
  <c r="AD205" i="1"/>
  <c r="AE205" i="1"/>
  <c r="R206" i="1"/>
  <c r="S206" i="1"/>
  <c r="AD206" i="1"/>
  <c r="AE206" i="1"/>
  <c r="R207" i="1"/>
  <c r="S207" i="1"/>
  <c r="AD207" i="1"/>
  <c r="AE207" i="1"/>
  <c r="R208" i="1"/>
  <c r="S208" i="1"/>
  <c r="AD208" i="1"/>
  <c r="AE208" i="1"/>
  <c r="R209" i="1"/>
  <c r="S209" i="1"/>
  <c r="AD209" i="1"/>
  <c r="AE209" i="1"/>
  <c r="R210" i="1"/>
  <c r="S210" i="1"/>
  <c r="AD210" i="1"/>
  <c r="AE210" i="1"/>
  <c r="R211" i="1"/>
  <c r="S211" i="1"/>
  <c r="AD211" i="1"/>
  <c r="AE211" i="1"/>
  <c r="R212" i="1"/>
  <c r="S212" i="1"/>
  <c r="AD212" i="1"/>
  <c r="AE212" i="1"/>
  <c r="R213" i="1"/>
  <c r="S213" i="1"/>
  <c r="AD213" i="1"/>
  <c r="AE213" i="1"/>
  <c r="R214" i="1"/>
  <c r="S214" i="1"/>
  <c r="AD214" i="1"/>
  <c r="AE214" i="1"/>
  <c r="R215" i="1"/>
  <c r="S215" i="1"/>
  <c r="AD215" i="1"/>
  <c r="AE215" i="1"/>
  <c r="R216" i="1"/>
  <c r="S216" i="1"/>
  <c r="AD216" i="1"/>
  <c r="AE216" i="1"/>
  <c r="R217" i="1"/>
  <c r="S217" i="1"/>
  <c r="AD217" i="1"/>
  <c r="AE217" i="1"/>
  <c r="R218" i="1"/>
  <c r="S218" i="1"/>
  <c r="AD218" i="1"/>
  <c r="AE218" i="1"/>
  <c r="R219" i="1"/>
  <c r="S219" i="1"/>
  <c r="AD219" i="1"/>
  <c r="AE219" i="1"/>
  <c r="R220" i="1"/>
  <c r="S220" i="1"/>
  <c r="AD220" i="1"/>
  <c r="AE220" i="1"/>
  <c r="R221" i="1"/>
  <c r="S221" i="1"/>
  <c r="AD221" i="1"/>
  <c r="AE221" i="1"/>
  <c r="R222" i="1"/>
  <c r="S222" i="1"/>
  <c r="AD222" i="1"/>
  <c r="AE222" i="1"/>
  <c r="R223" i="1"/>
  <c r="S223" i="1"/>
  <c r="AD223" i="1"/>
  <c r="AE223" i="1"/>
  <c r="R224" i="1"/>
  <c r="S224" i="1"/>
  <c r="AD224" i="1"/>
  <c r="AE224" i="1"/>
  <c r="R225" i="1"/>
  <c r="S225" i="1"/>
  <c r="AD225" i="1"/>
  <c r="AE225" i="1"/>
  <c r="R226" i="1"/>
  <c r="S226" i="1"/>
  <c r="AD226" i="1"/>
  <c r="AE226" i="1"/>
  <c r="R227" i="1"/>
  <c r="S227" i="1"/>
  <c r="AD227" i="1"/>
  <c r="AE227" i="1"/>
  <c r="R228" i="1"/>
  <c r="S228" i="1"/>
  <c r="AD228" i="1"/>
  <c r="AE228" i="1"/>
  <c r="R229" i="1"/>
  <c r="S229" i="1"/>
  <c r="AD229" i="1"/>
  <c r="AE229" i="1"/>
  <c r="R230" i="1"/>
  <c r="S230" i="1"/>
  <c r="AD230" i="1"/>
  <c r="AE230" i="1"/>
  <c r="R231" i="1"/>
  <c r="S231" i="1"/>
  <c r="AD231" i="1"/>
  <c r="AE231" i="1"/>
  <c r="R232" i="1"/>
  <c r="S232" i="1"/>
  <c r="AD232" i="1"/>
  <c r="AE232" i="1"/>
  <c r="R233" i="1"/>
  <c r="S233" i="1"/>
  <c r="AD233" i="1"/>
  <c r="AE233" i="1"/>
  <c r="R234" i="1"/>
  <c r="S234" i="1"/>
  <c r="AD234" i="1"/>
  <c r="AE234" i="1"/>
  <c r="R235" i="1"/>
  <c r="S235" i="1"/>
  <c r="AD235" i="1"/>
  <c r="AE235" i="1"/>
  <c r="R236" i="1"/>
  <c r="S236" i="1"/>
  <c r="AD236" i="1"/>
  <c r="AE236" i="1"/>
  <c r="R237" i="1"/>
  <c r="S237" i="1"/>
  <c r="AD237" i="1"/>
  <c r="AE237" i="1"/>
  <c r="R238" i="1"/>
  <c r="S238" i="1"/>
  <c r="AD238" i="1"/>
  <c r="AE238" i="1"/>
  <c r="R239" i="1"/>
  <c r="S239" i="1"/>
  <c r="AD239" i="1"/>
  <c r="AE239" i="1"/>
  <c r="R240" i="1"/>
  <c r="S240" i="1"/>
  <c r="AD240" i="1"/>
  <c r="AE240" i="1"/>
  <c r="R241" i="1"/>
  <c r="S241" i="1"/>
  <c r="AD241" i="1"/>
  <c r="AE241" i="1"/>
  <c r="R242" i="1"/>
  <c r="S242" i="1"/>
  <c r="AD242" i="1"/>
  <c r="AE242" i="1"/>
  <c r="R243" i="1"/>
  <c r="S243" i="1"/>
  <c r="AD243" i="1"/>
  <c r="AE243" i="1"/>
  <c r="R244" i="1"/>
  <c r="S244" i="1"/>
  <c r="AD244" i="1"/>
  <c r="AE244" i="1"/>
  <c r="R245" i="1"/>
  <c r="S245" i="1"/>
  <c r="AD245" i="1"/>
  <c r="AE245" i="1"/>
  <c r="R246" i="1"/>
  <c r="S246" i="1"/>
  <c r="AD246" i="1"/>
  <c r="AE246" i="1"/>
  <c r="R247" i="1"/>
  <c r="S247" i="1"/>
  <c r="AD247" i="1"/>
  <c r="AE247" i="1"/>
  <c r="R248" i="1"/>
  <c r="S248" i="1"/>
  <c r="AD248" i="1"/>
  <c r="AE248" i="1"/>
  <c r="R249" i="1"/>
  <c r="S249" i="1"/>
  <c r="AD249" i="1"/>
  <c r="AE249" i="1"/>
  <c r="R250" i="1"/>
  <c r="S250" i="1"/>
  <c r="AD250" i="1"/>
  <c r="AE250" i="1"/>
  <c r="R251" i="1"/>
  <c r="S251" i="1"/>
  <c r="AD251" i="1"/>
  <c r="AE251" i="1"/>
  <c r="R252" i="1"/>
  <c r="S252" i="1"/>
  <c r="AD252" i="1"/>
  <c r="AE252" i="1"/>
  <c r="R253" i="1"/>
  <c r="S253" i="1"/>
  <c r="AD253" i="1"/>
  <c r="AE253" i="1"/>
  <c r="R254" i="1"/>
  <c r="S254" i="1"/>
  <c r="AD254" i="1"/>
  <c r="AE254" i="1"/>
  <c r="R255" i="1"/>
  <c r="S255" i="1"/>
  <c r="AD255" i="1"/>
  <c r="AE255" i="1"/>
  <c r="R256" i="1"/>
  <c r="S256" i="1"/>
  <c r="AD256" i="1"/>
  <c r="AE256" i="1"/>
  <c r="M29" i="1" l="1"/>
  <c r="M31" i="1"/>
  <c r="M7" i="1"/>
  <c r="M4" i="1"/>
  <c r="M34" i="1"/>
  <c r="M8" i="1"/>
  <c r="M6" i="1"/>
  <c r="M20" i="1"/>
  <c r="M18" i="1"/>
  <c r="M27" i="1"/>
  <c r="M13" i="1"/>
  <c r="M15" i="1"/>
  <c r="M12" i="1"/>
  <c r="M21" i="1"/>
  <c r="M23" i="1"/>
  <c r="M33" i="1"/>
  <c r="M35" i="1"/>
  <c r="M32" i="1"/>
  <c r="M30" i="1"/>
  <c r="M25" i="1"/>
  <c r="M10" i="1"/>
  <c r="E23" i="1" l="1"/>
  <c r="E22" i="1"/>
  <c r="E13" i="1"/>
  <c r="E12" i="1"/>
  <c r="E16" i="1" s="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R41" i="1"/>
  <c r="S41" i="1"/>
  <c r="R42" i="1"/>
  <c r="R43" i="1"/>
  <c r="R44" i="1"/>
  <c r="R45" i="1"/>
  <c r="R46" i="1"/>
  <c r="R47" i="1"/>
  <c r="R48" i="1"/>
  <c r="R49" i="1"/>
  <c r="R50" i="1"/>
  <c r="R51" i="1"/>
  <c r="S42" i="1"/>
  <c r="S43" i="1"/>
  <c r="S44" i="1"/>
  <c r="S45" i="1"/>
  <c r="S46" i="1"/>
  <c r="S47" i="1"/>
  <c r="S48" i="1"/>
  <c r="S49" i="1"/>
  <c r="S50" i="1"/>
  <c r="S51" i="1"/>
  <c r="AD41" i="1"/>
  <c r="AE41" i="1"/>
  <c r="AD42" i="1"/>
  <c r="AE42" i="1"/>
  <c r="AD43" i="1"/>
  <c r="AE43" i="1"/>
  <c r="AD44" i="1"/>
  <c r="AE44" i="1"/>
  <c r="AD45" i="1"/>
  <c r="AE45" i="1"/>
  <c r="AD46" i="1"/>
  <c r="AE46" i="1"/>
  <c r="AD47" i="1"/>
  <c r="AE47" i="1"/>
  <c r="AD48" i="1"/>
  <c r="AE48" i="1"/>
  <c r="AD49" i="1"/>
  <c r="AE49" i="1"/>
  <c r="AD50" i="1"/>
  <c r="AE50" i="1"/>
  <c r="AD51" i="1"/>
  <c r="AE51" i="1"/>
  <c r="AE40" i="1"/>
  <c r="AD40" i="1"/>
  <c r="R40" i="1"/>
  <c r="S40" i="1"/>
  <c r="F40" i="1" l="1"/>
  <c r="E25" i="1"/>
  <c r="E26" i="1"/>
  <c r="E28" i="1"/>
  <c r="AB40" i="1" s="1"/>
  <c r="E27" i="1"/>
  <c r="H40" i="1" l="1"/>
  <c r="G40" i="1"/>
  <c r="AA258" i="1"/>
  <c r="AA260" i="1"/>
  <c r="AA262" i="1"/>
  <c r="AA264" i="1"/>
  <c r="AA266" i="1"/>
  <c r="AA268" i="1"/>
  <c r="AA270" i="1"/>
  <c r="AA272" i="1"/>
  <c r="AA274" i="1"/>
  <c r="AA276" i="1"/>
  <c r="AA278" i="1"/>
  <c r="AA280" i="1"/>
  <c r="AA282" i="1"/>
  <c r="AA284" i="1"/>
  <c r="AA286" i="1"/>
  <c r="AA288" i="1"/>
  <c r="AA290" i="1"/>
  <c r="AA292" i="1"/>
  <c r="AA294" i="1"/>
  <c r="AA296" i="1"/>
  <c r="AA298" i="1"/>
  <c r="AA300" i="1"/>
  <c r="AA302" i="1"/>
  <c r="AA304" i="1"/>
  <c r="AA306" i="1"/>
  <c r="AA308" i="1"/>
  <c r="AA310" i="1"/>
  <c r="AA312" i="1"/>
  <c r="AA314" i="1"/>
  <c r="AA316" i="1"/>
  <c r="AA318" i="1"/>
  <c r="AA320" i="1"/>
  <c r="AA322" i="1"/>
  <c r="AA324" i="1"/>
  <c r="AA326" i="1"/>
  <c r="AA328" i="1"/>
  <c r="AA330" i="1"/>
  <c r="AA332" i="1"/>
  <c r="AA334" i="1"/>
  <c r="AA336" i="1"/>
  <c r="AA338" i="1"/>
  <c r="AA340" i="1"/>
  <c r="AA342" i="1"/>
  <c r="AA344" i="1"/>
  <c r="AA346" i="1"/>
  <c r="AA348" i="1"/>
  <c r="AA350" i="1"/>
  <c r="AA352" i="1"/>
  <c r="AA354" i="1"/>
  <c r="AA356" i="1"/>
  <c r="AA358" i="1"/>
  <c r="AA360" i="1"/>
  <c r="AA362" i="1"/>
  <c r="AA364" i="1"/>
  <c r="AA366" i="1"/>
  <c r="AA368" i="1"/>
  <c r="AA370" i="1"/>
  <c r="AA372" i="1"/>
  <c r="T257" i="1"/>
  <c r="T259" i="1"/>
  <c r="T261" i="1"/>
  <c r="T263" i="1"/>
  <c r="T265" i="1"/>
  <c r="T267" i="1"/>
  <c r="T269" i="1"/>
  <c r="T271" i="1"/>
  <c r="T273" i="1"/>
  <c r="T275" i="1"/>
  <c r="T277" i="1"/>
  <c r="T279" i="1"/>
  <c r="T281" i="1"/>
  <c r="T283" i="1"/>
  <c r="T285" i="1"/>
  <c r="T287" i="1"/>
  <c r="T289" i="1"/>
  <c r="T291" i="1"/>
  <c r="T293" i="1"/>
  <c r="T295" i="1"/>
  <c r="T297" i="1"/>
  <c r="T299" i="1"/>
  <c r="T301" i="1"/>
  <c r="T303" i="1"/>
  <c r="T305" i="1"/>
  <c r="T307" i="1"/>
  <c r="T309" i="1"/>
  <c r="T311" i="1"/>
  <c r="T313" i="1"/>
  <c r="T315" i="1"/>
  <c r="T317" i="1"/>
  <c r="T319" i="1"/>
  <c r="T321" i="1"/>
  <c r="T323" i="1"/>
  <c r="T325" i="1"/>
  <c r="T327" i="1"/>
  <c r="T329" i="1"/>
  <c r="T331" i="1"/>
  <c r="T333" i="1"/>
  <c r="T335" i="1"/>
  <c r="T337" i="1"/>
  <c r="T339" i="1"/>
  <c r="T341" i="1"/>
  <c r="T343" i="1"/>
  <c r="T345" i="1"/>
  <c r="T347" i="1"/>
  <c r="T349" i="1"/>
  <c r="T351" i="1"/>
  <c r="T353" i="1"/>
  <c r="T355" i="1"/>
  <c r="T357" i="1"/>
  <c r="T359" i="1"/>
  <c r="T361" i="1"/>
  <c r="T363" i="1"/>
  <c r="T365" i="1"/>
  <c r="T367" i="1"/>
  <c r="T369" i="1"/>
  <c r="T371" i="1"/>
  <c r="T373" i="1"/>
  <c r="T375" i="1"/>
  <c r="T377" i="1"/>
  <c r="T379" i="1"/>
  <c r="T381" i="1"/>
  <c r="T383" i="1"/>
  <c r="AA257" i="1"/>
  <c r="AA259" i="1"/>
  <c r="AA261" i="1"/>
  <c r="AA263" i="1"/>
  <c r="AA265" i="1"/>
  <c r="AA267" i="1"/>
  <c r="AA269" i="1"/>
  <c r="AA271" i="1"/>
  <c r="AA273" i="1"/>
  <c r="AA275" i="1"/>
  <c r="AA277" i="1"/>
  <c r="AA279" i="1"/>
  <c r="AA281" i="1"/>
  <c r="AA283" i="1"/>
  <c r="AA285" i="1"/>
  <c r="AA287" i="1"/>
  <c r="AA289" i="1"/>
  <c r="AA291" i="1"/>
  <c r="AA293" i="1"/>
  <c r="AA295" i="1"/>
  <c r="AA297" i="1"/>
  <c r="AA299" i="1"/>
  <c r="AA301" i="1"/>
  <c r="AA303" i="1"/>
  <c r="AA305" i="1"/>
  <c r="AA307" i="1"/>
  <c r="AA309" i="1"/>
  <c r="AA311" i="1"/>
  <c r="AA313" i="1"/>
  <c r="AA315" i="1"/>
  <c r="AA317" i="1"/>
  <c r="AA319" i="1"/>
  <c r="AA321" i="1"/>
  <c r="AA323" i="1"/>
  <c r="AA325" i="1"/>
  <c r="AA327" i="1"/>
  <c r="AA329" i="1"/>
  <c r="AA331" i="1"/>
  <c r="AA333" i="1"/>
  <c r="AA335" i="1"/>
  <c r="AA337" i="1"/>
  <c r="AA339" i="1"/>
  <c r="AA341" i="1"/>
  <c r="AA343" i="1"/>
  <c r="AA345" i="1"/>
  <c r="AA347" i="1"/>
  <c r="AA349" i="1"/>
  <c r="AA351" i="1"/>
  <c r="AA353" i="1"/>
  <c r="AA355" i="1"/>
  <c r="AA357" i="1"/>
  <c r="AA359" i="1"/>
  <c r="AA361" i="1"/>
  <c r="AA363" i="1"/>
  <c r="AA365" i="1"/>
  <c r="AA367" i="1"/>
  <c r="AA369" i="1"/>
  <c r="AA371" i="1"/>
  <c r="T258" i="1"/>
  <c r="T260" i="1"/>
  <c r="T262" i="1"/>
  <c r="T264" i="1"/>
  <c r="T266" i="1"/>
  <c r="T268" i="1"/>
  <c r="T270" i="1"/>
  <c r="T272" i="1"/>
  <c r="T274" i="1"/>
  <c r="T276" i="1"/>
  <c r="T278" i="1"/>
  <c r="T280" i="1"/>
  <c r="T282" i="1"/>
  <c r="T284" i="1"/>
  <c r="T286" i="1"/>
  <c r="T288" i="1"/>
  <c r="T290" i="1"/>
  <c r="T292" i="1"/>
  <c r="T294" i="1"/>
  <c r="T296" i="1"/>
  <c r="T298" i="1"/>
  <c r="T300" i="1"/>
  <c r="T302" i="1"/>
  <c r="T304" i="1"/>
  <c r="T306" i="1"/>
  <c r="T308" i="1"/>
  <c r="T310" i="1"/>
  <c r="T312" i="1"/>
  <c r="T314" i="1"/>
  <c r="T316" i="1"/>
  <c r="T318" i="1"/>
  <c r="T320" i="1"/>
  <c r="T322" i="1"/>
  <c r="T324" i="1"/>
  <c r="T326" i="1"/>
  <c r="T328" i="1"/>
  <c r="T330" i="1"/>
  <c r="T332" i="1"/>
  <c r="T334" i="1"/>
  <c r="T336" i="1"/>
  <c r="T338" i="1"/>
  <c r="T340" i="1"/>
  <c r="T342" i="1"/>
  <c r="T344" i="1"/>
  <c r="T346" i="1"/>
  <c r="T348" i="1"/>
  <c r="T350" i="1"/>
  <c r="T352" i="1"/>
  <c r="T354" i="1"/>
  <c r="T356" i="1"/>
  <c r="T358" i="1"/>
  <c r="T360" i="1"/>
  <c r="T362" i="1"/>
  <c r="T364" i="1"/>
  <c r="T366" i="1"/>
  <c r="T368" i="1"/>
  <c r="T370" i="1"/>
  <c r="T372" i="1"/>
  <c r="T374" i="1"/>
  <c r="T376" i="1"/>
  <c r="T378" i="1"/>
  <c r="T380" i="1"/>
  <c r="T382" i="1"/>
  <c r="T384" i="1"/>
  <c r="AA386" i="1"/>
  <c r="AA388" i="1"/>
  <c r="AA390" i="1"/>
  <c r="AA392" i="1"/>
  <c r="AA394" i="1"/>
  <c r="AA396" i="1"/>
  <c r="AA398" i="1"/>
  <c r="AA400" i="1"/>
  <c r="AA402" i="1"/>
  <c r="AA404" i="1"/>
  <c r="AA406" i="1"/>
  <c r="AA408" i="1"/>
  <c r="AA410" i="1"/>
  <c r="AA412" i="1"/>
  <c r="AA414" i="1"/>
  <c r="AA416" i="1"/>
  <c r="AA418" i="1"/>
  <c r="AA420" i="1"/>
  <c r="AA422" i="1"/>
  <c r="AA424" i="1"/>
  <c r="AA426" i="1"/>
  <c r="AA428" i="1"/>
  <c r="AA430" i="1"/>
  <c r="AA432" i="1"/>
  <c r="AA434" i="1"/>
  <c r="AA436" i="1"/>
  <c r="AA438" i="1"/>
  <c r="AA373" i="1"/>
  <c r="AA375" i="1"/>
  <c r="AA377" i="1"/>
  <c r="AA379" i="1"/>
  <c r="AA381" i="1"/>
  <c r="AA383" i="1"/>
  <c r="T385" i="1"/>
  <c r="T387" i="1"/>
  <c r="T389" i="1"/>
  <c r="T391" i="1"/>
  <c r="T393" i="1"/>
  <c r="T395" i="1"/>
  <c r="T397" i="1"/>
  <c r="T399" i="1"/>
  <c r="T401" i="1"/>
  <c r="T403" i="1"/>
  <c r="T405" i="1"/>
  <c r="T407" i="1"/>
  <c r="T409" i="1"/>
  <c r="T411" i="1"/>
  <c r="T413" i="1"/>
  <c r="T415" i="1"/>
  <c r="T417" i="1"/>
  <c r="T419" i="1"/>
  <c r="T421" i="1"/>
  <c r="T423" i="1"/>
  <c r="T425" i="1"/>
  <c r="T427" i="1"/>
  <c r="T429" i="1"/>
  <c r="T431" i="1"/>
  <c r="T433" i="1"/>
  <c r="T435" i="1"/>
  <c r="T437" i="1"/>
  <c r="AA385" i="1"/>
  <c r="AA387" i="1"/>
  <c r="AA389" i="1"/>
  <c r="AA391" i="1"/>
  <c r="AA393" i="1"/>
  <c r="AA395" i="1"/>
  <c r="AA397" i="1"/>
  <c r="AA399" i="1"/>
  <c r="AA401" i="1"/>
  <c r="AA403" i="1"/>
  <c r="AA405" i="1"/>
  <c r="AA407" i="1"/>
  <c r="AA409" i="1"/>
  <c r="AA411" i="1"/>
  <c r="AA413" i="1"/>
  <c r="AA415" i="1"/>
  <c r="AA417" i="1"/>
  <c r="AA419" i="1"/>
  <c r="AA421" i="1"/>
  <c r="AA423" i="1"/>
  <c r="AA425" i="1"/>
  <c r="AA427" i="1"/>
  <c r="AA429" i="1"/>
  <c r="AA431" i="1"/>
  <c r="AA433" i="1"/>
  <c r="AA435" i="1"/>
  <c r="AA437" i="1"/>
  <c r="AA374" i="1"/>
  <c r="AA376" i="1"/>
  <c r="AA378" i="1"/>
  <c r="AA380" i="1"/>
  <c r="AA382" i="1"/>
  <c r="AA384" i="1"/>
  <c r="T386" i="1"/>
  <c r="T388" i="1"/>
  <c r="T390" i="1"/>
  <c r="T392" i="1"/>
  <c r="T394" i="1"/>
  <c r="T396" i="1"/>
  <c r="T398" i="1"/>
  <c r="T400" i="1"/>
  <c r="T402" i="1"/>
  <c r="T404" i="1"/>
  <c r="T406" i="1"/>
  <c r="T408" i="1"/>
  <c r="T410" i="1"/>
  <c r="T412" i="1"/>
  <c r="T414" i="1"/>
  <c r="T416" i="1"/>
  <c r="T418" i="1"/>
  <c r="T420" i="1"/>
  <c r="T422" i="1"/>
  <c r="T424" i="1"/>
  <c r="T426" i="1"/>
  <c r="T428" i="1"/>
  <c r="T430" i="1"/>
  <c r="T432" i="1"/>
  <c r="T434" i="1"/>
  <c r="T436" i="1"/>
  <c r="T438" i="1"/>
  <c r="AB257" i="1"/>
  <c r="AB259" i="1"/>
  <c r="AB261" i="1"/>
  <c r="AB263" i="1"/>
  <c r="AB265" i="1"/>
  <c r="AB267" i="1"/>
  <c r="AB269" i="1"/>
  <c r="AB271" i="1"/>
  <c r="AB273" i="1"/>
  <c r="AB275" i="1"/>
  <c r="AB277" i="1"/>
  <c r="AB279" i="1"/>
  <c r="AB281" i="1"/>
  <c r="AB283" i="1"/>
  <c r="AB285" i="1"/>
  <c r="AB287" i="1"/>
  <c r="AB289" i="1"/>
  <c r="AB291" i="1"/>
  <c r="AB293" i="1"/>
  <c r="AB295" i="1"/>
  <c r="AB297" i="1"/>
  <c r="AB299" i="1"/>
  <c r="AB301" i="1"/>
  <c r="AB303" i="1"/>
  <c r="AB305" i="1"/>
  <c r="AB307" i="1"/>
  <c r="AB309" i="1"/>
  <c r="AB311" i="1"/>
  <c r="AB313" i="1"/>
  <c r="AB315" i="1"/>
  <c r="AB317" i="1"/>
  <c r="AB319" i="1"/>
  <c r="AB321" i="1"/>
  <c r="AB323" i="1"/>
  <c r="AB325" i="1"/>
  <c r="AB327" i="1"/>
  <c r="AB329" i="1"/>
  <c r="AB331" i="1"/>
  <c r="AB333" i="1"/>
  <c r="AB335" i="1"/>
  <c r="AB337" i="1"/>
  <c r="AB339" i="1"/>
  <c r="AB341" i="1"/>
  <c r="AB343" i="1"/>
  <c r="AB345" i="1"/>
  <c r="AB347" i="1"/>
  <c r="AB349" i="1"/>
  <c r="AB351" i="1"/>
  <c r="AB353" i="1"/>
  <c r="AB355" i="1"/>
  <c r="AB357" i="1"/>
  <c r="AB359" i="1"/>
  <c r="AB361" i="1"/>
  <c r="AB363" i="1"/>
  <c r="AB365" i="1"/>
  <c r="AB367" i="1"/>
  <c r="AB369" i="1"/>
  <c r="AB371" i="1"/>
  <c r="AB373" i="1"/>
  <c r="AB375" i="1"/>
  <c r="AB377" i="1"/>
  <c r="AB379" i="1"/>
  <c r="AB381" i="1"/>
  <c r="AB383" i="1"/>
  <c r="AB258" i="1"/>
  <c r="AB260" i="1"/>
  <c r="AB262" i="1"/>
  <c r="AB264" i="1"/>
  <c r="AB266" i="1"/>
  <c r="AB268" i="1"/>
  <c r="AB270" i="1"/>
  <c r="AB272" i="1"/>
  <c r="AB274" i="1"/>
  <c r="AB276" i="1"/>
  <c r="AB278" i="1"/>
  <c r="AB280" i="1"/>
  <c r="AB282" i="1"/>
  <c r="AB284" i="1"/>
  <c r="AB286" i="1"/>
  <c r="AB288" i="1"/>
  <c r="AB290" i="1"/>
  <c r="AB292" i="1"/>
  <c r="AB294" i="1"/>
  <c r="AB296" i="1"/>
  <c r="AB298" i="1"/>
  <c r="AB300" i="1"/>
  <c r="AB302" i="1"/>
  <c r="AB304" i="1"/>
  <c r="AB306" i="1"/>
  <c r="AB308" i="1"/>
  <c r="AB310" i="1"/>
  <c r="AB312" i="1"/>
  <c r="AB314" i="1"/>
  <c r="AB316" i="1"/>
  <c r="AB318" i="1"/>
  <c r="AB320" i="1"/>
  <c r="AB322" i="1"/>
  <c r="AB324" i="1"/>
  <c r="AB326" i="1"/>
  <c r="AB328" i="1"/>
  <c r="AB330" i="1"/>
  <c r="AB332" i="1"/>
  <c r="AB334" i="1"/>
  <c r="AB336" i="1"/>
  <c r="AB338" i="1"/>
  <c r="AB340" i="1"/>
  <c r="AB342" i="1"/>
  <c r="AB344" i="1"/>
  <c r="AB346" i="1"/>
  <c r="AB348" i="1"/>
  <c r="AB350" i="1"/>
  <c r="AB352" i="1"/>
  <c r="AB354" i="1"/>
  <c r="AB356" i="1"/>
  <c r="AB358" i="1"/>
  <c r="AB360" i="1"/>
  <c r="AB362" i="1"/>
  <c r="AB364" i="1"/>
  <c r="AB366" i="1"/>
  <c r="AB368" i="1"/>
  <c r="AB370" i="1"/>
  <c r="AB372" i="1"/>
  <c r="AB374" i="1"/>
  <c r="AB376" i="1"/>
  <c r="AB378" i="1"/>
  <c r="AB380" i="1"/>
  <c r="AB382" i="1"/>
  <c r="AB384" i="1"/>
  <c r="AB385" i="1"/>
  <c r="AB387" i="1"/>
  <c r="AB389" i="1"/>
  <c r="AB391" i="1"/>
  <c r="AB393" i="1"/>
  <c r="AB395" i="1"/>
  <c r="AB397" i="1"/>
  <c r="AB399" i="1"/>
  <c r="AB401" i="1"/>
  <c r="AB403" i="1"/>
  <c r="AB405" i="1"/>
  <c r="AB407" i="1"/>
  <c r="AB409" i="1"/>
  <c r="AB411" i="1"/>
  <c r="AB413" i="1"/>
  <c r="AB415" i="1"/>
  <c r="AB417" i="1"/>
  <c r="AB419" i="1"/>
  <c r="AB421" i="1"/>
  <c r="AB423" i="1"/>
  <c r="AB425" i="1"/>
  <c r="AB427" i="1"/>
  <c r="AB429" i="1"/>
  <c r="AB431" i="1"/>
  <c r="AB433" i="1"/>
  <c r="AB435" i="1"/>
  <c r="AB437" i="1"/>
  <c r="AB386" i="1"/>
  <c r="AB388" i="1"/>
  <c r="AB390" i="1"/>
  <c r="AB392" i="1"/>
  <c r="AB394" i="1"/>
  <c r="AB396" i="1"/>
  <c r="AB398" i="1"/>
  <c r="AB400" i="1"/>
  <c r="AB402" i="1"/>
  <c r="AB404" i="1"/>
  <c r="AB406" i="1"/>
  <c r="AB408" i="1"/>
  <c r="AB410" i="1"/>
  <c r="AB412" i="1"/>
  <c r="AB414" i="1"/>
  <c r="AB416" i="1"/>
  <c r="AB418" i="1"/>
  <c r="AB420" i="1"/>
  <c r="AB422" i="1"/>
  <c r="AB424" i="1"/>
  <c r="AB426" i="1"/>
  <c r="AB428" i="1"/>
  <c r="AB430" i="1"/>
  <c r="AB432" i="1"/>
  <c r="AB434" i="1"/>
  <c r="AB436" i="1"/>
  <c r="AB438" i="1"/>
  <c r="AA185" i="1"/>
  <c r="AA187" i="1"/>
  <c r="AA189" i="1"/>
  <c r="AA191" i="1"/>
  <c r="AA193" i="1"/>
  <c r="AA195" i="1"/>
  <c r="AA197" i="1"/>
  <c r="AA199" i="1"/>
  <c r="AA201" i="1"/>
  <c r="AA203" i="1"/>
  <c r="AA205" i="1"/>
  <c r="AA207" i="1"/>
  <c r="AA209" i="1"/>
  <c r="AA211" i="1"/>
  <c r="AA213" i="1"/>
  <c r="AA215" i="1"/>
  <c r="AA217" i="1"/>
  <c r="AA219" i="1"/>
  <c r="AA221" i="1"/>
  <c r="AA223" i="1"/>
  <c r="AA225" i="1"/>
  <c r="AA227" i="1"/>
  <c r="AA229" i="1"/>
  <c r="AA231" i="1"/>
  <c r="AA233" i="1"/>
  <c r="AA235" i="1"/>
  <c r="AA237" i="1"/>
  <c r="AA239" i="1"/>
  <c r="AA241" i="1"/>
  <c r="AA243" i="1"/>
  <c r="AA245" i="1"/>
  <c r="AA247" i="1"/>
  <c r="AA249" i="1"/>
  <c r="AA251" i="1"/>
  <c r="AA253" i="1"/>
  <c r="AA255" i="1"/>
  <c r="T254" i="1"/>
  <c r="T256" i="1"/>
  <c r="T184" i="1"/>
  <c r="T186" i="1"/>
  <c r="T188" i="1"/>
  <c r="T190" i="1"/>
  <c r="T192" i="1"/>
  <c r="T194" i="1"/>
  <c r="T196" i="1"/>
  <c r="T198" i="1"/>
  <c r="T200" i="1"/>
  <c r="T202" i="1"/>
  <c r="T204" i="1"/>
  <c r="T206" i="1"/>
  <c r="T208" i="1"/>
  <c r="T210" i="1"/>
  <c r="T212" i="1"/>
  <c r="T214" i="1"/>
  <c r="T216" i="1"/>
  <c r="T218" i="1"/>
  <c r="T220" i="1"/>
  <c r="T222" i="1"/>
  <c r="T224" i="1"/>
  <c r="T226" i="1"/>
  <c r="T228" i="1"/>
  <c r="T230" i="1"/>
  <c r="T232" i="1"/>
  <c r="T234" i="1"/>
  <c r="T236" i="1"/>
  <c r="T238" i="1"/>
  <c r="T240" i="1"/>
  <c r="T242" i="1"/>
  <c r="T244" i="1"/>
  <c r="T246" i="1"/>
  <c r="T248" i="1"/>
  <c r="T250" i="1"/>
  <c r="T252" i="1"/>
  <c r="AA184" i="1"/>
  <c r="AA186" i="1"/>
  <c r="AA188" i="1"/>
  <c r="AA190" i="1"/>
  <c r="AA192" i="1"/>
  <c r="AA194" i="1"/>
  <c r="AA196" i="1"/>
  <c r="AA198" i="1"/>
  <c r="AA200" i="1"/>
  <c r="AA202" i="1"/>
  <c r="AA204" i="1"/>
  <c r="AA206" i="1"/>
  <c r="AA208" i="1"/>
  <c r="AA210" i="1"/>
  <c r="AA212" i="1"/>
  <c r="AA214" i="1"/>
  <c r="AA216" i="1"/>
  <c r="AA218" i="1"/>
  <c r="AA220" i="1"/>
  <c r="AA222" i="1"/>
  <c r="AA224" i="1"/>
  <c r="AA226" i="1"/>
  <c r="AA228" i="1"/>
  <c r="AA230" i="1"/>
  <c r="AA232" i="1"/>
  <c r="AA234" i="1"/>
  <c r="AA236" i="1"/>
  <c r="AA238" i="1"/>
  <c r="AA240" i="1"/>
  <c r="AA242" i="1"/>
  <c r="AA244" i="1"/>
  <c r="AA246" i="1"/>
  <c r="AA248" i="1"/>
  <c r="AA250" i="1"/>
  <c r="AA252" i="1"/>
  <c r="AA254" i="1"/>
  <c r="AA256" i="1"/>
  <c r="T243" i="1"/>
  <c r="T185" i="1"/>
  <c r="T187" i="1"/>
  <c r="T189" i="1"/>
  <c r="T191" i="1"/>
  <c r="T193" i="1"/>
  <c r="T195" i="1"/>
  <c r="T197" i="1"/>
  <c r="T199" i="1"/>
  <c r="T201" i="1"/>
  <c r="T203" i="1"/>
  <c r="T205" i="1"/>
  <c r="T207" i="1"/>
  <c r="T209" i="1"/>
  <c r="T211" i="1"/>
  <c r="T213" i="1"/>
  <c r="T215" i="1"/>
  <c r="T217" i="1"/>
  <c r="T219" i="1"/>
  <c r="T221" i="1"/>
  <c r="T223" i="1"/>
  <c r="T225" i="1"/>
  <c r="T227" i="1"/>
  <c r="T229" i="1"/>
  <c r="T231" i="1"/>
  <c r="T233" i="1"/>
  <c r="T235" i="1"/>
  <c r="T237" i="1"/>
  <c r="T239" i="1"/>
  <c r="T241" i="1"/>
  <c r="T245" i="1"/>
  <c r="T247" i="1"/>
  <c r="T249" i="1"/>
  <c r="T251" i="1"/>
  <c r="T253" i="1"/>
  <c r="T255" i="1"/>
  <c r="AB254" i="1"/>
  <c r="AB256" i="1"/>
  <c r="AB184" i="1"/>
  <c r="AB186" i="1"/>
  <c r="AB188" i="1"/>
  <c r="AB190" i="1"/>
  <c r="AB192" i="1"/>
  <c r="AB194" i="1"/>
  <c r="AB196" i="1"/>
  <c r="AB198" i="1"/>
  <c r="AB200" i="1"/>
  <c r="AB202" i="1"/>
  <c r="AB204" i="1"/>
  <c r="AB206" i="1"/>
  <c r="AB208" i="1"/>
  <c r="AB210" i="1"/>
  <c r="AB212" i="1"/>
  <c r="AB214" i="1"/>
  <c r="AB216" i="1"/>
  <c r="AB218" i="1"/>
  <c r="AB220" i="1"/>
  <c r="AB222" i="1"/>
  <c r="AB224" i="1"/>
  <c r="AB226" i="1"/>
  <c r="AB228" i="1"/>
  <c r="AB230" i="1"/>
  <c r="AB232" i="1"/>
  <c r="AB234" i="1"/>
  <c r="AB236" i="1"/>
  <c r="AB238" i="1"/>
  <c r="AB240" i="1"/>
  <c r="AB242" i="1"/>
  <c r="AB244" i="1"/>
  <c r="AB246" i="1"/>
  <c r="AB248" i="1"/>
  <c r="AB250" i="1"/>
  <c r="AB252" i="1"/>
  <c r="AB185" i="1"/>
  <c r="AB187" i="1"/>
  <c r="AB189" i="1"/>
  <c r="AB191" i="1"/>
  <c r="AB193" i="1"/>
  <c r="AB195" i="1"/>
  <c r="AB197" i="1"/>
  <c r="AB199" i="1"/>
  <c r="AB201" i="1"/>
  <c r="AB203" i="1"/>
  <c r="AB205" i="1"/>
  <c r="AB207" i="1"/>
  <c r="AB209" i="1"/>
  <c r="AB211" i="1"/>
  <c r="AB213" i="1"/>
  <c r="AB215" i="1"/>
  <c r="AB217" i="1"/>
  <c r="AB219" i="1"/>
  <c r="AB221" i="1"/>
  <c r="AB223" i="1"/>
  <c r="AB225" i="1"/>
  <c r="AB227" i="1"/>
  <c r="AB229" i="1"/>
  <c r="AB231" i="1"/>
  <c r="AB233" i="1"/>
  <c r="AB235" i="1"/>
  <c r="AB237" i="1"/>
  <c r="AB239" i="1"/>
  <c r="AB241" i="1"/>
  <c r="AB243" i="1"/>
  <c r="AB245" i="1"/>
  <c r="AB247" i="1"/>
  <c r="AB249" i="1"/>
  <c r="AB251" i="1"/>
  <c r="AB253" i="1"/>
  <c r="AB255" i="1"/>
  <c r="T55" i="1"/>
  <c r="T59" i="1"/>
  <c r="T63" i="1"/>
  <c r="T67" i="1"/>
  <c r="T71" i="1"/>
  <c r="T75" i="1"/>
  <c r="T79" i="1"/>
  <c r="T83" i="1"/>
  <c r="T87" i="1"/>
  <c r="T91" i="1"/>
  <c r="T95" i="1"/>
  <c r="T99" i="1"/>
  <c r="T103" i="1"/>
  <c r="T107" i="1"/>
  <c r="T111" i="1"/>
  <c r="T115" i="1"/>
  <c r="T119" i="1"/>
  <c r="T123" i="1"/>
  <c r="T127" i="1"/>
  <c r="T131" i="1"/>
  <c r="T135" i="1"/>
  <c r="T139" i="1"/>
  <c r="T143" i="1"/>
  <c r="T147" i="1"/>
  <c r="T151" i="1"/>
  <c r="T155" i="1"/>
  <c r="T159" i="1"/>
  <c r="T163" i="1"/>
  <c r="T167" i="1"/>
  <c r="T171" i="1"/>
  <c r="T175" i="1"/>
  <c r="T179" i="1"/>
  <c r="T183" i="1"/>
  <c r="AA53" i="1"/>
  <c r="AA57" i="1"/>
  <c r="AA61" i="1"/>
  <c r="AA65" i="1"/>
  <c r="AA69" i="1"/>
  <c r="AA73" i="1"/>
  <c r="AA77" i="1"/>
  <c r="AA81" i="1"/>
  <c r="AA85" i="1"/>
  <c r="AA89" i="1"/>
  <c r="AA93" i="1"/>
  <c r="AA97" i="1"/>
  <c r="AA101" i="1"/>
  <c r="AA105" i="1"/>
  <c r="AA109" i="1"/>
  <c r="AA113" i="1"/>
  <c r="AA117" i="1"/>
  <c r="AA121" i="1"/>
  <c r="AA125" i="1"/>
  <c r="AA129" i="1"/>
  <c r="AA133" i="1"/>
  <c r="AA137" i="1"/>
  <c r="AA141" i="1"/>
  <c r="AA145" i="1"/>
  <c r="AA149" i="1"/>
  <c r="AA153" i="1"/>
  <c r="AA157" i="1"/>
  <c r="AA161" i="1"/>
  <c r="AA165" i="1"/>
  <c r="AA169" i="1"/>
  <c r="AA173" i="1"/>
  <c r="AA177" i="1"/>
  <c r="AA181" i="1"/>
  <c r="T53" i="1"/>
  <c r="T57" i="1"/>
  <c r="T61" i="1"/>
  <c r="T65" i="1"/>
  <c r="T69" i="1"/>
  <c r="T73" i="1"/>
  <c r="T77" i="1"/>
  <c r="T81" i="1"/>
  <c r="T85" i="1"/>
  <c r="T89" i="1"/>
  <c r="T93" i="1"/>
  <c r="T97" i="1"/>
  <c r="T101" i="1"/>
  <c r="T105" i="1"/>
  <c r="T109" i="1"/>
  <c r="T113" i="1"/>
  <c r="T117" i="1"/>
  <c r="T121" i="1"/>
  <c r="T125" i="1"/>
  <c r="T129" i="1"/>
  <c r="T133" i="1"/>
  <c r="T137" i="1"/>
  <c r="T141" i="1"/>
  <c r="T145" i="1"/>
  <c r="T149" i="1"/>
  <c r="T153" i="1"/>
  <c r="T157" i="1"/>
  <c r="T161" i="1"/>
  <c r="T165" i="1"/>
  <c r="T169" i="1"/>
  <c r="T173" i="1"/>
  <c r="T177" i="1"/>
  <c r="T181" i="1"/>
  <c r="AA55" i="1"/>
  <c r="AA59" i="1"/>
  <c r="AA63" i="1"/>
  <c r="AA67" i="1"/>
  <c r="AA71" i="1"/>
  <c r="AA75" i="1"/>
  <c r="AA79" i="1"/>
  <c r="AA83" i="1"/>
  <c r="AA87" i="1"/>
  <c r="AA91" i="1"/>
  <c r="AA95" i="1"/>
  <c r="AA99" i="1"/>
  <c r="AA103" i="1"/>
  <c r="AA107" i="1"/>
  <c r="AA111" i="1"/>
  <c r="AA115" i="1"/>
  <c r="AA119" i="1"/>
  <c r="AA123" i="1"/>
  <c r="AA127" i="1"/>
  <c r="AA131" i="1"/>
  <c r="AA135" i="1"/>
  <c r="AA139" i="1"/>
  <c r="AA143" i="1"/>
  <c r="AA147" i="1"/>
  <c r="AA151" i="1"/>
  <c r="AA155" i="1"/>
  <c r="AA159" i="1"/>
  <c r="AA163" i="1"/>
  <c r="AA167" i="1"/>
  <c r="AA171" i="1"/>
  <c r="AA175" i="1"/>
  <c r="AA179" i="1"/>
  <c r="AA183" i="1"/>
  <c r="T54" i="1"/>
  <c r="T58" i="1"/>
  <c r="T62" i="1"/>
  <c r="T66" i="1"/>
  <c r="T70" i="1"/>
  <c r="T74" i="1"/>
  <c r="T78" i="1"/>
  <c r="T82" i="1"/>
  <c r="T86" i="1"/>
  <c r="T90" i="1"/>
  <c r="T94" i="1"/>
  <c r="T98" i="1"/>
  <c r="T102" i="1"/>
  <c r="T106" i="1"/>
  <c r="T110" i="1"/>
  <c r="T114" i="1"/>
  <c r="T118" i="1"/>
  <c r="T122" i="1"/>
  <c r="T126" i="1"/>
  <c r="T130" i="1"/>
  <c r="T134" i="1"/>
  <c r="T138" i="1"/>
  <c r="T142" i="1"/>
  <c r="T146" i="1"/>
  <c r="T150" i="1"/>
  <c r="T154" i="1"/>
  <c r="T158" i="1"/>
  <c r="T162" i="1"/>
  <c r="T166" i="1"/>
  <c r="T170" i="1"/>
  <c r="T174" i="1"/>
  <c r="T178" i="1"/>
  <c r="T182" i="1"/>
  <c r="AA54" i="1"/>
  <c r="AA58" i="1"/>
  <c r="AA62" i="1"/>
  <c r="AA66" i="1"/>
  <c r="AA70" i="1"/>
  <c r="AA74" i="1"/>
  <c r="AA78" i="1"/>
  <c r="AA82" i="1"/>
  <c r="AA86" i="1"/>
  <c r="AA90" i="1"/>
  <c r="AA94" i="1"/>
  <c r="AA98" i="1"/>
  <c r="AA102" i="1"/>
  <c r="AA106" i="1"/>
  <c r="AA110" i="1"/>
  <c r="AA114" i="1"/>
  <c r="AA118" i="1"/>
  <c r="AA122" i="1"/>
  <c r="AA126" i="1"/>
  <c r="AA130" i="1"/>
  <c r="AA134" i="1"/>
  <c r="AA138" i="1"/>
  <c r="AA142" i="1"/>
  <c r="AA146" i="1"/>
  <c r="AA150" i="1"/>
  <c r="AA154" i="1"/>
  <c r="AA158" i="1"/>
  <c r="AA162" i="1"/>
  <c r="AA166" i="1"/>
  <c r="AA170" i="1"/>
  <c r="AA174" i="1"/>
  <c r="AA178" i="1"/>
  <c r="AA182" i="1"/>
  <c r="T56" i="1"/>
  <c r="T72" i="1"/>
  <c r="T88" i="1"/>
  <c r="T104" i="1"/>
  <c r="T120" i="1"/>
  <c r="T136" i="1"/>
  <c r="T152" i="1"/>
  <c r="T168" i="1"/>
  <c r="AA56" i="1"/>
  <c r="AA72" i="1"/>
  <c r="AA88" i="1"/>
  <c r="AA104" i="1"/>
  <c r="AA120" i="1"/>
  <c r="AA136" i="1"/>
  <c r="AA152" i="1"/>
  <c r="AA168" i="1"/>
  <c r="T60" i="1"/>
  <c r="T76" i="1"/>
  <c r="T92" i="1"/>
  <c r="T108" i="1"/>
  <c r="T124" i="1"/>
  <c r="T140" i="1"/>
  <c r="T156" i="1"/>
  <c r="T172" i="1"/>
  <c r="AA52" i="1"/>
  <c r="AA68" i="1"/>
  <c r="AA84" i="1"/>
  <c r="AA100" i="1"/>
  <c r="AA116" i="1"/>
  <c r="AA132" i="1"/>
  <c r="AA148" i="1"/>
  <c r="AA164" i="1"/>
  <c r="AA180" i="1"/>
  <c r="T64" i="1"/>
  <c r="T80" i="1"/>
  <c r="T96" i="1"/>
  <c r="T112" i="1"/>
  <c r="T128" i="1"/>
  <c r="T144" i="1"/>
  <c r="T160" i="1"/>
  <c r="T176" i="1"/>
  <c r="AA64" i="1"/>
  <c r="AA80" i="1"/>
  <c r="AA96" i="1"/>
  <c r="AA112" i="1"/>
  <c r="AA128" i="1"/>
  <c r="AA144" i="1"/>
  <c r="AA160" i="1"/>
  <c r="AA176" i="1"/>
  <c r="T52" i="1"/>
  <c r="T68" i="1"/>
  <c r="T84" i="1"/>
  <c r="T100" i="1"/>
  <c r="T116" i="1"/>
  <c r="T132" i="1"/>
  <c r="T148" i="1"/>
  <c r="T164" i="1"/>
  <c r="T180" i="1"/>
  <c r="AA60" i="1"/>
  <c r="AA76" i="1"/>
  <c r="AA92" i="1"/>
  <c r="AA108" i="1"/>
  <c r="AA124" i="1"/>
  <c r="AA140" i="1"/>
  <c r="AA156" i="1"/>
  <c r="AA172" i="1"/>
  <c r="T41" i="1"/>
  <c r="T42" i="1"/>
  <c r="T46" i="1"/>
  <c r="T50" i="1"/>
  <c r="AA45" i="1"/>
  <c r="AA49" i="1"/>
  <c r="AA41" i="1"/>
  <c r="T40" i="1"/>
  <c r="T45" i="1"/>
  <c r="T49" i="1"/>
  <c r="AA42" i="1"/>
  <c r="AA46" i="1"/>
  <c r="AA50" i="1"/>
  <c r="T44" i="1"/>
  <c r="T48" i="1"/>
  <c r="AA43" i="1"/>
  <c r="AA47" i="1"/>
  <c r="AA51" i="1"/>
  <c r="T43" i="1"/>
  <c r="T47" i="1"/>
  <c r="T51" i="1"/>
  <c r="AA44" i="1"/>
  <c r="AA48" i="1"/>
  <c r="AA40" i="1"/>
  <c r="AB54" i="1"/>
  <c r="AB58" i="1"/>
  <c r="AB62" i="1"/>
  <c r="AB66" i="1"/>
  <c r="AB70" i="1"/>
  <c r="AB74" i="1"/>
  <c r="AB78" i="1"/>
  <c r="AB82" i="1"/>
  <c r="AB86" i="1"/>
  <c r="AB90" i="1"/>
  <c r="AB94" i="1"/>
  <c r="AB98" i="1"/>
  <c r="AB102" i="1"/>
  <c r="AB106" i="1"/>
  <c r="AB110" i="1"/>
  <c r="AB114" i="1"/>
  <c r="AB118" i="1"/>
  <c r="AB122" i="1"/>
  <c r="AB126" i="1"/>
  <c r="AB130" i="1"/>
  <c r="AB134" i="1"/>
  <c r="AB138" i="1"/>
  <c r="AB142" i="1"/>
  <c r="AB146" i="1"/>
  <c r="AB150" i="1"/>
  <c r="AB154" i="1"/>
  <c r="AB158" i="1"/>
  <c r="AB162" i="1"/>
  <c r="AB166" i="1"/>
  <c r="AB170" i="1"/>
  <c r="AB174" i="1"/>
  <c r="AB178" i="1"/>
  <c r="AB182" i="1"/>
  <c r="AB52" i="1"/>
  <c r="AB56" i="1"/>
  <c r="AB60" i="1"/>
  <c r="AB64" i="1"/>
  <c r="AB68" i="1"/>
  <c r="AB72" i="1"/>
  <c r="AB76" i="1"/>
  <c r="AB80" i="1"/>
  <c r="AB84" i="1"/>
  <c r="AB88" i="1"/>
  <c r="AB92" i="1"/>
  <c r="AB96" i="1"/>
  <c r="AB100" i="1"/>
  <c r="AB104" i="1"/>
  <c r="AB108" i="1"/>
  <c r="AB112" i="1"/>
  <c r="AB116" i="1"/>
  <c r="AB120" i="1"/>
  <c r="AB124" i="1"/>
  <c r="AB128" i="1"/>
  <c r="AB132" i="1"/>
  <c r="AB136" i="1"/>
  <c r="AB140" i="1"/>
  <c r="AB144" i="1"/>
  <c r="AB148" i="1"/>
  <c r="AB152" i="1"/>
  <c r="AB156" i="1"/>
  <c r="AB160" i="1"/>
  <c r="AB164" i="1"/>
  <c r="AB168" i="1"/>
  <c r="AB172" i="1"/>
  <c r="AB176" i="1"/>
  <c r="AB180" i="1"/>
  <c r="AB55" i="1"/>
  <c r="AB59" i="1"/>
  <c r="AB63" i="1"/>
  <c r="AB67" i="1"/>
  <c r="AB71" i="1"/>
  <c r="AB75" i="1"/>
  <c r="AB79" i="1"/>
  <c r="AB83" i="1"/>
  <c r="AB87" i="1"/>
  <c r="AB91" i="1"/>
  <c r="AB95" i="1"/>
  <c r="AB99" i="1"/>
  <c r="AB103" i="1"/>
  <c r="AB107" i="1"/>
  <c r="AB111" i="1"/>
  <c r="AB115" i="1"/>
  <c r="AB119" i="1"/>
  <c r="AB123" i="1"/>
  <c r="AB127" i="1"/>
  <c r="AB131" i="1"/>
  <c r="AB135" i="1"/>
  <c r="AB139" i="1"/>
  <c r="AB143" i="1"/>
  <c r="AB147" i="1"/>
  <c r="AB151" i="1"/>
  <c r="AB155" i="1"/>
  <c r="AB159" i="1"/>
  <c r="AB163" i="1"/>
  <c r="AB167" i="1"/>
  <c r="AB171" i="1"/>
  <c r="AB175" i="1"/>
  <c r="AB179" i="1"/>
  <c r="AB183" i="1"/>
  <c r="AB61" i="1"/>
  <c r="AB77" i="1"/>
  <c r="AB93" i="1"/>
  <c r="AB109" i="1"/>
  <c r="AB125" i="1"/>
  <c r="AB141" i="1"/>
  <c r="AB157" i="1"/>
  <c r="AB173" i="1"/>
  <c r="AB57" i="1"/>
  <c r="AB73" i="1"/>
  <c r="AB89" i="1"/>
  <c r="AB105" i="1"/>
  <c r="AB121" i="1"/>
  <c r="AB137" i="1"/>
  <c r="AB153" i="1"/>
  <c r="AB169" i="1"/>
  <c r="AB53" i="1"/>
  <c r="AB69" i="1"/>
  <c r="AB85" i="1"/>
  <c r="AB101" i="1"/>
  <c r="AB117" i="1"/>
  <c r="AB133" i="1"/>
  <c r="AB149" i="1"/>
  <c r="AB165" i="1"/>
  <c r="AB181" i="1"/>
  <c r="AB65" i="1"/>
  <c r="AB81" i="1"/>
  <c r="AB97" i="1"/>
  <c r="AB113" i="1"/>
  <c r="AB129" i="1"/>
  <c r="AB145" i="1"/>
  <c r="AB161" i="1"/>
  <c r="AB177" i="1"/>
  <c r="AB42" i="1"/>
  <c r="AB46" i="1"/>
  <c r="AB50" i="1"/>
  <c r="AB43" i="1"/>
  <c r="AB47" i="1"/>
  <c r="AB51" i="1"/>
  <c r="AB41" i="1"/>
  <c r="AB44" i="1"/>
  <c r="AB48" i="1"/>
  <c r="AB45" i="1"/>
  <c r="AB49" i="1"/>
  <c r="I40" i="1" l="1"/>
  <c r="E29" i="1"/>
  <c r="F41" i="1" l="1"/>
  <c r="H41" i="1" s="1"/>
  <c r="I41" i="1" s="1"/>
  <c r="J40" i="1"/>
  <c r="K40" i="1" s="1"/>
  <c r="L40" i="1" s="1"/>
  <c r="AC257" i="1"/>
  <c r="AC259" i="1"/>
  <c r="AC261" i="1"/>
  <c r="AC263" i="1"/>
  <c r="AC265" i="1"/>
  <c r="AC267" i="1"/>
  <c r="AC269" i="1"/>
  <c r="AC271" i="1"/>
  <c r="AC273" i="1"/>
  <c r="AC275" i="1"/>
  <c r="AC277" i="1"/>
  <c r="AC279" i="1"/>
  <c r="AC281" i="1"/>
  <c r="AC283" i="1"/>
  <c r="AC285" i="1"/>
  <c r="AC287" i="1"/>
  <c r="AC289" i="1"/>
  <c r="AC291" i="1"/>
  <c r="AC293" i="1"/>
  <c r="AC295" i="1"/>
  <c r="AC297" i="1"/>
  <c r="AC299" i="1"/>
  <c r="AC301" i="1"/>
  <c r="AC303" i="1"/>
  <c r="AC305" i="1"/>
  <c r="AC307" i="1"/>
  <c r="AC309" i="1"/>
  <c r="AC311" i="1"/>
  <c r="AC313" i="1"/>
  <c r="AC315" i="1"/>
  <c r="AC317" i="1"/>
  <c r="AC319" i="1"/>
  <c r="AC321" i="1"/>
  <c r="AC323" i="1"/>
  <c r="AC325" i="1"/>
  <c r="AC327" i="1"/>
  <c r="AC329" i="1"/>
  <c r="AC331" i="1"/>
  <c r="AC333" i="1"/>
  <c r="AC335" i="1"/>
  <c r="AC337" i="1"/>
  <c r="AC339" i="1"/>
  <c r="AC341" i="1"/>
  <c r="AC343" i="1"/>
  <c r="AC345" i="1"/>
  <c r="AC347" i="1"/>
  <c r="AC349" i="1"/>
  <c r="AC351" i="1"/>
  <c r="AC353" i="1"/>
  <c r="AC355" i="1"/>
  <c r="AC357" i="1"/>
  <c r="AC359" i="1"/>
  <c r="AC361" i="1"/>
  <c r="AC363" i="1"/>
  <c r="AC365" i="1"/>
  <c r="AC367" i="1"/>
  <c r="AC369" i="1"/>
  <c r="AC371" i="1"/>
  <c r="AC258" i="1"/>
  <c r="AC260" i="1"/>
  <c r="AC262" i="1"/>
  <c r="AC264" i="1"/>
  <c r="AC266" i="1"/>
  <c r="AC268" i="1"/>
  <c r="AC270" i="1"/>
  <c r="AC272" i="1"/>
  <c r="AC274" i="1"/>
  <c r="AC276" i="1"/>
  <c r="AC278" i="1"/>
  <c r="AC280" i="1"/>
  <c r="AC282" i="1"/>
  <c r="AC284" i="1"/>
  <c r="AC286" i="1"/>
  <c r="AC288" i="1"/>
  <c r="AC290" i="1"/>
  <c r="AC292" i="1"/>
  <c r="AC294" i="1"/>
  <c r="AC296" i="1"/>
  <c r="AC298" i="1"/>
  <c r="AC300" i="1"/>
  <c r="AC302" i="1"/>
  <c r="AC304" i="1"/>
  <c r="AC306" i="1"/>
  <c r="AC308" i="1"/>
  <c r="AC310" i="1"/>
  <c r="AC312" i="1"/>
  <c r="AC314" i="1"/>
  <c r="AC316" i="1"/>
  <c r="AC318" i="1"/>
  <c r="AC320" i="1"/>
  <c r="AC322" i="1"/>
  <c r="AC324" i="1"/>
  <c r="AC326" i="1"/>
  <c r="AC328" i="1"/>
  <c r="AC330" i="1"/>
  <c r="AC332" i="1"/>
  <c r="AC334" i="1"/>
  <c r="AC336" i="1"/>
  <c r="AC338" i="1"/>
  <c r="AC340" i="1"/>
  <c r="AC342" i="1"/>
  <c r="AC344" i="1"/>
  <c r="AC346" i="1"/>
  <c r="AC348" i="1"/>
  <c r="AC350" i="1"/>
  <c r="AC352" i="1"/>
  <c r="AC354" i="1"/>
  <c r="AC356" i="1"/>
  <c r="AC358" i="1"/>
  <c r="AC360" i="1"/>
  <c r="AC362" i="1"/>
  <c r="AC364" i="1"/>
  <c r="AC366" i="1"/>
  <c r="AC368" i="1"/>
  <c r="AC370" i="1"/>
  <c r="AC372" i="1"/>
  <c r="AC373" i="1"/>
  <c r="AC375" i="1"/>
  <c r="AC377" i="1"/>
  <c r="AC379" i="1"/>
  <c r="AC381" i="1"/>
  <c r="AC383" i="1"/>
  <c r="AC385" i="1"/>
  <c r="AC387" i="1"/>
  <c r="AC389" i="1"/>
  <c r="AC391" i="1"/>
  <c r="AC393" i="1"/>
  <c r="AC395" i="1"/>
  <c r="AC397" i="1"/>
  <c r="AC399" i="1"/>
  <c r="AC401" i="1"/>
  <c r="AC403" i="1"/>
  <c r="AC405" i="1"/>
  <c r="AC407" i="1"/>
  <c r="AC409" i="1"/>
  <c r="AC411" i="1"/>
  <c r="AC413" i="1"/>
  <c r="AC415" i="1"/>
  <c r="AC417" i="1"/>
  <c r="AC419" i="1"/>
  <c r="AC421" i="1"/>
  <c r="AC423" i="1"/>
  <c r="AC425" i="1"/>
  <c r="AC427" i="1"/>
  <c r="AC429" i="1"/>
  <c r="AC431" i="1"/>
  <c r="AC433" i="1"/>
  <c r="AC435" i="1"/>
  <c r="AC437" i="1"/>
  <c r="AC374" i="1"/>
  <c r="AC376" i="1"/>
  <c r="AC378" i="1"/>
  <c r="AC380" i="1"/>
  <c r="AC382" i="1"/>
  <c r="AC384" i="1"/>
  <c r="AC386" i="1"/>
  <c r="AC388" i="1"/>
  <c r="AC390" i="1"/>
  <c r="AC392" i="1"/>
  <c r="AC394" i="1"/>
  <c r="AC396" i="1"/>
  <c r="AC398" i="1"/>
  <c r="AC400" i="1"/>
  <c r="AC402" i="1"/>
  <c r="AC404" i="1"/>
  <c r="AC406" i="1"/>
  <c r="AC408" i="1"/>
  <c r="AC410" i="1"/>
  <c r="AC412" i="1"/>
  <c r="AC414" i="1"/>
  <c r="AC416" i="1"/>
  <c r="AC418" i="1"/>
  <c r="AC420" i="1"/>
  <c r="AC422" i="1"/>
  <c r="AC424" i="1"/>
  <c r="AC426" i="1"/>
  <c r="AC428" i="1"/>
  <c r="AC430" i="1"/>
  <c r="AC432" i="1"/>
  <c r="AC434" i="1"/>
  <c r="AC436" i="1"/>
  <c r="AC438" i="1"/>
  <c r="AC184" i="1"/>
  <c r="AC186" i="1"/>
  <c r="AC188" i="1"/>
  <c r="AC190" i="1"/>
  <c r="AC192" i="1"/>
  <c r="AC194" i="1"/>
  <c r="AC196" i="1"/>
  <c r="AC198" i="1"/>
  <c r="AC200" i="1"/>
  <c r="AC202" i="1"/>
  <c r="AC204" i="1"/>
  <c r="AC206" i="1"/>
  <c r="AC208" i="1"/>
  <c r="AC210" i="1"/>
  <c r="AC212" i="1"/>
  <c r="AC214" i="1"/>
  <c r="AC216" i="1"/>
  <c r="AC218" i="1"/>
  <c r="AC220" i="1"/>
  <c r="AC222" i="1"/>
  <c r="AC224" i="1"/>
  <c r="AC226" i="1"/>
  <c r="AC228" i="1"/>
  <c r="AC230" i="1"/>
  <c r="AC232" i="1"/>
  <c r="AC234" i="1"/>
  <c r="AC236" i="1"/>
  <c r="AC238" i="1"/>
  <c r="AC240" i="1"/>
  <c r="AC242" i="1"/>
  <c r="AC244" i="1"/>
  <c r="AC246" i="1"/>
  <c r="AC248" i="1"/>
  <c r="AC250" i="1"/>
  <c r="AC252" i="1"/>
  <c r="AC254" i="1"/>
  <c r="AC256" i="1"/>
  <c r="AC185" i="1"/>
  <c r="AC187" i="1"/>
  <c r="AC189" i="1"/>
  <c r="AC191" i="1"/>
  <c r="AC193" i="1"/>
  <c r="AC195" i="1"/>
  <c r="AC197" i="1"/>
  <c r="AC199" i="1"/>
  <c r="AC201" i="1"/>
  <c r="AC203" i="1"/>
  <c r="AC205" i="1"/>
  <c r="AC207" i="1"/>
  <c r="AC209" i="1"/>
  <c r="AC211" i="1"/>
  <c r="AC213" i="1"/>
  <c r="AC215" i="1"/>
  <c r="AC217" i="1"/>
  <c r="AC219" i="1"/>
  <c r="AC221" i="1"/>
  <c r="AC223" i="1"/>
  <c r="AC225" i="1"/>
  <c r="AC227" i="1"/>
  <c r="AC229" i="1"/>
  <c r="AC231" i="1"/>
  <c r="AC233" i="1"/>
  <c r="AC235" i="1"/>
  <c r="AC237" i="1"/>
  <c r="AC239" i="1"/>
  <c r="AC241" i="1"/>
  <c r="AC243" i="1"/>
  <c r="AC245" i="1"/>
  <c r="AC247" i="1"/>
  <c r="AC249" i="1"/>
  <c r="AC251" i="1"/>
  <c r="AC253" i="1"/>
  <c r="AC255" i="1"/>
  <c r="AC52" i="1"/>
  <c r="AC56" i="1"/>
  <c r="AC60" i="1"/>
  <c r="AC64" i="1"/>
  <c r="AC68" i="1"/>
  <c r="AC72" i="1"/>
  <c r="AC76" i="1"/>
  <c r="AC80" i="1"/>
  <c r="AC84" i="1"/>
  <c r="AC88" i="1"/>
  <c r="AC92" i="1"/>
  <c r="AC96" i="1"/>
  <c r="AC100" i="1"/>
  <c r="AC104" i="1"/>
  <c r="AC108" i="1"/>
  <c r="AC112" i="1"/>
  <c r="AC116" i="1"/>
  <c r="AC120" i="1"/>
  <c r="AC124" i="1"/>
  <c r="AC128" i="1"/>
  <c r="AC132" i="1"/>
  <c r="AC136" i="1"/>
  <c r="AC140" i="1"/>
  <c r="AC144" i="1"/>
  <c r="AC148" i="1"/>
  <c r="AC152" i="1"/>
  <c r="AC156" i="1"/>
  <c r="AC160" i="1"/>
  <c r="AC164" i="1"/>
  <c r="AC168" i="1"/>
  <c r="AC172" i="1"/>
  <c r="AC176" i="1"/>
  <c r="AC180" i="1"/>
  <c r="AC54" i="1"/>
  <c r="AC58" i="1"/>
  <c r="AC62" i="1"/>
  <c r="AC66" i="1"/>
  <c r="AC70" i="1"/>
  <c r="AC74" i="1"/>
  <c r="AC78" i="1"/>
  <c r="AC82" i="1"/>
  <c r="AC86" i="1"/>
  <c r="AC90" i="1"/>
  <c r="AC94" i="1"/>
  <c r="AC98" i="1"/>
  <c r="AC102" i="1"/>
  <c r="AC106" i="1"/>
  <c r="AC110" i="1"/>
  <c r="AC114" i="1"/>
  <c r="AC118" i="1"/>
  <c r="AC122" i="1"/>
  <c r="AC126" i="1"/>
  <c r="AC130" i="1"/>
  <c r="AC134" i="1"/>
  <c r="AC138" i="1"/>
  <c r="AC142" i="1"/>
  <c r="AC146" i="1"/>
  <c r="AC150" i="1"/>
  <c r="AC154" i="1"/>
  <c r="AC158" i="1"/>
  <c r="AC162" i="1"/>
  <c r="AC166" i="1"/>
  <c r="AC170" i="1"/>
  <c r="AC174" i="1"/>
  <c r="AC178" i="1"/>
  <c r="AC182" i="1"/>
  <c r="AC53" i="1"/>
  <c r="AC57" i="1"/>
  <c r="AC61" i="1"/>
  <c r="AC65" i="1"/>
  <c r="AC69" i="1"/>
  <c r="AC73" i="1"/>
  <c r="AC77" i="1"/>
  <c r="AC81" i="1"/>
  <c r="AC85" i="1"/>
  <c r="AC89" i="1"/>
  <c r="AC93" i="1"/>
  <c r="AC97" i="1"/>
  <c r="AC101" i="1"/>
  <c r="AC105" i="1"/>
  <c r="AC109" i="1"/>
  <c r="AC113" i="1"/>
  <c r="AC117" i="1"/>
  <c r="AC121" i="1"/>
  <c r="AC125" i="1"/>
  <c r="AC129" i="1"/>
  <c r="AC133" i="1"/>
  <c r="AC137" i="1"/>
  <c r="AC141" i="1"/>
  <c r="AC145" i="1"/>
  <c r="AC149" i="1"/>
  <c r="AC153" i="1"/>
  <c r="AC157" i="1"/>
  <c r="AC161" i="1"/>
  <c r="AC165" i="1"/>
  <c r="AC169" i="1"/>
  <c r="AC173" i="1"/>
  <c r="AC177" i="1"/>
  <c r="AC181" i="1"/>
  <c r="AC67" i="1"/>
  <c r="AC83" i="1"/>
  <c r="AC99" i="1"/>
  <c r="AC115" i="1"/>
  <c r="AC131" i="1"/>
  <c r="AC147" i="1"/>
  <c r="AC163" i="1"/>
  <c r="AC179" i="1"/>
  <c r="AC63" i="1"/>
  <c r="AC79" i="1"/>
  <c r="AC95" i="1"/>
  <c r="AC111" i="1"/>
  <c r="AC127" i="1"/>
  <c r="AC143" i="1"/>
  <c r="AC159" i="1"/>
  <c r="AC175" i="1"/>
  <c r="AC59" i="1"/>
  <c r="AC75" i="1"/>
  <c r="AC91" i="1"/>
  <c r="AC107" i="1"/>
  <c r="AC123" i="1"/>
  <c r="AC139" i="1"/>
  <c r="AC155" i="1"/>
  <c r="AC171" i="1"/>
  <c r="AC55" i="1"/>
  <c r="AC71" i="1"/>
  <c r="AC87" i="1"/>
  <c r="AC103" i="1"/>
  <c r="AC119" i="1"/>
  <c r="AC135" i="1"/>
  <c r="AC151" i="1"/>
  <c r="AC167" i="1"/>
  <c r="AC183" i="1"/>
  <c r="AC43" i="1"/>
  <c r="AC47" i="1"/>
  <c r="AC51" i="1"/>
  <c r="AC44" i="1"/>
  <c r="AC48" i="1"/>
  <c r="AC41" i="1"/>
  <c r="AC45" i="1"/>
  <c r="AC49" i="1"/>
  <c r="AC42" i="1"/>
  <c r="AC46" i="1"/>
  <c r="AC50" i="1"/>
  <c r="AC40" i="1"/>
  <c r="J41" i="1" l="1"/>
  <c r="F42" i="1"/>
  <c r="G41" i="1"/>
  <c r="M40" i="1"/>
  <c r="N40" i="1"/>
  <c r="P40" i="1" l="1"/>
  <c r="O40" i="1" s="1"/>
  <c r="H42" i="1"/>
  <c r="I42" i="1" s="1"/>
  <c r="G42" i="1"/>
  <c r="K41" i="1"/>
  <c r="L41" i="1" l="1"/>
  <c r="N41" i="1" s="1"/>
  <c r="P41" i="1" s="1"/>
  <c r="Q41" i="1" s="1"/>
  <c r="AJ41" i="1" s="1"/>
  <c r="V40" i="1"/>
  <c r="Y40" i="1" s="1"/>
  <c r="U40" i="1"/>
  <c r="X40" i="1" s="1"/>
  <c r="W40" i="1"/>
  <c r="Z40" i="1" s="1"/>
  <c r="Q40" i="1"/>
  <c r="AJ40" i="1" s="1"/>
  <c r="J42" i="1"/>
  <c r="K42" i="1" s="1"/>
  <c r="F43" i="1"/>
  <c r="H43" i="1" s="1"/>
  <c r="I43" i="1" s="1"/>
  <c r="F44" i="1" s="1"/>
  <c r="H44" i="1" s="1"/>
  <c r="M41" i="1" l="1"/>
  <c r="U41" i="1"/>
  <c r="X41" i="1" s="1"/>
  <c r="G43" i="1"/>
  <c r="W41" i="1"/>
  <c r="Z41" i="1" s="1"/>
  <c r="J43" i="1"/>
  <c r="O41" i="1"/>
  <c r="L42" i="1" s="1"/>
  <c r="N42" i="1" s="1"/>
  <c r="V41" i="1"/>
  <c r="Y41" i="1" s="1"/>
  <c r="G44" i="1"/>
  <c r="I44" i="1"/>
  <c r="M42" i="1" l="1"/>
  <c r="K43" i="1"/>
  <c r="F45" i="1"/>
  <c r="H45" i="1" s="1"/>
  <c r="P42" i="1"/>
  <c r="Q42" i="1" s="1"/>
  <c r="AJ42" i="1" s="1"/>
  <c r="J44" i="1"/>
  <c r="K44" i="1" s="1"/>
  <c r="W42" i="1" l="1"/>
  <c r="Z42" i="1" s="1"/>
  <c r="V42" i="1"/>
  <c r="Y42" i="1" s="1"/>
  <c r="U42" i="1"/>
  <c r="X42" i="1" s="1"/>
  <c r="G45" i="1"/>
  <c r="I45" i="1"/>
  <c r="O42" i="1"/>
  <c r="L43" i="1" s="1"/>
  <c r="F46" i="1" l="1"/>
  <c r="H46" i="1" s="1"/>
  <c r="J45" i="1"/>
  <c r="K45" i="1" s="1"/>
  <c r="M43" i="1"/>
  <c r="N43" i="1"/>
  <c r="P43" i="1" l="1"/>
  <c r="Q43" i="1" s="1"/>
  <c r="AJ43" i="1" s="1"/>
  <c r="I46" i="1"/>
  <c r="J46" i="1" s="1"/>
  <c r="G46" i="1"/>
  <c r="U43" i="1" l="1"/>
  <c r="X43" i="1" s="1"/>
  <c r="W43" i="1"/>
  <c r="Z43" i="1" s="1"/>
  <c r="V43" i="1"/>
  <c r="Y43" i="1" s="1"/>
  <c r="K46" i="1"/>
  <c r="O43" i="1"/>
  <c r="L44" i="1" s="1"/>
  <c r="F47" i="1"/>
  <c r="H47" i="1" s="1"/>
  <c r="G47" i="1" l="1"/>
  <c r="N44" i="1"/>
  <c r="M44" i="1"/>
  <c r="I47" i="1"/>
  <c r="J47" i="1" s="1"/>
  <c r="K47" i="1" l="1"/>
  <c r="P44" i="1"/>
  <c r="F48" i="1"/>
  <c r="H48" i="1" s="1"/>
  <c r="O44" i="1" l="1"/>
  <c r="L45" i="1" s="1"/>
  <c r="N45" i="1" s="1"/>
  <c r="Q44" i="1"/>
  <c r="AJ44" i="1" s="1"/>
  <c r="V44" i="1"/>
  <c r="Y44" i="1" s="1"/>
  <c r="U44" i="1"/>
  <c r="X44" i="1" s="1"/>
  <c r="W44" i="1"/>
  <c r="Z44" i="1" s="1"/>
  <c r="I48" i="1"/>
  <c r="J48" i="1" s="1"/>
  <c r="G48" i="1"/>
  <c r="M45" i="1" l="1"/>
  <c r="P45" i="1"/>
  <c r="Q45" i="1" s="1"/>
  <c r="AJ45" i="1" s="1"/>
  <c r="F49" i="1"/>
  <c r="H49" i="1" s="1"/>
  <c r="K48" i="1"/>
  <c r="W45" i="1" l="1"/>
  <c r="Z45" i="1" s="1"/>
  <c r="V45" i="1"/>
  <c r="Y45" i="1" s="1"/>
  <c r="U45" i="1"/>
  <c r="X45" i="1" s="1"/>
  <c r="O45" i="1"/>
  <c r="L46" i="1" s="1"/>
  <c r="G49" i="1"/>
  <c r="I49" i="1"/>
  <c r="F50" i="1" l="1"/>
  <c r="H50" i="1" s="1"/>
  <c r="J49" i="1"/>
  <c r="K49" i="1" s="1"/>
  <c r="N46" i="1"/>
  <c r="M46" i="1"/>
  <c r="P46" i="1" l="1"/>
  <c r="G50" i="1"/>
  <c r="I50" i="1"/>
  <c r="O46" i="1" l="1"/>
  <c r="L47" i="1" s="1"/>
  <c r="N47" i="1" s="1"/>
  <c r="Q46" i="1"/>
  <c r="AJ46" i="1" s="1"/>
  <c r="W46" i="1"/>
  <c r="Z46" i="1" s="1"/>
  <c r="V46" i="1"/>
  <c r="Y46" i="1" s="1"/>
  <c r="U46" i="1"/>
  <c r="X46" i="1" s="1"/>
  <c r="F51" i="1"/>
  <c r="H51" i="1" s="1"/>
  <c r="J50" i="1"/>
  <c r="K50" i="1" s="1"/>
  <c r="M47" i="1" l="1"/>
  <c r="P47" i="1"/>
  <c r="Q47" i="1" s="1"/>
  <c r="AJ47" i="1" s="1"/>
  <c r="G51" i="1"/>
  <c r="I51" i="1"/>
  <c r="J51" i="1" s="1"/>
  <c r="U47" i="1" l="1"/>
  <c r="X47" i="1" s="1"/>
  <c r="W47" i="1"/>
  <c r="Z47" i="1" s="1"/>
  <c r="V47" i="1"/>
  <c r="Y47" i="1" s="1"/>
  <c r="O47" i="1"/>
  <c r="L48" i="1" s="1"/>
  <c r="K51" i="1"/>
  <c r="F52" i="1"/>
  <c r="H52" i="1" s="1"/>
  <c r="G52" i="1" l="1"/>
  <c r="I52" i="1"/>
  <c r="J52" i="1" s="1"/>
  <c r="N48" i="1"/>
  <c r="M48" i="1"/>
  <c r="P48" i="1" l="1"/>
  <c r="K52" i="1"/>
  <c r="F53" i="1"/>
  <c r="H53" i="1" s="1"/>
  <c r="O48" i="1" l="1"/>
  <c r="L49" i="1" s="1"/>
  <c r="N49" i="1" s="1"/>
  <c r="Q48" i="1"/>
  <c r="AJ48" i="1" s="1"/>
  <c r="I53" i="1"/>
  <c r="J53" i="1" s="1"/>
  <c r="V48" i="1"/>
  <c r="Y48" i="1" s="1"/>
  <c r="U48" i="1"/>
  <c r="X48" i="1" s="1"/>
  <c r="W48" i="1"/>
  <c r="Z48" i="1" s="1"/>
  <c r="G53" i="1"/>
  <c r="M49" i="1" l="1"/>
  <c r="K53" i="1"/>
  <c r="P49" i="1"/>
  <c r="F54" i="1"/>
  <c r="H54" i="1" s="1"/>
  <c r="O49" i="1" l="1"/>
  <c r="L50" i="1" s="1"/>
  <c r="M50" i="1" s="1"/>
  <c r="Q49" i="1"/>
  <c r="AJ49" i="1" s="1"/>
  <c r="G54" i="1"/>
  <c r="W49" i="1"/>
  <c r="Z49" i="1" s="1"/>
  <c r="V49" i="1"/>
  <c r="Y49" i="1" s="1"/>
  <c r="U49" i="1"/>
  <c r="X49" i="1" s="1"/>
  <c r="I54" i="1"/>
  <c r="J54" i="1" s="1"/>
  <c r="K54" i="1" l="1"/>
  <c r="N50" i="1"/>
  <c r="P50" i="1" s="1"/>
  <c r="F55" i="1"/>
  <c r="H55" i="1" s="1"/>
  <c r="O50" i="1" l="1"/>
  <c r="L51" i="1" s="1"/>
  <c r="N51" i="1" s="1"/>
  <c r="Q50" i="1"/>
  <c r="AJ50" i="1" s="1"/>
  <c r="G55" i="1"/>
  <c r="I55" i="1"/>
  <c r="J55" i="1" s="1"/>
  <c r="W50" i="1"/>
  <c r="Z50" i="1" s="1"/>
  <c r="V50" i="1"/>
  <c r="Y50" i="1" s="1"/>
  <c r="U50" i="1"/>
  <c r="X50" i="1" s="1"/>
  <c r="M51" i="1" l="1"/>
  <c r="P51" i="1"/>
  <c r="K55" i="1"/>
  <c r="F56" i="1"/>
  <c r="H56" i="1" s="1"/>
  <c r="O51" i="1" l="1"/>
  <c r="L52" i="1" s="1"/>
  <c r="N52" i="1" s="1"/>
  <c r="Q51" i="1"/>
  <c r="AJ51" i="1" s="1"/>
  <c r="I56" i="1"/>
  <c r="J56" i="1" s="1"/>
  <c r="U51" i="1"/>
  <c r="X51" i="1" s="1"/>
  <c r="W51" i="1"/>
  <c r="Z51" i="1" s="1"/>
  <c r="V51" i="1"/>
  <c r="Y51" i="1" s="1"/>
  <c r="G56" i="1"/>
  <c r="M52" i="1" l="1"/>
  <c r="F57" i="1"/>
  <c r="H57" i="1" s="1"/>
  <c r="P52" i="1"/>
  <c r="K56" i="1"/>
  <c r="O52" i="1" l="1"/>
  <c r="L53" i="1" s="1"/>
  <c r="N53" i="1" s="1"/>
  <c r="Q52" i="1"/>
  <c r="AJ52" i="1" s="1"/>
  <c r="G57" i="1"/>
  <c r="I57" i="1"/>
  <c r="J57" i="1" s="1"/>
  <c r="W52" i="1"/>
  <c r="Z52" i="1" s="1"/>
  <c r="V52" i="1"/>
  <c r="Y52" i="1" s="1"/>
  <c r="U52" i="1"/>
  <c r="M53" i="1" l="1"/>
  <c r="K57" i="1"/>
  <c r="P53" i="1"/>
  <c r="Q53" i="1" s="1"/>
  <c r="AJ53" i="1" s="1"/>
  <c r="X52" i="1"/>
  <c r="F58" i="1"/>
  <c r="H58" i="1" s="1"/>
  <c r="W53" i="1" l="1"/>
  <c r="Z53" i="1" s="1"/>
  <c r="U53" i="1"/>
  <c r="V53" i="1"/>
  <c r="Y53" i="1" s="1"/>
  <c r="I58" i="1"/>
  <c r="O53" i="1"/>
  <c r="L54" i="1" s="1"/>
  <c r="G58" i="1"/>
  <c r="F59" i="1" l="1"/>
  <c r="H59" i="1" s="1"/>
  <c r="X53" i="1"/>
  <c r="N54" i="1"/>
  <c r="M54" i="1"/>
  <c r="J58" i="1"/>
  <c r="K58" i="1" s="1"/>
  <c r="G59" i="1" l="1"/>
  <c r="P54" i="1"/>
  <c r="I59" i="1"/>
  <c r="J59" i="1" s="1"/>
  <c r="O54" i="1" l="1"/>
  <c r="L55" i="1" s="1"/>
  <c r="M55" i="1" s="1"/>
  <c r="Q54" i="1"/>
  <c r="AJ54" i="1" s="1"/>
  <c r="K59" i="1"/>
  <c r="W54" i="1"/>
  <c r="Z54" i="1" s="1"/>
  <c r="U54" i="1"/>
  <c r="V54" i="1"/>
  <c r="Y54" i="1" s="1"/>
  <c r="F60" i="1"/>
  <c r="H60" i="1" s="1"/>
  <c r="N55" i="1" l="1"/>
  <c r="P55" i="1" s="1"/>
  <c r="Q55" i="1" s="1"/>
  <c r="AJ55" i="1" s="1"/>
  <c r="X54" i="1"/>
  <c r="I60" i="1"/>
  <c r="J60" i="1" s="1"/>
  <c r="G60" i="1"/>
  <c r="W55" i="1" l="1"/>
  <c r="Z55" i="1" s="1"/>
  <c r="V55" i="1"/>
  <c r="Y55" i="1" s="1"/>
  <c r="U55" i="1"/>
  <c r="F61" i="1"/>
  <c r="H61" i="1" s="1"/>
  <c r="O55" i="1"/>
  <c r="L56" i="1" s="1"/>
  <c r="K60" i="1"/>
  <c r="G61" i="1" l="1"/>
  <c r="N56" i="1"/>
  <c r="M56" i="1"/>
  <c r="X55" i="1"/>
  <c r="I61" i="1"/>
  <c r="J61" i="1" s="1"/>
  <c r="K61" i="1" s="1"/>
  <c r="P56" i="1" l="1"/>
  <c r="F62" i="1"/>
  <c r="H62" i="1" s="1"/>
  <c r="O56" i="1" l="1"/>
  <c r="L57" i="1" s="1"/>
  <c r="N57" i="1" s="1"/>
  <c r="Q56" i="1"/>
  <c r="AJ56" i="1" s="1"/>
  <c r="W56" i="1"/>
  <c r="Z56" i="1" s="1"/>
  <c r="V56" i="1"/>
  <c r="Y56" i="1" s="1"/>
  <c r="U56" i="1"/>
  <c r="G62" i="1"/>
  <c r="I62" i="1"/>
  <c r="M57" i="1" l="1"/>
  <c r="F63" i="1"/>
  <c r="H63" i="1" s="1"/>
  <c r="X56" i="1"/>
  <c r="P57" i="1"/>
  <c r="J62" i="1"/>
  <c r="K62" i="1" s="1"/>
  <c r="O57" i="1" l="1"/>
  <c r="L58" i="1" s="1"/>
  <c r="M58" i="1" s="1"/>
  <c r="Q57" i="1"/>
  <c r="AJ57" i="1" s="1"/>
  <c r="W57" i="1"/>
  <c r="Z57" i="1" s="1"/>
  <c r="U57" i="1"/>
  <c r="X57" i="1" s="1"/>
  <c r="V57" i="1"/>
  <c r="Y57" i="1" s="1"/>
  <c r="G63" i="1"/>
  <c r="I63" i="1"/>
  <c r="J63" i="1" s="1"/>
  <c r="N58" i="1" l="1"/>
  <c r="P58" i="1" s="1"/>
  <c r="K63" i="1"/>
  <c r="F64" i="1"/>
  <c r="H64" i="1" s="1"/>
  <c r="O58" i="1" l="1"/>
  <c r="L59" i="1" s="1"/>
  <c r="N59" i="1" s="1"/>
  <c r="Q58" i="1"/>
  <c r="AJ58" i="1" s="1"/>
  <c r="I64" i="1"/>
  <c r="J64" i="1" s="1"/>
  <c r="W58" i="1"/>
  <c r="Z58" i="1" s="1"/>
  <c r="U58" i="1"/>
  <c r="X58" i="1" s="1"/>
  <c r="V58" i="1"/>
  <c r="Y58" i="1" s="1"/>
  <c r="G64" i="1"/>
  <c r="M59" i="1" l="1"/>
  <c r="K64" i="1"/>
  <c r="P59" i="1"/>
  <c r="F65" i="1"/>
  <c r="H65" i="1" s="1"/>
  <c r="O59" i="1" l="1"/>
  <c r="L60" i="1" s="1"/>
  <c r="M60" i="1" s="1"/>
  <c r="Q59" i="1"/>
  <c r="AJ59" i="1" s="1"/>
  <c r="W59" i="1"/>
  <c r="Z59" i="1" s="1"/>
  <c r="V59" i="1"/>
  <c r="Y59" i="1" s="1"/>
  <c r="U59" i="1"/>
  <c r="X59" i="1" s="1"/>
  <c r="I65" i="1"/>
  <c r="J65" i="1" s="1"/>
  <c r="G65" i="1"/>
  <c r="N60" i="1" l="1"/>
  <c r="P60" i="1" s="1"/>
  <c r="F66" i="1"/>
  <c r="H66" i="1" s="1"/>
  <c r="K65" i="1"/>
  <c r="O60" i="1" l="1"/>
  <c r="L61" i="1" s="1"/>
  <c r="M61" i="1" s="1"/>
  <c r="Q60" i="1"/>
  <c r="AJ60" i="1" s="1"/>
  <c r="W60" i="1"/>
  <c r="Z60" i="1" s="1"/>
  <c r="V60" i="1"/>
  <c r="Y60" i="1" s="1"/>
  <c r="U60" i="1"/>
  <c r="X60" i="1" s="1"/>
  <c r="G66" i="1"/>
  <c r="I66" i="1"/>
  <c r="J66" i="1" s="1"/>
  <c r="N61" i="1" l="1"/>
  <c r="P61" i="1" s="1"/>
  <c r="K66" i="1"/>
  <c r="F67" i="1"/>
  <c r="H67" i="1" s="1"/>
  <c r="O61" i="1" l="1"/>
  <c r="L62" i="1" s="1"/>
  <c r="M62" i="1" s="1"/>
  <c r="Q61" i="1"/>
  <c r="AJ61" i="1" s="1"/>
  <c r="G67" i="1"/>
  <c r="I67" i="1"/>
  <c r="W61" i="1"/>
  <c r="Z61" i="1" s="1"/>
  <c r="U61" i="1"/>
  <c r="X61" i="1" s="1"/>
  <c r="V61" i="1"/>
  <c r="Y61" i="1" s="1"/>
  <c r="N62" i="1" l="1"/>
  <c r="P62" i="1" s="1"/>
  <c r="Q62" i="1" s="1"/>
  <c r="AJ62" i="1" s="1"/>
  <c r="F68" i="1"/>
  <c r="H68" i="1" s="1"/>
  <c r="J67" i="1"/>
  <c r="K67" i="1" s="1"/>
  <c r="G68" i="1" l="1"/>
  <c r="I68" i="1"/>
  <c r="W62" i="1"/>
  <c r="Z62" i="1" s="1"/>
  <c r="U62" i="1"/>
  <c r="X62" i="1" s="1"/>
  <c r="V62" i="1"/>
  <c r="Y62" i="1" s="1"/>
  <c r="O62" i="1"/>
  <c r="L63" i="1" s="1"/>
  <c r="F69" i="1" l="1"/>
  <c r="H69" i="1" s="1"/>
  <c r="N63" i="1"/>
  <c r="M63" i="1"/>
  <c r="J68" i="1"/>
  <c r="K68" i="1" s="1"/>
  <c r="I69" i="1" l="1"/>
  <c r="J69" i="1" s="1"/>
  <c r="G69" i="1"/>
  <c r="P63" i="1"/>
  <c r="O63" i="1" l="1"/>
  <c r="L64" i="1" s="1"/>
  <c r="M64" i="1" s="1"/>
  <c r="Q63" i="1"/>
  <c r="AJ63" i="1" s="1"/>
  <c r="W63" i="1"/>
  <c r="Z63" i="1" s="1"/>
  <c r="V63" i="1"/>
  <c r="Y63" i="1" s="1"/>
  <c r="U63" i="1"/>
  <c r="X63" i="1" s="1"/>
  <c r="F70" i="1"/>
  <c r="H70" i="1" s="1"/>
  <c r="K69" i="1"/>
  <c r="N64" i="1" l="1"/>
  <c r="P64" i="1" s="1"/>
  <c r="I70" i="1"/>
  <c r="J70" i="1" s="1"/>
  <c r="G70" i="1"/>
  <c r="O64" i="1" l="1"/>
  <c r="L65" i="1" s="1"/>
  <c r="M65" i="1" s="1"/>
  <c r="Q64" i="1"/>
  <c r="AJ64" i="1" s="1"/>
  <c r="K70" i="1"/>
  <c r="F71" i="1"/>
  <c r="H71" i="1" s="1"/>
  <c r="W64" i="1"/>
  <c r="Z64" i="1" s="1"/>
  <c r="V64" i="1"/>
  <c r="Y64" i="1" s="1"/>
  <c r="U64" i="1"/>
  <c r="X64" i="1" s="1"/>
  <c r="N65" i="1" l="1"/>
  <c r="P65" i="1" s="1"/>
  <c r="Q65" i="1" s="1"/>
  <c r="AJ65" i="1" s="1"/>
  <c r="G71" i="1"/>
  <c r="I71" i="1"/>
  <c r="J71" i="1" s="1"/>
  <c r="K71" i="1" l="1"/>
  <c r="W65" i="1"/>
  <c r="Z65" i="1" s="1"/>
  <c r="U65" i="1"/>
  <c r="X65" i="1" s="1"/>
  <c r="V65" i="1"/>
  <c r="Y65" i="1" s="1"/>
  <c r="F72" i="1"/>
  <c r="H72" i="1" s="1"/>
  <c r="O65" i="1"/>
  <c r="L66" i="1" s="1"/>
  <c r="I72" i="1" l="1"/>
  <c r="N66" i="1"/>
  <c r="M66" i="1"/>
  <c r="G72" i="1"/>
  <c r="F73" i="1" l="1"/>
  <c r="H73" i="1" s="1"/>
  <c r="J72" i="1"/>
  <c r="K72" i="1" s="1"/>
  <c r="P66" i="1"/>
  <c r="Q66" i="1" s="1"/>
  <c r="AJ66" i="1" s="1"/>
  <c r="I73" i="1" l="1"/>
  <c r="J73" i="1" s="1"/>
  <c r="W66" i="1"/>
  <c r="Z66" i="1" s="1"/>
  <c r="U66" i="1"/>
  <c r="X66" i="1" s="1"/>
  <c r="V66" i="1"/>
  <c r="Y66" i="1" s="1"/>
  <c r="O66" i="1"/>
  <c r="L67" i="1" s="1"/>
  <c r="G73" i="1"/>
  <c r="F74" i="1" l="1"/>
  <c r="H74" i="1" s="1"/>
  <c r="N67" i="1"/>
  <c r="M67" i="1"/>
  <c r="K73" i="1"/>
  <c r="G74" i="1" l="1"/>
  <c r="I74" i="1"/>
  <c r="J74" i="1" s="1"/>
  <c r="P67" i="1"/>
  <c r="Q67" i="1" s="1"/>
  <c r="AJ67" i="1" s="1"/>
  <c r="W67" i="1" l="1"/>
  <c r="Z67" i="1" s="1"/>
  <c r="V67" i="1"/>
  <c r="Y67" i="1" s="1"/>
  <c r="U67" i="1"/>
  <c r="X67" i="1" s="1"/>
  <c r="K74" i="1"/>
  <c r="F75" i="1"/>
  <c r="H75" i="1" s="1"/>
  <c r="O67" i="1"/>
  <c r="L68" i="1" s="1"/>
  <c r="G75" i="1" l="1"/>
  <c r="I75" i="1"/>
  <c r="J75" i="1" s="1"/>
  <c r="M68" i="1"/>
  <c r="N68" i="1"/>
  <c r="P68" i="1" l="1"/>
  <c r="K75" i="1"/>
  <c r="F76" i="1"/>
  <c r="H76" i="1" s="1"/>
  <c r="O68" i="1" l="1"/>
  <c r="L69" i="1" s="1"/>
  <c r="M69" i="1" s="1"/>
  <c r="Q68" i="1"/>
  <c r="AJ68" i="1" s="1"/>
  <c r="I76" i="1"/>
  <c r="J76" i="1" s="1"/>
  <c r="W68" i="1"/>
  <c r="Z68" i="1" s="1"/>
  <c r="V68" i="1"/>
  <c r="Y68" i="1" s="1"/>
  <c r="U68" i="1"/>
  <c r="X68" i="1" s="1"/>
  <c r="G76" i="1"/>
  <c r="N69" i="1" l="1"/>
  <c r="P69" i="1" s="1"/>
  <c r="K76" i="1"/>
  <c r="F77" i="1"/>
  <c r="H77" i="1" s="1"/>
  <c r="O69" i="1" l="1"/>
  <c r="L70" i="1" s="1"/>
  <c r="M70" i="1" s="1"/>
  <c r="Q69" i="1"/>
  <c r="AJ69" i="1" s="1"/>
  <c r="W69" i="1"/>
  <c r="Z69" i="1" s="1"/>
  <c r="U69" i="1"/>
  <c r="X69" i="1" s="1"/>
  <c r="V69" i="1"/>
  <c r="Y69" i="1" s="1"/>
  <c r="I77" i="1"/>
  <c r="J77" i="1" s="1"/>
  <c r="G77" i="1"/>
  <c r="N70" i="1" l="1"/>
  <c r="P70" i="1" s="1"/>
  <c r="K77" i="1"/>
  <c r="F78" i="1"/>
  <c r="H78" i="1" s="1"/>
  <c r="O70" i="1" l="1"/>
  <c r="L71" i="1" s="1"/>
  <c r="M71" i="1" s="1"/>
  <c r="Q70" i="1"/>
  <c r="AJ70" i="1" s="1"/>
  <c r="I78" i="1"/>
  <c r="J78" i="1" s="1"/>
  <c r="W70" i="1"/>
  <c r="Z70" i="1" s="1"/>
  <c r="U70" i="1"/>
  <c r="X70" i="1" s="1"/>
  <c r="V70" i="1"/>
  <c r="Y70" i="1" s="1"/>
  <c r="G78" i="1"/>
  <c r="N71" i="1" l="1"/>
  <c r="P71" i="1" s="1"/>
  <c r="F79" i="1"/>
  <c r="H79" i="1" s="1"/>
  <c r="K78" i="1"/>
  <c r="O71" i="1" l="1"/>
  <c r="L72" i="1" s="1"/>
  <c r="M72" i="1" s="1"/>
  <c r="Q71" i="1"/>
  <c r="AJ71" i="1" s="1"/>
  <c r="G79" i="1"/>
  <c r="W71" i="1"/>
  <c r="Z71" i="1" s="1"/>
  <c r="V71" i="1"/>
  <c r="Y71" i="1" s="1"/>
  <c r="U71" i="1"/>
  <c r="X71" i="1" s="1"/>
  <c r="I79" i="1"/>
  <c r="J79" i="1" s="1"/>
  <c r="N72" i="1" l="1"/>
  <c r="P72" i="1" s="1"/>
  <c r="K79" i="1"/>
  <c r="F80" i="1"/>
  <c r="H80" i="1" s="1"/>
  <c r="O72" i="1" l="1"/>
  <c r="L73" i="1" s="1"/>
  <c r="N73" i="1" s="1"/>
  <c r="Q72" i="1"/>
  <c r="AJ72" i="1" s="1"/>
  <c r="G80" i="1"/>
  <c r="W72" i="1"/>
  <c r="Z72" i="1" s="1"/>
  <c r="V72" i="1"/>
  <c r="Y72" i="1" s="1"/>
  <c r="U72" i="1"/>
  <c r="X72" i="1" s="1"/>
  <c r="I80" i="1"/>
  <c r="M73" i="1" l="1"/>
  <c r="P73" i="1"/>
  <c r="F81" i="1"/>
  <c r="H81" i="1" s="1"/>
  <c r="J80" i="1"/>
  <c r="K80" i="1" s="1"/>
  <c r="O73" i="1" l="1"/>
  <c r="L74" i="1" s="1"/>
  <c r="N74" i="1" s="1"/>
  <c r="Q73" i="1"/>
  <c r="AJ73" i="1" s="1"/>
  <c r="G81" i="1"/>
  <c r="W73" i="1"/>
  <c r="Z73" i="1" s="1"/>
  <c r="U73" i="1"/>
  <c r="X73" i="1" s="1"/>
  <c r="V73" i="1"/>
  <c r="Y73" i="1" s="1"/>
  <c r="I81" i="1"/>
  <c r="J81" i="1" s="1"/>
  <c r="M74" i="1" l="1"/>
  <c r="K81" i="1"/>
  <c r="P74" i="1"/>
  <c r="Q74" i="1" s="1"/>
  <c r="AJ74" i="1" s="1"/>
  <c r="F82" i="1"/>
  <c r="H82" i="1" s="1"/>
  <c r="W74" i="1" l="1"/>
  <c r="Z74" i="1" s="1"/>
  <c r="U74" i="1"/>
  <c r="X74" i="1" s="1"/>
  <c r="V74" i="1"/>
  <c r="Y74" i="1" s="1"/>
  <c r="I82" i="1"/>
  <c r="O74" i="1"/>
  <c r="L75" i="1" s="1"/>
  <c r="G82" i="1"/>
  <c r="F83" i="1" l="1"/>
  <c r="H83" i="1" s="1"/>
  <c r="N75" i="1"/>
  <c r="M75" i="1"/>
  <c r="J82" i="1"/>
  <c r="K82" i="1" s="1"/>
  <c r="G83" i="1" l="1"/>
  <c r="I83" i="1"/>
  <c r="J83" i="1" s="1"/>
  <c r="P75" i="1"/>
  <c r="O75" i="1" l="1"/>
  <c r="L76" i="1" s="1"/>
  <c r="M76" i="1" s="1"/>
  <c r="Q75" i="1"/>
  <c r="AJ75" i="1" s="1"/>
  <c r="W75" i="1"/>
  <c r="Z75" i="1" s="1"/>
  <c r="V75" i="1"/>
  <c r="Y75" i="1" s="1"/>
  <c r="U75" i="1"/>
  <c r="X75" i="1" s="1"/>
  <c r="K83" i="1"/>
  <c r="F84" i="1"/>
  <c r="H84" i="1" s="1"/>
  <c r="N76" i="1" l="1"/>
  <c r="P76" i="1" s="1"/>
  <c r="G84" i="1"/>
  <c r="I84" i="1"/>
  <c r="J84" i="1" s="1"/>
  <c r="O76" i="1" l="1"/>
  <c r="L77" i="1" s="1"/>
  <c r="M77" i="1" s="1"/>
  <c r="Q76" i="1"/>
  <c r="AJ76" i="1" s="1"/>
  <c r="W76" i="1"/>
  <c r="Z76" i="1" s="1"/>
  <c r="V76" i="1"/>
  <c r="Y76" i="1" s="1"/>
  <c r="U76" i="1"/>
  <c r="X76" i="1" s="1"/>
  <c r="F85" i="1"/>
  <c r="H85" i="1" s="1"/>
  <c r="K84" i="1"/>
  <c r="N77" i="1" l="1"/>
  <c r="P77" i="1" s="1"/>
  <c r="I85" i="1"/>
  <c r="J85" i="1" s="1"/>
  <c r="G85" i="1"/>
  <c r="O77" i="1" l="1"/>
  <c r="L78" i="1" s="1"/>
  <c r="N78" i="1" s="1"/>
  <c r="Q77" i="1"/>
  <c r="AJ77" i="1" s="1"/>
  <c r="K85" i="1"/>
  <c r="W77" i="1"/>
  <c r="Z77" i="1" s="1"/>
  <c r="U77" i="1"/>
  <c r="X77" i="1" s="1"/>
  <c r="V77" i="1"/>
  <c r="Y77" i="1" s="1"/>
  <c r="F86" i="1"/>
  <c r="H86" i="1" s="1"/>
  <c r="M78" i="1" l="1"/>
  <c r="P78" i="1"/>
  <c r="G86" i="1"/>
  <c r="I86" i="1"/>
  <c r="O78" i="1" l="1"/>
  <c r="L79" i="1" s="1"/>
  <c r="M79" i="1" s="1"/>
  <c r="Q78" i="1"/>
  <c r="AJ78" i="1" s="1"/>
  <c r="F87" i="1"/>
  <c r="H87" i="1" s="1"/>
  <c r="W78" i="1"/>
  <c r="Z78" i="1" s="1"/>
  <c r="U78" i="1"/>
  <c r="X78" i="1" s="1"/>
  <c r="V78" i="1"/>
  <c r="Y78" i="1" s="1"/>
  <c r="J86" i="1"/>
  <c r="K86" i="1" s="1"/>
  <c r="N79" i="1" l="1"/>
  <c r="P79" i="1" s="1"/>
  <c r="G87" i="1"/>
  <c r="I87" i="1"/>
  <c r="J87" i="1" s="1"/>
  <c r="O79" i="1" l="1"/>
  <c r="L80" i="1" s="1"/>
  <c r="N80" i="1" s="1"/>
  <c r="Q79" i="1"/>
  <c r="AJ79" i="1" s="1"/>
  <c r="F88" i="1"/>
  <c r="H88" i="1" s="1"/>
  <c r="W79" i="1"/>
  <c r="Z79" i="1" s="1"/>
  <c r="V79" i="1"/>
  <c r="Y79" i="1" s="1"/>
  <c r="U79" i="1"/>
  <c r="X79" i="1" s="1"/>
  <c r="K87" i="1"/>
  <c r="M80" i="1" l="1"/>
  <c r="G88" i="1"/>
  <c r="P80" i="1"/>
  <c r="I88" i="1"/>
  <c r="J88" i="1" s="1"/>
  <c r="O80" i="1" l="1"/>
  <c r="L81" i="1" s="1"/>
  <c r="N81" i="1" s="1"/>
  <c r="Q80" i="1"/>
  <c r="AJ80" i="1" s="1"/>
  <c r="K88" i="1"/>
  <c r="W80" i="1"/>
  <c r="Z80" i="1" s="1"/>
  <c r="V80" i="1"/>
  <c r="Y80" i="1" s="1"/>
  <c r="U80" i="1"/>
  <c r="X80" i="1" s="1"/>
  <c r="F89" i="1"/>
  <c r="H89" i="1" s="1"/>
  <c r="M81" i="1" l="1"/>
  <c r="P81" i="1"/>
  <c r="G89" i="1"/>
  <c r="I89" i="1"/>
  <c r="O81" i="1" l="1"/>
  <c r="L82" i="1" s="1"/>
  <c r="M82" i="1" s="1"/>
  <c r="Q81" i="1"/>
  <c r="AJ81" i="1" s="1"/>
  <c r="F90" i="1"/>
  <c r="H90" i="1" s="1"/>
  <c r="W81" i="1"/>
  <c r="Z81" i="1" s="1"/>
  <c r="U81" i="1"/>
  <c r="X81" i="1" s="1"/>
  <c r="V81" i="1"/>
  <c r="Y81" i="1" s="1"/>
  <c r="J89" i="1"/>
  <c r="K89" i="1" s="1"/>
  <c r="N82" i="1" l="1"/>
  <c r="P82" i="1" s="1"/>
  <c r="Q82" i="1" s="1"/>
  <c r="AJ82" i="1" s="1"/>
  <c r="G90" i="1"/>
  <c r="I90" i="1"/>
  <c r="W82" i="1" l="1"/>
  <c r="Z82" i="1" s="1"/>
  <c r="U82" i="1"/>
  <c r="X82" i="1" s="1"/>
  <c r="V82" i="1"/>
  <c r="Y82" i="1" s="1"/>
  <c r="F91" i="1"/>
  <c r="H91" i="1" s="1"/>
  <c r="O82" i="1"/>
  <c r="L83" i="1" s="1"/>
  <c r="J90" i="1"/>
  <c r="K90" i="1" s="1"/>
  <c r="I91" i="1" l="1"/>
  <c r="J91" i="1" s="1"/>
  <c r="N83" i="1"/>
  <c r="M83" i="1"/>
  <c r="G91" i="1"/>
  <c r="K91" i="1" l="1"/>
  <c r="F92" i="1"/>
  <c r="H92" i="1" s="1"/>
  <c r="P83" i="1"/>
  <c r="O83" i="1" l="1"/>
  <c r="L84" i="1" s="1"/>
  <c r="N84" i="1" s="1"/>
  <c r="Q83" i="1"/>
  <c r="AJ83" i="1" s="1"/>
  <c r="G92" i="1"/>
  <c r="I92" i="1"/>
  <c r="J92" i="1" s="1"/>
  <c r="W83" i="1"/>
  <c r="Z83" i="1" s="1"/>
  <c r="V83" i="1"/>
  <c r="Y83" i="1" s="1"/>
  <c r="U83" i="1"/>
  <c r="X83" i="1" s="1"/>
  <c r="M84" i="1" l="1"/>
  <c r="P84" i="1"/>
  <c r="K92" i="1"/>
  <c r="F93" i="1"/>
  <c r="H93" i="1" s="1"/>
  <c r="O84" i="1" l="1"/>
  <c r="L85" i="1" s="1"/>
  <c r="N85" i="1" s="1"/>
  <c r="Q84" i="1"/>
  <c r="AJ84" i="1" s="1"/>
  <c r="G93" i="1"/>
  <c r="W84" i="1"/>
  <c r="Z84" i="1" s="1"/>
  <c r="V84" i="1"/>
  <c r="Y84" i="1" s="1"/>
  <c r="U84" i="1"/>
  <c r="X84" i="1" s="1"/>
  <c r="I93" i="1"/>
  <c r="J93" i="1" s="1"/>
  <c r="M85" i="1" l="1"/>
  <c r="K93" i="1"/>
  <c r="P85" i="1"/>
  <c r="F94" i="1"/>
  <c r="H94" i="1" s="1"/>
  <c r="O85" i="1" l="1"/>
  <c r="L86" i="1" s="1"/>
  <c r="M86" i="1" s="1"/>
  <c r="Q85" i="1"/>
  <c r="AJ85" i="1" s="1"/>
  <c r="W85" i="1"/>
  <c r="Z85" i="1" s="1"/>
  <c r="U85" i="1"/>
  <c r="X85" i="1" s="1"/>
  <c r="V85" i="1"/>
  <c r="Y85" i="1" s="1"/>
  <c r="G94" i="1"/>
  <c r="I94" i="1"/>
  <c r="J94" i="1" s="1"/>
  <c r="N86" i="1" l="1"/>
  <c r="P86" i="1" s="1"/>
  <c r="K94" i="1"/>
  <c r="F95" i="1"/>
  <c r="H95" i="1" s="1"/>
  <c r="O86" i="1" l="1"/>
  <c r="L87" i="1" s="1"/>
  <c r="M87" i="1" s="1"/>
  <c r="Q86" i="1"/>
  <c r="AJ86" i="1" s="1"/>
  <c r="W86" i="1"/>
  <c r="Z86" i="1" s="1"/>
  <c r="U86" i="1"/>
  <c r="X86" i="1" s="1"/>
  <c r="V86" i="1"/>
  <c r="Y86" i="1" s="1"/>
  <c r="G95" i="1"/>
  <c r="I95" i="1"/>
  <c r="J95" i="1" s="1"/>
  <c r="N87" i="1" l="1"/>
  <c r="P87" i="1" s="1"/>
  <c r="K95" i="1"/>
  <c r="F96" i="1"/>
  <c r="H96" i="1" s="1"/>
  <c r="O87" i="1" l="1"/>
  <c r="L88" i="1" s="1"/>
  <c r="N88" i="1" s="1"/>
  <c r="Q87" i="1"/>
  <c r="AJ87" i="1" s="1"/>
  <c r="G96" i="1"/>
  <c r="I96" i="1"/>
  <c r="J96" i="1" s="1"/>
  <c r="W87" i="1"/>
  <c r="Z87" i="1" s="1"/>
  <c r="V87" i="1"/>
  <c r="Y87" i="1" s="1"/>
  <c r="U87" i="1"/>
  <c r="X87" i="1" s="1"/>
  <c r="M88" i="1" l="1"/>
  <c r="P88" i="1"/>
  <c r="K96" i="1"/>
  <c r="F97" i="1"/>
  <c r="H97" i="1" s="1"/>
  <c r="O88" i="1" l="1"/>
  <c r="L89" i="1" s="1"/>
  <c r="N89" i="1" s="1"/>
  <c r="Q88" i="1"/>
  <c r="AJ88" i="1" s="1"/>
  <c r="G97" i="1"/>
  <c r="W88" i="1"/>
  <c r="Z88" i="1" s="1"/>
  <c r="V88" i="1"/>
  <c r="Y88" i="1" s="1"/>
  <c r="U88" i="1"/>
  <c r="X88" i="1" s="1"/>
  <c r="I97" i="1"/>
  <c r="J97" i="1" s="1"/>
  <c r="M89" i="1" l="1"/>
  <c r="K97" i="1"/>
  <c r="P89" i="1"/>
  <c r="F98" i="1"/>
  <c r="H98" i="1" s="1"/>
  <c r="O89" i="1" l="1"/>
  <c r="L90" i="1" s="1"/>
  <c r="M90" i="1" s="1"/>
  <c r="Q89" i="1"/>
  <c r="AJ89" i="1" s="1"/>
  <c r="W89" i="1"/>
  <c r="Z89" i="1" s="1"/>
  <c r="U89" i="1"/>
  <c r="X89" i="1" s="1"/>
  <c r="V89" i="1"/>
  <c r="Y89" i="1" s="1"/>
  <c r="G98" i="1"/>
  <c r="I98" i="1"/>
  <c r="J98" i="1" s="1"/>
  <c r="N90" i="1" l="1"/>
  <c r="P90" i="1" s="1"/>
  <c r="K98" i="1"/>
  <c r="F99" i="1"/>
  <c r="H99" i="1" s="1"/>
  <c r="O90" i="1" l="1"/>
  <c r="L91" i="1" s="1"/>
  <c r="N91" i="1" s="1"/>
  <c r="Q90" i="1"/>
  <c r="AJ90" i="1" s="1"/>
  <c r="I99" i="1"/>
  <c r="J99" i="1" s="1"/>
  <c r="W90" i="1"/>
  <c r="Z90" i="1" s="1"/>
  <c r="U90" i="1"/>
  <c r="X90" i="1" s="1"/>
  <c r="V90" i="1"/>
  <c r="Y90" i="1" s="1"/>
  <c r="G99" i="1"/>
  <c r="M91" i="1" l="1"/>
  <c r="P91" i="1"/>
  <c r="F100" i="1"/>
  <c r="H100" i="1" s="1"/>
  <c r="K99" i="1"/>
  <c r="O91" i="1" l="1"/>
  <c r="L92" i="1" s="1"/>
  <c r="N92" i="1" s="1"/>
  <c r="Q91" i="1"/>
  <c r="AJ91" i="1" s="1"/>
  <c r="W91" i="1"/>
  <c r="Z91" i="1" s="1"/>
  <c r="V91" i="1"/>
  <c r="Y91" i="1" s="1"/>
  <c r="U91" i="1"/>
  <c r="X91" i="1" s="1"/>
  <c r="G100" i="1"/>
  <c r="I100" i="1"/>
  <c r="M92" i="1" l="1"/>
  <c r="P92" i="1"/>
  <c r="F101" i="1"/>
  <c r="H101" i="1" s="1"/>
  <c r="J100" i="1"/>
  <c r="K100" i="1" s="1"/>
  <c r="O92" i="1" l="1"/>
  <c r="L93" i="1" s="1"/>
  <c r="M93" i="1" s="1"/>
  <c r="Q92" i="1"/>
  <c r="AJ92" i="1" s="1"/>
  <c r="W92" i="1"/>
  <c r="Z92" i="1" s="1"/>
  <c r="V92" i="1"/>
  <c r="Y92" i="1" s="1"/>
  <c r="U92" i="1"/>
  <c r="X92" i="1" s="1"/>
  <c r="I101" i="1"/>
  <c r="J101" i="1" s="1"/>
  <c r="G101" i="1"/>
  <c r="N93" i="1" l="1"/>
  <c r="P93" i="1" s="1"/>
  <c r="F102" i="1"/>
  <c r="H102" i="1" s="1"/>
  <c r="K101" i="1"/>
  <c r="O93" i="1" l="1"/>
  <c r="L94" i="1" s="1"/>
  <c r="N94" i="1" s="1"/>
  <c r="Q93" i="1"/>
  <c r="AJ93" i="1" s="1"/>
  <c r="G102" i="1"/>
  <c r="W93" i="1"/>
  <c r="Z93" i="1" s="1"/>
  <c r="U93" i="1"/>
  <c r="X93" i="1" s="1"/>
  <c r="V93" i="1"/>
  <c r="Y93" i="1" s="1"/>
  <c r="I102" i="1"/>
  <c r="J102" i="1" s="1"/>
  <c r="M94" i="1" l="1"/>
  <c r="K102" i="1"/>
  <c r="P94" i="1"/>
  <c r="F103" i="1"/>
  <c r="H103" i="1" s="1"/>
  <c r="O94" i="1" l="1"/>
  <c r="L95" i="1" s="1"/>
  <c r="N95" i="1" s="1"/>
  <c r="Q94" i="1"/>
  <c r="AJ94" i="1" s="1"/>
  <c r="G103" i="1"/>
  <c r="W94" i="1"/>
  <c r="Z94" i="1" s="1"/>
  <c r="U94" i="1"/>
  <c r="X94" i="1" s="1"/>
  <c r="V94" i="1"/>
  <c r="Y94" i="1" s="1"/>
  <c r="I103" i="1"/>
  <c r="J103" i="1" s="1"/>
  <c r="M95" i="1" l="1"/>
  <c r="K103" i="1"/>
  <c r="F104" i="1"/>
  <c r="H104" i="1" s="1"/>
  <c r="P95" i="1"/>
  <c r="O95" i="1" l="1"/>
  <c r="L96" i="1" s="1"/>
  <c r="N96" i="1" s="1"/>
  <c r="Q95" i="1"/>
  <c r="AJ95" i="1" s="1"/>
  <c r="G104" i="1"/>
  <c r="I104" i="1"/>
  <c r="W95" i="1"/>
  <c r="Z95" i="1" s="1"/>
  <c r="V95" i="1"/>
  <c r="Y95" i="1" s="1"/>
  <c r="U95" i="1"/>
  <c r="X95" i="1" s="1"/>
  <c r="M96" i="1" l="1"/>
  <c r="P96" i="1"/>
  <c r="F105" i="1"/>
  <c r="H105" i="1" s="1"/>
  <c r="J104" i="1"/>
  <c r="K104" i="1" s="1"/>
  <c r="O96" i="1" l="1"/>
  <c r="L97" i="1" s="1"/>
  <c r="M97" i="1" s="1"/>
  <c r="Q96" i="1"/>
  <c r="AJ96" i="1" s="1"/>
  <c r="G105" i="1"/>
  <c r="W96" i="1"/>
  <c r="Z96" i="1" s="1"/>
  <c r="U96" i="1"/>
  <c r="X96" i="1" s="1"/>
  <c r="V96" i="1"/>
  <c r="Y96" i="1" s="1"/>
  <c r="I105" i="1"/>
  <c r="J105" i="1" s="1"/>
  <c r="N97" i="1" l="1"/>
  <c r="P97" i="1" s="1"/>
  <c r="K105" i="1"/>
  <c r="F106" i="1"/>
  <c r="H106" i="1" s="1"/>
  <c r="O97" i="1" l="1"/>
  <c r="L98" i="1" s="1"/>
  <c r="M98" i="1" s="1"/>
  <c r="Q97" i="1"/>
  <c r="AJ97" i="1" s="1"/>
  <c r="I106" i="1"/>
  <c r="J106" i="1" s="1"/>
  <c r="W97" i="1"/>
  <c r="Z97" i="1" s="1"/>
  <c r="U97" i="1"/>
  <c r="X97" i="1" s="1"/>
  <c r="V97" i="1"/>
  <c r="Y97" i="1" s="1"/>
  <c r="G106" i="1"/>
  <c r="N98" i="1" l="1"/>
  <c r="P98" i="1" s="1"/>
  <c r="F107" i="1"/>
  <c r="H107" i="1" s="1"/>
  <c r="K106" i="1"/>
  <c r="O98" i="1" l="1"/>
  <c r="L99" i="1" s="1"/>
  <c r="N99" i="1" s="1"/>
  <c r="Q98" i="1"/>
  <c r="AJ98" i="1" s="1"/>
  <c r="W98" i="1"/>
  <c r="Z98" i="1" s="1"/>
  <c r="U98" i="1"/>
  <c r="X98" i="1" s="1"/>
  <c r="V98" i="1"/>
  <c r="Y98" i="1" s="1"/>
  <c r="G107" i="1"/>
  <c r="I107" i="1"/>
  <c r="J107" i="1" s="1"/>
  <c r="M99" i="1" l="1"/>
  <c r="K107" i="1"/>
  <c r="F108" i="1"/>
  <c r="H108" i="1" s="1"/>
  <c r="P99" i="1"/>
  <c r="O99" i="1" l="1"/>
  <c r="L100" i="1" s="1"/>
  <c r="M100" i="1" s="1"/>
  <c r="Q99" i="1"/>
  <c r="AJ99" i="1" s="1"/>
  <c r="G108" i="1"/>
  <c r="W99" i="1"/>
  <c r="Z99" i="1" s="1"/>
  <c r="V99" i="1"/>
  <c r="Y99" i="1" s="1"/>
  <c r="U99" i="1"/>
  <c r="X99" i="1" s="1"/>
  <c r="I108" i="1"/>
  <c r="N100" i="1" l="1"/>
  <c r="P100" i="1" s="1"/>
  <c r="Q100" i="1" s="1"/>
  <c r="AJ100" i="1" s="1"/>
  <c r="F109" i="1"/>
  <c r="H109" i="1" s="1"/>
  <c r="J108" i="1"/>
  <c r="K108" i="1" s="1"/>
  <c r="I109" i="1" l="1"/>
  <c r="J109" i="1" s="1"/>
  <c r="W100" i="1"/>
  <c r="Z100" i="1" s="1"/>
  <c r="U100" i="1"/>
  <c r="X100" i="1" s="1"/>
  <c r="V100" i="1"/>
  <c r="Y100" i="1" s="1"/>
  <c r="G109" i="1"/>
  <c r="O100" i="1"/>
  <c r="L101" i="1" s="1"/>
  <c r="F110" i="1" l="1"/>
  <c r="H110" i="1" s="1"/>
  <c r="K109" i="1"/>
  <c r="N101" i="1"/>
  <c r="M101" i="1"/>
  <c r="G110" i="1" l="1"/>
  <c r="I110" i="1"/>
  <c r="J110" i="1" s="1"/>
  <c r="P101" i="1"/>
  <c r="Q101" i="1" s="1"/>
  <c r="AJ101" i="1" s="1"/>
  <c r="K110" i="1" l="1"/>
  <c r="W101" i="1"/>
  <c r="Z101" i="1" s="1"/>
  <c r="U101" i="1"/>
  <c r="V101" i="1"/>
  <c r="Y101" i="1" s="1"/>
  <c r="F111" i="1"/>
  <c r="H111" i="1" s="1"/>
  <c r="O101" i="1"/>
  <c r="L102" i="1" s="1"/>
  <c r="N102" i="1" l="1"/>
  <c r="M102" i="1"/>
  <c r="X101" i="1"/>
  <c r="I111" i="1"/>
  <c r="G111" i="1"/>
  <c r="F112" i="1" l="1"/>
  <c r="H112" i="1" s="1"/>
  <c r="P102" i="1"/>
  <c r="J111" i="1"/>
  <c r="K111" i="1" s="1"/>
  <c r="O102" i="1" l="1"/>
  <c r="L103" i="1" s="1"/>
  <c r="N103" i="1" s="1"/>
  <c r="Q102" i="1"/>
  <c r="AJ102" i="1" s="1"/>
  <c r="G112" i="1"/>
  <c r="I112" i="1"/>
  <c r="J112" i="1" s="1"/>
  <c r="W102" i="1"/>
  <c r="Z102" i="1" s="1"/>
  <c r="U102" i="1"/>
  <c r="V102" i="1"/>
  <c r="Y102" i="1" s="1"/>
  <c r="X102" i="1" l="1"/>
  <c r="M103" i="1"/>
  <c r="K112" i="1"/>
  <c r="F113" i="1"/>
  <c r="H113" i="1" s="1"/>
  <c r="P103" i="1"/>
  <c r="Q103" i="1" s="1"/>
  <c r="AJ103" i="1" s="1"/>
  <c r="W103" i="1" l="1"/>
  <c r="Z103" i="1" s="1"/>
  <c r="V103" i="1"/>
  <c r="Y103" i="1" s="1"/>
  <c r="U103" i="1"/>
  <c r="I113" i="1"/>
  <c r="G113" i="1"/>
  <c r="O103" i="1"/>
  <c r="L104" i="1" s="1"/>
  <c r="X103" i="1" l="1"/>
  <c r="F114" i="1"/>
  <c r="H114" i="1" s="1"/>
  <c r="M104" i="1"/>
  <c r="N104" i="1"/>
  <c r="J113" i="1"/>
  <c r="K113" i="1" s="1"/>
  <c r="P104" i="1" l="1"/>
  <c r="G114" i="1"/>
  <c r="I114" i="1"/>
  <c r="O104" i="1" l="1"/>
  <c r="L105" i="1" s="1"/>
  <c r="N105" i="1" s="1"/>
  <c r="Q104" i="1"/>
  <c r="AJ104" i="1" s="1"/>
  <c r="F115" i="1"/>
  <c r="H115" i="1" s="1"/>
  <c r="W104" i="1"/>
  <c r="Z104" i="1" s="1"/>
  <c r="U104" i="1"/>
  <c r="V104" i="1"/>
  <c r="Y104" i="1" s="1"/>
  <c r="J114" i="1"/>
  <c r="K114" i="1" s="1"/>
  <c r="X104" i="1" l="1"/>
  <c r="M105" i="1"/>
  <c r="G115" i="1"/>
  <c r="I115" i="1"/>
  <c r="J115" i="1" s="1"/>
  <c r="P105" i="1"/>
  <c r="Q105" i="1" s="1"/>
  <c r="AJ105" i="1" s="1"/>
  <c r="W105" i="1" l="1"/>
  <c r="Z105" i="1" s="1"/>
  <c r="U105" i="1"/>
  <c r="V105" i="1"/>
  <c r="Y105" i="1" s="1"/>
  <c r="K115" i="1"/>
  <c r="F116" i="1"/>
  <c r="H116" i="1" s="1"/>
  <c r="O105" i="1"/>
  <c r="L106" i="1" s="1"/>
  <c r="X105" i="1" l="1"/>
  <c r="G116" i="1"/>
  <c r="I116" i="1"/>
  <c r="N106" i="1"/>
  <c r="M106" i="1"/>
  <c r="F117" i="1" l="1"/>
  <c r="H117" i="1" s="1"/>
  <c r="J116" i="1"/>
  <c r="K116" i="1" s="1"/>
  <c r="P106" i="1"/>
  <c r="Q106" i="1" s="1"/>
  <c r="AJ106" i="1" s="1"/>
  <c r="W106" i="1" l="1"/>
  <c r="Z106" i="1" s="1"/>
  <c r="U106" i="1"/>
  <c r="V106" i="1"/>
  <c r="Y106" i="1" s="1"/>
  <c r="O106" i="1"/>
  <c r="L107" i="1" s="1"/>
  <c r="I117" i="1"/>
  <c r="J117" i="1" s="1"/>
  <c r="G117" i="1"/>
  <c r="X106" i="1" l="1"/>
  <c r="F118" i="1"/>
  <c r="H118" i="1" s="1"/>
  <c r="K117" i="1"/>
  <c r="N107" i="1"/>
  <c r="M107" i="1"/>
  <c r="G118" i="1" l="1"/>
  <c r="I118" i="1"/>
  <c r="J118" i="1" s="1"/>
  <c r="P107" i="1"/>
  <c r="O107" i="1" l="1"/>
  <c r="L108" i="1" s="1"/>
  <c r="M108" i="1" s="1"/>
  <c r="Q107" i="1"/>
  <c r="AJ107" i="1" s="1"/>
  <c r="W107" i="1"/>
  <c r="Z107" i="1" s="1"/>
  <c r="U107" i="1"/>
  <c r="X107" i="1" s="1"/>
  <c r="V107" i="1"/>
  <c r="Y107" i="1" s="1"/>
  <c r="K118" i="1"/>
  <c r="F119" i="1"/>
  <c r="H119" i="1" s="1"/>
  <c r="N108" i="1" l="1"/>
  <c r="P108" i="1" s="1"/>
  <c r="G119" i="1"/>
  <c r="I119" i="1"/>
  <c r="O108" i="1" l="1"/>
  <c r="L109" i="1" s="1"/>
  <c r="M109" i="1" s="1"/>
  <c r="Q108" i="1"/>
  <c r="AJ108" i="1" s="1"/>
  <c r="F120" i="1"/>
  <c r="H120" i="1" s="1"/>
  <c r="W108" i="1"/>
  <c r="Z108" i="1" s="1"/>
  <c r="U108" i="1"/>
  <c r="X108" i="1" s="1"/>
  <c r="V108" i="1"/>
  <c r="Y108" i="1" s="1"/>
  <c r="J119" i="1"/>
  <c r="K119" i="1" s="1"/>
  <c r="N109" i="1" l="1"/>
  <c r="P109" i="1" s="1"/>
  <c r="G120" i="1"/>
  <c r="I120" i="1"/>
  <c r="O109" i="1" l="1"/>
  <c r="L110" i="1" s="1"/>
  <c r="M110" i="1" s="1"/>
  <c r="Q109" i="1"/>
  <c r="AJ109" i="1" s="1"/>
  <c r="F121" i="1"/>
  <c r="H121" i="1" s="1"/>
  <c r="W109" i="1"/>
  <c r="Z109" i="1" s="1"/>
  <c r="U109" i="1"/>
  <c r="X109" i="1" s="1"/>
  <c r="V109" i="1"/>
  <c r="Y109" i="1" s="1"/>
  <c r="J120" i="1"/>
  <c r="K120" i="1" s="1"/>
  <c r="N110" i="1" l="1"/>
  <c r="P110" i="1" s="1"/>
  <c r="G121" i="1"/>
  <c r="I121" i="1"/>
  <c r="J121" i="1" s="1"/>
  <c r="O110" i="1" l="1"/>
  <c r="L111" i="1" s="1"/>
  <c r="M111" i="1" s="1"/>
  <c r="Q110" i="1"/>
  <c r="AJ110" i="1" s="1"/>
  <c r="F122" i="1"/>
  <c r="H122" i="1" s="1"/>
  <c r="W110" i="1"/>
  <c r="Z110" i="1" s="1"/>
  <c r="U110" i="1"/>
  <c r="X110" i="1" s="1"/>
  <c r="V110" i="1"/>
  <c r="Y110" i="1" s="1"/>
  <c r="K121" i="1"/>
  <c r="N111" i="1" l="1"/>
  <c r="P111" i="1" s="1"/>
  <c r="G122" i="1"/>
  <c r="I122" i="1"/>
  <c r="J122" i="1" s="1"/>
  <c r="O111" i="1" l="1"/>
  <c r="L112" i="1" s="1"/>
  <c r="N112" i="1" s="1"/>
  <c r="Q111" i="1"/>
  <c r="AJ111" i="1" s="1"/>
  <c r="W111" i="1"/>
  <c r="Z111" i="1" s="1"/>
  <c r="U111" i="1"/>
  <c r="X111" i="1" s="1"/>
  <c r="V111" i="1"/>
  <c r="Y111" i="1" s="1"/>
  <c r="K122" i="1"/>
  <c r="F123" i="1"/>
  <c r="H123" i="1" s="1"/>
  <c r="M112" i="1" l="1"/>
  <c r="G123" i="1"/>
  <c r="P112" i="1"/>
  <c r="I123" i="1"/>
  <c r="O112" i="1" l="1"/>
  <c r="L113" i="1" s="1"/>
  <c r="N113" i="1" s="1"/>
  <c r="Q112" i="1"/>
  <c r="AJ112" i="1" s="1"/>
  <c r="F124" i="1"/>
  <c r="H124" i="1" s="1"/>
  <c r="W112" i="1"/>
  <c r="Z112" i="1" s="1"/>
  <c r="U112" i="1"/>
  <c r="X112" i="1" s="1"/>
  <c r="V112" i="1"/>
  <c r="Y112" i="1" s="1"/>
  <c r="J123" i="1"/>
  <c r="K123" i="1" s="1"/>
  <c r="M113" i="1" l="1"/>
  <c r="G124" i="1"/>
  <c r="I124" i="1"/>
  <c r="J124" i="1" s="1"/>
  <c r="P113" i="1"/>
  <c r="Q113" i="1" s="1"/>
  <c r="AJ113" i="1" s="1"/>
  <c r="W113" i="1" l="1"/>
  <c r="Z113" i="1" s="1"/>
  <c r="U113" i="1"/>
  <c r="X113" i="1" s="1"/>
  <c r="V113" i="1"/>
  <c r="Y113" i="1" s="1"/>
  <c r="K124" i="1"/>
  <c r="F125" i="1"/>
  <c r="H125" i="1" s="1"/>
  <c r="O113" i="1"/>
  <c r="L114" i="1" s="1"/>
  <c r="I125" i="1" l="1"/>
  <c r="J125" i="1" s="1"/>
  <c r="G125" i="1"/>
  <c r="N114" i="1"/>
  <c r="M114" i="1"/>
  <c r="F126" i="1" l="1"/>
  <c r="H126" i="1" s="1"/>
  <c r="K125" i="1"/>
  <c r="P114" i="1"/>
  <c r="Q114" i="1" s="1"/>
  <c r="AJ114" i="1" s="1"/>
  <c r="W114" i="1" l="1"/>
  <c r="Z114" i="1" s="1"/>
  <c r="U114" i="1"/>
  <c r="X114" i="1" s="1"/>
  <c r="V114" i="1"/>
  <c r="Y114" i="1" s="1"/>
  <c r="O114" i="1"/>
  <c r="L115" i="1" s="1"/>
  <c r="G126" i="1"/>
  <c r="I126" i="1"/>
  <c r="F127" i="1" l="1"/>
  <c r="H127" i="1" s="1"/>
  <c r="N115" i="1"/>
  <c r="M115" i="1"/>
  <c r="J126" i="1"/>
  <c r="K126" i="1" s="1"/>
  <c r="I127" i="1" l="1"/>
  <c r="J127" i="1" s="1"/>
  <c r="P115" i="1"/>
  <c r="G127" i="1"/>
  <c r="O115" i="1" l="1"/>
  <c r="L116" i="1" s="1"/>
  <c r="N116" i="1" s="1"/>
  <c r="Q115" i="1"/>
  <c r="AJ115" i="1" s="1"/>
  <c r="K127" i="1"/>
  <c r="F128" i="1"/>
  <c r="H128" i="1" s="1"/>
  <c r="W115" i="1"/>
  <c r="Z115" i="1" s="1"/>
  <c r="U115" i="1"/>
  <c r="X115" i="1" s="1"/>
  <c r="V115" i="1"/>
  <c r="Y115" i="1" s="1"/>
  <c r="M116" i="1" l="1"/>
  <c r="G128" i="1"/>
  <c r="P116" i="1"/>
  <c r="I128" i="1"/>
  <c r="J128" i="1" s="1"/>
  <c r="O116" i="1" l="1"/>
  <c r="L117" i="1" s="1"/>
  <c r="N117" i="1" s="1"/>
  <c r="Q116" i="1"/>
  <c r="AJ116" i="1" s="1"/>
  <c r="K128" i="1"/>
  <c r="W116" i="1"/>
  <c r="Z116" i="1" s="1"/>
  <c r="U116" i="1"/>
  <c r="X116" i="1" s="1"/>
  <c r="V116" i="1"/>
  <c r="Y116" i="1" s="1"/>
  <c r="F129" i="1"/>
  <c r="H129" i="1" s="1"/>
  <c r="M117" i="1" l="1"/>
  <c r="P117" i="1"/>
  <c r="G129" i="1"/>
  <c r="I129" i="1"/>
  <c r="O117" i="1" l="1"/>
  <c r="L118" i="1" s="1"/>
  <c r="N118" i="1" s="1"/>
  <c r="Q117" i="1"/>
  <c r="AJ117" i="1" s="1"/>
  <c r="F130" i="1"/>
  <c r="H130" i="1" s="1"/>
  <c r="W117" i="1"/>
  <c r="Z117" i="1" s="1"/>
  <c r="U117" i="1"/>
  <c r="X117" i="1" s="1"/>
  <c r="V117" i="1"/>
  <c r="Y117" i="1" s="1"/>
  <c r="J129" i="1"/>
  <c r="K129" i="1" s="1"/>
  <c r="M118" i="1" l="1"/>
  <c r="G130" i="1"/>
  <c r="I130" i="1"/>
  <c r="J130" i="1" s="1"/>
  <c r="P118" i="1"/>
  <c r="O118" i="1" l="1"/>
  <c r="L119" i="1" s="1"/>
  <c r="M119" i="1" s="1"/>
  <c r="Q118" i="1"/>
  <c r="AJ118" i="1" s="1"/>
  <c r="K130" i="1"/>
  <c r="F131" i="1"/>
  <c r="H131" i="1" s="1"/>
  <c r="W118" i="1"/>
  <c r="Z118" i="1" s="1"/>
  <c r="U118" i="1"/>
  <c r="X118" i="1" s="1"/>
  <c r="V118" i="1"/>
  <c r="Y118" i="1" s="1"/>
  <c r="N119" i="1" l="1"/>
  <c r="P119" i="1" s="1"/>
  <c r="I131" i="1"/>
  <c r="J131" i="1" s="1"/>
  <c r="G131" i="1"/>
  <c r="O119" i="1" l="1"/>
  <c r="L120" i="1" s="1"/>
  <c r="M120" i="1" s="1"/>
  <c r="Q119" i="1"/>
  <c r="AJ119" i="1" s="1"/>
  <c r="K131" i="1"/>
  <c r="F132" i="1"/>
  <c r="H132" i="1" s="1"/>
  <c r="W119" i="1"/>
  <c r="Z119" i="1" s="1"/>
  <c r="U119" i="1"/>
  <c r="X119" i="1" s="1"/>
  <c r="V119" i="1"/>
  <c r="Y119" i="1" s="1"/>
  <c r="N120" i="1" l="1"/>
  <c r="P120" i="1" s="1"/>
  <c r="I132" i="1"/>
  <c r="J132" i="1" s="1"/>
  <c r="G132" i="1"/>
  <c r="O120" i="1" l="1"/>
  <c r="L121" i="1" s="1"/>
  <c r="M121" i="1" s="1"/>
  <c r="Q120" i="1"/>
  <c r="AJ120" i="1" s="1"/>
  <c r="K132" i="1"/>
  <c r="F133" i="1"/>
  <c r="H133" i="1" s="1"/>
  <c r="W120" i="1"/>
  <c r="Z120" i="1" s="1"/>
  <c r="U120" i="1"/>
  <c r="X120" i="1" s="1"/>
  <c r="V120" i="1"/>
  <c r="Y120" i="1" s="1"/>
  <c r="N121" i="1" l="1"/>
  <c r="P121" i="1" s="1"/>
  <c r="I133" i="1"/>
  <c r="G133" i="1"/>
  <c r="O121" i="1" l="1"/>
  <c r="L122" i="1" s="1"/>
  <c r="N122" i="1" s="1"/>
  <c r="Q121" i="1"/>
  <c r="AJ121" i="1" s="1"/>
  <c r="F134" i="1"/>
  <c r="H134" i="1" s="1"/>
  <c r="J133" i="1"/>
  <c r="K133" i="1" s="1"/>
  <c r="W121" i="1"/>
  <c r="Z121" i="1" s="1"/>
  <c r="U121" i="1"/>
  <c r="X121" i="1" s="1"/>
  <c r="V121" i="1"/>
  <c r="Y121" i="1" s="1"/>
  <c r="M122" i="1" l="1"/>
  <c r="P122" i="1"/>
  <c r="I134" i="1"/>
  <c r="J134" i="1" s="1"/>
  <c r="G134" i="1"/>
  <c r="O122" i="1" l="1"/>
  <c r="L123" i="1" s="1"/>
  <c r="M123" i="1" s="1"/>
  <c r="Q122" i="1"/>
  <c r="AJ122" i="1" s="1"/>
  <c r="K134" i="1"/>
  <c r="W122" i="1"/>
  <c r="Z122" i="1" s="1"/>
  <c r="U122" i="1"/>
  <c r="X122" i="1" s="1"/>
  <c r="V122" i="1"/>
  <c r="Y122" i="1" s="1"/>
  <c r="F135" i="1"/>
  <c r="H135" i="1" s="1"/>
  <c r="N123" i="1" l="1"/>
  <c r="P123" i="1" s="1"/>
  <c r="Q123" i="1" s="1"/>
  <c r="AJ123" i="1" s="1"/>
  <c r="I135" i="1"/>
  <c r="J135" i="1" s="1"/>
  <c r="G135" i="1"/>
  <c r="W123" i="1" l="1"/>
  <c r="Z123" i="1" s="1"/>
  <c r="U123" i="1"/>
  <c r="X123" i="1" s="1"/>
  <c r="V123" i="1"/>
  <c r="Y123" i="1" s="1"/>
  <c r="K135" i="1"/>
  <c r="F136" i="1"/>
  <c r="H136" i="1" s="1"/>
  <c r="O123" i="1"/>
  <c r="L124" i="1" s="1"/>
  <c r="G136" i="1" l="1"/>
  <c r="N124" i="1"/>
  <c r="M124" i="1"/>
  <c r="I136" i="1"/>
  <c r="F137" i="1" l="1"/>
  <c r="H137" i="1" s="1"/>
  <c r="P124" i="1"/>
  <c r="Q124" i="1" s="1"/>
  <c r="AJ124" i="1" s="1"/>
  <c r="J136" i="1"/>
  <c r="K136" i="1" s="1"/>
  <c r="G137" i="1" l="1"/>
  <c r="I137" i="1"/>
  <c r="W124" i="1"/>
  <c r="Z124" i="1" s="1"/>
  <c r="U124" i="1"/>
  <c r="X124" i="1" s="1"/>
  <c r="V124" i="1"/>
  <c r="Y124" i="1" s="1"/>
  <c r="O124" i="1"/>
  <c r="L125" i="1" s="1"/>
  <c r="F138" i="1" l="1"/>
  <c r="H138" i="1" s="1"/>
  <c r="N125" i="1"/>
  <c r="M125" i="1"/>
  <c r="J137" i="1"/>
  <c r="K137" i="1" s="1"/>
  <c r="I138" i="1" l="1"/>
  <c r="J138" i="1" s="1"/>
  <c r="G138" i="1"/>
  <c r="P125" i="1"/>
  <c r="Q125" i="1" s="1"/>
  <c r="AJ125" i="1" s="1"/>
  <c r="W125" i="1" l="1"/>
  <c r="Z125" i="1" s="1"/>
  <c r="U125" i="1"/>
  <c r="X125" i="1" s="1"/>
  <c r="V125" i="1"/>
  <c r="Y125" i="1" s="1"/>
  <c r="F139" i="1"/>
  <c r="H139" i="1" s="1"/>
  <c r="K138" i="1"/>
  <c r="O125" i="1"/>
  <c r="L126" i="1" s="1"/>
  <c r="I139" i="1" l="1"/>
  <c r="J139" i="1" s="1"/>
  <c r="M126" i="1"/>
  <c r="N126" i="1"/>
  <c r="G139" i="1"/>
  <c r="K139" i="1" l="1"/>
  <c r="F140" i="1"/>
  <c r="H140" i="1" s="1"/>
  <c r="P126" i="1"/>
  <c r="O126" i="1" l="1"/>
  <c r="L127" i="1" s="1"/>
  <c r="N127" i="1" s="1"/>
  <c r="Q126" i="1"/>
  <c r="AJ126" i="1" s="1"/>
  <c r="G140" i="1"/>
  <c r="W126" i="1"/>
  <c r="Z126" i="1" s="1"/>
  <c r="U126" i="1"/>
  <c r="X126" i="1" s="1"/>
  <c r="V126" i="1"/>
  <c r="Y126" i="1" s="1"/>
  <c r="I140" i="1"/>
  <c r="J140" i="1" s="1"/>
  <c r="M127" i="1" l="1"/>
  <c r="K140" i="1"/>
  <c r="P127" i="1"/>
  <c r="F141" i="1"/>
  <c r="H141" i="1" s="1"/>
  <c r="O127" i="1" l="1"/>
  <c r="L128" i="1" s="1"/>
  <c r="N128" i="1" s="1"/>
  <c r="Q127" i="1"/>
  <c r="AJ127" i="1" s="1"/>
  <c r="G141" i="1"/>
  <c r="W127" i="1"/>
  <c r="Z127" i="1" s="1"/>
  <c r="U127" i="1"/>
  <c r="X127" i="1" s="1"/>
  <c r="V127" i="1"/>
  <c r="Y127" i="1" s="1"/>
  <c r="I141" i="1"/>
  <c r="M128" i="1" l="1"/>
  <c r="P128" i="1"/>
  <c r="Q128" i="1" s="1"/>
  <c r="AJ128" i="1" s="1"/>
  <c r="F142" i="1"/>
  <c r="H142" i="1" s="1"/>
  <c r="J141" i="1"/>
  <c r="K141" i="1" s="1"/>
  <c r="W128" i="1" l="1"/>
  <c r="Z128" i="1" s="1"/>
  <c r="U128" i="1"/>
  <c r="X128" i="1" s="1"/>
  <c r="V128" i="1"/>
  <c r="Y128" i="1" s="1"/>
  <c r="I142" i="1"/>
  <c r="O128" i="1"/>
  <c r="L129" i="1" s="1"/>
  <c r="G142" i="1"/>
  <c r="F143" i="1" l="1"/>
  <c r="H143" i="1" s="1"/>
  <c r="N129" i="1"/>
  <c r="M129" i="1"/>
  <c r="J142" i="1"/>
  <c r="K142" i="1" s="1"/>
  <c r="G143" i="1" l="1"/>
  <c r="I143" i="1"/>
  <c r="J143" i="1" s="1"/>
  <c r="P129" i="1"/>
  <c r="Q129" i="1" s="1"/>
  <c r="AJ129" i="1" s="1"/>
  <c r="W129" i="1" l="1"/>
  <c r="Z129" i="1" s="1"/>
  <c r="U129" i="1"/>
  <c r="X129" i="1" s="1"/>
  <c r="V129" i="1"/>
  <c r="Y129" i="1" s="1"/>
  <c r="K143" i="1"/>
  <c r="F144" i="1"/>
  <c r="H144" i="1" s="1"/>
  <c r="O129" i="1"/>
  <c r="L130" i="1" s="1"/>
  <c r="G144" i="1" l="1"/>
  <c r="I144" i="1"/>
  <c r="J144" i="1" s="1"/>
  <c r="N130" i="1"/>
  <c r="M130" i="1"/>
  <c r="K144" i="1" l="1"/>
  <c r="F145" i="1"/>
  <c r="H145" i="1" s="1"/>
  <c r="P130" i="1"/>
  <c r="O130" i="1" l="1"/>
  <c r="L131" i="1" s="1"/>
  <c r="M131" i="1" s="1"/>
  <c r="Q130" i="1"/>
  <c r="AJ130" i="1" s="1"/>
  <c r="G145" i="1"/>
  <c r="I145" i="1"/>
  <c r="W130" i="1"/>
  <c r="Z130" i="1" s="1"/>
  <c r="U130" i="1"/>
  <c r="X130" i="1" s="1"/>
  <c r="V130" i="1"/>
  <c r="Y130" i="1" s="1"/>
  <c r="N131" i="1" l="1"/>
  <c r="P131" i="1" s="1"/>
  <c r="F146" i="1"/>
  <c r="H146" i="1" s="1"/>
  <c r="J145" i="1"/>
  <c r="K145" i="1" s="1"/>
  <c r="O131" i="1" l="1"/>
  <c r="L132" i="1" s="1"/>
  <c r="M132" i="1" s="1"/>
  <c r="Q131" i="1"/>
  <c r="AJ131" i="1" s="1"/>
  <c r="W131" i="1"/>
  <c r="Z131" i="1" s="1"/>
  <c r="U131" i="1"/>
  <c r="X131" i="1" s="1"/>
  <c r="V131" i="1"/>
  <c r="Y131" i="1" s="1"/>
  <c r="I146" i="1"/>
  <c r="G146" i="1"/>
  <c r="N132" i="1" l="1"/>
  <c r="P132" i="1" s="1"/>
  <c r="F147" i="1"/>
  <c r="H147" i="1" s="1"/>
  <c r="J146" i="1"/>
  <c r="K146" i="1" s="1"/>
  <c r="O132" i="1" l="1"/>
  <c r="L133" i="1" s="1"/>
  <c r="M133" i="1" s="1"/>
  <c r="Q132" i="1"/>
  <c r="AJ132" i="1" s="1"/>
  <c r="G147" i="1"/>
  <c r="W132" i="1"/>
  <c r="Z132" i="1" s="1"/>
  <c r="U132" i="1"/>
  <c r="X132" i="1" s="1"/>
  <c r="V132" i="1"/>
  <c r="Y132" i="1" s="1"/>
  <c r="I147" i="1"/>
  <c r="J147" i="1" s="1"/>
  <c r="N133" i="1" l="1"/>
  <c r="P133" i="1" s="1"/>
  <c r="K147" i="1"/>
  <c r="F148" i="1"/>
  <c r="H148" i="1" s="1"/>
  <c r="O133" i="1" l="1"/>
  <c r="L134" i="1" s="1"/>
  <c r="M134" i="1" s="1"/>
  <c r="Q133" i="1"/>
  <c r="AJ133" i="1" s="1"/>
  <c r="W133" i="1"/>
  <c r="Z133" i="1" s="1"/>
  <c r="U133" i="1"/>
  <c r="X133" i="1" s="1"/>
  <c r="V133" i="1"/>
  <c r="Y133" i="1" s="1"/>
  <c r="G148" i="1"/>
  <c r="I148" i="1"/>
  <c r="N134" i="1" l="1"/>
  <c r="P134" i="1" s="1"/>
  <c r="F149" i="1"/>
  <c r="H149" i="1" s="1"/>
  <c r="J148" i="1"/>
  <c r="K148" i="1" s="1"/>
  <c r="O134" i="1" l="1"/>
  <c r="L135" i="1" s="1"/>
  <c r="M135" i="1" s="1"/>
  <c r="Q134" i="1"/>
  <c r="AJ134" i="1" s="1"/>
  <c r="G149" i="1"/>
  <c r="I149" i="1"/>
  <c r="J149" i="1" s="1"/>
  <c r="W134" i="1"/>
  <c r="Z134" i="1" s="1"/>
  <c r="U134" i="1"/>
  <c r="X134" i="1" s="1"/>
  <c r="V134" i="1"/>
  <c r="Y134" i="1" s="1"/>
  <c r="N135" i="1" l="1"/>
  <c r="P135" i="1" s="1"/>
  <c r="K149" i="1"/>
  <c r="F150" i="1"/>
  <c r="H150" i="1" s="1"/>
  <c r="O135" i="1" l="1"/>
  <c r="L136" i="1" s="1"/>
  <c r="M136" i="1" s="1"/>
  <c r="Q135" i="1"/>
  <c r="AJ135" i="1" s="1"/>
  <c r="W135" i="1"/>
  <c r="Z135" i="1" s="1"/>
  <c r="U135" i="1"/>
  <c r="X135" i="1" s="1"/>
  <c r="V135" i="1"/>
  <c r="Y135" i="1" s="1"/>
  <c r="G150" i="1"/>
  <c r="I150" i="1"/>
  <c r="J150" i="1" s="1"/>
  <c r="N136" i="1" l="1"/>
  <c r="P136" i="1" s="1"/>
  <c r="F151" i="1"/>
  <c r="H151" i="1" s="1"/>
  <c r="K150" i="1"/>
  <c r="O136" i="1" l="1"/>
  <c r="L137" i="1" s="1"/>
  <c r="M137" i="1" s="1"/>
  <c r="Q136" i="1"/>
  <c r="AJ136" i="1" s="1"/>
  <c r="G151" i="1"/>
  <c r="W136" i="1"/>
  <c r="Z136" i="1" s="1"/>
  <c r="U136" i="1"/>
  <c r="X136" i="1" s="1"/>
  <c r="V136" i="1"/>
  <c r="Y136" i="1" s="1"/>
  <c r="I151" i="1"/>
  <c r="N137" i="1" l="1"/>
  <c r="P137" i="1" s="1"/>
  <c r="F152" i="1"/>
  <c r="H152" i="1" s="1"/>
  <c r="J151" i="1"/>
  <c r="K151" i="1" s="1"/>
  <c r="O137" i="1" l="1"/>
  <c r="L138" i="1" s="1"/>
  <c r="M138" i="1" s="1"/>
  <c r="Q137" i="1"/>
  <c r="AJ137" i="1" s="1"/>
  <c r="G152" i="1"/>
  <c r="I152" i="1"/>
  <c r="W137" i="1"/>
  <c r="Z137" i="1" s="1"/>
  <c r="U137" i="1"/>
  <c r="X137" i="1" s="1"/>
  <c r="V137" i="1"/>
  <c r="Y137" i="1" s="1"/>
  <c r="N138" i="1" l="1"/>
  <c r="P138" i="1" s="1"/>
  <c r="F153" i="1"/>
  <c r="H153" i="1" s="1"/>
  <c r="J152" i="1"/>
  <c r="K152" i="1" s="1"/>
  <c r="O138" i="1" l="1"/>
  <c r="L139" i="1" s="1"/>
  <c r="N139" i="1" s="1"/>
  <c r="Q138" i="1"/>
  <c r="AJ138" i="1" s="1"/>
  <c r="G153" i="1"/>
  <c r="I153" i="1"/>
  <c r="W138" i="1"/>
  <c r="Z138" i="1" s="1"/>
  <c r="U138" i="1"/>
  <c r="X138" i="1" s="1"/>
  <c r="V138" i="1"/>
  <c r="Y138" i="1" s="1"/>
  <c r="M139" i="1" l="1"/>
  <c r="F154" i="1"/>
  <c r="H154" i="1" s="1"/>
  <c r="J153" i="1"/>
  <c r="K153" i="1" s="1"/>
  <c r="P139" i="1"/>
  <c r="O139" i="1" l="1"/>
  <c r="L140" i="1" s="1"/>
  <c r="M140" i="1" s="1"/>
  <c r="Q139" i="1"/>
  <c r="AJ139" i="1" s="1"/>
  <c r="I154" i="1"/>
  <c r="J154" i="1" s="1"/>
  <c r="G154" i="1"/>
  <c r="W139" i="1"/>
  <c r="Z139" i="1" s="1"/>
  <c r="U139" i="1"/>
  <c r="X139" i="1" s="1"/>
  <c r="V139" i="1"/>
  <c r="Y139" i="1" s="1"/>
  <c r="N140" i="1" l="1"/>
  <c r="P140" i="1" s="1"/>
  <c r="K154" i="1"/>
  <c r="F155" i="1"/>
  <c r="H155" i="1" s="1"/>
  <c r="O140" i="1" l="1"/>
  <c r="L141" i="1" s="1"/>
  <c r="M141" i="1" s="1"/>
  <c r="Q140" i="1"/>
  <c r="AJ140" i="1" s="1"/>
  <c r="I155" i="1"/>
  <c r="J155" i="1" s="1"/>
  <c r="W140" i="1"/>
  <c r="Z140" i="1" s="1"/>
  <c r="U140" i="1"/>
  <c r="X140" i="1" s="1"/>
  <c r="V140" i="1"/>
  <c r="Y140" i="1" s="1"/>
  <c r="G155" i="1"/>
  <c r="N141" i="1" l="1"/>
  <c r="P141" i="1" s="1"/>
  <c r="F156" i="1"/>
  <c r="H156" i="1" s="1"/>
  <c r="K155" i="1"/>
  <c r="O141" i="1" l="1"/>
  <c r="L142" i="1" s="1"/>
  <c r="M142" i="1" s="1"/>
  <c r="Q141" i="1"/>
  <c r="AJ141" i="1" s="1"/>
  <c r="G156" i="1"/>
  <c r="I156" i="1"/>
  <c r="W141" i="1"/>
  <c r="Z141" i="1" s="1"/>
  <c r="U141" i="1"/>
  <c r="X141" i="1" s="1"/>
  <c r="V141" i="1"/>
  <c r="Y141" i="1" s="1"/>
  <c r="N142" i="1" l="1"/>
  <c r="P142" i="1" s="1"/>
  <c r="F157" i="1"/>
  <c r="H157" i="1" s="1"/>
  <c r="J156" i="1"/>
  <c r="K156" i="1" s="1"/>
  <c r="O142" i="1" l="1"/>
  <c r="L143" i="1" s="1"/>
  <c r="M143" i="1" s="1"/>
  <c r="Q142" i="1"/>
  <c r="AJ142" i="1" s="1"/>
  <c r="G157" i="1"/>
  <c r="I157" i="1"/>
  <c r="J157" i="1" s="1"/>
  <c r="W142" i="1"/>
  <c r="Z142" i="1" s="1"/>
  <c r="U142" i="1"/>
  <c r="X142" i="1" s="1"/>
  <c r="V142" i="1"/>
  <c r="Y142" i="1" s="1"/>
  <c r="N143" i="1" l="1"/>
  <c r="P143" i="1" s="1"/>
  <c r="K157" i="1"/>
  <c r="F158" i="1"/>
  <c r="H158" i="1" s="1"/>
  <c r="O143" i="1" l="1"/>
  <c r="L144" i="1" s="1"/>
  <c r="M144" i="1" s="1"/>
  <c r="Q143" i="1"/>
  <c r="AJ143" i="1" s="1"/>
  <c r="W143" i="1"/>
  <c r="Z143" i="1" s="1"/>
  <c r="U143" i="1"/>
  <c r="X143" i="1" s="1"/>
  <c r="V143" i="1"/>
  <c r="Y143" i="1" s="1"/>
  <c r="G158" i="1"/>
  <c r="I158" i="1"/>
  <c r="J158" i="1" s="1"/>
  <c r="N144" i="1" l="1"/>
  <c r="P144" i="1" s="1"/>
  <c r="F159" i="1"/>
  <c r="H159" i="1" s="1"/>
  <c r="K158" i="1"/>
  <c r="O144" i="1" l="1"/>
  <c r="L145" i="1" s="1"/>
  <c r="N145" i="1" s="1"/>
  <c r="Q144" i="1"/>
  <c r="AJ144" i="1" s="1"/>
  <c r="I159" i="1"/>
  <c r="J159" i="1" s="1"/>
  <c r="W144" i="1"/>
  <c r="Z144" i="1" s="1"/>
  <c r="U144" i="1"/>
  <c r="X144" i="1" s="1"/>
  <c r="V144" i="1"/>
  <c r="Y144" i="1" s="1"/>
  <c r="G159" i="1"/>
  <c r="M145" i="1" l="1"/>
  <c r="P145" i="1"/>
  <c r="F160" i="1"/>
  <c r="H160" i="1" s="1"/>
  <c r="K159" i="1"/>
  <c r="O145" i="1" l="1"/>
  <c r="L146" i="1" s="1"/>
  <c r="M146" i="1" s="1"/>
  <c r="Q145" i="1"/>
  <c r="AJ145" i="1" s="1"/>
  <c r="W145" i="1"/>
  <c r="Z145" i="1" s="1"/>
  <c r="U145" i="1"/>
  <c r="X145" i="1" s="1"/>
  <c r="V145" i="1"/>
  <c r="Y145" i="1" s="1"/>
  <c r="G160" i="1"/>
  <c r="I160" i="1"/>
  <c r="J160" i="1" s="1"/>
  <c r="N146" i="1" l="1"/>
  <c r="P146" i="1" s="1"/>
  <c r="K160" i="1"/>
  <c r="F161" i="1"/>
  <c r="H161" i="1" s="1"/>
  <c r="O146" i="1" l="1"/>
  <c r="L147" i="1" s="1"/>
  <c r="M147" i="1" s="1"/>
  <c r="Q146" i="1"/>
  <c r="AJ146" i="1" s="1"/>
  <c r="I161" i="1"/>
  <c r="W146" i="1"/>
  <c r="Z146" i="1" s="1"/>
  <c r="U146" i="1"/>
  <c r="X146" i="1" s="1"/>
  <c r="V146" i="1"/>
  <c r="Y146" i="1" s="1"/>
  <c r="G161" i="1"/>
  <c r="N147" i="1" l="1"/>
  <c r="P147" i="1" s="1"/>
  <c r="Q147" i="1" s="1"/>
  <c r="AJ147" i="1" s="1"/>
  <c r="F162" i="1"/>
  <c r="H162" i="1" s="1"/>
  <c r="J161" i="1"/>
  <c r="K161" i="1" s="1"/>
  <c r="W147" i="1" l="1"/>
  <c r="Z147" i="1" s="1"/>
  <c r="U147" i="1"/>
  <c r="X147" i="1" s="1"/>
  <c r="V147" i="1"/>
  <c r="Y147" i="1" s="1"/>
  <c r="O147" i="1"/>
  <c r="L148" i="1" s="1"/>
  <c r="I162" i="1"/>
  <c r="J162" i="1" s="1"/>
  <c r="G162" i="1"/>
  <c r="F163" i="1" l="1"/>
  <c r="H163" i="1" s="1"/>
  <c r="K162" i="1"/>
  <c r="N148" i="1"/>
  <c r="M148" i="1"/>
  <c r="G163" i="1" l="1"/>
  <c r="I163" i="1"/>
  <c r="J163" i="1" s="1"/>
  <c r="P148" i="1"/>
  <c r="Q148" i="1" s="1"/>
  <c r="AJ148" i="1" s="1"/>
  <c r="K163" i="1" l="1"/>
  <c r="W148" i="1"/>
  <c r="Z148" i="1" s="1"/>
  <c r="U148" i="1"/>
  <c r="X148" i="1" s="1"/>
  <c r="V148" i="1"/>
  <c r="Y148" i="1" s="1"/>
  <c r="F164" i="1"/>
  <c r="H164" i="1" s="1"/>
  <c r="O148" i="1"/>
  <c r="L149" i="1" s="1"/>
  <c r="I164" i="1" l="1"/>
  <c r="J164" i="1" s="1"/>
  <c r="M149" i="1"/>
  <c r="N149" i="1"/>
  <c r="G164" i="1"/>
  <c r="K164" i="1" l="1"/>
  <c r="F165" i="1"/>
  <c r="H165" i="1" s="1"/>
  <c r="P149" i="1"/>
  <c r="Q149" i="1" s="1"/>
  <c r="AJ149" i="1" s="1"/>
  <c r="W149" i="1" l="1"/>
  <c r="Z149" i="1" s="1"/>
  <c r="U149" i="1"/>
  <c r="X149" i="1" s="1"/>
  <c r="V149" i="1"/>
  <c r="Y149" i="1" s="1"/>
  <c r="G165" i="1"/>
  <c r="I165" i="1"/>
  <c r="O149" i="1"/>
  <c r="L150" i="1" s="1"/>
  <c r="F166" i="1" l="1"/>
  <c r="H166" i="1" s="1"/>
  <c r="N150" i="1"/>
  <c r="M150" i="1"/>
  <c r="J165" i="1"/>
  <c r="K165" i="1" s="1"/>
  <c r="I166" i="1" l="1"/>
  <c r="J166" i="1" s="1"/>
  <c r="P150" i="1"/>
  <c r="G166" i="1"/>
  <c r="O150" i="1" l="1"/>
  <c r="L151" i="1" s="1"/>
  <c r="M151" i="1" s="1"/>
  <c r="Q150" i="1"/>
  <c r="AJ150" i="1" s="1"/>
  <c r="K166" i="1"/>
  <c r="F167" i="1"/>
  <c r="H167" i="1" s="1"/>
  <c r="W150" i="1"/>
  <c r="Z150" i="1" s="1"/>
  <c r="U150" i="1"/>
  <c r="X150" i="1" s="1"/>
  <c r="V150" i="1"/>
  <c r="Y150" i="1" s="1"/>
  <c r="N151" i="1" l="1"/>
  <c r="P151" i="1" s="1"/>
  <c r="G167" i="1"/>
  <c r="I167" i="1"/>
  <c r="J167" i="1" s="1"/>
  <c r="O151" i="1" l="1"/>
  <c r="L152" i="1" s="1"/>
  <c r="M152" i="1" s="1"/>
  <c r="Q151" i="1"/>
  <c r="AJ151" i="1" s="1"/>
  <c r="K167" i="1"/>
  <c r="F168" i="1"/>
  <c r="H168" i="1" s="1"/>
  <c r="W151" i="1"/>
  <c r="Z151" i="1" s="1"/>
  <c r="U151" i="1"/>
  <c r="X151" i="1" s="1"/>
  <c r="V151" i="1"/>
  <c r="Y151" i="1" s="1"/>
  <c r="N152" i="1" l="1"/>
  <c r="P152" i="1" s="1"/>
  <c r="G168" i="1"/>
  <c r="I168" i="1"/>
  <c r="J168" i="1" s="1"/>
  <c r="K168" i="1" l="1"/>
  <c r="O152" i="1"/>
  <c r="L153" i="1" s="1"/>
  <c r="N153" i="1" s="1"/>
  <c r="Q152" i="1"/>
  <c r="AJ152" i="1" s="1"/>
  <c r="F169" i="1"/>
  <c r="H169" i="1" s="1"/>
  <c r="W152" i="1"/>
  <c r="Z152" i="1" s="1"/>
  <c r="U152" i="1"/>
  <c r="X152" i="1" s="1"/>
  <c r="V152" i="1"/>
  <c r="Y152" i="1" s="1"/>
  <c r="M153" i="1" l="1"/>
  <c r="P153" i="1"/>
  <c r="G169" i="1"/>
  <c r="I169" i="1"/>
  <c r="J169" i="1" s="1"/>
  <c r="O153" i="1" l="1"/>
  <c r="L154" i="1" s="1"/>
  <c r="M154" i="1" s="1"/>
  <c r="Q153" i="1"/>
  <c r="AJ153" i="1" s="1"/>
  <c r="W153" i="1"/>
  <c r="Z153" i="1" s="1"/>
  <c r="U153" i="1"/>
  <c r="X153" i="1" s="1"/>
  <c r="V153" i="1"/>
  <c r="Y153" i="1" s="1"/>
  <c r="K169" i="1"/>
  <c r="F170" i="1"/>
  <c r="H170" i="1" s="1"/>
  <c r="N154" i="1" l="1"/>
  <c r="P154" i="1" s="1"/>
  <c r="G170" i="1"/>
  <c r="I170" i="1"/>
  <c r="O154" i="1" l="1"/>
  <c r="L155" i="1" s="1"/>
  <c r="M155" i="1" s="1"/>
  <c r="Q154" i="1"/>
  <c r="AJ154" i="1" s="1"/>
  <c r="F171" i="1"/>
  <c r="H171" i="1" s="1"/>
  <c r="W154" i="1"/>
  <c r="Z154" i="1" s="1"/>
  <c r="U154" i="1"/>
  <c r="X154" i="1" s="1"/>
  <c r="V154" i="1"/>
  <c r="Y154" i="1" s="1"/>
  <c r="J170" i="1"/>
  <c r="K170" i="1" s="1"/>
  <c r="N155" i="1" l="1"/>
  <c r="P155" i="1" s="1"/>
  <c r="Q155" i="1" s="1"/>
  <c r="AJ155" i="1" s="1"/>
  <c r="G171" i="1"/>
  <c r="I171" i="1"/>
  <c r="W155" i="1" l="1"/>
  <c r="Z155" i="1" s="1"/>
  <c r="U155" i="1"/>
  <c r="X155" i="1" s="1"/>
  <c r="V155" i="1"/>
  <c r="Y155" i="1" s="1"/>
  <c r="O155" i="1"/>
  <c r="L156" i="1" s="1"/>
  <c r="F172" i="1"/>
  <c r="H172" i="1" s="1"/>
  <c r="J171" i="1"/>
  <c r="K171" i="1" s="1"/>
  <c r="G172" i="1" l="1"/>
  <c r="I172" i="1"/>
  <c r="J172" i="1" s="1"/>
  <c r="N156" i="1"/>
  <c r="M156" i="1"/>
  <c r="K172" i="1" l="1"/>
  <c r="F173" i="1"/>
  <c r="H173" i="1" s="1"/>
  <c r="P156" i="1"/>
  <c r="Q156" i="1" s="1"/>
  <c r="AJ156" i="1" s="1"/>
  <c r="O156" i="1" l="1"/>
  <c r="L157" i="1" s="1"/>
  <c r="M157" i="1" s="1"/>
  <c r="G173" i="1"/>
  <c r="I173" i="1"/>
  <c r="W156" i="1"/>
  <c r="Z156" i="1" s="1"/>
  <c r="U156" i="1"/>
  <c r="X156" i="1" s="1"/>
  <c r="V156" i="1"/>
  <c r="Y156" i="1" s="1"/>
  <c r="N157" i="1" l="1"/>
  <c r="P157" i="1" s="1"/>
  <c r="F174" i="1"/>
  <c r="H174" i="1" s="1"/>
  <c r="J173" i="1"/>
  <c r="K173" i="1" s="1"/>
  <c r="O157" i="1" l="1"/>
  <c r="L158" i="1" s="1"/>
  <c r="N158" i="1" s="1"/>
  <c r="Q157" i="1"/>
  <c r="AJ157" i="1" s="1"/>
  <c r="G174" i="1"/>
  <c r="W157" i="1"/>
  <c r="Z157" i="1" s="1"/>
  <c r="U157" i="1"/>
  <c r="X157" i="1" s="1"/>
  <c r="V157" i="1"/>
  <c r="Y157" i="1" s="1"/>
  <c r="I174" i="1"/>
  <c r="J174" i="1" s="1"/>
  <c r="K174" i="1" s="1"/>
  <c r="M158" i="1" l="1"/>
  <c r="P158" i="1"/>
  <c r="F175" i="1"/>
  <c r="H175" i="1" s="1"/>
  <c r="O158" i="1" l="1"/>
  <c r="L159" i="1" s="1"/>
  <c r="N159" i="1" s="1"/>
  <c r="Q158" i="1"/>
  <c r="AJ158" i="1" s="1"/>
  <c r="G175" i="1"/>
  <c r="W158" i="1"/>
  <c r="Z158" i="1" s="1"/>
  <c r="U158" i="1"/>
  <c r="X158" i="1" s="1"/>
  <c r="V158" i="1"/>
  <c r="Y158" i="1" s="1"/>
  <c r="I175" i="1"/>
  <c r="J175" i="1" s="1"/>
  <c r="M159" i="1" l="1"/>
  <c r="K175" i="1"/>
  <c r="P159" i="1"/>
  <c r="F176" i="1"/>
  <c r="H176" i="1" s="1"/>
  <c r="O159" i="1" l="1"/>
  <c r="L160" i="1" s="1"/>
  <c r="N160" i="1" s="1"/>
  <c r="Q159" i="1"/>
  <c r="AJ159" i="1" s="1"/>
  <c r="G176" i="1"/>
  <c r="W159" i="1"/>
  <c r="Z159" i="1" s="1"/>
  <c r="U159" i="1"/>
  <c r="X159" i="1" s="1"/>
  <c r="V159" i="1"/>
  <c r="Y159" i="1" s="1"/>
  <c r="I176" i="1"/>
  <c r="J176" i="1" s="1"/>
  <c r="K176" i="1" s="1"/>
  <c r="M160" i="1" l="1"/>
  <c r="F177" i="1"/>
  <c r="H177" i="1" s="1"/>
  <c r="P160" i="1"/>
  <c r="O160" i="1" l="1"/>
  <c r="L161" i="1" s="1"/>
  <c r="N161" i="1" s="1"/>
  <c r="Q160" i="1"/>
  <c r="AJ160" i="1" s="1"/>
  <c r="G177" i="1"/>
  <c r="I177" i="1"/>
  <c r="W160" i="1"/>
  <c r="Z160" i="1" s="1"/>
  <c r="U160" i="1"/>
  <c r="X160" i="1" s="1"/>
  <c r="V160" i="1"/>
  <c r="Y160" i="1" s="1"/>
  <c r="M161" i="1" l="1"/>
  <c r="P161" i="1"/>
  <c r="F178" i="1"/>
  <c r="H178" i="1" s="1"/>
  <c r="J177" i="1"/>
  <c r="K177" i="1" s="1"/>
  <c r="O161" i="1" l="1"/>
  <c r="L162" i="1" s="1"/>
  <c r="N162" i="1" s="1"/>
  <c r="Q161" i="1"/>
  <c r="AJ161" i="1" s="1"/>
  <c r="G178" i="1"/>
  <c r="W161" i="1"/>
  <c r="Z161" i="1" s="1"/>
  <c r="U161" i="1"/>
  <c r="X161" i="1" s="1"/>
  <c r="V161" i="1"/>
  <c r="Y161" i="1" s="1"/>
  <c r="I178" i="1"/>
  <c r="J178" i="1" s="1"/>
  <c r="M162" i="1" l="1"/>
  <c r="K178" i="1"/>
  <c r="P162" i="1"/>
  <c r="F179" i="1"/>
  <c r="H179" i="1" s="1"/>
  <c r="O162" i="1" l="1"/>
  <c r="L163" i="1" s="1"/>
  <c r="M163" i="1" s="1"/>
  <c r="Q162" i="1"/>
  <c r="AJ162" i="1" s="1"/>
  <c r="W162" i="1"/>
  <c r="Z162" i="1" s="1"/>
  <c r="U162" i="1"/>
  <c r="X162" i="1" s="1"/>
  <c r="V162" i="1"/>
  <c r="Y162" i="1" s="1"/>
  <c r="G179" i="1"/>
  <c r="I179" i="1"/>
  <c r="N163" i="1" l="1"/>
  <c r="P163" i="1" s="1"/>
  <c r="F180" i="1"/>
  <c r="H180" i="1" s="1"/>
  <c r="J179" i="1"/>
  <c r="K179" i="1" s="1"/>
  <c r="O163" i="1" l="1"/>
  <c r="L164" i="1" s="1"/>
  <c r="M164" i="1" s="1"/>
  <c r="Q163" i="1"/>
  <c r="AJ163" i="1" s="1"/>
  <c r="G180" i="1"/>
  <c r="I180" i="1"/>
  <c r="W163" i="1"/>
  <c r="Z163" i="1" s="1"/>
  <c r="U163" i="1"/>
  <c r="X163" i="1" s="1"/>
  <c r="V163" i="1"/>
  <c r="Y163" i="1" s="1"/>
  <c r="N164" i="1" l="1"/>
  <c r="P164" i="1" s="1"/>
  <c r="F181" i="1"/>
  <c r="H181" i="1" s="1"/>
  <c r="J180" i="1"/>
  <c r="K180" i="1" s="1"/>
  <c r="O164" i="1" l="1"/>
  <c r="L165" i="1" s="1"/>
  <c r="N165" i="1" s="1"/>
  <c r="Q164" i="1"/>
  <c r="AJ164" i="1" s="1"/>
  <c r="G181" i="1"/>
  <c r="I181" i="1"/>
  <c r="W164" i="1"/>
  <c r="Z164" i="1" s="1"/>
  <c r="U164" i="1"/>
  <c r="X164" i="1" s="1"/>
  <c r="V164" i="1"/>
  <c r="Y164" i="1" s="1"/>
  <c r="M165" i="1" l="1"/>
  <c r="P165" i="1"/>
  <c r="F182" i="1"/>
  <c r="H182" i="1" s="1"/>
  <c r="J181" i="1"/>
  <c r="K181" i="1" s="1"/>
  <c r="O165" i="1" l="1"/>
  <c r="L166" i="1" s="1"/>
  <c r="M166" i="1" s="1"/>
  <c r="Q165" i="1"/>
  <c r="AJ165" i="1" s="1"/>
  <c r="I182" i="1"/>
  <c r="G182" i="1"/>
  <c r="W165" i="1"/>
  <c r="Z165" i="1" s="1"/>
  <c r="U165" i="1"/>
  <c r="X165" i="1" s="1"/>
  <c r="V165" i="1"/>
  <c r="Y165" i="1" s="1"/>
  <c r="N166" i="1" l="1"/>
  <c r="P166" i="1" s="1"/>
  <c r="F183" i="1"/>
  <c r="H183" i="1" s="1"/>
  <c r="J182" i="1"/>
  <c r="K182" i="1" s="1"/>
  <c r="O166" i="1" l="1"/>
  <c r="L167" i="1" s="1"/>
  <c r="M167" i="1" s="1"/>
  <c r="Q166" i="1"/>
  <c r="AJ166" i="1" s="1"/>
  <c r="G183" i="1"/>
  <c r="I183" i="1"/>
  <c r="W166" i="1"/>
  <c r="Z166" i="1" s="1"/>
  <c r="U166" i="1"/>
  <c r="X166" i="1" s="1"/>
  <c r="V166" i="1"/>
  <c r="Y166" i="1" s="1"/>
  <c r="N167" i="1" l="1"/>
  <c r="P167" i="1" s="1"/>
  <c r="J183" i="1"/>
  <c r="K183" i="1" s="1"/>
  <c r="F184" i="1"/>
  <c r="H184" i="1" s="1"/>
  <c r="O167" i="1" l="1"/>
  <c r="L168" i="1" s="1"/>
  <c r="N168" i="1" s="1"/>
  <c r="Q167" i="1"/>
  <c r="AJ167" i="1" s="1"/>
  <c r="I184" i="1"/>
  <c r="G184" i="1"/>
  <c r="W167" i="1"/>
  <c r="Z167" i="1" s="1"/>
  <c r="U167" i="1"/>
  <c r="X167" i="1" s="1"/>
  <c r="V167" i="1"/>
  <c r="Y167" i="1" s="1"/>
  <c r="M168" i="1" l="1"/>
  <c r="F185" i="1"/>
  <c r="H185" i="1" s="1"/>
  <c r="I185" i="1" s="1"/>
  <c r="J184" i="1"/>
  <c r="K184" i="1" s="1"/>
  <c r="P168" i="1"/>
  <c r="O168" i="1" l="1"/>
  <c r="L169" i="1" s="1"/>
  <c r="N169" i="1" s="1"/>
  <c r="Q168" i="1"/>
  <c r="AJ168" i="1" s="1"/>
  <c r="G185" i="1"/>
  <c r="J185" i="1"/>
  <c r="F186" i="1"/>
  <c r="H186" i="1" s="1"/>
  <c r="W168" i="1"/>
  <c r="Z168" i="1" s="1"/>
  <c r="U168" i="1"/>
  <c r="X168" i="1" s="1"/>
  <c r="V168" i="1"/>
  <c r="Y168" i="1" s="1"/>
  <c r="M169" i="1" l="1"/>
  <c r="G186" i="1"/>
  <c r="K185" i="1"/>
  <c r="I186" i="1"/>
  <c r="P169" i="1"/>
  <c r="O169" i="1" l="1"/>
  <c r="L170" i="1" s="1"/>
  <c r="M170" i="1" s="1"/>
  <c r="Q169" i="1"/>
  <c r="AJ169" i="1" s="1"/>
  <c r="F187" i="1"/>
  <c r="H187" i="1" s="1"/>
  <c r="I187" i="1" s="1"/>
  <c r="J186" i="1"/>
  <c r="K186" i="1" s="1"/>
  <c r="W169" i="1"/>
  <c r="Z169" i="1" s="1"/>
  <c r="U169" i="1"/>
  <c r="X169" i="1" s="1"/>
  <c r="V169" i="1"/>
  <c r="Y169" i="1" s="1"/>
  <c r="N170" i="1" l="1"/>
  <c r="P170" i="1" s="1"/>
  <c r="G187" i="1"/>
  <c r="J187" i="1"/>
  <c r="F188" i="1"/>
  <c r="H188" i="1" s="1"/>
  <c r="O170" i="1" l="1"/>
  <c r="L171" i="1" s="1"/>
  <c r="M171" i="1" s="1"/>
  <c r="Q170" i="1"/>
  <c r="AJ170" i="1" s="1"/>
  <c r="K187" i="1"/>
  <c r="I188" i="1"/>
  <c r="G188" i="1"/>
  <c r="W170" i="1"/>
  <c r="Z170" i="1" s="1"/>
  <c r="U170" i="1"/>
  <c r="X170" i="1" s="1"/>
  <c r="V170" i="1"/>
  <c r="Y170" i="1" s="1"/>
  <c r="N171" i="1" l="1"/>
  <c r="P171" i="1" s="1"/>
  <c r="F189" i="1"/>
  <c r="H189" i="1" s="1"/>
  <c r="I189" i="1" s="1"/>
  <c r="J188" i="1"/>
  <c r="K188" i="1" s="1"/>
  <c r="O171" i="1" l="1"/>
  <c r="L172" i="1" s="1"/>
  <c r="M172" i="1" s="1"/>
  <c r="Q171" i="1"/>
  <c r="AJ171" i="1" s="1"/>
  <c r="J189" i="1"/>
  <c r="F190" i="1"/>
  <c r="H190" i="1" s="1"/>
  <c r="I190" i="1" s="1"/>
  <c r="G189" i="1"/>
  <c r="W171" i="1"/>
  <c r="Z171" i="1" s="1"/>
  <c r="U171" i="1"/>
  <c r="X171" i="1" s="1"/>
  <c r="V171" i="1"/>
  <c r="Y171" i="1" s="1"/>
  <c r="N172" i="1" l="1"/>
  <c r="P172" i="1" s="1"/>
  <c r="J190" i="1"/>
  <c r="F191" i="1"/>
  <c r="H191" i="1" s="1"/>
  <c r="G190" i="1"/>
  <c r="K189" i="1"/>
  <c r="K190" i="1" l="1"/>
  <c r="O172" i="1"/>
  <c r="L173" i="1" s="1"/>
  <c r="N173" i="1" s="1"/>
  <c r="Q172" i="1"/>
  <c r="AJ172" i="1" s="1"/>
  <c r="I191" i="1"/>
  <c r="J191" i="1" s="1"/>
  <c r="G191" i="1"/>
  <c r="W172" i="1"/>
  <c r="Z172" i="1" s="1"/>
  <c r="U172" i="1"/>
  <c r="X172" i="1" s="1"/>
  <c r="V172" i="1"/>
  <c r="Y172" i="1" s="1"/>
  <c r="M173" i="1" l="1"/>
  <c r="F192" i="1"/>
  <c r="H192" i="1" s="1"/>
  <c r="K191" i="1"/>
  <c r="P173" i="1"/>
  <c r="O173" i="1" l="1"/>
  <c r="L174" i="1" s="1"/>
  <c r="M174" i="1" s="1"/>
  <c r="Q173" i="1"/>
  <c r="AJ173" i="1" s="1"/>
  <c r="I192" i="1"/>
  <c r="G192" i="1"/>
  <c r="W173" i="1"/>
  <c r="Z173" i="1" s="1"/>
  <c r="U173" i="1"/>
  <c r="X173" i="1" s="1"/>
  <c r="V173" i="1"/>
  <c r="Y173" i="1" s="1"/>
  <c r="N174" i="1" l="1"/>
  <c r="P174" i="1" s="1"/>
  <c r="F193" i="1"/>
  <c r="H193" i="1" s="1"/>
  <c r="J192" i="1"/>
  <c r="K192" i="1" s="1"/>
  <c r="O174" i="1" l="1"/>
  <c r="L175" i="1" s="1"/>
  <c r="M175" i="1" s="1"/>
  <c r="Q174" i="1"/>
  <c r="AJ174" i="1" s="1"/>
  <c r="I193" i="1"/>
  <c r="G193" i="1"/>
  <c r="W174" i="1"/>
  <c r="Z174" i="1" s="1"/>
  <c r="U174" i="1"/>
  <c r="X174" i="1" s="1"/>
  <c r="V174" i="1"/>
  <c r="Y174" i="1" s="1"/>
  <c r="N175" i="1" l="1"/>
  <c r="P175" i="1" s="1"/>
  <c r="F194" i="1"/>
  <c r="H194" i="1" s="1"/>
  <c r="I194" i="1" s="1"/>
  <c r="J193" i="1"/>
  <c r="K193" i="1" s="1"/>
  <c r="O175" i="1" l="1"/>
  <c r="L176" i="1" s="1"/>
  <c r="M176" i="1" s="1"/>
  <c r="Q175" i="1"/>
  <c r="AJ175" i="1" s="1"/>
  <c r="J194" i="1"/>
  <c r="F195" i="1"/>
  <c r="H195" i="1" s="1"/>
  <c r="G194" i="1"/>
  <c r="W175" i="1"/>
  <c r="Z175" i="1" s="1"/>
  <c r="U175" i="1"/>
  <c r="X175" i="1" s="1"/>
  <c r="V175" i="1"/>
  <c r="Y175" i="1" s="1"/>
  <c r="N176" i="1" l="1"/>
  <c r="P176" i="1" s="1"/>
  <c r="G195" i="1"/>
  <c r="I195" i="1"/>
  <c r="K194" i="1"/>
  <c r="O176" i="1" l="1"/>
  <c r="L177" i="1" s="1"/>
  <c r="N177" i="1" s="1"/>
  <c r="Q176" i="1"/>
  <c r="AJ176" i="1" s="1"/>
  <c r="F196" i="1"/>
  <c r="H196" i="1" s="1"/>
  <c r="J195" i="1"/>
  <c r="K195" i="1" s="1"/>
  <c r="W176" i="1"/>
  <c r="Z176" i="1" s="1"/>
  <c r="U176" i="1"/>
  <c r="X176" i="1" s="1"/>
  <c r="V176" i="1"/>
  <c r="Y176" i="1" s="1"/>
  <c r="M177" i="1" l="1"/>
  <c r="I196" i="1"/>
  <c r="G196" i="1"/>
  <c r="P177" i="1"/>
  <c r="O177" i="1" l="1"/>
  <c r="L178" i="1" s="1"/>
  <c r="N178" i="1" s="1"/>
  <c r="Q177" i="1"/>
  <c r="AJ177" i="1" s="1"/>
  <c r="F197" i="1"/>
  <c r="H197" i="1" s="1"/>
  <c r="I197" i="1" s="1"/>
  <c r="J196" i="1"/>
  <c r="K196" i="1" s="1"/>
  <c r="W177" i="1"/>
  <c r="Z177" i="1" s="1"/>
  <c r="U177" i="1"/>
  <c r="X177" i="1" s="1"/>
  <c r="V177" i="1"/>
  <c r="Y177" i="1" s="1"/>
  <c r="M178" i="1" l="1"/>
  <c r="J197" i="1"/>
  <c r="F198" i="1"/>
  <c r="H198" i="1" s="1"/>
  <c r="I198" i="1" s="1"/>
  <c r="G197" i="1"/>
  <c r="P178" i="1"/>
  <c r="O178" i="1" l="1"/>
  <c r="L179" i="1" s="1"/>
  <c r="N179" i="1" s="1"/>
  <c r="Q178" i="1"/>
  <c r="AJ178" i="1" s="1"/>
  <c r="J198" i="1"/>
  <c r="F199" i="1"/>
  <c r="H199" i="1" s="1"/>
  <c r="G198" i="1"/>
  <c r="K197" i="1"/>
  <c r="W178" i="1"/>
  <c r="Z178" i="1" s="1"/>
  <c r="U178" i="1"/>
  <c r="X178" i="1" s="1"/>
  <c r="V178" i="1"/>
  <c r="Y178" i="1" s="1"/>
  <c r="M179" i="1" l="1"/>
  <c r="I199" i="1"/>
  <c r="G199" i="1"/>
  <c r="K198" i="1"/>
  <c r="P179" i="1"/>
  <c r="Q179" i="1" s="1"/>
  <c r="AJ179" i="1" s="1"/>
  <c r="F200" i="1" l="1"/>
  <c r="H200" i="1" s="1"/>
  <c r="I200" i="1" s="1"/>
  <c r="J199" i="1"/>
  <c r="K199" i="1" s="1"/>
  <c r="W179" i="1"/>
  <c r="Z179" i="1" s="1"/>
  <c r="U179" i="1"/>
  <c r="X179" i="1" s="1"/>
  <c r="V179" i="1"/>
  <c r="Y179" i="1" s="1"/>
  <c r="O179" i="1"/>
  <c r="L180" i="1" s="1"/>
  <c r="J200" i="1" l="1"/>
  <c r="F201" i="1"/>
  <c r="H201" i="1" s="1"/>
  <c r="G200" i="1"/>
  <c r="N180" i="1"/>
  <c r="M180" i="1"/>
  <c r="I201" i="1" l="1"/>
  <c r="G201" i="1"/>
  <c r="K200" i="1"/>
  <c r="P180" i="1"/>
  <c r="O180" i="1" l="1"/>
  <c r="L181" i="1" s="1"/>
  <c r="N181" i="1" s="1"/>
  <c r="Q180" i="1"/>
  <c r="AJ180" i="1" s="1"/>
  <c r="F202" i="1"/>
  <c r="H202" i="1" s="1"/>
  <c r="J201" i="1"/>
  <c r="K201" i="1" s="1"/>
  <c r="W180" i="1"/>
  <c r="Z180" i="1" s="1"/>
  <c r="U180" i="1"/>
  <c r="X180" i="1" s="1"/>
  <c r="V180" i="1"/>
  <c r="Y180" i="1" s="1"/>
  <c r="M181" i="1" l="1"/>
  <c r="I202" i="1"/>
  <c r="J202" i="1" s="1"/>
  <c r="G202" i="1"/>
  <c r="P181" i="1"/>
  <c r="O181" i="1" l="1"/>
  <c r="L182" i="1" s="1"/>
  <c r="M182" i="1" s="1"/>
  <c r="Q181" i="1"/>
  <c r="AJ181" i="1" s="1"/>
  <c r="F203" i="1"/>
  <c r="H203" i="1" s="1"/>
  <c r="K202" i="1"/>
  <c r="W181" i="1"/>
  <c r="Z181" i="1" s="1"/>
  <c r="U181" i="1"/>
  <c r="X181" i="1" s="1"/>
  <c r="V181" i="1"/>
  <c r="Y181" i="1" s="1"/>
  <c r="N182" i="1" l="1"/>
  <c r="P182" i="1" s="1"/>
  <c r="I203" i="1"/>
  <c r="G203" i="1"/>
  <c r="O182" i="1" l="1"/>
  <c r="L183" i="1" s="1"/>
  <c r="N183" i="1" s="1"/>
  <c r="Q182" i="1"/>
  <c r="AJ182" i="1" s="1"/>
  <c r="F204" i="1"/>
  <c r="H204" i="1" s="1"/>
  <c r="J203" i="1"/>
  <c r="K203" i="1" s="1"/>
  <c r="W182" i="1"/>
  <c r="Z182" i="1" s="1"/>
  <c r="U182" i="1"/>
  <c r="X182" i="1" s="1"/>
  <c r="V182" i="1"/>
  <c r="Y182" i="1" s="1"/>
  <c r="M183" i="1" l="1"/>
  <c r="I204" i="1"/>
  <c r="G204" i="1"/>
  <c r="P183" i="1"/>
  <c r="Q183" i="1" s="1"/>
  <c r="AJ183" i="1" s="1"/>
  <c r="F205" i="1" l="1"/>
  <c r="H205" i="1" s="1"/>
  <c r="J204" i="1"/>
  <c r="K204" i="1" s="1"/>
  <c r="W183" i="1"/>
  <c r="Z183" i="1" s="1"/>
  <c r="U183" i="1"/>
  <c r="X183" i="1" s="1"/>
  <c r="V183" i="1"/>
  <c r="Y183" i="1" s="1"/>
  <c r="O183" i="1"/>
  <c r="L184" i="1" s="1"/>
  <c r="G205" i="1" l="1"/>
  <c r="I205" i="1"/>
  <c r="N184" i="1"/>
  <c r="M184" i="1"/>
  <c r="F206" i="1" l="1"/>
  <c r="H206" i="1" s="1"/>
  <c r="J205" i="1"/>
  <c r="K205" i="1" s="1"/>
  <c r="P184" i="1"/>
  <c r="Q184" i="1" s="1"/>
  <c r="AJ184" i="1" s="1"/>
  <c r="V184" i="1" l="1"/>
  <c r="Y184" i="1" s="1"/>
  <c r="U184" i="1"/>
  <c r="X184" i="1" s="1"/>
  <c r="W184" i="1"/>
  <c r="Z184" i="1" s="1"/>
  <c r="I206" i="1"/>
  <c r="J206" i="1" s="1"/>
  <c r="G206" i="1"/>
  <c r="O184" i="1"/>
  <c r="L185" i="1" s="1"/>
  <c r="K206" i="1" l="1"/>
  <c r="M185" i="1"/>
  <c r="N185" i="1"/>
  <c r="P185" i="1" s="1"/>
  <c r="Q185" i="1" s="1"/>
  <c r="AJ185" i="1" s="1"/>
  <c r="F207" i="1"/>
  <c r="H207" i="1" s="1"/>
  <c r="O185" i="1" l="1"/>
  <c r="L186" i="1" s="1"/>
  <c r="U185" i="1"/>
  <c r="X185" i="1" s="1"/>
  <c r="V185" i="1"/>
  <c r="Y185" i="1" s="1"/>
  <c r="W185" i="1"/>
  <c r="Z185" i="1" s="1"/>
  <c r="I207" i="1"/>
  <c r="J207" i="1" s="1"/>
  <c r="G207" i="1"/>
  <c r="M186" i="1" l="1"/>
  <c r="N186" i="1"/>
  <c r="F208" i="1"/>
  <c r="H208" i="1" s="1"/>
  <c r="K207" i="1"/>
  <c r="P186" i="1" l="1"/>
  <c r="Q186" i="1" s="1"/>
  <c r="AJ186" i="1" s="1"/>
  <c r="G208" i="1"/>
  <c r="I208" i="1"/>
  <c r="F209" i="1" l="1"/>
  <c r="H209" i="1" s="1"/>
  <c r="V186" i="1"/>
  <c r="Y186" i="1" s="1"/>
  <c r="U186" i="1"/>
  <c r="X186" i="1" s="1"/>
  <c r="W186" i="1"/>
  <c r="Z186" i="1" s="1"/>
  <c r="O186" i="1"/>
  <c r="L187" i="1" s="1"/>
  <c r="J208" i="1"/>
  <c r="K208" i="1" s="1"/>
  <c r="I209" i="1" l="1"/>
  <c r="N187" i="1"/>
  <c r="P187" i="1" s="1"/>
  <c r="Q187" i="1" s="1"/>
  <c r="AJ187" i="1" s="1"/>
  <c r="M187" i="1"/>
  <c r="G209" i="1"/>
  <c r="F210" i="1" l="1"/>
  <c r="H210" i="1" s="1"/>
  <c r="I210" i="1" s="1"/>
  <c r="O187" i="1"/>
  <c r="L188" i="1" s="1"/>
  <c r="U187" i="1"/>
  <c r="X187" i="1" s="1"/>
  <c r="V187" i="1"/>
  <c r="Y187" i="1" s="1"/>
  <c r="W187" i="1"/>
  <c r="Z187" i="1" s="1"/>
  <c r="J209" i="1"/>
  <c r="K209" i="1" s="1"/>
  <c r="J210" i="1" l="1"/>
  <c r="F211" i="1"/>
  <c r="H211" i="1" s="1"/>
  <c r="G210" i="1"/>
  <c r="N188" i="1"/>
  <c r="M188" i="1"/>
  <c r="P188" i="1" l="1"/>
  <c r="I211" i="1"/>
  <c r="G211" i="1"/>
  <c r="K210" i="1"/>
  <c r="O188" i="1" l="1"/>
  <c r="L189" i="1" s="1"/>
  <c r="M189" i="1" s="1"/>
  <c r="Q188" i="1"/>
  <c r="AJ188" i="1" s="1"/>
  <c r="V188" i="1"/>
  <c r="Y188" i="1" s="1"/>
  <c r="U188" i="1"/>
  <c r="X188" i="1" s="1"/>
  <c r="W188" i="1"/>
  <c r="Z188" i="1" s="1"/>
  <c r="F212" i="1"/>
  <c r="H212" i="1" s="1"/>
  <c r="J211" i="1"/>
  <c r="K211" i="1" s="1"/>
  <c r="N189" i="1" l="1"/>
  <c r="P189" i="1" s="1"/>
  <c r="Q189" i="1" s="1"/>
  <c r="AJ189" i="1" s="1"/>
  <c r="I212" i="1"/>
  <c r="G212" i="1"/>
  <c r="U189" i="1" l="1"/>
  <c r="X189" i="1" s="1"/>
  <c r="W189" i="1"/>
  <c r="Z189" i="1" s="1"/>
  <c r="O189" i="1"/>
  <c r="L190" i="1" s="1"/>
  <c r="N190" i="1" s="1"/>
  <c r="P190" i="1" s="1"/>
  <c r="Q190" i="1" s="1"/>
  <c r="AJ190" i="1" s="1"/>
  <c r="V189" i="1"/>
  <c r="Y189" i="1" s="1"/>
  <c r="F213" i="1"/>
  <c r="H213" i="1" s="1"/>
  <c r="J212" i="1"/>
  <c r="K212" i="1" s="1"/>
  <c r="M190" i="1" l="1"/>
  <c r="G213" i="1"/>
  <c r="I213" i="1"/>
  <c r="O190" i="1"/>
  <c r="L191" i="1" s="1"/>
  <c r="U190" i="1"/>
  <c r="X190" i="1" s="1"/>
  <c r="V190" i="1"/>
  <c r="Y190" i="1" s="1"/>
  <c r="W190" i="1"/>
  <c r="Z190" i="1" s="1"/>
  <c r="F214" i="1" l="1"/>
  <c r="H214" i="1" s="1"/>
  <c r="N191" i="1"/>
  <c r="P191" i="1" s="1"/>
  <c r="Q191" i="1" s="1"/>
  <c r="AJ191" i="1" s="1"/>
  <c r="M191" i="1"/>
  <c r="J213" i="1"/>
  <c r="K213" i="1" s="1"/>
  <c r="G214" i="1" l="1"/>
  <c r="I214" i="1"/>
  <c r="O191" i="1"/>
  <c r="L192" i="1" s="1"/>
  <c r="V191" i="1"/>
  <c r="Y191" i="1" s="1"/>
  <c r="U191" i="1"/>
  <c r="X191" i="1" s="1"/>
  <c r="W191" i="1"/>
  <c r="Z191" i="1" s="1"/>
  <c r="F215" i="1" l="1"/>
  <c r="H215" i="1" s="1"/>
  <c r="N192" i="1"/>
  <c r="M192" i="1"/>
  <c r="J214" i="1"/>
  <c r="K214" i="1" s="1"/>
  <c r="G215" i="1" l="1"/>
  <c r="I215" i="1"/>
  <c r="P192" i="1"/>
  <c r="Q192" i="1" s="1"/>
  <c r="AJ192" i="1" s="1"/>
  <c r="V192" i="1" l="1"/>
  <c r="Y192" i="1" s="1"/>
  <c r="E33" i="1" s="1"/>
  <c r="U192" i="1"/>
  <c r="W192" i="1"/>
  <c r="Z192" i="1" s="1"/>
  <c r="E34" i="1" s="1"/>
  <c r="F216" i="1"/>
  <c r="H216" i="1" s="1"/>
  <c r="J215" i="1"/>
  <c r="K215" i="1" s="1"/>
  <c r="O192" i="1"/>
  <c r="L193" i="1" s="1"/>
  <c r="X192" i="1" l="1"/>
  <c r="E32" i="1" s="1"/>
  <c r="E35" i="1"/>
  <c r="I216" i="1"/>
  <c r="G216" i="1"/>
  <c r="M193" i="1"/>
  <c r="N193" i="1"/>
  <c r="F217" i="1" l="1"/>
  <c r="H217" i="1" s="1"/>
  <c r="P193" i="1"/>
  <c r="J216" i="1"/>
  <c r="K216" i="1" s="1"/>
  <c r="O193" i="1" l="1"/>
  <c r="L194" i="1" s="1"/>
  <c r="N194" i="1" s="1"/>
  <c r="Q193" i="1"/>
  <c r="AJ193" i="1" s="1"/>
  <c r="I217" i="1"/>
  <c r="G217" i="1"/>
  <c r="U193" i="1"/>
  <c r="X193" i="1" s="1"/>
  <c r="V193" i="1"/>
  <c r="Y193" i="1" s="1"/>
  <c r="W193" i="1"/>
  <c r="Z193" i="1" s="1"/>
  <c r="M194" i="1" l="1"/>
  <c r="F218" i="1"/>
  <c r="H218" i="1" s="1"/>
  <c r="J217" i="1"/>
  <c r="K217" i="1" s="1"/>
  <c r="P194" i="1"/>
  <c r="O194" i="1" l="1"/>
  <c r="L195" i="1" s="1"/>
  <c r="N195" i="1" s="1"/>
  <c r="Q194" i="1"/>
  <c r="AJ194" i="1" s="1"/>
  <c r="I218" i="1"/>
  <c r="G218" i="1"/>
  <c r="V194" i="1"/>
  <c r="Y194" i="1" s="1"/>
  <c r="U194" i="1"/>
  <c r="X194" i="1" s="1"/>
  <c r="W194" i="1"/>
  <c r="Z194" i="1" s="1"/>
  <c r="M195" i="1" l="1"/>
  <c r="F219" i="1"/>
  <c r="H219" i="1" s="1"/>
  <c r="J218" i="1"/>
  <c r="K218" i="1" s="1"/>
  <c r="P195" i="1"/>
  <c r="O195" i="1" l="1"/>
  <c r="L196" i="1" s="1"/>
  <c r="M196" i="1" s="1"/>
  <c r="Q195" i="1"/>
  <c r="AJ195" i="1" s="1"/>
  <c r="G219" i="1"/>
  <c r="I219" i="1"/>
  <c r="U195" i="1"/>
  <c r="X195" i="1" s="1"/>
  <c r="V195" i="1"/>
  <c r="Y195" i="1" s="1"/>
  <c r="W195" i="1"/>
  <c r="Z195" i="1" s="1"/>
  <c r="N196" i="1" l="1"/>
  <c r="P196" i="1" s="1"/>
  <c r="F220" i="1"/>
  <c r="H220" i="1" s="1"/>
  <c r="J219" i="1"/>
  <c r="K219" i="1" s="1"/>
  <c r="O196" i="1" l="1"/>
  <c r="L197" i="1" s="1"/>
  <c r="M197" i="1" s="1"/>
  <c r="Q196" i="1"/>
  <c r="AJ196" i="1" s="1"/>
  <c r="I220" i="1"/>
  <c r="J220" i="1" s="1"/>
  <c r="G220" i="1"/>
  <c r="V196" i="1"/>
  <c r="Y196" i="1" s="1"/>
  <c r="U196" i="1"/>
  <c r="X196" i="1" s="1"/>
  <c r="W196" i="1"/>
  <c r="Z196" i="1" s="1"/>
  <c r="N197" i="1" l="1"/>
  <c r="P197" i="1" s="1"/>
  <c r="K220" i="1"/>
  <c r="F221" i="1"/>
  <c r="H221" i="1" s="1"/>
  <c r="O197" i="1" l="1"/>
  <c r="L198" i="1" s="1"/>
  <c r="M198" i="1" s="1"/>
  <c r="Q197" i="1"/>
  <c r="AJ197" i="1" s="1"/>
  <c r="I221" i="1"/>
  <c r="V197" i="1"/>
  <c r="Y197" i="1" s="1"/>
  <c r="U197" i="1"/>
  <c r="X197" i="1" s="1"/>
  <c r="W197" i="1"/>
  <c r="Z197" i="1" s="1"/>
  <c r="G221" i="1"/>
  <c r="N198" i="1" l="1"/>
  <c r="P198" i="1" s="1"/>
  <c r="Q198" i="1" s="1"/>
  <c r="AJ198" i="1" s="1"/>
  <c r="F222" i="1"/>
  <c r="H222" i="1" s="1"/>
  <c r="J221" i="1"/>
  <c r="K221" i="1" s="1"/>
  <c r="V198" i="1" l="1"/>
  <c r="Y198" i="1" s="1"/>
  <c r="U198" i="1"/>
  <c r="X198" i="1" s="1"/>
  <c r="W198" i="1"/>
  <c r="Z198" i="1" s="1"/>
  <c r="O198" i="1"/>
  <c r="L199" i="1" s="1"/>
  <c r="N199" i="1" s="1"/>
  <c r="P199" i="1" s="1"/>
  <c r="Q199" i="1" s="1"/>
  <c r="AJ199" i="1" s="1"/>
  <c r="I222" i="1"/>
  <c r="J222" i="1" s="1"/>
  <c r="G222" i="1"/>
  <c r="M199" i="1" l="1"/>
  <c r="K222" i="1"/>
  <c r="F223" i="1"/>
  <c r="H223" i="1" s="1"/>
  <c r="O199" i="1"/>
  <c r="L200" i="1" s="1"/>
  <c r="V199" i="1"/>
  <c r="Y199" i="1" s="1"/>
  <c r="U199" i="1"/>
  <c r="X199" i="1" s="1"/>
  <c r="W199" i="1"/>
  <c r="Z199" i="1" s="1"/>
  <c r="I223" i="1" l="1"/>
  <c r="G223" i="1"/>
  <c r="M200" i="1"/>
  <c r="N200" i="1"/>
  <c r="F224" i="1" l="1"/>
  <c r="H224" i="1" s="1"/>
  <c r="J223" i="1"/>
  <c r="K223" i="1" s="1"/>
  <c r="P200" i="1"/>
  <c r="Q200" i="1" s="1"/>
  <c r="AJ200" i="1" s="1"/>
  <c r="O200" i="1" l="1"/>
  <c r="L201" i="1" s="1"/>
  <c r="N201" i="1" s="1"/>
  <c r="G224" i="1"/>
  <c r="U200" i="1"/>
  <c r="X200" i="1" s="1"/>
  <c r="V200" i="1"/>
  <c r="Y200" i="1" s="1"/>
  <c r="W200" i="1"/>
  <c r="Z200" i="1" s="1"/>
  <c r="I224" i="1"/>
  <c r="J224" i="1" s="1"/>
  <c r="K224" i="1" s="1"/>
  <c r="M201" i="1" l="1"/>
  <c r="P201" i="1"/>
  <c r="Q201" i="1" s="1"/>
  <c r="AJ201" i="1" s="1"/>
  <c r="F225" i="1"/>
  <c r="H225" i="1" s="1"/>
  <c r="U201" i="1" l="1"/>
  <c r="X201" i="1" s="1"/>
  <c r="V201" i="1"/>
  <c r="Y201" i="1" s="1"/>
  <c r="W201" i="1"/>
  <c r="Z201" i="1" s="1"/>
  <c r="O201" i="1"/>
  <c r="L202" i="1" s="1"/>
  <c r="I225" i="1"/>
  <c r="G225" i="1"/>
  <c r="F226" i="1" l="1"/>
  <c r="H226" i="1" s="1"/>
  <c r="M202" i="1"/>
  <c r="N202" i="1"/>
  <c r="P202" i="1" s="1"/>
  <c r="Q202" i="1" s="1"/>
  <c r="AJ202" i="1" s="1"/>
  <c r="J225" i="1"/>
  <c r="K225" i="1" s="1"/>
  <c r="I226" i="1" l="1"/>
  <c r="J226" i="1" s="1"/>
  <c r="G226" i="1"/>
  <c r="O202" i="1"/>
  <c r="L203" i="1" s="1"/>
  <c r="V202" i="1"/>
  <c r="Y202" i="1" s="1"/>
  <c r="U202" i="1"/>
  <c r="X202" i="1" s="1"/>
  <c r="W202" i="1"/>
  <c r="Z202" i="1" s="1"/>
  <c r="K226" i="1" l="1"/>
  <c r="F227" i="1"/>
  <c r="H227" i="1" s="1"/>
  <c r="N203" i="1"/>
  <c r="P203" i="1" s="1"/>
  <c r="Q203" i="1" s="1"/>
  <c r="AJ203" i="1" s="1"/>
  <c r="M203" i="1"/>
  <c r="I227" i="1" l="1"/>
  <c r="J227" i="1" s="1"/>
  <c r="O203" i="1"/>
  <c r="L204" i="1" s="1"/>
  <c r="U203" i="1"/>
  <c r="X203" i="1" s="1"/>
  <c r="V203" i="1"/>
  <c r="Y203" i="1" s="1"/>
  <c r="W203" i="1"/>
  <c r="Z203" i="1" s="1"/>
  <c r="G227" i="1"/>
  <c r="F228" i="1" l="1"/>
  <c r="H228" i="1" s="1"/>
  <c r="N204" i="1"/>
  <c r="P204" i="1" s="1"/>
  <c r="Q204" i="1" s="1"/>
  <c r="AJ204" i="1" s="1"/>
  <c r="M204" i="1"/>
  <c r="K227" i="1"/>
  <c r="I228" i="1" l="1"/>
  <c r="J228" i="1" s="1"/>
  <c r="G228" i="1"/>
  <c r="O204" i="1"/>
  <c r="L205" i="1" s="1"/>
  <c r="V204" i="1"/>
  <c r="Y204" i="1" s="1"/>
  <c r="U204" i="1"/>
  <c r="X204" i="1" s="1"/>
  <c r="W204" i="1"/>
  <c r="Z204" i="1" s="1"/>
  <c r="F229" i="1" l="1"/>
  <c r="H229" i="1" s="1"/>
  <c r="I229" i="1" s="1"/>
  <c r="K228" i="1"/>
  <c r="M205" i="1"/>
  <c r="N205" i="1"/>
  <c r="P205" i="1" s="1"/>
  <c r="Q205" i="1" s="1"/>
  <c r="AJ205" i="1" s="1"/>
  <c r="O205" i="1" l="1"/>
  <c r="L206" i="1" s="1"/>
  <c r="V205" i="1"/>
  <c r="Y205" i="1" s="1"/>
  <c r="U205" i="1"/>
  <c r="X205" i="1" s="1"/>
  <c r="W205" i="1"/>
  <c r="Z205" i="1" s="1"/>
  <c r="G229" i="1"/>
  <c r="J229" i="1"/>
  <c r="F230" i="1"/>
  <c r="H230" i="1" s="1"/>
  <c r="I230" i="1" s="1"/>
  <c r="M206" i="1" l="1"/>
  <c r="N206" i="1"/>
  <c r="K229" i="1"/>
  <c r="J230" i="1"/>
  <c r="F231" i="1"/>
  <c r="H231" i="1" s="1"/>
  <c r="G230" i="1"/>
  <c r="K230" i="1" l="1"/>
  <c r="I231" i="1"/>
  <c r="J231" i="1" s="1"/>
  <c r="P206" i="1"/>
  <c r="Q206" i="1" s="1"/>
  <c r="AJ206" i="1" s="1"/>
  <c r="G231" i="1"/>
  <c r="K231" i="1" l="1"/>
  <c r="U206" i="1"/>
  <c r="X206" i="1" s="1"/>
  <c r="V206" i="1"/>
  <c r="Y206" i="1" s="1"/>
  <c r="W206" i="1"/>
  <c r="Z206" i="1" s="1"/>
  <c r="F232" i="1"/>
  <c r="H232" i="1" s="1"/>
  <c r="O206" i="1"/>
  <c r="L207" i="1" s="1"/>
  <c r="G232" i="1" l="1"/>
  <c r="N207" i="1"/>
  <c r="P207" i="1" s="1"/>
  <c r="Q207" i="1" s="1"/>
  <c r="AJ207" i="1" s="1"/>
  <c r="M207" i="1"/>
  <c r="I232" i="1"/>
  <c r="O207" i="1" l="1"/>
  <c r="L208" i="1" s="1"/>
  <c r="V207" i="1"/>
  <c r="Y207" i="1" s="1"/>
  <c r="U207" i="1"/>
  <c r="X207" i="1" s="1"/>
  <c r="W207" i="1"/>
  <c r="Z207" i="1" s="1"/>
  <c r="F233" i="1"/>
  <c r="H233" i="1" s="1"/>
  <c r="J232" i="1"/>
  <c r="K232" i="1" s="1"/>
  <c r="N208" i="1" l="1"/>
  <c r="P208" i="1" s="1"/>
  <c r="Q208" i="1" s="1"/>
  <c r="AJ208" i="1" s="1"/>
  <c r="M208" i="1"/>
  <c r="G233" i="1"/>
  <c r="I233" i="1"/>
  <c r="J233" i="1" s="1"/>
  <c r="K233" i="1" l="1"/>
  <c r="O208" i="1"/>
  <c r="L209" i="1" s="1"/>
  <c r="U208" i="1"/>
  <c r="X208" i="1" s="1"/>
  <c r="V208" i="1"/>
  <c r="Y208" i="1" s="1"/>
  <c r="W208" i="1"/>
  <c r="Z208" i="1" s="1"/>
  <c r="F234" i="1"/>
  <c r="H234" i="1" s="1"/>
  <c r="I234" i="1" l="1"/>
  <c r="M209" i="1"/>
  <c r="N209" i="1"/>
  <c r="G234" i="1"/>
  <c r="F235" i="1" l="1"/>
  <c r="H235" i="1" s="1"/>
  <c r="P209" i="1"/>
  <c r="Q209" i="1" s="1"/>
  <c r="AJ209" i="1" s="1"/>
  <c r="J234" i="1"/>
  <c r="K234" i="1" s="1"/>
  <c r="U209" i="1" l="1"/>
  <c r="X209" i="1" s="1"/>
  <c r="V209" i="1"/>
  <c r="Y209" i="1" s="1"/>
  <c r="W209" i="1"/>
  <c r="Z209" i="1" s="1"/>
  <c r="I235" i="1"/>
  <c r="G235" i="1"/>
  <c r="O209" i="1"/>
  <c r="L210" i="1" s="1"/>
  <c r="M210" i="1" l="1"/>
  <c r="N210" i="1"/>
  <c r="F236" i="1"/>
  <c r="H236" i="1" s="1"/>
  <c r="J235" i="1"/>
  <c r="K235" i="1" s="1"/>
  <c r="G236" i="1" l="1"/>
  <c r="P210" i="1"/>
  <c r="Q210" i="1" s="1"/>
  <c r="AJ210" i="1" s="1"/>
  <c r="I236" i="1"/>
  <c r="J236" i="1" s="1"/>
  <c r="K236" i="1" l="1"/>
  <c r="V210" i="1"/>
  <c r="Y210" i="1" s="1"/>
  <c r="U210" i="1"/>
  <c r="X210" i="1" s="1"/>
  <c r="W210" i="1"/>
  <c r="Z210" i="1" s="1"/>
  <c r="F237" i="1"/>
  <c r="H237" i="1" s="1"/>
  <c r="O210" i="1"/>
  <c r="L211" i="1" s="1"/>
  <c r="I237" i="1" l="1"/>
  <c r="J237" i="1" s="1"/>
  <c r="M211" i="1"/>
  <c r="N211" i="1"/>
  <c r="P211" i="1" s="1"/>
  <c r="Q211" i="1" s="1"/>
  <c r="AJ211" i="1" s="1"/>
  <c r="G237" i="1"/>
  <c r="K237" i="1" l="1"/>
  <c r="F238" i="1"/>
  <c r="H238" i="1" s="1"/>
  <c r="I238" i="1" s="1"/>
  <c r="O211" i="1"/>
  <c r="L212" i="1" s="1"/>
  <c r="U211" i="1"/>
  <c r="X211" i="1" s="1"/>
  <c r="V211" i="1"/>
  <c r="Y211" i="1" s="1"/>
  <c r="W211" i="1"/>
  <c r="Z211" i="1" s="1"/>
  <c r="J238" i="1" l="1"/>
  <c r="F239" i="1"/>
  <c r="H239" i="1" s="1"/>
  <c r="G238" i="1"/>
  <c r="N212" i="1"/>
  <c r="P212" i="1" s="1"/>
  <c r="Q212" i="1" s="1"/>
  <c r="AJ212" i="1" s="1"/>
  <c r="M212" i="1"/>
  <c r="K238" i="1" l="1"/>
  <c r="O212" i="1"/>
  <c r="L213" i="1" s="1"/>
  <c r="V212" i="1"/>
  <c r="Y212" i="1" s="1"/>
  <c r="U212" i="1"/>
  <c r="X212" i="1" s="1"/>
  <c r="W212" i="1"/>
  <c r="Z212" i="1" s="1"/>
  <c r="I239" i="1"/>
  <c r="J239" i="1" s="1"/>
  <c r="G239" i="1"/>
  <c r="M213" i="1" l="1"/>
  <c r="N213" i="1"/>
  <c r="F240" i="1"/>
  <c r="H240" i="1" s="1"/>
  <c r="K239" i="1"/>
  <c r="P213" i="1" l="1"/>
  <c r="I240" i="1"/>
  <c r="G240" i="1"/>
  <c r="O213" i="1" l="1"/>
  <c r="L214" i="1" s="1"/>
  <c r="N214" i="1" s="1"/>
  <c r="Q213" i="1"/>
  <c r="AJ213" i="1" s="1"/>
  <c r="V213" i="1"/>
  <c r="Y213" i="1" s="1"/>
  <c r="U213" i="1"/>
  <c r="X213" i="1" s="1"/>
  <c r="W213" i="1"/>
  <c r="Z213" i="1" s="1"/>
  <c r="F241" i="1"/>
  <c r="H241" i="1" s="1"/>
  <c r="J240" i="1"/>
  <c r="K240" i="1" s="1"/>
  <c r="M214" i="1" l="1"/>
  <c r="I241" i="1"/>
  <c r="J241" i="1" s="1"/>
  <c r="P214" i="1"/>
  <c r="Q214" i="1" s="1"/>
  <c r="AJ214" i="1" s="1"/>
  <c r="G241" i="1"/>
  <c r="K241" i="1" l="1"/>
  <c r="U214" i="1"/>
  <c r="X214" i="1" s="1"/>
  <c r="V214" i="1"/>
  <c r="Y214" i="1" s="1"/>
  <c r="W214" i="1"/>
  <c r="Z214" i="1" s="1"/>
  <c r="F242" i="1"/>
  <c r="H242" i="1" s="1"/>
  <c r="O214" i="1"/>
  <c r="L215" i="1" s="1"/>
  <c r="I242" i="1" l="1"/>
  <c r="G242" i="1"/>
  <c r="M215" i="1"/>
  <c r="N215" i="1"/>
  <c r="P215" i="1" s="1"/>
  <c r="Q215" i="1" s="1"/>
  <c r="AJ215" i="1" s="1"/>
  <c r="O215" i="1" l="1"/>
  <c r="L216" i="1" s="1"/>
  <c r="V215" i="1"/>
  <c r="Y215" i="1" s="1"/>
  <c r="U215" i="1"/>
  <c r="X215" i="1" s="1"/>
  <c r="W215" i="1"/>
  <c r="Z215" i="1" s="1"/>
  <c r="F243" i="1"/>
  <c r="H243" i="1" s="1"/>
  <c r="J242" i="1"/>
  <c r="K242" i="1" s="1"/>
  <c r="I243" i="1" l="1"/>
  <c r="N216" i="1"/>
  <c r="M216" i="1"/>
  <c r="G243" i="1"/>
  <c r="F244" i="1" l="1"/>
  <c r="H244" i="1" s="1"/>
  <c r="P216" i="1"/>
  <c r="Q216" i="1" s="1"/>
  <c r="AJ216" i="1" s="1"/>
  <c r="J243" i="1"/>
  <c r="K243" i="1" s="1"/>
  <c r="O216" i="1" l="1"/>
  <c r="L217" i="1" s="1"/>
  <c r="M217" i="1" s="1"/>
  <c r="I244" i="1"/>
  <c r="G244" i="1"/>
  <c r="U216" i="1"/>
  <c r="X216" i="1" s="1"/>
  <c r="V216" i="1"/>
  <c r="Y216" i="1" s="1"/>
  <c r="W216" i="1"/>
  <c r="Z216" i="1" s="1"/>
  <c r="N217" i="1" l="1"/>
  <c r="P217" i="1" s="1"/>
  <c r="Q217" i="1" s="1"/>
  <c r="AJ217" i="1" s="1"/>
  <c r="F245" i="1"/>
  <c r="H245" i="1" s="1"/>
  <c r="J244" i="1"/>
  <c r="K244" i="1" s="1"/>
  <c r="U217" i="1" l="1"/>
  <c r="X217" i="1" s="1"/>
  <c r="V217" i="1"/>
  <c r="Y217" i="1" s="1"/>
  <c r="W217" i="1"/>
  <c r="Z217" i="1" s="1"/>
  <c r="O217" i="1"/>
  <c r="L218" i="1" s="1"/>
  <c r="M218" i="1" s="1"/>
  <c r="I245" i="1"/>
  <c r="G245" i="1"/>
  <c r="N218" i="1" l="1"/>
  <c r="P218" i="1" s="1"/>
  <c r="Q218" i="1" s="1"/>
  <c r="AJ218" i="1" s="1"/>
  <c r="F246" i="1"/>
  <c r="H246" i="1" s="1"/>
  <c r="J245" i="1"/>
  <c r="K245" i="1" s="1"/>
  <c r="I246" i="1" l="1"/>
  <c r="G246" i="1"/>
  <c r="V218" i="1"/>
  <c r="Y218" i="1" s="1"/>
  <c r="U218" i="1"/>
  <c r="X218" i="1" s="1"/>
  <c r="W218" i="1"/>
  <c r="Z218" i="1" s="1"/>
  <c r="O218" i="1"/>
  <c r="L219" i="1" s="1"/>
  <c r="F247" i="1" l="1"/>
  <c r="H247" i="1" s="1"/>
  <c r="J246" i="1"/>
  <c r="K246" i="1" s="1"/>
  <c r="N219" i="1"/>
  <c r="P219" i="1" s="1"/>
  <c r="Q219" i="1" s="1"/>
  <c r="AJ219" i="1" s="1"/>
  <c r="M219" i="1"/>
  <c r="I247" i="1" l="1"/>
  <c r="O219" i="1"/>
  <c r="L220" i="1" s="1"/>
  <c r="V219" i="1"/>
  <c r="Y219" i="1" s="1"/>
  <c r="U219" i="1"/>
  <c r="X219" i="1" s="1"/>
  <c r="W219" i="1"/>
  <c r="Z219" i="1" s="1"/>
  <c r="G247" i="1"/>
  <c r="F248" i="1" l="1"/>
  <c r="H248" i="1" s="1"/>
  <c r="I248" i="1" s="1"/>
  <c r="J247" i="1"/>
  <c r="K247" i="1" s="1"/>
  <c r="N220" i="1"/>
  <c r="P220" i="1" s="1"/>
  <c r="Q220" i="1" s="1"/>
  <c r="AJ220" i="1" s="1"/>
  <c r="M220" i="1"/>
  <c r="J248" i="1" l="1"/>
  <c r="F249" i="1"/>
  <c r="H249" i="1" s="1"/>
  <c r="O220" i="1"/>
  <c r="L221" i="1" s="1"/>
  <c r="V220" i="1"/>
  <c r="Y220" i="1" s="1"/>
  <c r="U220" i="1"/>
  <c r="X220" i="1" s="1"/>
  <c r="W220" i="1"/>
  <c r="Z220" i="1" s="1"/>
  <c r="G248" i="1"/>
  <c r="K248" i="1" l="1"/>
  <c r="I249" i="1"/>
  <c r="J249" i="1" s="1"/>
  <c r="M221" i="1"/>
  <c r="N221" i="1"/>
  <c r="G249" i="1"/>
  <c r="K249" i="1" l="1"/>
  <c r="F250" i="1"/>
  <c r="H250" i="1" s="1"/>
  <c r="I250" i="1" s="1"/>
  <c r="P221" i="1"/>
  <c r="Q221" i="1" s="1"/>
  <c r="AJ221" i="1" s="1"/>
  <c r="G250" i="1" l="1"/>
  <c r="J250" i="1"/>
  <c r="F251" i="1"/>
  <c r="H251" i="1" s="1"/>
  <c r="V221" i="1"/>
  <c r="Y221" i="1" s="1"/>
  <c r="U221" i="1"/>
  <c r="X221" i="1" s="1"/>
  <c r="W221" i="1"/>
  <c r="Z221" i="1" s="1"/>
  <c r="O221" i="1"/>
  <c r="L222" i="1" s="1"/>
  <c r="K250" i="1" l="1"/>
  <c r="I251" i="1"/>
  <c r="M222" i="1"/>
  <c r="N222" i="1"/>
  <c r="G251" i="1"/>
  <c r="F252" i="1" l="1"/>
  <c r="H252" i="1" s="1"/>
  <c r="P222" i="1"/>
  <c r="Q222" i="1" s="1"/>
  <c r="AJ222" i="1" s="1"/>
  <c r="J251" i="1"/>
  <c r="K251" i="1" s="1"/>
  <c r="I252" i="1" l="1"/>
  <c r="J252" i="1" s="1"/>
  <c r="U222" i="1"/>
  <c r="X222" i="1" s="1"/>
  <c r="V222" i="1"/>
  <c r="Y222" i="1" s="1"/>
  <c r="W222" i="1"/>
  <c r="Z222" i="1" s="1"/>
  <c r="G252" i="1"/>
  <c r="O222" i="1"/>
  <c r="L223" i="1" s="1"/>
  <c r="F253" i="1" l="1"/>
  <c r="H253" i="1" s="1"/>
  <c r="I253" i="1" s="1"/>
  <c r="K252" i="1"/>
  <c r="N223" i="1"/>
  <c r="M223" i="1"/>
  <c r="G253" i="1" l="1"/>
  <c r="J253" i="1"/>
  <c r="F254" i="1"/>
  <c r="H254" i="1" s="1"/>
  <c r="I254" i="1" s="1"/>
  <c r="P223" i="1"/>
  <c r="K253" i="1" l="1"/>
  <c r="O223" i="1"/>
  <c r="L224" i="1" s="1"/>
  <c r="N224" i="1" s="1"/>
  <c r="Q223" i="1"/>
  <c r="AJ223" i="1" s="1"/>
  <c r="V223" i="1"/>
  <c r="Y223" i="1" s="1"/>
  <c r="U223" i="1"/>
  <c r="X223" i="1" s="1"/>
  <c r="W223" i="1"/>
  <c r="Z223" i="1" s="1"/>
  <c r="J254" i="1"/>
  <c r="F255" i="1"/>
  <c r="H255" i="1" s="1"/>
  <c r="G254" i="1"/>
  <c r="K254" i="1" l="1"/>
  <c r="M224" i="1"/>
  <c r="P224" i="1"/>
  <c r="G255" i="1"/>
  <c r="I255" i="1"/>
  <c r="J255" i="1" s="1"/>
  <c r="O224" i="1" l="1"/>
  <c r="L225" i="1" s="1"/>
  <c r="N225" i="1" s="1"/>
  <c r="P225" i="1" s="1"/>
  <c r="Q225" i="1" s="1"/>
  <c r="AJ225" i="1" s="1"/>
  <c r="Q224" i="1"/>
  <c r="AJ224" i="1" s="1"/>
  <c r="U224" i="1"/>
  <c r="X224" i="1" s="1"/>
  <c r="V224" i="1"/>
  <c r="Y224" i="1" s="1"/>
  <c r="W224" i="1"/>
  <c r="Z224" i="1" s="1"/>
  <c r="K255" i="1"/>
  <c r="F256" i="1"/>
  <c r="H256" i="1" s="1"/>
  <c r="M225" i="1" l="1"/>
  <c r="I256" i="1"/>
  <c r="G256" i="1"/>
  <c r="O225" i="1"/>
  <c r="L226" i="1" s="1"/>
  <c r="U225" i="1"/>
  <c r="X225" i="1" s="1"/>
  <c r="V225" i="1"/>
  <c r="Y225" i="1" s="1"/>
  <c r="W225" i="1"/>
  <c r="Z225" i="1" s="1"/>
  <c r="J256" i="1" l="1"/>
  <c r="K256" i="1" s="1"/>
  <c r="F257" i="1"/>
  <c r="H257" i="1" s="1"/>
  <c r="M226" i="1"/>
  <c r="N226" i="1"/>
  <c r="P226" i="1" s="1"/>
  <c r="Q226" i="1" s="1"/>
  <c r="AJ226" i="1" s="1"/>
  <c r="I257" i="1" l="1"/>
  <c r="G257" i="1"/>
  <c r="O226" i="1"/>
  <c r="L227" i="1" s="1"/>
  <c r="V226" i="1"/>
  <c r="Y226" i="1" s="1"/>
  <c r="U226" i="1"/>
  <c r="X226" i="1" s="1"/>
  <c r="W226" i="1"/>
  <c r="Z226" i="1" s="1"/>
  <c r="F258" i="1" l="1"/>
  <c r="H258" i="1" s="1"/>
  <c r="I258" i="1" s="1"/>
  <c r="J257" i="1"/>
  <c r="K257" i="1" s="1"/>
  <c r="N227" i="1"/>
  <c r="P227" i="1" s="1"/>
  <c r="Q227" i="1" s="1"/>
  <c r="AJ227" i="1" s="1"/>
  <c r="M227" i="1"/>
  <c r="J258" i="1" l="1"/>
  <c r="F259" i="1"/>
  <c r="H259" i="1" s="1"/>
  <c r="G258" i="1"/>
  <c r="O227" i="1"/>
  <c r="L228" i="1" s="1"/>
  <c r="U227" i="1"/>
  <c r="X227" i="1" s="1"/>
  <c r="V227" i="1"/>
  <c r="Y227" i="1" s="1"/>
  <c r="W227" i="1"/>
  <c r="Z227" i="1" s="1"/>
  <c r="K258" i="1" l="1"/>
  <c r="I259" i="1"/>
  <c r="J259" i="1" s="1"/>
  <c r="G259" i="1"/>
  <c r="M228" i="1"/>
  <c r="N228" i="1"/>
  <c r="P228" i="1" s="1"/>
  <c r="Q228" i="1" s="1"/>
  <c r="AJ228" i="1" s="1"/>
  <c r="F260" i="1" l="1"/>
  <c r="H260" i="1" s="1"/>
  <c r="I260" i="1" s="1"/>
  <c r="K259" i="1"/>
  <c r="O228" i="1"/>
  <c r="L229" i="1" s="1"/>
  <c r="V228" i="1"/>
  <c r="Y228" i="1" s="1"/>
  <c r="U228" i="1"/>
  <c r="X228" i="1" s="1"/>
  <c r="W228" i="1"/>
  <c r="Z228" i="1" s="1"/>
  <c r="J260" i="1" l="1"/>
  <c r="F261" i="1"/>
  <c r="H261" i="1" s="1"/>
  <c r="G260" i="1"/>
  <c r="M229" i="1"/>
  <c r="N229" i="1"/>
  <c r="P229" i="1" s="1"/>
  <c r="Q229" i="1" s="1"/>
  <c r="AJ229" i="1" s="1"/>
  <c r="G261" i="1" l="1"/>
  <c r="I261" i="1"/>
  <c r="K260" i="1"/>
  <c r="O229" i="1"/>
  <c r="L230" i="1" s="1"/>
  <c r="V229" i="1"/>
  <c r="Y229" i="1" s="1"/>
  <c r="U229" i="1"/>
  <c r="X229" i="1" s="1"/>
  <c r="W229" i="1"/>
  <c r="Z229" i="1" s="1"/>
  <c r="F262" i="1" l="1"/>
  <c r="H262" i="1" s="1"/>
  <c r="J261" i="1"/>
  <c r="K261" i="1" s="1"/>
  <c r="M230" i="1"/>
  <c r="N230" i="1"/>
  <c r="P230" i="1" s="1"/>
  <c r="Q230" i="1" s="1"/>
  <c r="AJ230" i="1" s="1"/>
  <c r="I262" i="1" l="1"/>
  <c r="G262" i="1"/>
  <c r="O230" i="1"/>
  <c r="L231" i="1" s="1"/>
  <c r="U230" i="1"/>
  <c r="X230" i="1" s="1"/>
  <c r="V230" i="1"/>
  <c r="Y230" i="1" s="1"/>
  <c r="W230" i="1"/>
  <c r="Z230" i="1" s="1"/>
  <c r="F263" i="1" l="1"/>
  <c r="H263" i="1" s="1"/>
  <c r="I263" i="1" s="1"/>
  <c r="J262" i="1"/>
  <c r="K262" i="1" s="1"/>
  <c r="N231" i="1"/>
  <c r="P231" i="1" s="1"/>
  <c r="Q231" i="1" s="1"/>
  <c r="AJ231" i="1" s="1"/>
  <c r="M231" i="1"/>
  <c r="G263" i="1" l="1"/>
  <c r="J263" i="1"/>
  <c r="F264" i="1"/>
  <c r="H264" i="1" s="1"/>
  <c r="I264" i="1" s="1"/>
  <c r="O231" i="1"/>
  <c r="L232" i="1" s="1"/>
  <c r="V231" i="1"/>
  <c r="Y231" i="1" s="1"/>
  <c r="U231" i="1"/>
  <c r="X231" i="1" s="1"/>
  <c r="W231" i="1"/>
  <c r="Z231" i="1" s="1"/>
  <c r="K263" i="1" l="1"/>
  <c r="J264" i="1"/>
  <c r="F265" i="1"/>
  <c r="H265" i="1" s="1"/>
  <c r="G264" i="1"/>
  <c r="N232" i="1"/>
  <c r="P232" i="1" s="1"/>
  <c r="Q232" i="1" s="1"/>
  <c r="AJ232" i="1" s="1"/>
  <c r="M232" i="1"/>
  <c r="K264" i="1" l="1"/>
  <c r="G265" i="1"/>
  <c r="I265" i="1"/>
  <c r="J265" i="1" s="1"/>
  <c r="O232" i="1"/>
  <c r="L233" i="1" s="1"/>
  <c r="V232" i="1"/>
  <c r="Y232" i="1" s="1"/>
  <c r="U232" i="1"/>
  <c r="X232" i="1" s="1"/>
  <c r="W232" i="1"/>
  <c r="Z232" i="1" s="1"/>
  <c r="K265" i="1" l="1"/>
  <c r="F266" i="1"/>
  <c r="H266" i="1" s="1"/>
  <c r="I266" i="1" s="1"/>
  <c r="M233" i="1"/>
  <c r="N233" i="1"/>
  <c r="P233" i="1" s="1"/>
  <c r="Q233" i="1" s="1"/>
  <c r="AJ233" i="1" s="1"/>
  <c r="G266" i="1" l="1"/>
  <c r="J266" i="1"/>
  <c r="F267" i="1"/>
  <c r="H267" i="1" s="1"/>
  <c r="O233" i="1"/>
  <c r="L234" i="1" s="1"/>
  <c r="U233" i="1"/>
  <c r="X233" i="1" s="1"/>
  <c r="V233" i="1"/>
  <c r="Y233" i="1" s="1"/>
  <c r="W233" i="1"/>
  <c r="Z233" i="1" s="1"/>
  <c r="K266" i="1" l="1"/>
  <c r="I267" i="1"/>
  <c r="G267" i="1"/>
  <c r="M234" i="1"/>
  <c r="N234" i="1"/>
  <c r="P234" i="1" s="1"/>
  <c r="Q234" i="1" s="1"/>
  <c r="AJ234" i="1" s="1"/>
  <c r="F268" i="1" l="1"/>
  <c r="H268" i="1" s="1"/>
  <c r="J267" i="1"/>
  <c r="K267" i="1" s="1"/>
  <c r="O234" i="1"/>
  <c r="L235" i="1" s="1"/>
  <c r="V234" i="1"/>
  <c r="Y234" i="1" s="1"/>
  <c r="U234" i="1"/>
  <c r="X234" i="1" s="1"/>
  <c r="W234" i="1"/>
  <c r="Z234" i="1" s="1"/>
  <c r="I268" i="1" l="1"/>
  <c r="J268" i="1" s="1"/>
  <c r="G268" i="1"/>
  <c r="N235" i="1"/>
  <c r="P235" i="1" s="1"/>
  <c r="Q235" i="1" s="1"/>
  <c r="AJ235" i="1" s="1"/>
  <c r="M235" i="1"/>
  <c r="K268" i="1" l="1"/>
  <c r="F269" i="1"/>
  <c r="H269" i="1" s="1"/>
  <c r="O235" i="1"/>
  <c r="L236" i="1" s="1"/>
  <c r="V235" i="1"/>
  <c r="Y235" i="1" s="1"/>
  <c r="U235" i="1"/>
  <c r="X235" i="1" s="1"/>
  <c r="W235" i="1"/>
  <c r="Z235" i="1" s="1"/>
  <c r="I269" i="1" l="1"/>
  <c r="G269" i="1"/>
  <c r="N236" i="1"/>
  <c r="M236" i="1"/>
  <c r="F270" i="1" l="1"/>
  <c r="H270" i="1" s="1"/>
  <c r="J269" i="1"/>
  <c r="K269" i="1" s="1"/>
  <c r="P236" i="1"/>
  <c r="Q236" i="1" s="1"/>
  <c r="AJ236" i="1" s="1"/>
  <c r="O236" i="1" l="1"/>
  <c r="L237" i="1" s="1"/>
  <c r="M237" i="1" s="1"/>
  <c r="I270" i="1"/>
  <c r="G270" i="1"/>
  <c r="V236" i="1"/>
  <c r="Y236" i="1" s="1"/>
  <c r="U236" i="1"/>
  <c r="X236" i="1" s="1"/>
  <c r="W236" i="1"/>
  <c r="Z236" i="1" s="1"/>
  <c r="N237" i="1" l="1"/>
  <c r="P237" i="1" s="1"/>
  <c r="Q237" i="1" s="1"/>
  <c r="AJ237" i="1" s="1"/>
  <c r="F271" i="1"/>
  <c r="H271" i="1" s="1"/>
  <c r="J270" i="1"/>
  <c r="K270" i="1" s="1"/>
  <c r="U237" i="1" l="1"/>
  <c r="X237" i="1" s="1"/>
  <c r="V237" i="1"/>
  <c r="Y237" i="1" s="1"/>
  <c r="W237" i="1"/>
  <c r="Z237" i="1" s="1"/>
  <c r="O237" i="1"/>
  <c r="L238" i="1" s="1"/>
  <c r="N238" i="1" s="1"/>
  <c r="P238" i="1" s="1"/>
  <c r="Q238" i="1" s="1"/>
  <c r="AJ238" i="1" s="1"/>
  <c r="I271" i="1"/>
  <c r="G271" i="1"/>
  <c r="M238" i="1" l="1"/>
  <c r="F272" i="1"/>
  <c r="H272" i="1" s="1"/>
  <c r="J271" i="1"/>
  <c r="K271" i="1" s="1"/>
  <c r="O238" i="1"/>
  <c r="L239" i="1" s="1"/>
  <c r="U238" i="1"/>
  <c r="X238" i="1" s="1"/>
  <c r="V238" i="1"/>
  <c r="Y238" i="1" s="1"/>
  <c r="W238" i="1"/>
  <c r="Z238" i="1" s="1"/>
  <c r="I272" i="1" l="1"/>
  <c r="G272" i="1"/>
  <c r="M239" i="1"/>
  <c r="N239" i="1"/>
  <c r="P239" i="1" s="1"/>
  <c r="Q239" i="1" s="1"/>
  <c r="AJ239" i="1" s="1"/>
  <c r="F273" i="1" l="1"/>
  <c r="H273" i="1" s="1"/>
  <c r="J272" i="1"/>
  <c r="K272" i="1" s="1"/>
  <c r="O239" i="1"/>
  <c r="L240" i="1" s="1"/>
  <c r="V239" i="1"/>
  <c r="Y239" i="1" s="1"/>
  <c r="U239" i="1"/>
  <c r="X239" i="1" s="1"/>
  <c r="W239" i="1"/>
  <c r="Z239" i="1" s="1"/>
  <c r="I273" i="1" l="1"/>
  <c r="G273" i="1"/>
  <c r="N240" i="1"/>
  <c r="P240" i="1" s="1"/>
  <c r="Q240" i="1" s="1"/>
  <c r="AJ240" i="1" s="1"/>
  <c r="M240" i="1"/>
  <c r="F274" i="1" l="1"/>
  <c r="H274" i="1" s="1"/>
  <c r="J273" i="1"/>
  <c r="K273" i="1" s="1"/>
  <c r="O240" i="1"/>
  <c r="L241" i="1" s="1"/>
  <c r="U240" i="1"/>
  <c r="X240" i="1" s="1"/>
  <c r="V240" i="1"/>
  <c r="Y240" i="1" s="1"/>
  <c r="W240" i="1"/>
  <c r="Z240" i="1" s="1"/>
  <c r="I274" i="1" l="1"/>
  <c r="G274" i="1"/>
  <c r="M241" i="1"/>
  <c r="N241" i="1"/>
  <c r="P241" i="1" s="1"/>
  <c r="Q241" i="1" s="1"/>
  <c r="AJ241" i="1" s="1"/>
  <c r="F275" i="1" l="1"/>
  <c r="H275" i="1" s="1"/>
  <c r="J274" i="1"/>
  <c r="K274" i="1" s="1"/>
  <c r="O241" i="1"/>
  <c r="L242" i="1" s="1"/>
  <c r="U241" i="1"/>
  <c r="X241" i="1" s="1"/>
  <c r="V241" i="1"/>
  <c r="Y241" i="1" s="1"/>
  <c r="W241" i="1"/>
  <c r="Z241" i="1" s="1"/>
  <c r="I275" i="1" l="1"/>
  <c r="G275" i="1"/>
  <c r="N242" i="1"/>
  <c r="P242" i="1" s="1"/>
  <c r="Q242" i="1" s="1"/>
  <c r="AJ242" i="1" s="1"/>
  <c r="M242" i="1"/>
  <c r="F276" i="1" l="1"/>
  <c r="H276" i="1" s="1"/>
  <c r="I276" i="1" s="1"/>
  <c r="J275" i="1"/>
  <c r="K275" i="1" s="1"/>
  <c r="O242" i="1"/>
  <c r="L243" i="1" s="1"/>
  <c r="V242" i="1"/>
  <c r="Y242" i="1" s="1"/>
  <c r="U242" i="1"/>
  <c r="X242" i="1" s="1"/>
  <c r="W242" i="1"/>
  <c r="Z242" i="1" s="1"/>
  <c r="J276" i="1" l="1"/>
  <c r="F277" i="1"/>
  <c r="H277" i="1" s="1"/>
  <c r="G276" i="1"/>
  <c r="M243" i="1"/>
  <c r="N243" i="1"/>
  <c r="P243" i="1" s="1"/>
  <c r="Q243" i="1" s="1"/>
  <c r="AJ243" i="1" s="1"/>
  <c r="G277" i="1" l="1"/>
  <c r="I277" i="1"/>
  <c r="K276" i="1"/>
  <c r="O243" i="1"/>
  <c r="L244" i="1" s="1"/>
  <c r="U243" i="1"/>
  <c r="X243" i="1" s="1"/>
  <c r="V243" i="1"/>
  <c r="Y243" i="1" s="1"/>
  <c r="W243" i="1"/>
  <c r="Z243" i="1" s="1"/>
  <c r="F278" i="1" l="1"/>
  <c r="H278" i="1" s="1"/>
  <c r="J277" i="1"/>
  <c r="K277" i="1" s="1"/>
  <c r="N244" i="1"/>
  <c r="P244" i="1" s="1"/>
  <c r="Q244" i="1" s="1"/>
  <c r="AJ244" i="1" s="1"/>
  <c r="M244" i="1"/>
  <c r="G278" i="1" l="1"/>
  <c r="I278" i="1"/>
  <c r="J278" i="1" s="1"/>
  <c r="O244" i="1"/>
  <c r="L245" i="1" s="1"/>
  <c r="V244" i="1"/>
  <c r="Y244" i="1" s="1"/>
  <c r="U244" i="1"/>
  <c r="X244" i="1" s="1"/>
  <c r="W244" i="1"/>
  <c r="Z244" i="1" s="1"/>
  <c r="K278" i="1" l="1"/>
  <c r="F279" i="1"/>
  <c r="H279" i="1" s="1"/>
  <c r="I279" i="1" s="1"/>
  <c r="M245" i="1"/>
  <c r="N245" i="1"/>
  <c r="P245" i="1" s="1"/>
  <c r="Q245" i="1" s="1"/>
  <c r="AJ245" i="1" s="1"/>
  <c r="G279" i="1" l="1"/>
  <c r="J279" i="1"/>
  <c r="F280" i="1"/>
  <c r="H280" i="1" s="1"/>
  <c r="O245" i="1"/>
  <c r="L246" i="1" s="1"/>
  <c r="V245" i="1"/>
  <c r="Y245" i="1" s="1"/>
  <c r="U245" i="1"/>
  <c r="X245" i="1" s="1"/>
  <c r="W245" i="1"/>
  <c r="Z245" i="1" s="1"/>
  <c r="K279" i="1" l="1"/>
  <c r="I280" i="1"/>
  <c r="G280" i="1"/>
  <c r="M246" i="1"/>
  <c r="N246" i="1"/>
  <c r="P246" i="1" s="1"/>
  <c r="Q246" i="1" s="1"/>
  <c r="AJ246" i="1" s="1"/>
  <c r="F281" i="1" l="1"/>
  <c r="H281" i="1" s="1"/>
  <c r="J280" i="1"/>
  <c r="K280" i="1" s="1"/>
  <c r="O246" i="1"/>
  <c r="L247" i="1" s="1"/>
  <c r="U246" i="1"/>
  <c r="X246" i="1" s="1"/>
  <c r="V246" i="1"/>
  <c r="Y246" i="1" s="1"/>
  <c r="W246" i="1"/>
  <c r="Z246" i="1" s="1"/>
  <c r="I281" i="1" l="1"/>
  <c r="G281" i="1"/>
  <c r="M247" i="1"/>
  <c r="N247" i="1"/>
  <c r="P247" i="1" s="1"/>
  <c r="Q247" i="1" s="1"/>
  <c r="AJ247" i="1" s="1"/>
  <c r="F282" i="1" l="1"/>
  <c r="H282" i="1" s="1"/>
  <c r="J281" i="1"/>
  <c r="K281" i="1" s="1"/>
  <c r="O247" i="1"/>
  <c r="L248" i="1" s="1"/>
  <c r="V247" i="1"/>
  <c r="Y247" i="1" s="1"/>
  <c r="U247" i="1"/>
  <c r="X247" i="1" s="1"/>
  <c r="W247" i="1"/>
  <c r="Z247" i="1" s="1"/>
  <c r="I282" i="1" l="1"/>
  <c r="J282" i="1" s="1"/>
  <c r="G282" i="1"/>
  <c r="N248" i="1"/>
  <c r="P248" i="1" s="1"/>
  <c r="Q248" i="1" s="1"/>
  <c r="AJ248" i="1" s="1"/>
  <c r="M248" i="1"/>
  <c r="K282" i="1" l="1"/>
  <c r="F283" i="1"/>
  <c r="H283" i="1" s="1"/>
  <c r="O248" i="1"/>
  <c r="L249" i="1" s="1"/>
  <c r="U248" i="1"/>
  <c r="X248" i="1" s="1"/>
  <c r="V248" i="1"/>
  <c r="Y248" i="1" s="1"/>
  <c r="W248" i="1"/>
  <c r="Z248" i="1" s="1"/>
  <c r="I283" i="1" l="1"/>
  <c r="G283" i="1"/>
  <c r="M249" i="1"/>
  <c r="N249" i="1"/>
  <c r="F284" i="1" l="1"/>
  <c r="H284" i="1" s="1"/>
  <c r="J283" i="1"/>
  <c r="K283" i="1" s="1"/>
  <c r="P249" i="1"/>
  <c r="Q249" i="1" s="1"/>
  <c r="AJ249" i="1" s="1"/>
  <c r="I284" i="1" l="1"/>
  <c r="G284" i="1"/>
  <c r="U249" i="1"/>
  <c r="X249" i="1" s="1"/>
  <c r="V249" i="1"/>
  <c r="Y249" i="1" s="1"/>
  <c r="W249" i="1"/>
  <c r="Z249" i="1" s="1"/>
  <c r="O249" i="1"/>
  <c r="L250" i="1" s="1"/>
  <c r="F285" i="1" l="1"/>
  <c r="H285" i="1" s="1"/>
  <c r="J284" i="1"/>
  <c r="K284" i="1" s="1"/>
  <c r="M250" i="1"/>
  <c r="N250" i="1"/>
  <c r="I285" i="1" l="1"/>
  <c r="J285" i="1" s="1"/>
  <c r="G285" i="1"/>
  <c r="P250" i="1"/>
  <c r="K285" i="1" l="1"/>
  <c r="F286" i="1"/>
  <c r="H286" i="1" s="1"/>
  <c r="O250" i="1"/>
  <c r="L251" i="1" s="1"/>
  <c r="N251" i="1" s="1"/>
  <c r="Q250" i="1"/>
  <c r="AJ250" i="1" s="1"/>
  <c r="V250" i="1"/>
  <c r="Y250" i="1" s="1"/>
  <c r="U250" i="1"/>
  <c r="X250" i="1" s="1"/>
  <c r="W250" i="1"/>
  <c r="Z250" i="1" s="1"/>
  <c r="M251" i="1" l="1"/>
  <c r="I286" i="1"/>
  <c r="G286" i="1"/>
  <c r="P251" i="1"/>
  <c r="Q251" i="1" s="1"/>
  <c r="AJ251" i="1" s="1"/>
  <c r="F287" i="1" l="1"/>
  <c r="H287" i="1" s="1"/>
  <c r="J286" i="1"/>
  <c r="K286" i="1" s="1"/>
  <c r="O251" i="1"/>
  <c r="L252" i="1" s="1"/>
  <c r="N252" i="1" s="1"/>
  <c r="U251" i="1"/>
  <c r="X251" i="1" s="1"/>
  <c r="V251" i="1"/>
  <c r="Y251" i="1" s="1"/>
  <c r="W251" i="1"/>
  <c r="Z251" i="1" s="1"/>
  <c r="M252" i="1" l="1"/>
  <c r="I287" i="1"/>
  <c r="G287" i="1"/>
  <c r="P252" i="1"/>
  <c r="Q252" i="1" s="1"/>
  <c r="AJ252" i="1" s="1"/>
  <c r="O252" i="1" l="1"/>
  <c r="L253" i="1" s="1"/>
  <c r="M253" i="1" s="1"/>
  <c r="F288" i="1"/>
  <c r="H288" i="1" s="1"/>
  <c r="J287" i="1"/>
  <c r="K287" i="1" s="1"/>
  <c r="V252" i="1"/>
  <c r="Y252" i="1" s="1"/>
  <c r="U252" i="1"/>
  <c r="X252" i="1" s="1"/>
  <c r="W252" i="1"/>
  <c r="Z252" i="1" s="1"/>
  <c r="N253" i="1" l="1"/>
  <c r="P253" i="1" s="1"/>
  <c r="Q253" i="1" s="1"/>
  <c r="AJ253" i="1" s="1"/>
  <c r="I288" i="1"/>
  <c r="G288" i="1"/>
  <c r="U253" i="1" l="1"/>
  <c r="X253" i="1" s="1"/>
  <c r="V253" i="1"/>
  <c r="Y253" i="1" s="1"/>
  <c r="W253" i="1"/>
  <c r="Z253" i="1" s="1"/>
  <c r="O253" i="1"/>
  <c r="L254" i="1" s="1"/>
  <c r="M254" i="1" s="1"/>
  <c r="F289" i="1"/>
  <c r="H289" i="1" s="1"/>
  <c r="J288" i="1"/>
  <c r="K288" i="1" s="1"/>
  <c r="N254" i="1" l="1"/>
  <c r="P254" i="1" s="1"/>
  <c r="Q254" i="1" s="1"/>
  <c r="AJ254" i="1" s="1"/>
  <c r="I289" i="1"/>
  <c r="J289" i="1" s="1"/>
  <c r="G289" i="1"/>
  <c r="F290" i="1" l="1"/>
  <c r="H290" i="1" s="1"/>
  <c r="K289" i="1"/>
  <c r="U254" i="1"/>
  <c r="X254" i="1" s="1"/>
  <c r="V254" i="1"/>
  <c r="Y254" i="1" s="1"/>
  <c r="W254" i="1"/>
  <c r="Z254" i="1" s="1"/>
  <c r="O254" i="1"/>
  <c r="L255" i="1" s="1"/>
  <c r="I290" i="1" l="1"/>
  <c r="G290" i="1"/>
  <c r="M255" i="1"/>
  <c r="N255" i="1"/>
  <c r="P255" i="1" s="1"/>
  <c r="Q255" i="1" s="1"/>
  <c r="AJ255" i="1" s="1"/>
  <c r="F291" i="1" l="1"/>
  <c r="H291" i="1" s="1"/>
  <c r="J290" i="1"/>
  <c r="K290" i="1" s="1"/>
  <c r="O255" i="1"/>
  <c r="L256" i="1" s="1"/>
  <c r="V255" i="1"/>
  <c r="Y255" i="1" s="1"/>
  <c r="U255" i="1"/>
  <c r="X255" i="1" s="1"/>
  <c r="W255" i="1"/>
  <c r="Z255" i="1" s="1"/>
  <c r="I291" i="1" l="1"/>
  <c r="G291" i="1"/>
  <c r="N256" i="1"/>
  <c r="P256" i="1" s="1"/>
  <c r="Q256" i="1" s="1"/>
  <c r="AJ256" i="1" s="1"/>
  <c r="M256" i="1"/>
  <c r="F292" i="1" l="1"/>
  <c r="H292" i="1" s="1"/>
  <c r="J291" i="1"/>
  <c r="K291" i="1" s="1"/>
  <c r="O256" i="1"/>
  <c r="L257" i="1" s="1"/>
  <c r="U256" i="1"/>
  <c r="X256" i="1" s="1"/>
  <c r="V256" i="1"/>
  <c r="Y256" i="1" s="1"/>
  <c r="W256" i="1"/>
  <c r="Z256" i="1" s="1"/>
  <c r="I292" i="1" l="1"/>
  <c r="G292" i="1"/>
  <c r="M257" i="1"/>
  <c r="N257" i="1"/>
  <c r="P257" i="1" l="1"/>
  <c r="O257" i="1" s="1"/>
  <c r="L258" i="1" s="1"/>
  <c r="F293" i="1"/>
  <c r="H293" i="1" s="1"/>
  <c r="J292" i="1"/>
  <c r="K292" i="1" s="1"/>
  <c r="I293" i="1" l="1"/>
  <c r="J293" i="1" s="1"/>
  <c r="N258" i="1"/>
  <c r="P258" i="1" s="1"/>
  <c r="M258" i="1"/>
  <c r="U257" i="1"/>
  <c r="X257" i="1" s="1"/>
  <c r="Q257" i="1"/>
  <c r="AJ257" i="1" s="1"/>
  <c r="V257" i="1"/>
  <c r="Y257" i="1" s="1"/>
  <c r="W257" i="1"/>
  <c r="Z257" i="1" s="1"/>
  <c r="G293" i="1"/>
  <c r="F294" i="1" l="1"/>
  <c r="H294" i="1" s="1"/>
  <c r="K293" i="1"/>
  <c r="O258" i="1"/>
  <c r="L259" i="1" s="1"/>
  <c r="Q258" i="1"/>
  <c r="AJ258" i="1" s="1"/>
  <c r="V258" i="1"/>
  <c r="Y258" i="1" s="1"/>
  <c r="U258" i="1"/>
  <c r="X258" i="1" s="1"/>
  <c r="W258" i="1"/>
  <c r="Z258" i="1" s="1"/>
  <c r="I294" i="1" l="1"/>
  <c r="J294" i="1" s="1"/>
  <c r="G294" i="1"/>
  <c r="N259" i="1"/>
  <c r="P259" i="1" s="1"/>
  <c r="M259" i="1"/>
  <c r="K294" i="1" l="1"/>
  <c r="F295" i="1"/>
  <c r="H295" i="1" s="1"/>
  <c r="O259" i="1"/>
  <c r="L260" i="1" s="1"/>
  <c r="V259" i="1"/>
  <c r="Y259" i="1" s="1"/>
  <c r="U259" i="1"/>
  <c r="X259" i="1" s="1"/>
  <c r="Q259" i="1"/>
  <c r="AJ259" i="1" s="1"/>
  <c r="W259" i="1"/>
  <c r="Z259" i="1" s="1"/>
  <c r="I295" i="1" l="1"/>
  <c r="G295" i="1"/>
  <c r="N260" i="1"/>
  <c r="M260" i="1"/>
  <c r="F296" i="1" l="1"/>
  <c r="H296" i="1" s="1"/>
  <c r="P260" i="1"/>
  <c r="O260" i="1" s="1"/>
  <c r="L261" i="1" s="1"/>
  <c r="J295" i="1"/>
  <c r="K295" i="1" s="1"/>
  <c r="M261" i="1" l="1"/>
  <c r="N261" i="1"/>
  <c r="G296" i="1"/>
  <c r="I296" i="1"/>
  <c r="J296" i="1" s="1"/>
  <c r="Q260" i="1"/>
  <c r="AJ260" i="1" s="1"/>
  <c r="V260" i="1"/>
  <c r="Y260" i="1" s="1"/>
  <c r="U260" i="1"/>
  <c r="X260" i="1" s="1"/>
  <c r="W260" i="1"/>
  <c r="Z260" i="1" s="1"/>
  <c r="P261" i="1" l="1"/>
  <c r="O261" i="1" s="1"/>
  <c r="L262" i="1" s="1"/>
  <c r="K296" i="1"/>
  <c r="F297" i="1"/>
  <c r="H297" i="1" s="1"/>
  <c r="I297" i="1" s="1"/>
  <c r="N262" i="1" l="1"/>
  <c r="M262" i="1"/>
  <c r="U261" i="1"/>
  <c r="X261" i="1" s="1"/>
  <c r="Q261" i="1"/>
  <c r="AJ261" i="1" s="1"/>
  <c r="V261" i="1"/>
  <c r="Y261" i="1" s="1"/>
  <c r="W261" i="1"/>
  <c r="Z261" i="1" s="1"/>
  <c r="G297" i="1"/>
  <c r="J297" i="1"/>
  <c r="F298" i="1"/>
  <c r="H298" i="1" s="1"/>
  <c r="K297" i="1" l="1"/>
  <c r="P262" i="1"/>
  <c r="O262" i="1" s="1"/>
  <c r="L263" i="1" s="1"/>
  <c r="I298" i="1"/>
  <c r="G298" i="1"/>
  <c r="N263" i="1" l="1"/>
  <c r="M263" i="1"/>
  <c r="F299" i="1"/>
  <c r="H299" i="1" s="1"/>
  <c r="Q262" i="1"/>
  <c r="AJ262" i="1" s="1"/>
  <c r="V262" i="1"/>
  <c r="Y262" i="1" s="1"/>
  <c r="U262" i="1"/>
  <c r="X262" i="1" s="1"/>
  <c r="W262" i="1"/>
  <c r="Z262" i="1" s="1"/>
  <c r="J298" i="1"/>
  <c r="K298" i="1" s="1"/>
  <c r="P263" i="1" l="1"/>
  <c r="I299" i="1"/>
  <c r="G299" i="1"/>
  <c r="V263" i="1" l="1"/>
  <c r="Y263" i="1" s="1"/>
  <c r="U263" i="1"/>
  <c r="X263" i="1" s="1"/>
  <c r="Q263" i="1"/>
  <c r="AJ263" i="1" s="1"/>
  <c r="W263" i="1"/>
  <c r="Z263" i="1" s="1"/>
  <c r="F300" i="1"/>
  <c r="H300" i="1" s="1"/>
  <c r="O263" i="1"/>
  <c r="L264" i="1" s="1"/>
  <c r="J299" i="1"/>
  <c r="K299" i="1" s="1"/>
  <c r="G300" i="1" l="1"/>
  <c r="N264" i="1"/>
  <c r="P264" i="1" s="1"/>
  <c r="M264" i="1"/>
  <c r="I300" i="1"/>
  <c r="J300" i="1" s="1"/>
  <c r="K300" i="1" l="1"/>
  <c r="O264" i="1"/>
  <c r="L265" i="1" s="1"/>
  <c r="Q264" i="1"/>
  <c r="AJ264" i="1" s="1"/>
  <c r="V264" i="1"/>
  <c r="Y264" i="1" s="1"/>
  <c r="U264" i="1"/>
  <c r="X264" i="1" s="1"/>
  <c r="W264" i="1"/>
  <c r="Z264" i="1" s="1"/>
  <c r="F301" i="1"/>
  <c r="H301" i="1" s="1"/>
  <c r="M265" i="1" l="1"/>
  <c r="N265" i="1"/>
  <c r="P265" i="1" s="1"/>
  <c r="I301" i="1"/>
  <c r="J301" i="1" s="1"/>
  <c r="G301" i="1"/>
  <c r="O265" i="1" l="1"/>
  <c r="L266" i="1" s="1"/>
  <c r="U265" i="1"/>
  <c r="X265" i="1" s="1"/>
  <c r="Q265" i="1"/>
  <c r="AJ265" i="1" s="1"/>
  <c r="V265" i="1"/>
  <c r="Y265" i="1" s="1"/>
  <c r="W265" i="1"/>
  <c r="Z265" i="1" s="1"/>
  <c r="K301" i="1"/>
  <c r="F302" i="1"/>
  <c r="H302" i="1" s="1"/>
  <c r="M266" i="1" l="1"/>
  <c r="N266" i="1"/>
  <c r="P266" i="1" s="1"/>
  <c r="I302" i="1"/>
  <c r="J302" i="1" s="1"/>
  <c r="G302" i="1"/>
  <c r="K302" i="1" l="1"/>
  <c r="O266" i="1"/>
  <c r="L267" i="1" s="1"/>
  <c r="Q266" i="1"/>
  <c r="AJ266" i="1" s="1"/>
  <c r="V266" i="1"/>
  <c r="Y266" i="1" s="1"/>
  <c r="U266" i="1"/>
  <c r="X266" i="1" s="1"/>
  <c r="W266" i="1"/>
  <c r="Z266" i="1" s="1"/>
  <c r="F303" i="1"/>
  <c r="H303" i="1" s="1"/>
  <c r="N267" i="1" l="1"/>
  <c r="P267" i="1" s="1"/>
  <c r="M267" i="1"/>
  <c r="G303" i="1"/>
  <c r="I303" i="1"/>
  <c r="O267" i="1" l="1"/>
  <c r="L268" i="1" s="1"/>
  <c r="V267" i="1"/>
  <c r="Y267" i="1" s="1"/>
  <c r="U267" i="1"/>
  <c r="X267" i="1" s="1"/>
  <c r="Q267" i="1"/>
  <c r="AJ267" i="1" s="1"/>
  <c r="W267" i="1"/>
  <c r="Z267" i="1" s="1"/>
  <c r="F304" i="1"/>
  <c r="H304" i="1" s="1"/>
  <c r="J303" i="1"/>
  <c r="K303" i="1" s="1"/>
  <c r="N268" i="1" l="1"/>
  <c r="P268" i="1" s="1"/>
  <c r="M268" i="1"/>
  <c r="I304" i="1"/>
  <c r="G304" i="1"/>
  <c r="O268" i="1" l="1"/>
  <c r="L269" i="1" s="1"/>
  <c r="Q268" i="1"/>
  <c r="AJ268" i="1" s="1"/>
  <c r="V268" i="1"/>
  <c r="Y268" i="1" s="1"/>
  <c r="U268" i="1"/>
  <c r="X268" i="1" s="1"/>
  <c r="W268" i="1"/>
  <c r="Z268" i="1" s="1"/>
  <c r="F305" i="1"/>
  <c r="H305" i="1" s="1"/>
  <c r="J304" i="1"/>
  <c r="K304" i="1" s="1"/>
  <c r="M269" i="1" l="1"/>
  <c r="N269" i="1"/>
  <c r="P269" i="1" s="1"/>
  <c r="I305" i="1"/>
  <c r="J305" i="1" s="1"/>
  <c r="G305" i="1"/>
  <c r="K305" i="1" l="1"/>
  <c r="O269" i="1"/>
  <c r="L270" i="1" s="1"/>
  <c r="U269" i="1"/>
  <c r="X269" i="1" s="1"/>
  <c r="Q269" i="1"/>
  <c r="AJ269" i="1" s="1"/>
  <c r="V269" i="1"/>
  <c r="Y269" i="1" s="1"/>
  <c r="W269" i="1"/>
  <c r="Z269" i="1" s="1"/>
  <c r="F306" i="1"/>
  <c r="H306" i="1" s="1"/>
  <c r="N270" i="1" l="1"/>
  <c r="P270" i="1" s="1"/>
  <c r="M270" i="1"/>
  <c r="I306" i="1"/>
  <c r="G306" i="1"/>
  <c r="O270" i="1" l="1"/>
  <c r="L271" i="1" s="1"/>
  <c r="Q270" i="1"/>
  <c r="AJ270" i="1" s="1"/>
  <c r="V270" i="1"/>
  <c r="Y270" i="1" s="1"/>
  <c r="U270" i="1"/>
  <c r="X270" i="1" s="1"/>
  <c r="W270" i="1"/>
  <c r="Z270" i="1" s="1"/>
  <c r="F307" i="1"/>
  <c r="H307" i="1" s="1"/>
  <c r="J306" i="1"/>
  <c r="K306" i="1" s="1"/>
  <c r="N271" i="1" l="1"/>
  <c r="M271" i="1"/>
  <c r="G307" i="1"/>
  <c r="I307" i="1"/>
  <c r="J307" i="1" s="1"/>
  <c r="K307" i="1" l="1"/>
  <c r="P271" i="1"/>
  <c r="O271" i="1" s="1"/>
  <c r="L272" i="1" s="1"/>
  <c r="F308" i="1"/>
  <c r="H308" i="1" s="1"/>
  <c r="I308" i="1" l="1"/>
  <c r="N272" i="1"/>
  <c r="M272" i="1"/>
  <c r="V271" i="1"/>
  <c r="Y271" i="1" s="1"/>
  <c r="U271" i="1"/>
  <c r="X271" i="1" s="1"/>
  <c r="Q271" i="1"/>
  <c r="AJ271" i="1" s="1"/>
  <c r="W271" i="1"/>
  <c r="Z271" i="1" s="1"/>
  <c r="G308" i="1"/>
  <c r="F309" i="1" l="1"/>
  <c r="H309" i="1" s="1"/>
  <c r="J308" i="1"/>
  <c r="K308" i="1" s="1"/>
  <c r="P272" i="1"/>
  <c r="I309" i="1" l="1"/>
  <c r="J309" i="1" s="1"/>
  <c r="G309" i="1"/>
  <c r="Q272" i="1"/>
  <c r="AJ272" i="1" s="1"/>
  <c r="V272" i="1"/>
  <c r="Y272" i="1" s="1"/>
  <c r="U272" i="1"/>
  <c r="X272" i="1" s="1"/>
  <c r="W272" i="1"/>
  <c r="Z272" i="1" s="1"/>
  <c r="O272" i="1"/>
  <c r="L273" i="1" s="1"/>
  <c r="F310" i="1" l="1"/>
  <c r="H310" i="1" s="1"/>
  <c r="K309" i="1"/>
  <c r="M273" i="1"/>
  <c r="N273" i="1"/>
  <c r="I310" i="1" l="1"/>
  <c r="P273" i="1"/>
  <c r="G310" i="1"/>
  <c r="F311" i="1" l="1"/>
  <c r="H311" i="1" s="1"/>
  <c r="J310" i="1"/>
  <c r="K310" i="1" s="1"/>
  <c r="U273" i="1"/>
  <c r="X273" i="1" s="1"/>
  <c r="Q273" i="1"/>
  <c r="AJ273" i="1" s="1"/>
  <c r="V273" i="1"/>
  <c r="Y273" i="1" s="1"/>
  <c r="W273" i="1"/>
  <c r="Z273" i="1" s="1"/>
  <c r="O273" i="1"/>
  <c r="L274" i="1" s="1"/>
  <c r="I311" i="1" l="1"/>
  <c r="G311" i="1"/>
  <c r="N274" i="1"/>
  <c r="P274" i="1" s="1"/>
  <c r="M274" i="1"/>
  <c r="F312" i="1" l="1"/>
  <c r="H312" i="1" s="1"/>
  <c r="I312" i="1" s="1"/>
  <c r="O274" i="1"/>
  <c r="L275" i="1" s="1"/>
  <c r="Q274" i="1"/>
  <c r="AJ274" i="1" s="1"/>
  <c r="V274" i="1"/>
  <c r="Y274" i="1" s="1"/>
  <c r="U274" i="1"/>
  <c r="X274" i="1" s="1"/>
  <c r="W274" i="1"/>
  <c r="Z274" i="1" s="1"/>
  <c r="J311" i="1"/>
  <c r="K311" i="1" s="1"/>
  <c r="J312" i="1" l="1"/>
  <c r="F313" i="1"/>
  <c r="H313" i="1" s="1"/>
  <c r="M275" i="1"/>
  <c r="N275" i="1"/>
  <c r="G312" i="1"/>
  <c r="K312" i="1" l="1"/>
  <c r="P275" i="1"/>
  <c r="O275" i="1" s="1"/>
  <c r="L276" i="1" s="1"/>
  <c r="G313" i="1"/>
  <c r="I313" i="1"/>
  <c r="N276" i="1" l="1"/>
  <c r="M276" i="1"/>
  <c r="F314" i="1"/>
  <c r="H314" i="1" s="1"/>
  <c r="J313" i="1"/>
  <c r="K313" i="1" s="1"/>
  <c r="V275" i="1"/>
  <c r="Y275" i="1" s="1"/>
  <c r="U275" i="1"/>
  <c r="X275" i="1" s="1"/>
  <c r="Q275" i="1"/>
  <c r="AJ275" i="1" s="1"/>
  <c r="W275" i="1"/>
  <c r="Z275" i="1" s="1"/>
  <c r="P276" i="1" l="1"/>
  <c r="I314" i="1"/>
  <c r="G314" i="1"/>
  <c r="F315" i="1" l="1"/>
  <c r="H315" i="1" s="1"/>
  <c r="I315" i="1" s="1"/>
  <c r="Q276" i="1"/>
  <c r="AJ276" i="1" s="1"/>
  <c r="V276" i="1"/>
  <c r="Y276" i="1" s="1"/>
  <c r="U276" i="1"/>
  <c r="X276" i="1" s="1"/>
  <c r="W276" i="1"/>
  <c r="Z276" i="1" s="1"/>
  <c r="O276" i="1"/>
  <c r="L277" i="1" s="1"/>
  <c r="J314" i="1"/>
  <c r="K314" i="1" s="1"/>
  <c r="J315" i="1" l="1"/>
  <c r="F316" i="1"/>
  <c r="H316" i="1" s="1"/>
  <c r="I316" i="1" s="1"/>
  <c r="N277" i="1"/>
  <c r="P277" i="1" s="1"/>
  <c r="M277" i="1"/>
  <c r="G315" i="1"/>
  <c r="J316" i="1" l="1"/>
  <c r="F317" i="1"/>
  <c r="H317" i="1" s="1"/>
  <c r="G316" i="1"/>
  <c r="O277" i="1"/>
  <c r="L278" i="1" s="1"/>
  <c r="U277" i="1"/>
  <c r="X277" i="1" s="1"/>
  <c r="Q277" i="1"/>
  <c r="AJ277" i="1" s="1"/>
  <c r="V277" i="1"/>
  <c r="Y277" i="1" s="1"/>
  <c r="W277" i="1"/>
  <c r="Z277" i="1" s="1"/>
  <c r="K315" i="1"/>
  <c r="N278" i="1" l="1"/>
  <c r="P278" i="1" s="1"/>
  <c r="M278" i="1"/>
  <c r="I317" i="1"/>
  <c r="G317" i="1"/>
  <c r="K316" i="1"/>
  <c r="O278" i="1" l="1"/>
  <c r="L279" i="1" s="1"/>
  <c r="Q278" i="1"/>
  <c r="AJ278" i="1" s="1"/>
  <c r="V278" i="1"/>
  <c r="Y278" i="1" s="1"/>
  <c r="U278" i="1"/>
  <c r="X278" i="1" s="1"/>
  <c r="W278" i="1"/>
  <c r="Z278" i="1" s="1"/>
  <c r="F318" i="1"/>
  <c r="H318" i="1" s="1"/>
  <c r="J317" i="1"/>
  <c r="K317" i="1" s="1"/>
  <c r="N279" i="1" l="1"/>
  <c r="P279" i="1" s="1"/>
  <c r="M279" i="1"/>
  <c r="I318" i="1"/>
  <c r="J318" i="1" s="1"/>
  <c r="G318" i="1"/>
  <c r="K318" i="1" l="1"/>
  <c r="O279" i="1"/>
  <c r="L280" i="1" s="1"/>
  <c r="V279" i="1"/>
  <c r="Y279" i="1" s="1"/>
  <c r="U279" i="1"/>
  <c r="X279" i="1" s="1"/>
  <c r="Q279" i="1"/>
  <c r="AJ279" i="1" s="1"/>
  <c r="W279" i="1"/>
  <c r="Z279" i="1" s="1"/>
  <c r="F319" i="1"/>
  <c r="H319" i="1" s="1"/>
  <c r="N280" i="1" l="1"/>
  <c r="P280" i="1" s="1"/>
  <c r="M280" i="1"/>
  <c r="I319" i="1"/>
  <c r="G319" i="1"/>
  <c r="O280" i="1" l="1"/>
  <c r="L281" i="1" s="1"/>
  <c r="Q280" i="1"/>
  <c r="AJ280" i="1" s="1"/>
  <c r="V280" i="1"/>
  <c r="Y280" i="1" s="1"/>
  <c r="U280" i="1"/>
  <c r="X280" i="1" s="1"/>
  <c r="W280" i="1"/>
  <c r="Z280" i="1" s="1"/>
  <c r="F320" i="1"/>
  <c r="H320" i="1" s="1"/>
  <c r="J319" i="1"/>
  <c r="K319" i="1" s="1"/>
  <c r="M281" i="1" l="1"/>
  <c r="N281" i="1"/>
  <c r="P281" i="1" s="1"/>
  <c r="I320" i="1"/>
  <c r="G320" i="1"/>
  <c r="F321" i="1" l="1"/>
  <c r="H321" i="1" s="1"/>
  <c r="O281" i="1"/>
  <c r="L282" i="1" s="1"/>
  <c r="U281" i="1"/>
  <c r="X281" i="1" s="1"/>
  <c r="Q281" i="1"/>
  <c r="AJ281" i="1" s="1"/>
  <c r="V281" i="1"/>
  <c r="Y281" i="1" s="1"/>
  <c r="W281" i="1"/>
  <c r="Z281" i="1" s="1"/>
  <c r="J320" i="1"/>
  <c r="K320" i="1" s="1"/>
  <c r="I321" i="1" l="1"/>
  <c r="J321" i="1" s="1"/>
  <c r="G321" i="1"/>
  <c r="N282" i="1"/>
  <c r="P282" i="1" s="1"/>
  <c r="M282" i="1"/>
  <c r="K321" i="1" l="1"/>
  <c r="F322" i="1"/>
  <c r="H322" i="1" s="1"/>
  <c r="O282" i="1"/>
  <c r="L283" i="1" s="1"/>
  <c r="Q282" i="1"/>
  <c r="AJ282" i="1" s="1"/>
  <c r="V282" i="1"/>
  <c r="Y282" i="1" s="1"/>
  <c r="U282" i="1"/>
  <c r="X282" i="1" s="1"/>
  <c r="W282" i="1"/>
  <c r="Z282" i="1" s="1"/>
  <c r="I322" i="1" l="1"/>
  <c r="G322" i="1"/>
  <c r="N283" i="1"/>
  <c r="P283" i="1" s="1"/>
  <c r="M283" i="1"/>
  <c r="F323" i="1" l="1"/>
  <c r="H323" i="1" s="1"/>
  <c r="O283" i="1"/>
  <c r="L284" i="1" s="1"/>
  <c r="V283" i="1"/>
  <c r="Y283" i="1" s="1"/>
  <c r="U283" i="1"/>
  <c r="X283" i="1" s="1"/>
  <c r="Q283" i="1"/>
  <c r="AJ283" i="1" s="1"/>
  <c r="W283" i="1"/>
  <c r="Z283" i="1" s="1"/>
  <c r="J322" i="1"/>
  <c r="K322" i="1" s="1"/>
  <c r="I323" i="1" l="1"/>
  <c r="G323" i="1"/>
  <c r="N284" i="1"/>
  <c r="P284" i="1" s="1"/>
  <c r="M284" i="1"/>
  <c r="F324" i="1" l="1"/>
  <c r="H324" i="1" s="1"/>
  <c r="I324" i="1" s="1"/>
  <c r="O284" i="1"/>
  <c r="L285" i="1" s="1"/>
  <c r="Q284" i="1"/>
  <c r="AJ284" i="1" s="1"/>
  <c r="V284" i="1"/>
  <c r="Y284" i="1" s="1"/>
  <c r="U284" i="1"/>
  <c r="X284" i="1" s="1"/>
  <c r="W284" i="1"/>
  <c r="Z284" i="1" s="1"/>
  <c r="J323" i="1"/>
  <c r="K323" i="1" s="1"/>
  <c r="J324" i="1" l="1"/>
  <c r="F325" i="1"/>
  <c r="H325" i="1" s="1"/>
  <c r="N285" i="1"/>
  <c r="P285" i="1" s="1"/>
  <c r="M285" i="1"/>
  <c r="G324" i="1"/>
  <c r="I325" i="1" l="1"/>
  <c r="G325" i="1"/>
  <c r="O285" i="1"/>
  <c r="L286" i="1" s="1"/>
  <c r="U285" i="1"/>
  <c r="X285" i="1" s="1"/>
  <c r="Q285" i="1"/>
  <c r="AJ285" i="1" s="1"/>
  <c r="V285" i="1"/>
  <c r="Y285" i="1" s="1"/>
  <c r="W285" i="1"/>
  <c r="Z285" i="1" s="1"/>
  <c r="K324" i="1"/>
  <c r="F326" i="1" l="1"/>
  <c r="H326" i="1" s="1"/>
  <c r="I326" i="1" s="1"/>
  <c r="J325" i="1"/>
  <c r="K325" i="1" s="1"/>
  <c r="N286" i="1"/>
  <c r="P286" i="1" s="1"/>
  <c r="M286" i="1"/>
  <c r="J326" i="1" l="1"/>
  <c r="F327" i="1"/>
  <c r="H327" i="1" s="1"/>
  <c r="O286" i="1"/>
  <c r="L287" i="1" s="1"/>
  <c r="Q286" i="1"/>
  <c r="AJ286" i="1" s="1"/>
  <c r="V286" i="1"/>
  <c r="Y286" i="1" s="1"/>
  <c r="U286" i="1"/>
  <c r="X286" i="1" s="1"/>
  <c r="W286" i="1"/>
  <c r="Z286" i="1" s="1"/>
  <c r="G326" i="1"/>
  <c r="K326" i="1" l="1"/>
  <c r="I327" i="1"/>
  <c r="J327" i="1" s="1"/>
  <c r="G327" i="1"/>
  <c r="N287" i="1"/>
  <c r="P287" i="1" s="1"/>
  <c r="M287" i="1"/>
  <c r="K327" i="1" l="1"/>
  <c r="F328" i="1"/>
  <c r="H328" i="1" s="1"/>
  <c r="O287" i="1"/>
  <c r="L288" i="1" s="1"/>
  <c r="V287" i="1"/>
  <c r="Y287" i="1" s="1"/>
  <c r="U287" i="1"/>
  <c r="X287" i="1" s="1"/>
  <c r="Q287" i="1"/>
  <c r="AJ287" i="1" s="1"/>
  <c r="W287" i="1"/>
  <c r="Z287" i="1" s="1"/>
  <c r="I328" i="1" l="1"/>
  <c r="J328" i="1" s="1"/>
  <c r="N288" i="1"/>
  <c r="P288" i="1" s="1"/>
  <c r="M288" i="1"/>
  <c r="G328" i="1"/>
  <c r="K328" i="1" l="1"/>
  <c r="F329" i="1"/>
  <c r="H329" i="1" s="1"/>
  <c r="O288" i="1"/>
  <c r="L289" i="1" s="1"/>
  <c r="Q288" i="1"/>
  <c r="AJ288" i="1" s="1"/>
  <c r="V288" i="1"/>
  <c r="Y288" i="1" s="1"/>
  <c r="U288" i="1"/>
  <c r="X288" i="1" s="1"/>
  <c r="W288" i="1"/>
  <c r="Z288" i="1" s="1"/>
  <c r="I329" i="1" l="1"/>
  <c r="M289" i="1"/>
  <c r="N289" i="1"/>
  <c r="P289" i="1" s="1"/>
  <c r="G329" i="1"/>
  <c r="F330" i="1" l="1"/>
  <c r="H330" i="1" s="1"/>
  <c r="O289" i="1"/>
  <c r="L290" i="1" s="1"/>
  <c r="U289" i="1"/>
  <c r="X289" i="1" s="1"/>
  <c r="Q289" i="1"/>
  <c r="AJ289" i="1" s="1"/>
  <c r="V289" i="1"/>
  <c r="Y289" i="1" s="1"/>
  <c r="W289" i="1"/>
  <c r="Z289" i="1" s="1"/>
  <c r="J329" i="1"/>
  <c r="K329" i="1" s="1"/>
  <c r="I330" i="1" l="1"/>
  <c r="G330" i="1"/>
  <c r="N290" i="1"/>
  <c r="P290" i="1" s="1"/>
  <c r="M290" i="1"/>
  <c r="F331" i="1" l="1"/>
  <c r="H331" i="1" s="1"/>
  <c r="O290" i="1"/>
  <c r="L291" i="1" s="1"/>
  <c r="Q290" i="1"/>
  <c r="AJ290" i="1" s="1"/>
  <c r="V290" i="1"/>
  <c r="Y290" i="1" s="1"/>
  <c r="U290" i="1"/>
  <c r="X290" i="1" s="1"/>
  <c r="W290" i="1"/>
  <c r="Z290" i="1" s="1"/>
  <c r="J330" i="1"/>
  <c r="K330" i="1" s="1"/>
  <c r="I331" i="1" l="1"/>
  <c r="G331" i="1"/>
  <c r="N291" i="1"/>
  <c r="P291" i="1" s="1"/>
  <c r="M291" i="1"/>
  <c r="F332" i="1" l="1"/>
  <c r="H332" i="1" s="1"/>
  <c r="J331" i="1"/>
  <c r="K331" i="1" s="1"/>
  <c r="O291" i="1"/>
  <c r="L292" i="1" s="1"/>
  <c r="V291" i="1"/>
  <c r="Y291" i="1" s="1"/>
  <c r="U291" i="1"/>
  <c r="X291" i="1" s="1"/>
  <c r="Q291" i="1"/>
  <c r="AJ291" i="1" s="1"/>
  <c r="W291" i="1"/>
  <c r="Z291" i="1" s="1"/>
  <c r="G332" i="1" l="1"/>
  <c r="I332" i="1"/>
  <c r="M292" i="1"/>
  <c r="N292" i="1"/>
  <c r="P292" i="1" s="1"/>
  <c r="O292" i="1" l="1"/>
  <c r="L293" i="1" s="1"/>
  <c r="Q292" i="1"/>
  <c r="AJ292" i="1" s="1"/>
  <c r="V292" i="1"/>
  <c r="Y292" i="1" s="1"/>
  <c r="U292" i="1"/>
  <c r="X292" i="1" s="1"/>
  <c r="W292" i="1"/>
  <c r="Z292" i="1" s="1"/>
  <c r="F333" i="1"/>
  <c r="H333" i="1" s="1"/>
  <c r="I333" i="1" s="1"/>
  <c r="J332" i="1"/>
  <c r="K332" i="1" s="1"/>
  <c r="M293" i="1" l="1"/>
  <c r="N293" i="1"/>
  <c r="P293" i="1" s="1"/>
  <c r="J333" i="1"/>
  <c r="F334" i="1"/>
  <c r="H334" i="1" s="1"/>
  <c r="G333" i="1"/>
  <c r="K333" i="1" l="1"/>
  <c r="G334" i="1"/>
  <c r="O293" i="1"/>
  <c r="L294" i="1" s="1"/>
  <c r="U293" i="1"/>
  <c r="X293" i="1" s="1"/>
  <c r="Q293" i="1"/>
  <c r="AJ293" i="1" s="1"/>
  <c r="V293" i="1"/>
  <c r="Y293" i="1" s="1"/>
  <c r="W293" i="1"/>
  <c r="Z293" i="1" s="1"/>
  <c r="I334" i="1"/>
  <c r="J334" i="1" s="1"/>
  <c r="K334" i="1" l="1"/>
  <c r="N294" i="1"/>
  <c r="M294" i="1"/>
  <c r="F335" i="1"/>
  <c r="H335" i="1" s="1"/>
  <c r="P294" i="1" l="1"/>
  <c r="O294" i="1" s="1"/>
  <c r="L295" i="1" s="1"/>
  <c r="I335" i="1"/>
  <c r="G335" i="1"/>
  <c r="F336" i="1" l="1"/>
  <c r="H336" i="1" s="1"/>
  <c r="M295" i="1"/>
  <c r="N295" i="1"/>
  <c r="P295" i="1" s="1"/>
  <c r="Q294" i="1"/>
  <c r="AJ294" i="1" s="1"/>
  <c r="V294" i="1"/>
  <c r="Y294" i="1" s="1"/>
  <c r="U294" i="1"/>
  <c r="X294" i="1" s="1"/>
  <c r="W294" i="1"/>
  <c r="Z294" i="1" s="1"/>
  <c r="J335" i="1"/>
  <c r="K335" i="1" s="1"/>
  <c r="I336" i="1" l="1"/>
  <c r="G336" i="1"/>
  <c r="O295" i="1"/>
  <c r="L296" i="1" s="1"/>
  <c r="V295" i="1"/>
  <c r="Y295" i="1" s="1"/>
  <c r="U295" i="1"/>
  <c r="X295" i="1" s="1"/>
  <c r="Q295" i="1"/>
  <c r="AJ295" i="1" s="1"/>
  <c r="W295" i="1"/>
  <c r="Z295" i="1" s="1"/>
  <c r="F337" i="1" l="1"/>
  <c r="H337" i="1" s="1"/>
  <c r="J336" i="1"/>
  <c r="K336" i="1" s="1"/>
  <c r="M296" i="1"/>
  <c r="N296" i="1"/>
  <c r="P296" i="1" s="1"/>
  <c r="O296" i="1" l="1"/>
  <c r="L297" i="1" s="1"/>
  <c r="Q296" i="1"/>
  <c r="AJ296" i="1" s="1"/>
  <c r="V296" i="1"/>
  <c r="Y296" i="1" s="1"/>
  <c r="U296" i="1"/>
  <c r="X296" i="1" s="1"/>
  <c r="W296" i="1"/>
  <c r="Z296" i="1" s="1"/>
  <c r="I337" i="1"/>
  <c r="J337" i="1" s="1"/>
  <c r="G337" i="1"/>
  <c r="K337" i="1" l="1"/>
  <c r="N297" i="1"/>
  <c r="P297" i="1" s="1"/>
  <c r="M297" i="1"/>
  <c r="F338" i="1"/>
  <c r="H338" i="1" s="1"/>
  <c r="O297" i="1" l="1"/>
  <c r="L298" i="1" s="1"/>
  <c r="U297" i="1"/>
  <c r="X297" i="1" s="1"/>
  <c r="Q297" i="1"/>
  <c r="AJ297" i="1" s="1"/>
  <c r="V297" i="1"/>
  <c r="Y297" i="1" s="1"/>
  <c r="W297" i="1"/>
  <c r="Z297" i="1" s="1"/>
  <c r="G338" i="1"/>
  <c r="I338" i="1"/>
  <c r="J338" i="1" s="1"/>
  <c r="N298" i="1" l="1"/>
  <c r="P298" i="1" s="1"/>
  <c r="M298" i="1"/>
  <c r="F339" i="1"/>
  <c r="H339" i="1" s="1"/>
  <c r="K338" i="1"/>
  <c r="I339" i="1" l="1"/>
  <c r="O298" i="1"/>
  <c r="L299" i="1" s="1"/>
  <c r="Q298" i="1"/>
  <c r="AJ298" i="1" s="1"/>
  <c r="V298" i="1"/>
  <c r="Y298" i="1" s="1"/>
  <c r="U298" i="1"/>
  <c r="X298" i="1" s="1"/>
  <c r="W298" i="1"/>
  <c r="Z298" i="1" s="1"/>
  <c r="G339" i="1"/>
  <c r="F340" i="1" l="1"/>
  <c r="H340" i="1" s="1"/>
  <c r="N299" i="1"/>
  <c r="P299" i="1" s="1"/>
  <c r="M299" i="1"/>
  <c r="J339" i="1"/>
  <c r="K339" i="1" s="1"/>
  <c r="O299" i="1" l="1"/>
  <c r="L300" i="1" s="1"/>
  <c r="V299" i="1"/>
  <c r="Y299" i="1" s="1"/>
  <c r="U299" i="1"/>
  <c r="X299" i="1" s="1"/>
  <c r="Q299" i="1"/>
  <c r="AJ299" i="1" s="1"/>
  <c r="W299" i="1"/>
  <c r="Z299" i="1" s="1"/>
  <c r="I340" i="1"/>
  <c r="G340" i="1"/>
  <c r="N300" i="1" l="1"/>
  <c r="P300" i="1" s="1"/>
  <c r="M300" i="1"/>
  <c r="F341" i="1"/>
  <c r="H341" i="1" s="1"/>
  <c r="J340" i="1"/>
  <c r="K340" i="1" s="1"/>
  <c r="I341" i="1" l="1"/>
  <c r="J341" i="1" s="1"/>
  <c r="O300" i="1"/>
  <c r="L301" i="1" s="1"/>
  <c r="Q300" i="1"/>
  <c r="AJ300" i="1" s="1"/>
  <c r="V300" i="1"/>
  <c r="Y300" i="1" s="1"/>
  <c r="U300" i="1"/>
  <c r="X300" i="1" s="1"/>
  <c r="W300" i="1"/>
  <c r="Z300" i="1" s="1"/>
  <c r="G341" i="1"/>
  <c r="F342" i="1" l="1"/>
  <c r="H342" i="1" s="1"/>
  <c r="M301" i="1"/>
  <c r="N301" i="1"/>
  <c r="P301" i="1" s="1"/>
  <c r="K341" i="1"/>
  <c r="I342" i="1" l="1"/>
  <c r="O301" i="1"/>
  <c r="L302" i="1" s="1"/>
  <c r="U301" i="1"/>
  <c r="X301" i="1" s="1"/>
  <c r="Q301" i="1"/>
  <c r="AJ301" i="1" s="1"/>
  <c r="V301" i="1"/>
  <c r="Y301" i="1" s="1"/>
  <c r="W301" i="1"/>
  <c r="Z301" i="1" s="1"/>
  <c r="G342" i="1"/>
  <c r="F343" i="1" l="1"/>
  <c r="H343" i="1" s="1"/>
  <c r="J342" i="1"/>
  <c r="K342" i="1" s="1"/>
  <c r="M302" i="1"/>
  <c r="N302" i="1"/>
  <c r="I343" i="1" l="1"/>
  <c r="P302" i="1"/>
  <c r="O302" i="1" s="1"/>
  <c r="L303" i="1" s="1"/>
  <c r="G343" i="1"/>
  <c r="F344" i="1" l="1"/>
  <c r="H344" i="1" s="1"/>
  <c r="M303" i="1"/>
  <c r="N303" i="1"/>
  <c r="P303" i="1" s="1"/>
  <c r="Q302" i="1"/>
  <c r="AJ302" i="1" s="1"/>
  <c r="V302" i="1"/>
  <c r="Y302" i="1" s="1"/>
  <c r="U302" i="1"/>
  <c r="X302" i="1" s="1"/>
  <c r="W302" i="1"/>
  <c r="Z302" i="1" s="1"/>
  <c r="J343" i="1"/>
  <c r="K343" i="1" s="1"/>
  <c r="I344" i="1" l="1"/>
  <c r="G344" i="1"/>
  <c r="O303" i="1"/>
  <c r="L304" i="1" s="1"/>
  <c r="V303" i="1"/>
  <c r="Y303" i="1" s="1"/>
  <c r="U303" i="1"/>
  <c r="X303" i="1" s="1"/>
  <c r="Q303" i="1"/>
  <c r="AJ303" i="1" s="1"/>
  <c r="W303" i="1"/>
  <c r="Z303" i="1" s="1"/>
  <c r="F345" i="1" l="1"/>
  <c r="H345" i="1" s="1"/>
  <c r="J344" i="1"/>
  <c r="K344" i="1" s="1"/>
  <c r="N304" i="1"/>
  <c r="P304" i="1" s="1"/>
  <c r="M304" i="1"/>
  <c r="G345" i="1" l="1"/>
  <c r="I345" i="1"/>
  <c r="J345" i="1" s="1"/>
  <c r="O304" i="1"/>
  <c r="L305" i="1" s="1"/>
  <c r="Q304" i="1"/>
  <c r="AJ304" i="1" s="1"/>
  <c r="V304" i="1"/>
  <c r="Y304" i="1" s="1"/>
  <c r="U304" i="1"/>
  <c r="X304" i="1" s="1"/>
  <c r="W304" i="1"/>
  <c r="Z304" i="1" s="1"/>
  <c r="K345" i="1" l="1"/>
  <c r="F346" i="1"/>
  <c r="H346" i="1" s="1"/>
  <c r="M305" i="1"/>
  <c r="N305" i="1"/>
  <c r="P305" i="1" s="1"/>
  <c r="I346" i="1" l="1"/>
  <c r="O305" i="1"/>
  <c r="L306" i="1" s="1"/>
  <c r="U305" i="1"/>
  <c r="X305" i="1" s="1"/>
  <c r="Q305" i="1"/>
  <c r="AJ305" i="1" s="1"/>
  <c r="V305" i="1"/>
  <c r="Y305" i="1" s="1"/>
  <c r="W305" i="1"/>
  <c r="Z305" i="1" s="1"/>
  <c r="G346" i="1"/>
  <c r="F347" i="1" l="1"/>
  <c r="H347" i="1" s="1"/>
  <c r="J346" i="1"/>
  <c r="K346" i="1" s="1"/>
  <c r="N306" i="1"/>
  <c r="P306" i="1" s="1"/>
  <c r="M306" i="1"/>
  <c r="I347" i="1" l="1"/>
  <c r="O306" i="1"/>
  <c r="L307" i="1" s="1"/>
  <c r="Q306" i="1"/>
  <c r="AJ306" i="1" s="1"/>
  <c r="V306" i="1"/>
  <c r="Y306" i="1" s="1"/>
  <c r="U306" i="1"/>
  <c r="X306" i="1" s="1"/>
  <c r="W306" i="1"/>
  <c r="Z306" i="1" s="1"/>
  <c r="G347" i="1"/>
  <c r="F348" i="1" l="1"/>
  <c r="H348" i="1" s="1"/>
  <c r="J347" i="1"/>
  <c r="K347" i="1" s="1"/>
  <c r="M307" i="1"/>
  <c r="N307" i="1"/>
  <c r="P307" i="1" s="1"/>
  <c r="I348" i="1" l="1"/>
  <c r="G348" i="1"/>
  <c r="O307" i="1"/>
  <c r="L308" i="1" s="1"/>
  <c r="V307" i="1"/>
  <c r="Y307" i="1" s="1"/>
  <c r="U307" i="1"/>
  <c r="X307" i="1" s="1"/>
  <c r="Q307" i="1"/>
  <c r="AJ307" i="1" s="1"/>
  <c r="W307" i="1"/>
  <c r="Z307" i="1" s="1"/>
  <c r="F349" i="1" l="1"/>
  <c r="H349" i="1" s="1"/>
  <c r="J348" i="1"/>
  <c r="K348" i="1" s="1"/>
  <c r="N308" i="1"/>
  <c r="P308" i="1" s="1"/>
  <c r="M308" i="1"/>
  <c r="I349" i="1" l="1"/>
  <c r="J349" i="1" s="1"/>
  <c r="O308" i="1"/>
  <c r="L309" i="1" s="1"/>
  <c r="Q308" i="1"/>
  <c r="AJ308" i="1" s="1"/>
  <c r="V308" i="1"/>
  <c r="Y308" i="1" s="1"/>
  <c r="U308" i="1"/>
  <c r="X308" i="1" s="1"/>
  <c r="W308" i="1"/>
  <c r="Z308" i="1" s="1"/>
  <c r="G349" i="1"/>
  <c r="F350" i="1" l="1"/>
  <c r="H350" i="1" s="1"/>
  <c r="N309" i="1"/>
  <c r="P309" i="1" s="1"/>
  <c r="M309" i="1"/>
  <c r="K349" i="1"/>
  <c r="G350" i="1" l="1"/>
  <c r="I350" i="1"/>
  <c r="J350" i="1" s="1"/>
  <c r="O309" i="1"/>
  <c r="L310" i="1" s="1"/>
  <c r="U309" i="1"/>
  <c r="X309" i="1" s="1"/>
  <c r="Q309" i="1"/>
  <c r="AJ309" i="1" s="1"/>
  <c r="V309" i="1"/>
  <c r="Y309" i="1" s="1"/>
  <c r="W309" i="1"/>
  <c r="Z309" i="1" s="1"/>
  <c r="K350" i="1" l="1"/>
  <c r="F351" i="1"/>
  <c r="H351" i="1" s="1"/>
  <c r="I351" i="1" s="1"/>
  <c r="N310" i="1"/>
  <c r="P310" i="1" s="1"/>
  <c r="M310" i="1"/>
  <c r="J351" i="1" l="1"/>
  <c r="F352" i="1"/>
  <c r="H352" i="1" s="1"/>
  <c r="O310" i="1"/>
  <c r="L311" i="1" s="1"/>
  <c r="Q310" i="1"/>
  <c r="AJ310" i="1" s="1"/>
  <c r="V310" i="1"/>
  <c r="Y310" i="1" s="1"/>
  <c r="U310" i="1"/>
  <c r="X310" i="1" s="1"/>
  <c r="W310" i="1"/>
  <c r="Z310" i="1" s="1"/>
  <c r="G351" i="1"/>
  <c r="K351" i="1" l="1"/>
  <c r="I352" i="1"/>
  <c r="G352" i="1"/>
  <c r="N311" i="1"/>
  <c r="M311" i="1"/>
  <c r="F353" i="1" l="1"/>
  <c r="H353" i="1" s="1"/>
  <c r="P311" i="1"/>
  <c r="O311" i="1" s="1"/>
  <c r="L312" i="1" s="1"/>
  <c r="J352" i="1"/>
  <c r="K352" i="1" s="1"/>
  <c r="I353" i="1" l="1"/>
  <c r="N312" i="1"/>
  <c r="M312" i="1"/>
  <c r="V311" i="1"/>
  <c r="Y311" i="1" s="1"/>
  <c r="U311" i="1"/>
  <c r="X311" i="1" s="1"/>
  <c r="Q311" i="1"/>
  <c r="AJ311" i="1" s="1"/>
  <c r="W311" i="1"/>
  <c r="Z311" i="1" s="1"/>
  <c r="G353" i="1"/>
  <c r="F354" i="1" l="1"/>
  <c r="H354" i="1" s="1"/>
  <c r="P312" i="1"/>
  <c r="O312" i="1" s="1"/>
  <c r="L313" i="1" s="1"/>
  <c r="J353" i="1"/>
  <c r="K353" i="1" s="1"/>
  <c r="M313" i="1" l="1"/>
  <c r="N313" i="1"/>
  <c r="G354" i="1"/>
  <c r="I354" i="1"/>
  <c r="J354" i="1" s="1"/>
  <c r="Q312" i="1"/>
  <c r="AJ312" i="1" s="1"/>
  <c r="V312" i="1"/>
  <c r="Y312" i="1" s="1"/>
  <c r="U312" i="1"/>
  <c r="X312" i="1" s="1"/>
  <c r="W312" i="1"/>
  <c r="Z312" i="1" s="1"/>
  <c r="P313" i="1" l="1"/>
  <c r="O313" i="1" s="1"/>
  <c r="L314" i="1" s="1"/>
  <c r="K354" i="1"/>
  <c r="F355" i="1"/>
  <c r="H355" i="1" s="1"/>
  <c r="N314" i="1" l="1"/>
  <c r="P314" i="1" s="1"/>
  <c r="M314" i="1"/>
  <c r="G355" i="1"/>
  <c r="U313" i="1"/>
  <c r="X313" i="1" s="1"/>
  <c r="Q313" i="1"/>
  <c r="AJ313" i="1" s="1"/>
  <c r="V313" i="1"/>
  <c r="Y313" i="1" s="1"/>
  <c r="W313" i="1"/>
  <c r="Z313" i="1" s="1"/>
  <c r="I355" i="1"/>
  <c r="J355" i="1" s="1"/>
  <c r="K355" i="1" l="1"/>
  <c r="O314" i="1"/>
  <c r="L315" i="1" s="1"/>
  <c r="Q314" i="1"/>
  <c r="AJ314" i="1" s="1"/>
  <c r="V314" i="1"/>
  <c r="Y314" i="1" s="1"/>
  <c r="U314" i="1"/>
  <c r="X314" i="1" s="1"/>
  <c r="W314" i="1"/>
  <c r="Z314" i="1" s="1"/>
  <c r="F356" i="1"/>
  <c r="H356" i="1" s="1"/>
  <c r="N315" i="1" l="1"/>
  <c r="M315" i="1"/>
  <c r="I356" i="1"/>
  <c r="G356" i="1"/>
  <c r="F357" i="1" l="1"/>
  <c r="H357" i="1" s="1"/>
  <c r="P315" i="1"/>
  <c r="J356" i="1"/>
  <c r="K356" i="1" s="1"/>
  <c r="I357" i="1" l="1"/>
  <c r="V315" i="1"/>
  <c r="Y315" i="1" s="1"/>
  <c r="U315" i="1"/>
  <c r="X315" i="1" s="1"/>
  <c r="Q315" i="1"/>
  <c r="AJ315" i="1" s="1"/>
  <c r="W315" i="1"/>
  <c r="Z315" i="1" s="1"/>
  <c r="G357" i="1"/>
  <c r="O315" i="1"/>
  <c r="L316" i="1" s="1"/>
  <c r="F358" i="1" l="1"/>
  <c r="H358" i="1" s="1"/>
  <c r="J357" i="1"/>
  <c r="K357" i="1" s="1"/>
  <c r="N316" i="1"/>
  <c r="P316" i="1" s="1"/>
  <c r="M316" i="1"/>
  <c r="I358" i="1" l="1"/>
  <c r="G358" i="1"/>
  <c r="O316" i="1"/>
  <c r="L317" i="1" s="1"/>
  <c r="Q316" i="1"/>
  <c r="AJ316" i="1" s="1"/>
  <c r="V316" i="1"/>
  <c r="Y316" i="1" s="1"/>
  <c r="U316" i="1"/>
  <c r="X316" i="1" s="1"/>
  <c r="W316" i="1"/>
  <c r="Z316" i="1" s="1"/>
  <c r="F359" i="1" l="1"/>
  <c r="H359" i="1" s="1"/>
  <c r="J358" i="1"/>
  <c r="K358" i="1" s="1"/>
  <c r="M317" i="1"/>
  <c r="N317" i="1"/>
  <c r="P317" i="1" s="1"/>
  <c r="G359" i="1" l="1"/>
  <c r="O317" i="1"/>
  <c r="L318" i="1" s="1"/>
  <c r="U317" i="1"/>
  <c r="X317" i="1" s="1"/>
  <c r="Q317" i="1"/>
  <c r="AJ317" i="1" s="1"/>
  <c r="V317" i="1"/>
  <c r="Y317" i="1" s="1"/>
  <c r="W317" i="1"/>
  <c r="Z317" i="1" s="1"/>
  <c r="I359" i="1"/>
  <c r="N318" i="1" l="1"/>
  <c r="P318" i="1" s="1"/>
  <c r="M318" i="1"/>
  <c r="F360" i="1"/>
  <c r="H360" i="1" s="1"/>
  <c r="J359" i="1"/>
  <c r="K359" i="1" s="1"/>
  <c r="I360" i="1" l="1"/>
  <c r="O318" i="1"/>
  <c r="L319" i="1" s="1"/>
  <c r="Q318" i="1"/>
  <c r="AJ318" i="1" s="1"/>
  <c r="V318" i="1"/>
  <c r="Y318" i="1" s="1"/>
  <c r="U318" i="1"/>
  <c r="X318" i="1" s="1"/>
  <c r="W318" i="1"/>
  <c r="Z318" i="1" s="1"/>
  <c r="G360" i="1"/>
  <c r="F361" i="1" l="1"/>
  <c r="H361" i="1" s="1"/>
  <c r="J360" i="1"/>
  <c r="K360" i="1" s="1"/>
  <c r="M319" i="1"/>
  <c r="N319" i="1"/>
  <c r="P319" i="1" s="1"/>
  <c r="O319" i="1" l="1"/>
  <c r="L320" i="1" s="1"/>
  <c r="V319" i="1"/>
  <c r="Y319" i="1" s="1"/>
  <c r="U319" i="1"/>
  <c r="X319" i="1" s="1"/>
  <c r="Q319" i="1"/>
  <c r="AJ319" i="1" s="1"/>
  <c r="W319" i="1"/>
  <c r="Z319" i="1" s="1"/>
  <c r="I361" i="1"/>
  <c r="J361" i="1" s="1"/>
  <c r="G361" i="1"/>
  <c r="N320" i="1" l="1"/>
  <c r="P320" i="1" s="1"/>
  <c r="M320" i="1"/>
  <c r="F362" i="1"/>
  <c r="H362" i="1" s="1"/>
  <c r="K361" i="1"/>
  <c r="I362" i="1" l="1"/>
  <c r="O320" i="1"/>
  <c r="L321" i="1" s="1"/>
  <c r="Q320" i="1"/>
  <c r="AJ320" i="1" s="1"/>
  <c r="V320" i="1"/>
  <c r="Y320" i="1" s="1"/>
  <c r="U320" i="1"/>
  <c r="X320" i="1" s="1"/>
  <c r="W320" i="1"/>
  <c r="Z320" i="1" s="1"/>
  <c r="G362" i="1"/>
  <c r="F363" i="1" l="1"/>
  <c r="H363" i="1" s="1"/>
  <c r="I363" i="1" s="1"/>
  <c r="J362" i="1"/>
  <c r="K362" i="1" s="1"/>
  <c r="N321" i="1"/>
  <c r="P321" i="1" s="1"/>
  <c r="M321" i="1"/>
  <c r="G363" i="1" l="1"/>
  <c r="J363" i="1"/>
  <c r="F364" i="1"/>
  <c r="H364" i="1" s="1"/>
  <c r="O321" i="1"/>
  <c r="L322" i="1" s="1"/>
  <c r="U321" i="1"/>
  <c r="X321" i="1" s="1"/>
  <c r="Q321" i="1"/>
  <c r="AJ321" i="1" s="1"/>
  <c r="V321" i="1"/>
  <c r="Y321" i="1" s="1"/>
  <c r="W321" i="1"/>
  <c r="Z321" i="1" s="1"/>
  <c r="K363" i="1" l="1"/>
  <c r="N322" i="1"/>
  <c r="P322" i="1" s="1"/>
  <c r="M322" i="1"/>
  <c r="I364" i="1"/>
  <c r="G364" i="1"/>
  <c r="F365" i="1" l="1"/>
  <c r="H365" i="1" s="1"/>
  <c r="O322" i="1"/>
  <c r="L323" i="1" s="1"/>
  <c r="Q322" i="1"/>
  <c r="AJ322" i="1" s="1"/>
  <c r="V322" i="1"/>
  <c r="Y322" i="1" s="1"/>
  <c r="U322" i="1"/>
  <c r="X322" i="1" s="1"/>
  <c r="W322" i="1"/>
  <c r="Z322" i="1" s="1"/>
  <c r="J364" i="1"/>
  <c r="K364" i="1" s="1"/>
  <c r="I365" i="1" l="1"/>
  <c r="J365" i="1" s="1"/>
  <c r="G365" i="1"/>
  <c r="N323" i="1"/>
  <c r="M323" i="1"/>
  <c r="K365" i="1" l="1"/>
  <c r="F366" i="1"/>
  <c r="H366" i="1" s="1"/>
  <c r="P323" i="1"/>
  <c r="O323" i="1" s="1"/>
  <c r="L324" i="1" s="1"/>
  <c r="I366" i="1" l="1"/>
  <c r="N324" i="1"/>
  <c r="P324" i="1" s="1"/>
  <c r="M324" i="1"/>
  <c r="V323" i="1"/>
  <c r="Y323" i="1" s="1"/>
  <c r="U323" i="1"/>
  <c r="X323" i="1" s="1"/>
  <c r="Q323" i="1"/>
  <c r="AJ323" i="1" s="1"/>
  <c r="W323" i="1"/>
  <c r="Z323" i="1" s="1"/>
  <c r="G366" i="1"/>
  <c r="F367" i="1" l="1"/>
  <c r="H367" i="1" s="1"/>
  <c r="J366" i="1"/>
  <c r="K366" i="1" s="1"/>
  <c r="O324" i="1"/>
  <c r="L325" i="1" s="1"/>
  <c r="Q324" i="1"/>
  <c r="AJ324" i="1" s="1"/>
  <c r="V324" i="1"/>
  <c r="Y324" i="1" s="1"/>
  <c r="U324" i="1"/>
  <c r="X324" i="1" s="1"/>
  <c r="W324" i="1"/>
  <c r="Z324" i="1" s="1"/>
  <c r="G367" i="1" l="1"/>
  <c r="I367" i="1"/>
  <c r="M325" i="1"/>
  <c r="N325" i="1"/>
  <c r="P325" i="1" s="1"/>
  <c r="F368" i="1" l="1"/>
  <c r="H368" i="1" s="1"/>
  <c r="O325" i="1"/>
  <c r="L326" i="1" s="1"/>
  <c r="U325" i="1"/>
  <c r="X325" i="1" s="1"/>
  <c r="Q325" i="1"/>
  <c r="AJ325" i="1" s="1"/>
  <c r="V325" i="1"/>
  <c r="Y325" i="1" s="1"/>
  <c r="W325" i="1"/>
  <c r="Z325" i="1" s="1"/>
  <c r="J367" i="1"/>
  <c r="K367" i="1" s="1"/>
  <c r="I368" i="1" l="1"/>
  <c r="G368" i="1"/>
  <c r="M326" i="1"/>
  <c r="N326" i="1"/>
  <c r="P326" i="1" s="1"/>
  <c r="O326" i="1" l="1"/>
  <c r="L327" i="1" s="1"/>
  <c r="Q326" i="1"/>
  <c r="AJ326" i="1" s="1"/>
  <c r="V326" i="1"/>
  <c r="Y326" i="1" s="1"/>
  <c r="U326" i="1"/>
  <c r="X326" i="1" s="1"/>
  <c r="W326" i="1"/>
  <c r="Z326" i="1" s="1"/>
  <c r="F369" i="1"/>
  <c r="H369" i="1" s="1"/>
  <c r="J368" i="1"/>
  <c r="K368" i="1" s="1"/>
  <c r="N327" i="1" l="1"/>
  <c r="P327" i="1" s="1"/>
  <c r="M327" i="1"/>
  <c r="G369" i="1"/>
  <c r="I369" i="1"/>
  <c r="F370" i="1" l="1"/>
  <c r="H370" i="1" s="1"/>
  <c r="O327" i="1"/>
  <c r="L328" i="1" s="1"/>
  <c r="V327" i="1"/>
  <c r="Y327" i="1" s="1"/>
  <c r="U327" i="1"/>
  <c r="X327" i="1" s="1"/>
  <c r="Q327" i="1"/>
  <c r="AJ327" i="1" s="1"/>
  <c r="W327" i="1"/>
  <c r="Z327" i="1" s="1"/>
  <c r="J369" i="1"/>
  <c r="K369" i="1" s="1"/>
  <c r="I370" i="1" l="1"/>
  <c r="G370" i="1"/>
  <c r="N328" i="1"/>
  <c r="P328" i="1" s="1"/>
  <c r="M328" i="1"/>
  <c r="F371" i="1" l="1"/>
  <c r="H371" i="1" s="1"/>
  <c r="I371" i="1" s="1"/>
  <c r="J370" i="1"/>
  <c r="K370" i="1" s="1"/>
  <c r="O328" i="1"/>
  <c r="L329" i="1" s="1"/>
  <c r="Q328" i="1"/>
  <c r="AJ328" i="1" s="1"/>
  <c r="V328" i="1"/>
  <c r="Y328" i="1" s="1"/>
  <c r="U328" i="1"/>
  <c r="X328" i="1" s="1"/>
  <c r="W328" i="1"/>
  <c r="Z328" i="1" s="1"/>
  <c r="J371" i="1" l="1"/>
  <c r="F372" i="1"/>
  <c r="H372" i="1" s="1"/>
  <c r="I372" i="1" s="1"/>
  <c r="G371" i="1"/>
  <c r="M329" i="1"/>
  <c r="N329" i="1"/>
  <c r="P329" i="1" s="1"/>
  <c r="J372" i="1" l="1"/>
  <c r="F373" i="1"/>
  <c r="H373" i="1" s="1"/>
  <c r="I373" i="1" s="1"/>
  <c r="O329" i="1"/>
  <c r="L330" i="1" s="1"/>
  <c r="U329" i="1"/>
  <c r="X329" i="1" s="1"/>
  <c r="Q329" i="1"/>
  <c r="AJ329" i="1" s="1"/>
  <c r="V329" i="1"/>
  <c r="Y329" i="1" s="1"/>
  <c r="W329" i="1"/>
  <c r="Z329" i="1" s="1"/>
  <c r="G372" i="1"/>
  <c r="K371" i="1"/>
  <c r="K372" i="1" l="1"/>
  <c r="J373" i="1"/>
  <c r="F374" i="1"/>
  <c r="H374" i="1" s="1"/>
  <c r="G373" i="1"/>
  <c r="M330" i="1"/>
  <c r="N330" i="1"/>
  <c r="I374" i="1" l="1"/>
  <c r="P330" i="1"/>
  <c r="O330" i="1" s="1"/>
  <c r="L331" i="1" s="1"/>
  <c r="G374" i="1"/>
  <c r="K373" i="1"/>
  <c r="F375" i="1" l="1"/>
  <c r="H375" i="1" s="1"/>
  <c r="I375" i="1" s="1"/>
  <c r="N331" i="1"/>
  <c r="P331" i="1" s="1"/>
  <c r="M331" i="1"/>
  <c r="Q330" i="1"/>
  <c r="AJ330" i="1" s="1"/>
  <c r="V330" i="1"/>
  <c r="Y330" i="1" s="1"/>
  <c r="U330" i="1"/>
  <c r="X330" i="1" s="1"/>
  <c r="W330" i="1"/>
  <c r="Z330" i="1" s="1"/>
  <c r="J374" i="1"/>
  <c r="K374" i="1" s="1"/>
  <c r="J375" i="1" l="1"/>
  <c r="F376" i="1"/>
  <c r="H376" i="1" s="1"/>
  <c r="G375" i="1"/>
  <c r="O331" i="1"/>
  <c r="L332" i="1" s="1"/>
  <c r="V331" i="1"/>
  <c r="Y331" i="1" s="1"/>
  <c r="U331" i="1"/>
  <c r="X331" i="1" s="1"/>
  <c r="Q331" i="1"/>
  <c r="AJ331" i="1" s="1"/>
  <c r="W331" i="1"/>
  <c r="Z331" i="1" s="1"/>
  <c r="M332" i="1" l="1"/>
  <c r="N332" i="1"/>
  <c r="P332" i="1" s="1"/>
  <c r="I376" i="1"/>
  <c r="G376" i="1"/>
  <c r="K375" i="1"/>
  <c r="O332" i="1" l="1"/>
  <c r="L333" i="1" s="1"/>
  <c r="Q332" i="1"/>
  <c r="AJ332" i="1" s="1"/>
  <c r="V332" i="1"/>
  <c r="Y332" i="1" s="1"/>
  <c r="U332" i="1"/>
  <c r="X332" i="1" s="1"/>
  <c r="W332" i="1"/>
  <c r="Z332" i="1" s="1"/>
  <c r="F377" i="1"/>
  <c r="H377" i="1" s="1"/>
  <c r="J376" i="1"/>
  <c r="K376" i="1" s="1"/>
  <c r="N333" i="1" l="1"/>
  <c r="P333" i="1" s="1"/>
  <c r="M333" i="1"/>
  <c r="I377" i="1"/>
  <c r="G377" i="1"/>
  <c r="O333" i="1" l="1"/>
  <c r="L334" i="1" s="1"/>
  <c r="U333" i="1"/>
  <c r="X333" i="1" s="1"/>
  <c r="Q333" i="1"/>
  <c r="AJ333" i="1" s="1"/>
  <c r="V333" i="1"/>
  <c r="Y333" i="1" s="1"/>
  <c r="W333" i="1"/>
  <c r="Z333" i="1" s="1"/>
  <c r="F378" i="1"/>
  <c r="H378" i="1" s="1"/>
  <c r="J377" i="1"/>
  <c r="K377" i="1" s="1"/>
  <c r="N334" i="1" l="1"/>
  <c r="P334" i="1" s="1"/>
  <c r="M334" i="1"/>
  <c r="G378" i="1"/>
  <c r="I378" i="1"/>
  <c r="F379" i="1" l="1"/>
  <c r="H379" i="1" s="1"/>
  <c r="O334" i="1"/>
  <c r="L335" i="1" s="1"/>
  <c r="Q334" i="1"/>
  <c r="AJ334" i="1" s="1"/>
  <c r="V334" i="1"/>
  <c r="Y334" i="1" s="1"/>
  <c r="U334" i="1"/>
  <c r="X334" i="1" s="1"/>
  <c r="W334" i="1"/>
  <c r="Z334" i="1" s="1"/>
  <c r="J378" i="1"/>
  <c r="K378" i="1" s="1"/>
  <c r="I379" i="1" l="1"/>
  <c r="J379" i="1" s="1"/>
  <c r="G379" i="1"/>
  <c r="N335" i="1"/>
  <c r="M335" i="1"/>
  <c r="K379" i="1" l="1"/>
  <c r="F380" i="1"/>
  <c r="H380" i="1" s="1"/>
  <c r="P335" i="1"/>
  <c r="G380" i="1" l="1"/>
  <c r="I380" i="1"/>
  <c r="V335" i="1"/>
  <c r="Y335" i="1" s="1"/>
  <c r="U335" i="1"/>
  <c r="X335" i="1" s="1"/>
  <c r="Q335" i="1"/>
  <c r="AJ335" i="1" s="1"/>
  <c r="W335" i="1"/>
  <c r="Z335" i="1" s="1"/>
  <c r="O335" i="1"/>
  <c r="L336" i="1" s="1"/>
  <c r="F381" i="1" l="1"/>
  <c r="H381" i="1" s="1"/>
  <c r="J380" i="1"/>
  <c r="K380" i="1" s="1"/>
  <c r="N336" i="1"/>
  <c r="P336" i="1" s="1"/>
  <c r="M336" i="1"/>
  <c r="G381" i="1" l="1"/>
  <c r="I381" i="1"/>
  <c r="O336" i="1"/>
  <c r="L337" i="1" s="1"/>
  <c r="Q336" i="1"/>
  <c r="AJ336" i="1" s="1"/>
  <c r="V336" i="1"/>
  <c r="Y336" i="1" s="1"/>
  <c r="U336" i="1"/>
  <c r="X336" i="1" s="1"/>
  <c r="W336" i="1"/>
  <c r="Z336" i="1" s="1"/>
  <c r="F382" i="1" l="1"/>
  <c r="H382" i="1" s="1"/>
  <c r="J381" i="1"/>
  <c r="K381" i="1" s="1"/>
  <c r="M337" i="1"/>
  <c r="N337" i="1"/>
  <c r="I382" i="1" l="1"/>
  <c r="J382" i="1" s="1"/>
  <c r="P337" i="1"/>
  <c r="O337" i="1" s="1"/>
  <c r="L338" i="1" s="1"/>
  <c r="G382" i="1"/>
  <c r="K382" i="1" l="1"/>
  <c r="F383" i="1"/>
  <c r="H383" i="1" s="1"/>
  <c r="I383" i="1" s="1"/>
  <c r="N338" i="1"/>
  <c r="P338" i="1" s="1"/>
  <c r="M338" i="1"/>
  <c r="U337" i="1"/>
  <c r="X337" i="1" s="1"/>
  <c r="Q337" i="1"/>
  <c r="AJ337" i="1" s="1"/>
  <c r="V337" i="1"/>
  <c r="Y337" i="1" s="1"/>
  <c r="W337" i="1"/>
  <c r="Z337" i="1" s="1"/>
  <c r="J383" i="1" l="1"/>
  <c r="F384" i="1"/>
  <c r="H384" i="1" s="1"/>
  <c r="I384" i="1" s="1"/>
  <c r="G383" i="1"/>
  <c r="O338" i="1"/>
  <c r="L339" i="1" s="1"/>
  <c r="Q338" i="1"/>
  <c r="AJ338" i="1" s="1"/>
  <c r="V338" i="1"/>
  <c r="Y338" i="1" s="1"/>
  <c r="U338" i="1"/>
  <c r="X338" i="1" s="1"/>
  <c r="W338" i="1"/>
  <c r="Z338" i="1" s="1"/>
  <c r="K383" i="1" l="1"/>
  <c r="J384" i="1"/>
  <c r="F385" i="1"/>
  <c r="H385" i="1" s="1"/>
  <c r="M339" i="1"/>
  <c r="N339" i="1"/>
  <c r="P339" i="1" s="1"/>
  <c r="G384" i="1"/>
  <c r="I385" i="1" l="1"/>
  <c r="O339" i="1"/>
  <c r="L340" i="1" s="1"/>
  <c r="V339" i="1"/>
  <c r="Y339" i="1" s="1"/>
  <c r="U339" i="1"/>
  <c r="X339" i="1" s="1"/>
  <c r="Q339" i="1"/>
  <c r="AJ339" i="1" s="1"/>
  <c r="W339" i="1"/>
  <c r="Z339" i="1" s="1"/>
  <c r="K384" i="1"/>
  <c r="G385" i="1"/>
  <c r="F386" i="1" l="1"/>
  <c r="H386" i="1" s="1"/>
  <c r="J385" i="1"/>
  <c r="K385" i="1" s="1"/>
  <c r="N340" i="1"/>
  <c r="P340" i="1" s="1"/>
  <c r="M340" i="1"/>
  <c r="I386" i="1" l="1"/>
  <c r="O340" i="1"/>
  <c r="L341" i="1" s="1"/>
  <c r="Q340" i="1"/>
  <c r="AJ340" i="1" s="1"/>
  <c r="V340" i="1"/>
  <c r="Y340" i="1" s="1"/>
  <c r="U340" i="1"/>
  <c r="X340" i="1" s="1"/>
  <c r="W340" i="1"/>
  <c r="Z340" i="1" s="1"/>
  <c r="G386" i="1"/>
  <c r="F387" i="1" l="1"/>
  <c r="H387" i="1" s="1"/>
  <c r="J386" i="1"/>
  <c r="K386" i="1" s="1"/>
  <c r="N341" i="1"/>
  <c r="P341" i="1" s="1"/>
  <c r="M341" i="1"/>
  <c r="I387" i="1" l="1"/>
  <c r="G387" i="1"/>
  <c r="O341" i="1"/>
  <c r="L342" i="1" s="1"/>
  <c r="U341" i="1"/>
  <c r="X341" i="1" s="1"/>
  <c r="Q341" i="1"/>
  <c r="AJ341" i="1" s="1"/>
  <c r="V341" i="1"/>
  <c r="Y341" i="1" s="1"/>
  <c r="W341" i="1"/>
  <c r="Z341" i="1" s="1"/>
  <c r="F388" i="1" l="1"/>
  <c r="H388" i="1" s="1"/>
  <c r="J387" i="1"/>
  <c r="K387" i="1" s="1"/>
  <c r="N342" i="1"/>
  <c r="P342" i="1" s="1"/>
  <c r="M342" i="1"/>
  <c r="I388" i="1" l="1"/>
  <c r="G388" i="1"/>
  <c r="O342" i="1"/>
  <c r="L343" i="1" s="1"/>
  <c r="Q342" i="1"/>
  <c r="AJ342" i="1" s="1"/>
  <c r="V342" i="1"/>
  <c r="Y342" i="1" s="1"/>
  <c r="U342" i="1"/>
  <c r="X342" i="1" s="1"/>
  <c r="W342" i="1"/>
  <c r="Z342" i="1" s="1"/>
  <c r="F389" i="1" l="1"/>
  <c r="H389" i="1" s="1"/>
  <c r="J388" i="1"/>
  <c r="K388" i="1" s="1"/>
  <c r="M343" i="1"/>
  <c r="N343" i="1"/>
  <c r="P343" i="1" s="1"/>
  <c r="O343" i="1" l="1"/>
  <c r="L344" i="1" s="1"/>
  <c r="V343" i="1"/>
  <c r="Y343" i="1" s="1"/>
  <c r="U343" i="1"/>
  <c r="X343" i="1" s="1"/>
  <c r="Q343" i="1"/>
  <c r="AJ343" i="1" s="1"/>
  <c r="W343" i="1"/>
  <c r="Z343" i="1" s="1"/>
  <c r="G389" i="1"/>
  <c r="I389" i="1"/>
  <c r="N344" i="1" l="1"/>
  <c r="P344" i="1" s="1"/>
  <c r="M344" i="1"/>
  <c r="F390" i="1"/>
  <c r="H390" i="1" s="1"/>
  <c r="J389" i="1"/>
  <c r="K389" i="1" s="1"/>
  <c r="O344" i="1" l="1"/>
  <c r="L345" i="1" s="1"/>
  <c r="Q344" i="1"/>
  <c r="AJ344" i="1" s="1"/>
  <c r="V344" i="1"/>
  <c r="Y344" i="1" s="1"/>
  <c r="U344" i="1"/>
  <c r="X344" i="1" s="1"/>
  <c r="W344" i="1"/>
  <c r="Z344" i="1" s="1"/>
  <c r="I390" i="1"/>
  <c r="J390" i="1" s="1"/>
  <c r="G390" i="1"/>
  <c r="M345" i="1" l="1"/>
  <c r="N345" i="1"/>
  <c r="P345" i="1" s="1"/>
  <c r="F391" i="1"/>
  <c r="H391" i="1" s="1"/>
  <c r="K390" i="1"/>
  <c r="I391" i="1" l="1"/>
  <c r="O345" i="1"/>
  <c r="L346" i="1" s="1"/>
  <c r="U345" i="1"/>
  <c r="X345" i="1" s="1"/>
  <c r="Q345" i="1"/>
  <c r="AJ345" i="1" s="1"/>
  <c r="V345" i="1"/>
  <c r="Y345" i="1" s="1"/>
  <c r="W345" i="1"/>
  <c r="Z345" i="1" s="1"/>
  <c r="G391" i="1"/>
  <c r="F392" i="1" l="1"/>
  <c r="H392" i="1" s="1"/>
  <c r="J391" i="1"/>
  <c r="K391" i="1" s="1"/>
  <c r="N346" i="1"/>
  <c r="P346" i="1" s="1"/>
  <c r="M346" i="1"/>
  <c r="I392" i="1" l="1"/>
  <c r="O346" i="1"/>
  <c r="L347" i="1" s="1"/>
  <c r="Q346" i="1"/>
  <c r="AJ346" i="1" s="1"/>
  <c r="V346" i="1"/>
  <c r="Y346" i="1" s="1"/>
  <c r="U346" i="1"/>
  <c r="X346" i="1" s="1"/>
  <c r="W346" i="1"/>
  <c r="Z346" i="1" s="1"/>
  <c r="G392" i="1"/>
  <c r="F393" i="1" l="1"/>
  <c r="H393" i="1" s="1"/>
  <c r="J392" i="1"/>
  <c r="K392" i="1" s="1"/>
  <c r="N347" i="1"/>
  <c r="P347" i="1" s="1"/>
  <c r="M347" i="1"/>
  <c r="G393" i="1" l="1"/>
  <c r="I393" i="1"/>
  <c r="O347" i="1"/>
  <c r="L348" i="1" s="1"/>
  <c r="V347" i="1"/>
  <c r="Y347" i="1" s="1"/>
  <c r="U347" i="1"/>
  <c r="X347" i="1" s="1"/>
  <c r="Q347" i="1"/>
  <c r="AJ347" i="1" s="1"/>
  <c r="W347" i="1"/>
  <c r="Z347" i="1" s="1"/>
  <c r="F394" i="1" l="1"/>
  <c r="H394" i="1" s="1"/>
  <c r="J393" i="1"/>
  <c r="K393" i="1" s="1"/>
  <c r="N348" i="1"/>
  <c r="M348" i="1"/>
  <c r="P348" i="1" l="1"/>
  <c r="O348" i="1" s="1"/>
  <c r="L349" i="1" s="1"/>
  <c r="G394" i="1"/>
  <c r="I394" i="1"/>
  <c r="J394" i="1" s="1"/>
  <c r="M349" i="1" l="1"/>
  <c r="N349" i="1"/>
  <c r="Q348" i="1"/>
  <c r="AJ348" i="1" s="1"/>
  <c r="V348" i="1"/>
  <c r="Y348" i="1" s="1"/>
  <c r="U348" i="1"/>
  <c r="X348" i="1" s="1"/>
  <c r="W348" i="1"/>
  <c r="Z348" i="1" s="1"/>
  <c r="K394" i="1"/>
  <c r="F395" i="1"/>
  <c r="H395" i="1" s="1"/>
  <c r="G395" i="1" l="1"/>
  <c r="P349" i="1"/>
  <c r="O349" i="1" s="1"/>
  <c r="L350" i="1" s="1"/>
  <c r="I395" i="1"/>
  <c r="M350" i="1" l="1"/>
  <c r="N350" i="1"/>
  <c r="F396" i="1"/>
  <c r="H396" i="1" s="1"/>
  <c r="U349" i="1"/>
  <c r="X349" i="1" s="1"/>
  <c r="Q349" i="1"/>
  <c r="AJ349" i="1" s="1"/>
  <c r="V349" i="1"/>
  <c r="Y349" i="1" s="1"/>
  <c r="W349" i="1"/>
  <c r="Z349" i="1" s="1"/>
  <c r="J395" i="1"/>
  <c r="K395" i="1" s="1"/>
  <c r="P350" i="1" l="1"/>
  <c r="O350" i="1" s="1"/>
  <c r="L351" i="1" s="1"/>
  <c r="I396" i="1"/>
  <c r="J396" i="1" s="1"/>
  <c r="G396" i="1"/>
  <c r="N351" i="1" l="1"/>
  <c r="P351" i="1" s="1"/>
  <c r="M351" i="1"/>
  <c r="Q350" i="1"/>
  <c r="AJ350" i="1" s="1"/>
  <c r="V350" i="1"/>
  <c r="Y350" i="1" s="1"/>
  <c r="U350" i="1"/>
  <c r="X350" i="1" s="1"/>
  <c r="W350" i="1"/>
  <c r="Z350" i="1" s="1"/>
  <c r="K396" i="1"/>
  <c r="F397" i="1"/>
  <c r="H397" i="1" s="1"/>
  <c r="G397" i="1" l="1"/>
  <c r="O351" i="1"/>
  <c r="L352" i="1" s="1"/>
  <c r="V351" i="1"/>
  <c r="Y351" i="1" s="1"/>
  <c r="U351" i="1"/>
  <c r="X351" i="1" s="1"/>
  <c r="Q351" i="1"/>
  <c r="AJ351" i="1" s="1"/>
  <c r="W351" i="1"/>
  <c r="Z351" i="1" s="1"/>
  <c r="I397" i="1"/>
  <c r="N352" i="1" l="1"/>
  <c r="M352" i="1"/>
  <c r="F398" i="1"/>
  <c r="H398" i="1" s="1"/>
  <c r="J397" i="1"/>
  <c r="K397" i="1" s="1"/>
  <c r="P352" i="1" l="1"/>
  <c r="I398" i="1"/>
  <c r="G398" i="1"/>
  <c r="F399" i="1" l="1"/>
  <c r="H399" i="1" s="1"/>
  <c r="Q352" i="1"/>
  <c r="AJ352" i="1" s="1"/>
  <c r="V352" i="1"/>
  <c r="Y352" i="1" s="1"/>
  <c r="U352" i="1"/>
  <c r="X352" i="1" s="1"/>
  <c r="W352" i="1"/>
  <c r="Z352" i="1" s="1"/>
  <c r="O352" i="1"/>
  <c r="L353" i="1" s="1"/>
  <c r="J398" i="1"/>
  <c r="K398" i="1" s="1"/>
  <c r="I399" i="1" l="1"/>
  <c r="G399" i="1"/>
  <c r="N353" i="1"/>
  <c r="P353" i="1" s="1"/>
  <c r="M353" i="1"/>
  <c r="F400" i="1" l="1"/>
  <c r="H400" i="1" s="1"/>
  <c r="O353" i="1"/>
  <c r="L354" i="1" s="1"/>
  <c r="U353" i="1"/>
  <c r="X353" i="1" s="1"/>
  <c r="Q353" i="1"/>
  <c r="AJ353" i="1" s="1"/>
  <c r="V353" i="1"/>
  <c r="Y353" i="1" s="1"/>
  <c r="W353" i="1"/>
  <c r="Z353" i="1" s="1"/>
  <c r="J399" i="1"/>
  <c r="K399" i="1" s="1"/>
  <c r="I400" i="1" l="1"/>
  <c r="G400" i="1"/>
  <c r="M354" i="1"/>
  <c r="N354" i="1"/>
  <c r="P354" i="1" s="1"/>
  <c r="O354" i="1" l="1"/>
  <c r="L355" i="1" s="1"/>
  <c r="Q354" i="1"/>
  <c r="AJ354" i="1" s="1"/>
  <c r="V354" i="1"/>
  <c r="Y354" i="1" s="1"/>
  <c r="U354" i="1"/>
  <c r="X354" i="1" s="1"/>
  <c r="W354" i="1"/>
  <c r="Z354" i="1" s="1"/>
  <c r="F401" i="1"/>
  <c r="H401" i="1" s="1"/>
  <c r="J400" i="1"/>
  <c r="K400" i="1" s="1"/>
  <c r="M355" i="1" l="1"/>
  <c r="N355" i="1"/>
  <c r="P355" i="1" s="1"/>
  <c r="I401" i="1"/>
  <c r="J401" i="1" s="1"/>
  <c r="G401" i="1"/>
  <c r="K401" i="1" l="1"/>
  <c r="O355" i="1"/>
  <c r="L356" i="1" s="1"/>
  <c r="V355" i="1"/>
  <c r="Y355" i="1" s="1"/>
  <c r="U355" i="1"/>
  <c r="X355" i="1" s="1"/>
  <c r="Q355" i="1"/>
  <c r="AJ355" i="1" s="1"/>
  <c r="W355" i="1"/>
  <c r="Z355" i="1" s="1"/>
  <c r="F402" i="1"/>
  <c r="H402" i="1" s="1"/>
  <c r="N356" i="1" l="1"/>
  <c r="M356" i="1"/>
  <c r="I402" i="1"/>
  <c r="G402" i="1"/>
  <c r="F403" i="1" l="1"/>
  <c r="H403" i="1" s="1"/>
  <c r="P356" i="1"/>
  <c r="J402" i="1"/>
  <c r="K402" i="1" s="1"/>
  <c r="I403" i="1" l="1"/>
  <c r="Q356" i="1"/>
  <c r="AJ356" i="1" s="1"/>
  <c r="V356" i="1"/>
  <c r="Y356" i="1" s="1"/>
  <c r="U356" i="1"/>
  <c r="X356" i="1" s="1"/>
  <c r="W356" i="1"/>
  <c r="Z356" i="1" s="1"/>
  <c r="G403" i="1"/>
  <c r="O356" i="1"/>
  <c r="L357" i="1" s="1"/>
  <c r="F404" i="1" l="1"/>
  <c r="H404" i="1" s="1"/>
  <c r="J403" i="1"/>
  <c r="K403" i="1" s="1"/>
  <c r="M357" i="1"/>
  <c r="N357" i="1"/>
  <c r="P357" i="1" l="1"/>
  <c r="I404" i="1"/>
  <c r="G404" i="1"/>
  <c r="U357" i="1" l="1"/>
  <c r="X357" i="1" s="1"/>
  <c r="Q357" i="1"/>
  <c r="AJ357" i="1" s="1"/>
  <c r="V357" i="1"/>
  <c r="Y357" i="1" s="1"/>
  <c r="W357" i="1"/>
  <c r="Z357" i="1" s="1"/>
  <c r="F405" i="1"/>
  <c r="H405" i="1" s="1"/>
  <c r="O357" i="1"/>
  <c r="L358" i="1" s="1"/>
  <c r="J404" i="1"/>
  <c r="K404" i="1" s="1"/>
  <c r="G405" i="1" l="1"/>
  <c r="I405" i="1"/>
  <c r="J405" i="1" s="1"/>
  <c r="N358" i="1"/>
  <c r="M358" i="1"/>
  <c r="K405" i="1" l="1"/>
  <c r="F406" i="1"/>
  <c r="H406" i="1" s="1"/>
  <c r="P358" i="1"/>
  <c r="O358" i="1" s="1"/>
  <c r="L359" i="1" s="1"/>
  <c r="N359" i="1" l="1"/>
  <c r="M359" i="1"/>
  <c r="Q358" i="1"/>
  <c r="AJ358" i="1" s="1"/>
  <c r="V358" i="1"/>
  <c r="Y358" i="1" s="1"/>
  <c r="U358" i="1"/>
  <c r="X358" i="1" s="1"/>
  <c r="W358" i="1"/>
  <c r="Z358" i="1" s="1"/>
  <c r="I406" i="1"/>
  <c r="G406" i="1"/>
  <c r="P359" i="1" l="1"/>
  <c r="F407" i="1"/>
  <c r="H407" i="1" s="1"/>
  <c r="J406" i="1"/>
  <c r="K406" i="1" s="1"/>
  <c r="I407" i="1" l="1"/>
  <c r="V359" i="1"/>
  <c r="Y359" i="1" s="1"/>
  <c r="U359" i="1"/>
  <c r="X359" i="1" s="1"/>
  <c r="Q359" i="1"/>
  <c r="AJ359" i="1" s="1"/>
  <c r="W359" i="1"/>
  <c r="Z359" i="1" s="1"/>
  <c r="O359" i="1"/>
  <c r="L360" i="1" s="1"/>
  <c r="G407" i="1"/>
  <c r="F408" i="1" l="1"/>
  <c r="H408" i="1" s="1"/>
  <c r="J407" i="1"/>
  <c r="K407" i="1" s="1"/>
  <c r="N360" i="1"/>
  <c r="M360" i="1"/>
  <c r="I408" i="1" l="1"/>
  <c r="P360" i="1"/>
  <c r="O360" i="1" s="1"/>
  <c r="L361" i="1" s="1"/>
  <c r="G408" i="1"/>
  <c r="M361" i="1" l="1"/>
  <c r="N361" i="1"/>
  <c r="P361" i="1" s="1"/>
  <c r="F409" i="1"/>
  <c r="H409" i="1" s="1"/>
  <c r="Q360" i="1"/>
  <c r="AJ360" i="1" s="1"/>
  <c r="V360" i="1"/>
  <c r="Y360" i="1" s="1"/>
  <c r="U360" i="1"/>
  <c r="X360" i="1" s="1"/>
  <c r="W360" i="1"/>
  <c r="Z360" i="1" s="1"/>
  <c r="J408" i="1"/>
  <c r="K408" i="1" s="1"/>
  <c r="G409" i="1" l="1"/>
  <c r="O361" i="1"/>
  <c r="L362" i="1" s="1"/>
  <c r="U361" i="1"/>
  <c r="X361" i="1" s="1"/>
  <c r="Q361" i="1"/>
  <c r="AJ361" i="1" s="1"/>
  <c r="V361" i="1"/>
  <c r="Y361" i="1" s="1"/>
  <c r="W361" i="1"/>
  <c r="Z361" i="1" s="1"/>
  <c r="I409" i="1"/>
  <c r="J409" i="1" s="1"/>
  <c r="K409" i="1" l="1"/>
  <c r="M362" i="1"/>
  <c r="N362" i="1"/>
  <c r="P362" i="1" s="1"/>
  <c r="F410" i="1"/>
  <c r="H410" i="1" s="1"/>
  <c r="O362" i="1" l="1"/>
  <c r="L363" i="1" s="1"/>
  <c r="Q362" i="1"/>
  <c r="AJ362" i="1" s="1"/>
  <c r="V362" i="1"/>
  <c r="Y362" i="1" s="1"/>
  <c r="U362" i="1"/>
  <c r="X362" i="1" s="1"/>
  <c r="W362" i="1"/>
  <c r="Z362" i="1" s="1"/>
  <c r="I410" i="1"/>
  <c r="J410" i="1" s="1"/>
  <c r="G410" i="1"/>
  <c r="N363" i="1" l="1"/>
  <c r="P363" i="1" s="1"/>
  <c r="M363" i="1"/>
  <c r="F411" i="1"/>
  <c r="H411" i="1" s="1"/>
  <c r="K410" i="1"/>
  <c r="G411" i="1" l="1"/>
  <c r="O363" i="1"/>
  <c r="L364" i="1" s="1"/>
  <c r="V363" i="1"/>
  <c r="Y363" i="1" s="1"/>
  <c r="U363" i="1"/>
  <c r="X363" i="1" s="1"/>
  <c r="Q363" i="1"/>
  <c r="AJ363" i="1" s="1"/>
  <c r="W363" i="1"/>
  <c r="Z363" i="1" s="1"/>
  <c r="I411" i="1"/>
  <c r="N364" i="1" l="1"/>
  <c r="P364" i="1" s="1"/>
  <c r="M364" i="1"/>
  <c r="F412" i="1"/>
  <c r="H412" i="1" s="1"/>
  <c r="J411" i="1"/>
  <c r="K411" i="1" s="1"/>
  <c r="O364" i="1" l="1"/>
  <c r="L365" i="1" s="1"/>
  <c r="Q364" i="1"/>
  <c r="AJ364" i="1" s="1"/>
  <c r="V364" i="1"/>
  <c r="Y364" i="1" s="1"/>
  <c r="U364" i="1"/>
  <c r="X364" i="1" s="1"/>
  <c r="W364" i="1"/>
  <c r="Z364" i="1" s="1"/>
  <c r="I412" i="1"/>
  <c r="G412" i="1"/>
  <c r="N365" i="1" l="1"/>
  <c r="P365" i="1" s="1"/>
  <c r="M365" i="1"/>
  <c r="F413" i="1"/>
  <c r="H413" i="1" s="1"/>
  <c r="J412" i="1"/>
  <c r="K412" i="1" s="1"/>
  <c r="I413" i="1" l="1"/>
  <c r="O365" i="1"/>
  <c r="L366" i="1" s="1"/>
  <c r="U365" i="1"/>
  <c r="X365" i="1" s="1"/>
  <c r="Q365" i="1"/>
  <c r="AJ365" i="1" s="1"/>
  <c r="V365" i="1"/>
  <c r="Y365" i="1" s="1"/>
  <c r="W365" i="1"/>
  <c r="Z365" i="1" s="1"/>
  <c r="G413" i="1"/>
  <c r="F414" i="1" l="1"/>
  <c r="H414" i="1" s="1"/>
  <c r="J413" i="1"/>
  <c r="K413" i="1" s="1"/>
  <c r="N366" i="1"/>
  <c r="P366" i="1" s="1"/>
  <c r="M366" i="1"/>
  <c r="I414" i="1" l="1"/>
  <c r="O366" i="1"/>
  <c r="L367" i="1" s="1"/>
  <c r="Q366" i="1"/>
  <c r="AJ366" i="1" s="1"/>
  <c r="V366" i="1"/>
  <c r="Y366" i="1" s="1"/>
  <c r="U366" i="1"/>
  <c r="X366" i="1" s="1"/>
  <c r="W366" i="1"/>
  <c r="Z366" i="1" s="1"/>
  <c r="G414" i="1"/>
  <c r="F415" i="1" l="1"/>
  <c r="H415" i="1" s="1"/>
  <c r="J414" i="1"/>
  <c r="K414" i="1" s="1"/>
  <c r="N367" i="1"/>
  <c r="P367" i="1" s="1"/>
  <c r="M367" i="1"/>
  <c r="G415" i="1" l="1"/>
  <c r="I415" i="1"/>
  <c r="O367" i="1"/>
  <c r="L368" i="1" s="1"/>
  <c r="V367" i="1"/>
  <c r="Y367" i="1" s="1"/>
  <c r="U367" i="1"/>
  <c r="X367" i="1" s="1"/>
  <c r="Q367" i="1"/>
  <c r="AJ367" i="1" s="1"/>
  <c r="W367" i="1"/>
  <c r="Z367" i="1" s="1"/>
  <c r="F416" i="1" l="1"/>
  <c r="H416" i="1" s="1"/>
  <c r="J415" i="1"/>
  <c r="K415" i="1" s="1"/>
  <c r="N368" i="1"/>
  <c r="M368" i="1"/>
  <c r="I416" i="1" l="1"/>
  <c r="P368" i="1"/>
  <c r="O368" i="1" s="1"/>
  <c r="L369" i="1" s="1"/>
  <c r="G416" i="1"/>
  <c r="F417" i="1" l="1"/>
  <c r="H417" i="1" s="1"/>
  <c r="M369" i="1"/>
  <c r="N369" i="1"/>
  <c r="P369" i="1" s="1"/>
  <c r="Q368" i="1"/>
  <c r="AJ368" i="1" s="1"/>
  <c r="V368" i="1"/>
  <c r="Y368" i="1" s="1"/>
  <c r="U368" i="1"/>
  <c r="X368" i="1" s="1"/>
  <c r="W368" i="1"/>
  <c r="Z368" i="1" s="1"/>
  <c r="J416" i="1"/>
  <c r="K416" i="1" s="1"/>
  <c r="I417" i="1" l="1"/>
  <c r="J417" i="1" s="1"/>
  <c r="G417" i="1"/>
  <c r="O369" i="1"/>
  <c r="L370" i="1" s="1"/>
  <c r="U369" i="1"/>
  <c r="X369" i="1" s="1"/>
  <c r="Q369" i="1"/>
  <c r="AJ369" i="1" s="1"/>
  <c r="V369" i="1"/>
  <c r="Y369" i="1" s="1"/>
  <c r="W369" i="1"/>
  <c r="Z369" i="1" s="1"/>
  <c r="F418" i="1" l="1"/>
  <c r="H418" i="1" s="1"/>
  <c r="K417" i="1"/>
  <c r="N370" i="1"/>
  <c r="P370" i="1" s="1"/>
  <c r="M370" i="1"/>
  <c r="I418" i="1" l="1"/>
  <c r="O370" i="1"/>
  <c r="L371" i="1" s="1"/>
  <c r="Q370" i="1"/>
  <c r="AJ370" i="1" s="1"/>
  <c r="V370" i="1"/>
  <c r="Y370" i="1" s="1"/>
  <c r="U370" i="1"/>
  <c r="X370" i="1" s="1"/>
  <c r="W370" i="1"/>
  <c r="Z370" i="1" s="1"/>
  <c r="G418" i="1"/>
  <c r="F419" i="1" l="1"/>
  <c r="H419" i="1" s="1"/>
  <c r="J418" i="1"/>
  <c r="K418" i="1" s="1"/>
  <c r="N371" i="1"/>
  <c r="P371" i="1" s="1"/>
  <c r="M371" i="1"/>
  <c r="I419" i="1" l="1"/>
  <c r="O371" i="1"/>
  <c r="L372" i="1" s="1"/>
  <c r="V371" i="1"/>
  <c r="Y371" i="1" s="1"/>
  <c r="U371" i="1"/>
  <c r="X371" i="1" s="1"/>
  <c r="Q371" i="1"/>
  <c r="AJ371" i="1" s="1"/>
  <c r="W371" i="1"/>
  <c r="Z371" i="1" s="1"/>
  <c r="G419" i="1"/>
  <c r="F420" i="1" l="1"/>
  <c r="H420" i="1" s="1"/>
  <c r="J419" i="1"/>
  <c r="K419" i="1" s="1"/>
  <c r="N372" i="1"/>
  <c r="M372" i="1"/>
  <c r="I420" i="1" l="1"/>
  <c r="P372" i="1"/>
  <c r="G420" i="1"/>
  <c r="F421" i="1" l="1"/>
  <c r="H421" i="1" s="1"/>
  <c r="Q372" i="1"/>
  <c r="AJ372" i="1" s="1"/>
  <c r="V372" i="1"/>
  <c r="Y372" i="1" s="1"/>
  <c r="U372" i="1"/>
  <c r="X372" i="1" s="1"/>
  <c r="W372" i="1"/>
  <c r="Z372" i="1" s="1"/>
  <c r="J420" i="1"/>
  <c r="K420" i="1" s="1"/>
  <c r="O372" i="1"/>
  <c r="L373" i="1" s="1"/>
  <c r="I421" i="1" l="1"/>
  <c r="J421" i="1" s="1"/>
  <c r="G421" i="1"/>
  <c r="N373" i="1"/>
  <c r="P373" i="1" s="1"/>
  <c r="M373" i="1"/>
  <c r="K421" i="1" l="1"/>
  <c r="F422" i="1"/>
  <c r="H422" i="1" s="1"/>
  <c r="O373" i="1"/>
  <c r="L374" i="1" s="1"/>
  <c r="U373" i="1"/>
  <c r="X373" i="1" s="1"/>
  <c r="Q373" i="1"/>
  <c r="AJ373" i="1" s="1"/>
  <c r="V373" i="1"/>
  <c r="Y373" i="1" s="1"/>
  <c r="W373" i="1"/>
  <c r="Z373" i="1" s="1"/>
  <c r="I422" i="1" l="1"/>
  <c r="N374" i="1"/>
  <c r="P374" i="1" s="1"/>
  <c r="M374" i="1"/>
  <c r="G422" i="1"/>
  <c r="O374" i="1" l="1"/>
  <c r="L375" i="1" s="1"/>
  <c r="Q374" i="1"/>
  <c r="AJ374" i="1" s="1"/>
  <c r="V374" i="1"/>
  <c r="Y374" i="1" s="1"/>
  <c r="U374" i="1"/>
  <c r="X374" i="1" s="1"/>
  <c r="W374" i="1"/>
  <c r="Z374" i="1" s="1"/>
  <c r="F423" i="1"/>
  <c r="H423" i="1" s="1"/>
  <c r="J422" i="1"/>
  <c r="K422" i="1" s="1"/>
  <c r="M375" i="1" l="1"/>
  <c r="N375" i="1"/>
  <c r="P375" i="1" s="1"/>
  <c r="I423" i="1"/>
  <c r="J423" i="1" s="1"/>
  <c r="G423" i="1"/>
  <c r="K423" i="1" l="1"/>
  <c r="O375" i="1"/>
  <c r="L376" i="1" s="1"/>
  <c r="V375" i="1"/>
  <c r="Y375" i="1" s="1"/>
  <c r="U375" i="1"/>
  <c r="X375" i="1" s="1"/>
  <c r="Q375" i="1"/>
  <c r="AJ375" i="1" s="1"/>
  <c r="W375" i="1"/>
  <c r="Z375" i="1" s="1"/>
  <c r="F424" i="1"/>
  <c r="H424" i="1" s="1"/>
  <c r="N376" i="1" l="1"/>
  <c r="P376" i="1" s="1"/>
  <c r="M376" i="1"/>
  <c r="I424" i="1"/>
  <c r="G424" i="1"/>
  <c r="O376" i="1" l="1"/>
  <c r="L377" i="1" s="1"/>
  <c r="V376" i="1"/>
  <c r="Y376" i="1" s="1"/>
  <c r="Q376" i="1"/>
  <c r="AJ376" i="1" s="1"/>
  <c r="U376" i="1"/>
  <c r="X376" i="1" s="1"/>
  <c r="W376" i="1"/>
  <c r="Z376" i="1" s="1"/>
  <c r="F425" i="1"/>
  <c r="H425" i="1" s="1"/>
  <c r="J424" i="1"/>
  <c r="K424" i="1" s="1"/>
  <c r="N377" i="1" l="1"/>
  <c r="P377" i="1" s="1"/>
  <c r="M377" i="1"/>
  <c r="I425" i="1"/>
  <c r="G425" i="1"/>
  <c r="F426" i="1" l="1"/>
  <c r="H426" i="1" s="1"/>
  <c r="O377" i="1"/>
  <c r="L378" i="1" s="1"/>
  <c r="U377" i="1"/>
  <c r="X377" i="1" s="1"/>
  <c r="Q377" i="1"/>
  <c r="AJ377" i="1" s="1"/>
  <c r="V377" i="1"/>
  <c r="Y377" i="1" s="1"/>
  <c r="W377" i="1"/>
  <c r="Z377" i="1" s="1"/>
  <c r="J425" i="1"/>
  <c r="K425" i="1" s="1"/>
  <c r="I426" i="1" l="1"/>
  <c r="G426" i="1"/>
  <c r="M378" i="1"/>
  <c r="N378" i="1"/>
  <c r="P378" i="1" s="1"/>
  <c r="O378" i="1" l="1"/>
  <c r="L379" i="1" s="1"/>
  <c r="Q378" i="1"/>
  <c r="AJ378" i="1" s="1"/>
  <c r="V378" i="1"/>
  <c r="Y378" i="1" s="1"/>
  <c r="U378" i="1"/>
  <c r="X378" i="1" s="1"/>
  <c r="W378" i="1"/>
  <c r="Z378" i="1" s="1"/>
  <c r="F427" i="1"/>
  <c r="H427" i="1" s="1"/>
  <c r="J426" i="1"/>
  <c r="K426" i="1" s="1"/>
  <c r="N379" i="1" l="1"/>
  <c r="P379" i="1" s="1"/>
  <c r="M379" i="1"/>
  <c r="I427" i="1"/>
  <c r="G427" i="1"/>
  <c r="O379" i="1" l="1"/>
  <c r="L380" i="1" s="1"/>
  <c r="V379" i="1"/>
  <c r="Y379" i="1" s="1"/>
  <c r="U379" i="1"/>
  <c r="X379" i="1" s="1"/>
  <c r="Q379" i="1"/>
  <c r="AJ379" i="1" s="1"/>
  <c r="W379" i="1"/>
  <c r="Z379" i="1" s="1"/>
  <c r="F428" i="1"/>
  <c r="H428" i="1" s="1"/>
  <c r="J427" i="1"/>
  <c r="K427" i="1" s="1"/>
  <c r="N380" i="1" l="1"/>
  <c r="M380" i="1"/>
  <c r="I428" i="1"/>
  <c r="G428" i="1"/>
  <c r="P380" i="1" l="1"/>
  <c r="F429" i="1"/>
  <c r="H429" i="1" s="1"/>
  <c r="J428" i="1"/>
  <c r="K428" i="1" s="1"/>
  <c r="V380" i="1" l="1"/>
  <c r="Y380" i="1" s="1"/>
  <c r="Q380" i="1"/>
  <c r="AJ380" i="1" s="1"/>
  <c r="U380" i="1"/>
  <c r="X380" i="1" s="1"/>
  <c r="W380" i="1"/>
  <c r="Z380" i="1" s="1"/>
  <c r="O380" i="1"/>
  <c r="L381" i="1" s="1"/>
  <c r="I429" i="1"/>
  <c r="J429" i="1" s="1"/>
  <c r="G429" i="1"/>
  <c r="K429" i="1" l="1"/>
  <c r="N381" i="1"/>
  <c r="M381" i="1"/>
  <c r="F430" i="1"/>
  <c r="H430" i="1" s="1"/>
  <c r="I430" i="1" l="1"/>
  <c r="P381" i="1"/>
  <c r="O381" i="1" s="1"/>
  <c r="L382" i="1" s="1"/>
  <c r="G430" i="1"/>
  <c r="F431" i="1" l="1"/>
  <c r="H431" i="1" s="1"/>
  <c r="M382" i="1"/>
  <c r="N382" i="1"/>
  <c r="P382" i="1" s="1"/>
  <c r="U381" i="1"/>
  <c r="X381" i="1" s="1"/>
  <c r="Q381" i="1"/>
  <c r="AJ381" i="1" s="1"/>
  <c r="V381" i="1"/>
  <c r="Y381" i="1" s="1"/>
  <c r="W381" i="1"/>
  <c r="Z381" i="1" s="1"/>
  <c r="J430" i="1"/>
  <c r="K430" i="1" s="1"/>
  <c r="I431" i="1" l="1"/>
  <c r="G431" i="1"/>
  <c r="O382" i="1"/>
  <c r="L383" i="1" s="1"/>
  <c r="Q382" i="1"/>
  <c r="AJ382" i="1" s="1"/>
  <c r="V382" i="1"/>
  <c r="Y382" i="1" s="1"/>
  <c r="U382" i="1"/>
  <c r="X382" i="1" s="1"/>
  <c r="W382" i="1"/>
  <c r="Z382" i="1" s="1"/>
  <c r="F432" i="1" l="1"/>
  <c r="H432" i="1" s="1"/>
  <c r="J431" i="1"/>
  <c r="K431" i="1" s="1"/>
  <c r="M383" i="1"/>
  <c r="N383" i="1"/>
  <c r="P383" i="1" s="1"/>
  <c r="I432" i="1" l="1"/>
  <c r="O383" i="1"/>
  <c r="L384" i="1" s="1"/>
  <c r="V383" i="1"/>
  <c r="Y383" i="1" s="1"/>
  <c r="U383" i="1"/>
  <c r="X383" i="1" s="1"/>
  <c r="Q383" i="1"/>
  <c r="AJ383" i="1" s="1"/>
  <c r="W383" i="1"/>
  <c r="Z383" i="1" s="1"/>
  <c r="G432" i="1"/>
  <c r="F433" i="1" l="1"/>
  <c r="H433" i="1" s="1"/>
  <c r="J432" i="1"/>
  <c r="K432" i="1" s="1"/>
  <c r="N384" i="1"/>
  <c r="M384" i="1"/>
  <c r="I433" i="1" l="1"/>
  <c r="P384" i="1"/>
  <c r="O384" i="1" s="1"/>
  <c r="L385" i="1" s="1"/>
  <c r="G433" i="1"/>
  <c r="F434" i="1" l="1"/>
  <c r="H434" i="1" s="1"/>
  <c r="I434" i="1" s="1"/>
  <c r="N385" i="1"/>
  <c r="P385" i="1" s="1"/>
  <c r="M385" i="1"/>
  <c r="V384" i="1"/>
  <c r="Y384" i="1" s="1"/>
  <c r="Q384" i="1"/>
  <c r="AJ384" i="1" s="1"/>
  <c r="U384" i="1"/>
  <c r="X384" i="1" s="1"/>
  <c r="W384" i="1"/>
  <c r="Z384" i="1" s="1"/>
  <c r="J433" i="1"/>
  <c r="K433" i="1" s="1"/>
  <c r="J434" i="1" l="1"/>
  <c r="F435" i="1"/>
  <c r="H435" i="1" s="1"/>
  <c r="G434" i="1"/>
  <c r="O385" i="1"/>
  <c r="L386" i="1" s="1"/>
  <c r="U385" i="1"/>
  <c r="X385" i="1" s="1"/>
  <c r="Q385" i="1"/>
  <c r="AJ385" i="1" s="1"/>
  <c r="V385" i="1"/>
  <c r="Y385" i="1" s="1"/>
  <c r="W385" i="1"/>
  <c r="Z385" i="1" s="1"/>
  <c r="M386" i="1" l="1"/>
  <c r="N386" i="1"/>
  <c r="P386" i="1" s="1"/>
  <c r="I435" i="1"/>
  <c r="G435" i="1"/>
  <c r="K434" i="1"/>
  <c r="F436" i="1" l="1"/>
  <c r="H436" i="1" s="1"/>
  <c r="I436" i="1" s="1"/>
  <c r="O386" i="1"/>
  <c r="L387" i="1" s="1"/>
  <c r="Q386" i="1"/>
  <c r="AJ386" i="1" s="1"/>
  <c r="V386" i="1"/>
  <c r="Y386" i="1" s="1"/>
  <c r="U386" i="1"/>
  <c r="X386" i="1" s="1"/>
  <c r="W386" i="1"/>
  <c r="Z386" i="1" s="1"/>
  <c r="J435" i="1"/>
  <c r="K435" i="1" s="1"/>
  <c r="J436" i="1" l="1"/>
  <c r="F437" i="1"/>
  <c r="H437" i="1" s="1"/>
  <c r="I437" i="1" s="1"/>
  <c r="G436" i="1"/>
  <c r="N387" i="1"/>
  <c r="P387" i="1" s="1"/>
  <c r="M387" i="1"/>
  <c r="O387" i="1" l="1"/>
  <c r="L388" i="1" s="1"/>
  <c r="U387" i="1"/>
  <c r="X387" i="1" s="1"/>
  <c r="V387" i="1"/>
  <c r="Y387" i="1" s="1"/>
  <c r="Q387" i="1"/>
  <c r="AJ387" i="1" s="1"/>
  <c r="W387" i="1"/>
  <c r="Z387" i="1" s="1"/>
  <c r="G437" i="1"/>
  <c r="J437" i="1"/>
  <c r="F438" i="1"/>
  <c r="H438" i="1" s="1"/>
  <c r="K436" i="1"/>
  <c r="K437" i="1" l="1"/>
  <c r="N388" i="1"/>
  <c r="P388" i="1" s="1"/>
  <c r="M388" i="1"/>
  <c r="I438" i="1"/>
  <c r="J438" i="1" s="1"/>
  <c r="G438" i="1"/>
  <c r="K438" i="1" l="1"/>
  <c r="O388" i="1"/>
  <c r="L389" i="1" s="1"/>
  <c r="U388" i="1"/>
  <c r="X388" i="1" s="1"/>
  <c r="Q388" i="1"/>
  <c r="AJ388" i="1" s="1"/>
  <c r="V388" i="1"/>
  <c r="Y388" i="1" s="1"/>
  <c r="W388" i="1"/>
  <c r="Z388" i="1" s="1"/>
  <c r="N389" i="1" l="1"/>
  <c r="P389" i="1" s="1"/>
  <c r="M389" i="1"/>
  <c r="O389" i="1" l="1"/>
  <c r="L390" i="1" s="1"/>
  <c r="V389" i="1"/>
  <c r="Y389" i="1" s="1"/>
  <c r="Q389" i="1"/>
  <c r="AJ389" i="1" s="1"/>
  <c r="U389" i="1"/>
  <c r="X389" i="1" s="1"/>
  <c r="W389" i="1"/>
  <c r="Z389" i="1" s="1"/>
  <c r="M390" i="1" l="1"/>
  <c r="N390" i="1"/>
  <c r="P390" i="1" l="1"/>
  <c r="O390" i="1" s="1"/>
  <c r="L391" i="1" s="1"/>
  <c r="N391" i="1" l="1"/>
  <c r="M391" i="1"/>
  <c r="Q390" i="1"/>
  <c r="AJ390" i="1" s="1"/>
  <c r="V390" i="1"/>
  <c r="Y390" i="1" s="1"/>
  <c r="U390" i="1"/>
  <c r="X390" i="1" s="1"/>
  <c r="W390" i="1"/>
  <c r="Z390" i="1" s="1"/>
  <c r="P391" i="1" l="1"/>
  <c r="O391" i="1" s="1"/>
  <c r="L392" i="1" s="1"/>
  <c r="N392" i="1" l="1"/>
  <c r="M392" i="1"/>
  <c r="V391" i="1"/>
  <c r="Y391" i="1" s="1"/>
  <c r="Q391" i="1"/>
  <c r="AJ391" i="1" s="1"/>
  <c r="U391" i="1"/>
  <c r="X391" i="1" s="1"/>
  <c r="W391" i="1"/>
  <c r="Z391" i="1" s="1"/>
  <c r="P392" i="1" l="1"/>
  <c r="U392" i="1" l="1"/>
  <c r="X392" i="1" s="1"/>
  <c r="Q392" i="1"/>
  <c r="AJ392" i="1" s="1"/>
  <c r="V392" i="1"/>
  <c r="Y392" i="1" s="1"/>
  <c r="W392" i="1"/>
  <c r="Z392" i="1" s="1"/>
  <c r="O392" i="1"/>
  <c r="L393" i="1" s="1"/>
  <c r="N393" i="1" l="1"/>
  <c r="P393" i="1" s="1"/>
  <c r="M393" i="1"/>
  <c r="O393" i="1" l="1"/>
  <c r="L394" i="1" s="1"/>
  <c r="V393" i="1"/>
  <c r="Y393" i="1" s="1"/>
  <c r="Q393" i="1"/>
  <c r="AJ393" i="1" s="1"/>
  <c r="U393" i="1"/>
  <c r="X393" i="1" s="1"/>
  <c r="W393" i="1"/>
  <c r="Z393" i="1" s="1"/>
  <c r="M394" i="1" l="1"/>
  <c r="N394" i="1"/>
  <c r="P394" i="1" s="1"/>
  <c r="O394" i="1" l="1"/>
  <c r="L395" i="1" s="1"/>
  <c r="Q394" i="1"/>
  <c r="AJ394" i="1" s="1"/>
  <c r="V394" i="1"/>
  <c r="Y394" i="1" s="1"/>
  <c r="U394" i="1"/>
  <c r="X394" i="1" s="1"/>
  <c r="W394" i="1"/>
  <c r="Z394" i="1" s="1"/>
  <c r="M395" i="1" l="1"/>
  <c r="N395" i="1"/>
  <c r="P395" i="1" s="1"/>
  <c r="O395" i="1" l="1"/>
  <c r="L396" i="1" s="1"/>
  <c r="V395" i="1"/>
  <c r="Y395" i="1" s="1"/>
  <c r="Q395" i="1"/>
  <c r="AJ395" i="1" s="1"/>
  <c r="U395" i="1"/>
  <c r="X395" i="1" s="1"/>
  <c r="W395" i="1"/>
  <c r="Z395" i="1" s="1"/>
  <c r="M396" i="1" l="1"/>
  <c r="N396" i="1"/>
  <c r="P396" i="1" l="1"/>
  <c r="O396" i="1" s="1"/>
  <c r="L397" i="1" s="1"/>
  <c r="N397" i="1" l="1"/>
  <c r="P397" i="1" s="1"/>
  <c r="M397" i="1"/>
  <c r="U396" i="1"/>
  <c r="X396" i="1" s="1"/>
  <c r="Q396" i="1"/>
  <c r="AJ396" i="1" s="1"/>
  <c r="V396" i="1"/>
  <c r="Y396" i="1" s="1"/>
  <c r="W396" i="1"/>
  <c r="Z396" i="1" s="1"/>
  <c r="O397" i="1" l="1"/>
  <c r="L398" i="1" s="1"/>
  <c r="V397" i="1"/>
  <c r="Y397" i="1" s="1"/>
  <c r="Q397" i="1"/>
  <c r="AJ397" i="1" s="1"/>
  <c r="U397" i="1"/>
  <c r="X397" i="1" s="1"/>
  <c r="W397" i="1"/>
  <c r="Z397" i="1" s="1"/>
  <c r="N398" i="1" l="1"/>
  <c r="P398" i="1" s="1"/>
  <c r="M398" i="1"/>
  <c r="O398" i="1" l="1"/>
  <c r="L399" i="1" s="1"/>
  <c r="Q398" i="1"/>
  <c r="AJ398" i="1" s="1"/>
  <c r="U398" i="1"/>
  <c r="X398" i="1" s="1"/>
  <c r="V398" i="1"/>
  <c r="Y398" i="1" s="1"/>
  <c r="W398" i="1"/>
  <c r="Z398" i="1" s="1"/>
  <c r="N399" i="1" l="1"/>
  <c r="P399" i="1" s="1"/>
  <c r="M399" i="1"/>
  <c r="O399" i="1" l="1"/>
  <c r="L400" i="1" s="1"/>
  <c r="V399" i="1"/>
  <c r="Y399" i="1" s="1"/>
  <c r="Q399" i="1"/>
  <c r="AJ399" i="1" s="1"/>
  <c r="U399" i="1"/>
  <c r="X399" i="1" s="1"/>
  <c r="W399" i="1"/>
  <c r="Z399" i="1" s="1"/>
  <c r="N400" i="1" l="1"/>
  <c r="M400" i="1"/>
  <c r="P400" i="1" l="1"/>
  <c r="U400" i="1" l="1"/>
  <c r="X400" i="1" s="1"/>
  <c r="Q400" i="1"/>
  <c r="AJ400" i="1" s="1"/>
  <c r="V400" i="1"/>
  <c r="Y400" i="1" s="1"/>
  <c r="W400" i="1"/>
  <c r="Z400" i="1" s="1"/>
  <c r="O400" i="1"/>
  <c r="L401" i="1" s="1"/>
  <c r="M401" i="1" l="1"/>
  <c r="N401" i="1"/>
  <c r="P401" i="1" s="1"/>
  <c r="O401" i="1" l="1"/>
  <c r="L402" i="1" s="1"/>
  <c r="V401" i="1"/>
  <c r="Y401" i="1" s="1"/>
  <c r="Q401" i="1"/>
  <c r="AJ401" i="1" s="1"/>
  <c r="U401" i="1"/>
  <c r="X401" i="1" s="1"/>
  <c r="W401" i="1"/>
  <c r="Z401" i="1" s="1"/>
  <c r="N402" i="1" l="1"/>
  <c r="P402" i="1" s="1"/>
  <c r="M402" i="1"/>
  <c r="O402" i="1" l="1"/>
  <c r="L403" i="1" s="1"/>
  <c r="Q402" i="1"/>
  <c r="AJ402" i="1" s="1"/>
  <c r="V402" i="1"/>
  <c r="Y402" i="1" s="1"/>
  <c r="U402" i="1"/>
  <c r="X402" i="1" s="1"/>
  <c r="W402" i="1"/>
  <c r="Z402" i="1" s="1"/>
  <c r="N403" i="1" l="1"/>
  <c r="P403" i="1" s="1"/>
  <c r="M403" i="1"/>
  <c r="O403" i="1" l="1"/>
  <c r="L404" i="1" s="1"/>
  <c r="V403" i="1"/>
  <c r="Y403" i="1" s="1"/>
  <c r="Q403" i="1"/>
  <c r="AJ403" i="1" s="1"/>
  <c r="U403" i="1"/>
  <c r="X403" i="1" s="1"/>
  <c r="W403" i="1"/>
  <c r="Z403" i="1" s="1"/>
  <c r="N404" i="1" l="1"/>
  <c r="M404" i="1"/>
  <c r="P404" i="1" l="1"/>
  <c r="U404" i="1" l="1"/>
  <c r="X404" i="1" s="1"/>
  <c r="Q404" i="1"/>
  <c r="AJ404" i="1" s="1"/>
  <c r="V404" i="1"/>
  <c r="Y404" i="1" s="1"/>
  <c r="W404" i="1"/>
  <c r="Z404" i="1" s="1"/>
  <c r="O404" i="1"/>
  <c r="L405" i="1" s="1"/>
  <c r="M405" i="1" l="1"/>
  <c r="N405" i="1"/>
  <c r="P405" i="1" s="1"/>
  <c r="O405" i="1" l="1"/>
  <c r="L406" i="1" s="1"/>
  <c r="V405" i="1"/>
  <c r="Y405" i="1" s="1"/>
  <c r="Q405" i="1"/>
  <c r="AJ405" i="1" s="1"/>
  <c r="U405" i="1"/>
  <c r="X405" i="1" s="1"/>
  <c r="W405" i="1"/>
  <c r="Z405" i="1" s="1"/>
  <c r="M406" i="1" l="1"/>
  <c r="N406" i="1"/>
  <c r="P406" i="1" s="1"/>
  <c r="O406" i="1" l="1"/>
  <c r="L407" i="1" s="1"/>
  <c r="Q406" i="1"/>
  <c r="AJ406" i="1" s="1"/>
  <c r="U406" i="1"/>
  <c r="X406" i="1" s="1"/>
  <c r="V406" i="1"/>
  <c r="Y406" i="1" s="1"/>
  <c r="W406" i="1"/>
  <c r="Z406" i="1" s="1"/>
  <c r="N407" i="1" l="1"/>
  <c r="P407" i="1" s="1"/>
  <c r="M407" i="1"/>
  <c r="O407" i="1" l="1"/>
  <c r="L408" i="1" s="1"/>
  <c r="V407" i="1"/>
  <c r="Y407" i="1" s="1"/>
  <c r="Q407" i="1"/>
  <c r="AJ407" i="1" s="1"/>
  <c r="U407" i="1"/>
  <c r="X407" i="1" s="1"/>
  <c r="W407" i="1"/>
  <c r="Z407" i="1" s="1"/>
  <c r="N408" i="1" l="1"/>
  <c r="P408" i="1" s="1"/>
  <c r="M408" i="1"/>
  <c r="O408" i="1" l="1"/>
  <c r="L409" i="1" s="1"/>
  <c r="U408" i="1"/>
  <c r="X408" i="1" s="1"/>
  <c r="Q408" i="1"/>
  <c r="AJ408" i="1" s="1"/>
  <c r="V408" i="1"/>
  <c r="Y408" i="1" s="1"/>
  <c r="W408" i="1"/>
  <c r="Z408" i="1" s="1"/>
  <c r="N409" i="1" l="1"/>
  <c r="P409" i="1" s="1"/>
  <c r="M409" i="1"/>
  <c r="O409" i="1" l="1"/>
  <c r="L410" i="1" s="1"/>
  <c r="V409" i="1"/>
  <c r="Y409" i="1" s="1"/>
  <c r="Q409" i="1"/>
  <c r="AJ409" i="1" s="1"/>
  <c r="U409" i="1"/>
  <c r="X409" i="1" s="1"/>
  <c r="W409" i="1"/>
  <c r="Z409" i="1" s="1"/>
  <c r="M410" i="1" l="1"/>
  <c r="N410" i="1"/>
  <c r="P410" i="1" s="1"/>
  <c r="O410" i="1" l="1"/>
  <c r="L411" i="1" s="1"/>
  <c r="Q410" i="1"/>
  <c r="AJ410" i="1" s="1"/>
  <c r="V410" i="1"/>
  <c r="Y410" i="1" s="1"/>
  <c r="U410" i="1"/>
  <c r="X410" i="1" s="1"/>
  <c r="W410" i="1"/>
  <c r="Z410" i="1" s="1"/>
  <c r="N411" i="1" l="1"/>
  <c r="P411" i="1" s="1"/>
  <c r="M411" i="1"/>
  <c r="O411" i="1" l="1"/>
  <c r="L412" i="1" s="1"/>
  <c r="Q411" i="1"/>
  <c r="AJ411" i="1" s="1"/>
  <c r="V411" i="1"/>
  <c r="Y411" i="1" s="1"/>
  <c r="U411" i="1"/>
  <c r="X411" i="1" s="1"/>
  <c r="W411" i="1"/>
  <c r="Z411" i="1" s="1"/>
  <c r="N412" i="1" l="1"/>
  <c r="M412" i="1"/>
  <c r="P412" i="1" l="1"/>
  <c r="U412" i="1" l="1"/>
  <c r="X412" i="1" s="1"/>
  <c r="Q412" i="1"/>
  <c r="AJ412" i="1" s="1"/>
  <c r="V412" i="1"/>
  <c r="Y412" i="1" s="1"/>
  <c r="W412" i="1"/>
  <c r="Z412" i="1" s="1"/>
  <c r="O412" i="1"/>
  <c r="L413" i="1" s="1"/>
  <c r="M413" i="1" l="1"/>
  <c r="N413" i="1"/>
  <c r="P413" i="1" s="1"/>
  <c r="O413" i="1" l="1"/>
  <c r="L414" i="1" s="1"/>
  <c r="V413" i="1"/>
  <c r="Y413" i="1" s="1"/>
  <c r="Q413" i="1"/>
  <c r="AJ413" i="1" s="1"/>
  <c r="U413" i="1"/>
  <c r="X413" i="1" s="1"/>
  <c r="W413" i="1"/>
  <c r="Z413" i="1" s="1"/>
  <c r="N414" i="1" l="1"/>
  <c r="P414" i="1" s="1"/>
  <c r="M414" i="1"/>
  <c r="O414" i="1" l="1"/>
  <c r="L415" i="1" s="1"/>
  <c r="Q414" i="1"/>
  <c r="AJ414" i="1" s="1"/>
  <c r="V414" i="1"/>
  <c r="Y414" i="1" s="1"/>
  <c r="U414" i="1"/>
  <c r="X414" i="1" s="1"/>
  <c r="W414" i="1"/>
  <c r="Z414" i="1" s="1"/>
  <c r="N415" i="1" l="1"/>
  <c r="P415" i="1" s="1"/>
  <c r="M415" i="1"/>
  <c r="O415" i="1" l="1"/>
  <c r="L416" i="1" s="1"/>
  <c r="Q415" i="1"/>
  <c r="AJ415" i="1" s="1"/>
  <c r="V415" i="1"/>
  <c r="Y415" i="1" s="1"/>
  <c r="U415" i="1"/>
  <c r="X415" i="1" s="1"/>
  <c r="W415" i="1"/>
  <c r="Z415" i="1" s="1"/>
  <c r="N416" i="1" l="1"/>
  <c r="P416" i="1" s="1"/>
  <c r="M416" i="1"/>
  <c r="O416" i="1" l="1"/>
  <c r="L417" i="1" s="1"/>
  <c r="U416" i="1"/>
  <c r="X416" i="1" s="1"/>
  <c r="Q416" i="1"/>
  <c r="AJ416" i="1" s="1"/>
  <c r="V416" i="1"/>
  <c r="Y416" i="1" s="1"/>
  <c r="W416" i="1"/>
  <c r="Z416" i="1" s="1"/>
  <c r="N417" i="1" l="1"/>
  <c r="P417" i="1" s="1"/>
  <c r="M417" i="1"/>
  <c r="O417" i="1" l="1"/>
  <c r="L418" i="1" s="1"/>
  <c r="V417" i="1"/>
  <c r="Y417" i="1" s="1"/>
  <c r="Q417" i="1"/>
  <c r="AJ417" i="1" s="1"/>
  <c r="U417" i="1"/>
  <c r="X417" i="1" s="1"/>
  <c r="W417" i="1"/>
  <c r="Z417" i="1" s="1"/>
  <c r="M418" i="1" l="1"/>
  <c r="N418" i="1"/>
  <c r="P418" i="1" s="1"/>
  <c r="O418" i="1" l="1"/>
  <c r="L419" i="1" s="1"/>
  <c r="Q418" i="1"/>
  <c r="AJ418" i="1" s="1"/>
  <c r="V418" i="1"/>
  <c r="Y418" i="1" s="1"/>
  <c r="U418" i="1"/>
  <c r="X418" i="1" s="1"/>
  <c r="W418" i="1"/>
  <c r="Z418" i="1" s="1"/>
  <c r="M419" i="1" l="1"/>
  <c r="N419" i="1"/>
  <c r="P419" i="1" l="1"/>
  <c r="O419" i="1" s="1"/>
  <c r="L420" i="1" s="1"/>
  <c r="N420" i="1" l="1"/>
  <c r="M420" i="1"/>
  <c r="Q419" i="1"/>
  <c r="AJ419" i="1" s="1"/>
  <c r="V419" i="1"/>
  <c r="Y419" i="1" s="1"/>
  <c r="U419" i="1"/>
  <c r="X419" i="1" s="1"/>
  <c r="W419" i="1"/>
  <c r="Z419" i="1" s="1"/>
  <c r="P420" i="1" l="1"/>
  <c r="U420" i="1" l="1"/>
  <c r="X420" i="1" s="1"/>
  <c r="Q420" i="1"/>
  <c r="AJ420" i="1" s="1"/>
  <c r="V420" i="1"/>
  <c r="Y420" i="1" s="1"/>
  <c r="W420" i="1"/>
  <c r="Z420" i="1" s="1"/>
  <c r="O420" i="1"/>
  <c r="L421" i="1" s="1"/>
  <c r="N421" i="1" l="1"/>
  <c r="P421" i="1" s="1"/>
  <c r="M421" i="1"/>
  <c r="O421" i="1" l="1"/>
  <c r="L422" i="1" s="1"/>
  <c r="V421" i="1"/>
  <c r="Y421" i="1" s="1"/>
  <c r="Q421" i="1"/>
  <c r="AJ421" i="1" s="1"/>
  <c r="U421" i="1"/>
  <c r="X421" i="1" s="1"/>
  <c r="W421" i="1"/>
  <c r="Z421" i="1" s="1"/>
  <c r="N422" i="1" l="1"/>
  <c r="P422" i="1" s="1"/>
  <c r="M422" i="1"/>
  <c r="O422" i="1" l="1"/>
  <c r="L423" i="1" s="1"/>
  <c r="Q422" i="1"/>
  <c r="AJ422" i="1" s="1"/>
  <c r="V422" i="1"/>
  <c r="Y422" i="1" s="1"/>
  <c r="U422" i="1"/>
  <c r="X422" i="1" s="1"/>
  <c r="W422" i="1"/>
  <c r="Z422" i="1" s="1"/>
  <c r="M423" i="1" l="1"/>
  <c r="N423" i="1"/>
  <c r="P423" i="1" l="1"/>
  <c r="O423" i="1" s="1"/>
  <c r="L424" i="1" s="1"/>
  <c r="N424" i="1" l="1"/>
  <c r="M424" i="1"/>
  <c r="Q423" i="1"/>
  <c r="AJ423" i="1" s="1"/>
  <c r="V423" i="1"/>
  <c r="Y423" i="1" s="1"/>
  <c r="U423" i="1"/>
  <c r="X423" i="1" s="1"/>
  <c r="W423" i="1"/>
  <c r="Z423" i="1" s="1"/>
  <c r="P424" i="1" l="1"/>
  <c r="O424" i="1" s="1"/>
  <c r="L425" i="1" s="1"/>
  <c r="M425" i="1" l="1"/>
  <c r="N425" i="1"/>
  <c r="P425" i="1" s="1"/>
  <c r="U424" i="1"/>
  <c r="X424" i="1" s="1"/>
  <c r="Q424" i="1"/>
  <c r="AJ424" i="1" s="1"/>
  <c r="V424" i="1"/>
  <c r="Y424" i="1" s="1"/>
  <c r="W424" i="1"/>
  <c r="Z424" i="1" s="1"/>
  <c r="O425" i="1" l="1"/>
  <c r="L426" i="1" s="1"/>
  <c r="V425" i="1"/>
  <c r="Y425" i="1" s="1"/>
  <c r="Q425" i="1"/>
  <c r="AJ425" i="1" s="1"/>
  <c r="U425" i="1"/>
  <c r="X425" i="1" s="1"/>
  <c r="W425" i="1"/>
  <c r="Z425" i="1" s="1"/>
  <c r="N426" i="1" l="1"/>
  <c r="M426" i="1"/>
  <c r="P426" i="1" l="1"/>
  <c r="Q426" i="1" l="1"/>
  <c r="AJ426" i="1" s="1"/>
  <c r="V426" i="1"/>
  <c r="Y426" i="1" s="1"/>
  <c r="U426" i="1"/>
  <c r="X426" i="1" s="1"/>
  <c r="W426" i="1"/>
  <c r="Z426" i="1" s="1"/>
  <c r="O426" i="1"/>
  <c r="L427" i="1" s="1"/>
  <c r="M427" i="1" l="1"/>
  <c r="N427" i="1"/>
  <c r="P427" i="1" s="1"/>
  <c r="O427" i="1" l="1"/>
  <c r="L428" i="1" s="1"/>
  <c r="Q427" i="1"/>
  <c r="AJ427" i="1" s="1"/>
  <c r="V427" i="1"/>
  <c r="Y427" i="1" s="1"/>
  <c r="U427" i="1"/>
  <c r="X427" i="1" s="1"/>
  <c r="W427" i="1"/>
  <c r="Z427" i="1" s="1"/>
  <c r="N428" i="1" l="1"/>
  <c r="P428" i="1" s="1"/>
  <c r="M428" i="1"/>
  <c r="O428" i="1" l="1"/>
  <c r="L429" i="1" s="1"/>
  <c r="U428" i="1"/>
  <c r="X428" i="1" s="1"/>
  <c r="Q428" i="1"/>
  <c r="AJ428" i="1" s="1"/>
  <c r="V428" i="1"/>
  <c r="Y428" i="1" s="1"/>
  <c r="W428" i="1"/>
  <c r="Z428" i="1" s="1"/>
  <c r="N429" i="1" l="1"/>
  <c r="P429" i="1" s="1"/>
  <c r="M429" i="1"/>
  <c r="O429" i="1" l="1"/>
  <c r="L430" i="1" s="1"/>
  <c r="V429" i="1"/>
  <c r="Y429" i="1" s="1"/>
  <c r="Q429" i="1"/>
  <c r="AJ429" i="1" s="1"/>
  <c r="U429" i="1"/>
  <c r="X429" i="1" s="1"/>
  <c r="W429" i="1"/>
  <c r="Z429" i="1" s="1"/>
  <c r="M430" i="1" l="1"/>
  <c r="N430" i="1"/>
  <c r="P430" i="1" s="1"/>
  <c r="O430" i="1" l="1"/>
  <c r="L431" i="1" s="1"/>
  <c r="Q430" i="1"/>
  <c r="AJ430" i="1" s="1"/>
  <c r="V430" i="1"/>
  <c r="Y430" i="1" s="1"/>
  <c r="U430" i="1"/>
  <c r="X430" i="1" s="1"/>
  <c r="W430" i="1"/>
  <c r="Z430" i="1" s="1"/>
  <c r="M431" i="1" l="1"/>
  <c r="N431" i="1"/>
  <c r="P431" i="1" l="1"/>
  <c r="Q431" i="1" l="1"/>
  <c r="AJ431" i="1" s="1"/>
  <c r="V431" i="1"/>
  <c r="Y431" i="1" s="1"/>
  <c r="U431" i="1"/>
  <c r="X431" i="1" s="1"/>
  <c r="W431" i="1"/>
  <c r="Z431" i="1" s="1"/>
  <c r="O431" i="1"/>
  <c r="L432" i="1" s="1"/>
  <c r="N432" i="1" l="1"/>
  <c r="M432" i="1"/>
  <c r="P432" i="1" l="1"/>
  <c r="U432" i="1" l="1"/>
  <c r="X432" i="1" s="1"/>
  <c r="Q432" i="1"/>
  <c r="AJ432" i="1" s="1"/>
  <c r="V432" i="1"/>
  <c r="Y432" i="1" s="1"/>
  <c r="W432" i="1"/>
  <c r="Z432" i="1" s="1"/>
  <c r="O432" i="1"/>
  <c r="L433" i="1" s="1"/>
  <c r="M433" i="1" l="1"/>
  <c r="N433" i="1"/>
  <c r="P433" i="1" s="1"/>
  <c r="O433" i="1" l="1"/>
  <c r="L434" i="1" s="1"/>
  <c r="V433" i="1"/>
  <c r="Y433" i="1" s="1"/>
  <c r="Q433" i="1"/>
  <c r="AJ433" i="1" s="1"/>
  <c r="U433" i="1"/>
  <c r="X433" i="1" s="1"/>
  <c r="W433" i="1"/>
  <c r="Z433" i="1" s="1"/>
  <c r="N434" i="1" l="1"/>
  <c r="P434" i="1" s="1"/>
  <c r="M434" i="1"/>
  <c r="O434" i="1" l="1"/>
  <c r="L435" i="1" s="1"/>
  <c r="Q434" i="1"/>
  <c r="AJ434" i="1" s="1"/>
  <c r="V434" i="1"/>
  <c r="Y434" i="1" s="1"/>
  <c r="U434" i="1"/>
  <c r="X434" i="1" s="1"/>
  <c r="W434" i="1"/>
  <c r="Z434" i="1" s="1"/>
  <c r="M435" i="1" l="1"/>
  <c r="N435" i="1"/>
  <c r="P435" i="1" s="1"/>
  <c r="O435" i="1" l="1"/>
  <c r="L436" i="1" s="1"/>
  <c r="Q435" i="1"/>
  <c r="AJ435" i="1" s="1"/>
  <c r="V435" i="1"/>
  <c r="Y435" i="1" s="1"/>
  <c r="U435" i="1"/>
  <c r="X435" i="1" s="1"/>
  <c r="W435" i="1"/>
  <c r="Z435" i="1" s="1"/>
  <c r="P4" i="1" l="1"/>
  <c r="P5" i="1"/>
  <c r="Q5" i="1" s="1"/>
  <c r="P6" i="1"/>
  <c r="Q6" i="1" s="1"/>
  <c r="P7" i="1"/>
  <c r="P8" i="1"/>
  <c r="P9" i="1"/>
  <c r="P10" i="1"/>
  <c r="Q10" i="1" s="1"/>
  <c r="P11" i="1"/>
  <c r="Q11" i="1" s="1"/>
  <c r="P12" i="1"/>
  <c r="Q12" i="1" s="1"/>
  <c r="P13" i="1"/>
  <c r="Q13" i="1" s="1"/>
  <c r="P14" i="1"/>
  <c r="Q14" i="1" s="1"/>
  <c r="P15" i="1"/>
  <c r="Q15" i="1" s="1"/>
  <c r="P16" i="1"/>
  <c r="Q16" i="1" s="1"/>
  <c r="P17" i="1"/>
  <c r="P18" i="1"/>
  <c r="Q18" i="1" s="1"/>
  <c r="P19" i="1"/>
  <c r="Q19" i="1" s="1"/>
  <c r="P20" i="1"/>
  <c r="Q20" i="1" s="1"/>
  <c r="P21" i="1"/>
  <c r="Q21" i="1" s="1"/>
  <c r="P22" i="1"/>
  <c r="Q22" i="1" s="1"/>
  <c r="P23" i="1"/>
  <c r="Q23" i="1" s="1"/>
  <c r="P24" i="1"/>
  <c r="Q24" i="1" s="1"/>
  <c r="P25" i="1"/>
  <c r="Q25" i="1" s="1"/>
  <c r="P26" i="1"/>
  <c r="Q26" i="1" s="1"/>
  <c r="P27" i="1"/>
  <c r="Q27" i="1" s="1"/>
  <c r="P28" i="1"/>
  <c r="Q28" i="1" s="1"/>
  <c r="P29" i="1"/>
  <c r="Q29" i="1" s="1"/>
  <c r="P30" i="1"/>
  <c r="Q30" i="1" s="1"/>
  <c r="P31" i="1"/>
  <c r="Q31" i="1" s="1"/>
  <c r="P32" i="1"/>
  <c r="Q32" i="1" s="1"/>
  <c r="P33" i="1"/>
  <c r="P34" i="1"/>
  <c r="Q34" i="1" s="1"/>
  <c r="P35" i="1"/>
  <c r="Q35" i="1" s="1"/>
  <c r="N436" i="1"/>
  <c r="M436" i="1"/>
  <c r="Q9" i="1" l="1"/>
  <c r="Q7" i="1"/>
  <c r="Q8" i="1"/>
  <c r="Q33" i="1"/>
  <c r="Q17" i="1"/>
  <c r="P436" i="1"/>
  <c r="O436" i="1" s="1"/>
  <c r="L437" i="1" s="1"/>
  <c r="Q2" i="1" l="1"/>
  <c r="N437" i="1"/>
  <c r="M437" i="1"/>
  <c r="U436" i="1"/>
  <c r="X436" i="1" s="1"/>
  <c r="Q436" i="1"/>
  <c r="AJ436" i="1" s="1"/>
  <c r="V436" i="1"/>
  <c r="Y436" i="1" s="1"/>
  <c r="W436" i="1"/>
  <c r="Z436" i="1" s="1"/>
  <c r="P437" i="1" l="1"/>
  <c r="O437" i="1" s="1"/>
  <c r="L438" i="1" s="1"/>
  <c r="V437" i="1" l="1"/>
  <c r="Y437" i="1" s="1"/>
  <c r="Q437" i="1"/>
  <c r="AJ437" i="1" s="1"/>
  <c r="U437" i="1"/>
  <c r="X437" i="1" s="1"/>
  <c r="W437" i="1"/>
  <c r="Z437" i="1" s="1"/>
  <c r="M438" i="1"/>
  <c r="N438" i="1"/>
  <c r="P438" i="1" l="1"/>
  <c r="O438" i="1" s="1"/>
  <c r="Q438" i="1" l="1"/>
  <c r="AJ438" i="1" s="1"/>
  <c r="I17" i="1" s="1"/>
  <c r="V438" i="1"/>
  <c r="Y438" i="1" s="1"/>
  <c r="U438" i="1"/>
  <c r="X438" i="1" s="1"/>
  <c r="W438" i="1"/>
  <c r="Z438" i="1" s="1"/>
  <c r="N4" i="1" l="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O2" i="1" l="1"/>
</calcChain>
</file>

<file path=xl/sharedStrings.xml><?xml version="1.0" encoding="utf-8"?>
<sst xmlns="http://schemas.openxmlformats.org/spreadsheetml/2006/main" count="648" uniqueCount="99">
  <si>
    <t>Débit simulé</t>
  </si>
  <si>
    <t>Mois</t>
  </si>
  <si>
    <t>Données</t>
  </si>
  <si>
    <t>S1</t>
  </si>
  <si>
    <t>P1</t>
  </si>
  <si>
    <t>S2</t>
  </si>
  <si>
    <t>S</t>
  </si>
  <si>
    <t>P2</t>
  </si>
  <si>
    <t>P3</t>
  </si>
  <si>
    <t>R1</t>
  </si>
  <si>
    <t>F</t>
  </si>
  <si>
    <t>R2</t>
  </si>
  <si>
    <t>R</t>
  </si>
  <si>
    <t>ETP (mm)</t>
  </si>
  <si>
    <t>Lire les instructions ci-dessous avant utilisation</t>
  </si>
  <si>
    <t>Introduction</t>
  </si>
  <si>
    <t>Données à rentrer</t>
  </si>
  <si>
    <t>Rq: les pluies correspondent aux pluies moyennes de bassin, éventuellement issue d'une moyenne de plusieurs postes</t>
  </si>
  <si>
    <t>Simulations</t>
  </si>
  <si>
    <t>Critères d'efficacité</t>
  </si>
  <si>
    <t>Optimisation</t>
  </si>
  <si>
    <t>Graphiques</t>
  </si>
  <si>
    <t>Quatre graphiques sont donnés pour illustrer les résultats du modèle:
- feuille "S": donne l'évolution du taux de remplissage du réservoir de production;
- feuille "R": donne l'évolution du taux de remplissage du réservoir de routage;
- feuille "Hydrogrammes": permet de visualiser les chroniques de débits observés et simulés;
- feuille "Débit XY": compare les débits observés et les débits simulés (pour une bonne comparaison, on veillera à avoir les mêmes gammes d'échelle en absisse et en ordonnée.</t>
  </si>
  <si>
    <t>Qobs</t>
  </si>
  <si>
    <t>VQobs</t>
  </si>
  <si>
    <t>ln(Qobs+M/40)</t>
  </si>
  <si>
    <t>Qcal</t>
  </si>
  <si>
    <t>VQcal</t>
  </si>
  <si>
    <t>ln(Qcal+M/40)</t>
  </si>
  <si>
    <t>Delta(Q)²</t>
  </si>
  <si>
    <t>Delta(VQ)²</t>
  </si>
  <si>
    <t>Delta(ln(Q+M/40))²</t>
  </si>
  <si>
    <t>Delta2(Q)²</t>
  </si>
  <si>
    <t>Delta2(VQ)²</t>
  </si>
  <si>
    <t>Delta2(ln(Q+M/40))²</t>
  </si>
  <si>
    <t>Pobs</t>
  </si>
  <si>
    <t>ETPobs</t>
  </si>
  <si>
    <t>Nom du bassin</t>
  </si>
  <si>
    <t>Superficie du bassin (km²)</t>
  </si>
  <si>
    <t>Paramètres modèle</t>
  </si>
  <si>
    <t>Transf.</t>
  </si>
  <si>
    <t>Réels</t>
  </si>
  <si>
    <t>x1: Capacité rés. production (mm)</t>
  </si>
  <si>
    <t>x2: Paramètre d'échange (mm)</t>
  </si>
  <si>
    <t>Valeurs initiales</t>
  </si>
  <si>
    <t>Moyenne des racines des débits observés</t>
  </si>
  <si>
    <t>Moyenne des log des débits observés</t>
  </si>
  <si>
    <t>Critères d'efficacité (%)</t>
  </si>
  <si>
    <t>Nash(Q)</t>
  </si>
  <si>
    <t>Nash(VQ)</t>
  </si>
  <si>
    <t>Nash(ln(Q))</t>
  </si>
  <si>
    <t>Bilan</t>
  </si>
  <si>
    <t>Moyenne des pluies observées (mm/mois)</t>
  </si>
  <si>
    <t>Moyenne des ETP observées (mm/mois)</t>
  </si>
  <si>
    <t>Moyenne des débits observés (mm/mois)</t>
  </si>
  <si>
    <t>Calcul du critère</t>
  </si>
  <si>
    <t>Niveau de remplissage initial R0 (max.: 60 mm)</t>
  </si>
  <si>
    <t>Niveau de remplissage initial S0 (max.: x1 mm)</t>
  </si>
  <si>
    <t>Variables du modèle</t>
  </si>
  <si>
    <t>Débit (mm)</t>
  </si>
  <si>
    <t>Pluie (mm)</t>
  </si>
  <si>
    <t>Avertissement: Application proposée à des fins pédagogiques
Les résultats obtenus à partir de cette application sont de l'entière responsabilité de l'utilisateur</t>
  </si>
  <si>
    <t>Cemagref, UR Hydrosystèmes et Bioprocédés, Antony</t>
  </si>
  <si>
    <t>Contacts: Charles Perrin (charles.perrin@cemagref.fr), Vazken Andréassian (vazken.andreassian@cemagref.fr)</t>
  </si>
  <si>
    <t>Octobre 2006</t>
  </si>
  <si>
    <t>La feuille "GR2M" permet de faire des simulations de débit au pas de temps mensuel à l'aide du modèle GR2M (voir schéma ci-dessous). La version utilisée ici est celle présentée par Mouelhi (2003) et Moulehi et al. (2006). On se référera à ces documents pour avoir plus de détails sur ce modèle. 
Mouelhi, S., 2003. Vers une chaîne cohérente de modèles pluie-débit conceptuels globaux aux pas de temps pluriannuel, annuel, mensuel et journalier. Thèse de Doctorat, ENGREF, Cemagref Antony, France, 323 pp.
Mouelhi, S., C. Michel, C. Perrin, and V. Andréassian (2006), Stepwise development of a two-parameter monthly water balance model, J. Hydrol., 318, 200-214, doi:10.1016/j.jhydrol.2005.1006.1014.</t>
  </si>
  <si>
    <t>Modèle pluie-débit mensuel GR2M (version Mouelhi et al., 2006)</t>
  </si>
  <si>
    <t>Période</t>
  </si>
  <si>
    <t>Date de départ</t>
  </si>
  <si>
    <t>Date de fin</t>
  </si>
  <si>
    <t>Longueur de la période de mise en route (mois)</t>
  </si>
  <si>
    <t>Durée de la période test (mois)</t>
  </si>
  <si>
    <t>(Rq: seules les cellules en jaune sont à modifier, les autres sont issues de calculs; les formules des cellules F41 à AE41 sont à recopier sur les lignes suivantes pour les calculs des pas de temps suivants)</t>
  </si>
  <si>
    <r>
      <t xml:space="preserve">Pour une utilisation sur un bassin donné, l'utilisateur doit remplir les cellules en jaune avec les données suivantes:
- les valeurs transformées des deux paramètres (cellules D12 et D13); ce sont en fait les valeurs réelles des cellules E12 et E13 qui sont utilisées dans les calculs; les transformations appliquées sont données par les formules des cellules E12 et E13; l'utilisation des valeurs transformées est plus commode pour le cas où l'on optimise les paramètres par le solveur;
- les valeurs initiales des taux de remplissage des deux réservoirs (cellules E16 et E17); l'effet d'une mauvaise initialisation de ces états internes dans le calcul des critères est en fait limité par l'utilisation d'une année de mise en route;
- la longueur de la période de mise en route (cellule E20). Un minimum d'une année complète (12 mois) est généralement conseillé;
- le nombre de pas de temps (cellule E21) sur lesquels les critères d'efficacité seront calculés;
- les chroniques de pluie (mm), ETP (mm), débit (mm) (cellules A40:D40 et suivantes, chaque ligne représentant un mois); 
La pluie et l'ETP sont utilisées comme entrées du modèle. Le débit est utilisé pour le calage des paramètres et l'évaluation des performances.
</t>
    </r>
    <r>
      <rPr>
        <b/>
        <sz val="10"/>
        <rFont val="Arial"/>
        <family val="2"/>
      </rPr>
      <t>La convention adoptée pour les lacunes est une valeur négative</t>
    </r>
    <r>
      <rPr>
        <sz val="10"/>
        <rFont val="Arial"/>
        <family val="2"/>
      </rPr>
      <t xml:space="preserve">. 
</t>
    </r>
    <r>
      <rPr>
        <b/>
        <sz val="10"/>
        <rFont val="Arial"/>
        <family val="2"/>
      </rPr>
      <t>La période de simulation choisie doit être exempte de lacunes de pluie et d'évapotranspiration potentielle, 
des lacunes dans les débits n'étant, elles, pas gênantes.</t>
    </r>
  </si>
  <si>
    <r>
      <t xml:space="preserve">Quatre critères d'efficacité sont calculés pour juger de la qualité des simulations (cellules E32 à E35):
- critère de Nash-Sutcliffe calculé sur les débits
- critère de Nash-Sutcliffe calculé sur les racines carrées des débits
- critère de Nash-Sutcliffe calculé sur les logarithmes des débits
- critère de bilan
</t>
    </r>
    <r>
      <rPr>
        <sz val="10"/>
        <rFont val="Arial"/>
        <family val="2"/>
      </rPr>
      <t>Le calcul de ces critères exclut les résultats sur les n premiers pas de temps (cellule E20) réservés pour la mise en route du modèle (l'effet d'une mauvaise initialisation de ces états internes dans le calcul des critères est en fait limité par l'utilisation d'une période de mise en route).</t>
    </r>
    <r>
      <rPr>
        <b/>
        <sz val="10"/>
        <rFont val="Arial"/>
        <family val="2"/>
      </rPr>
      <t xml:space="preserve">
Important: Le calcul du critère s'adapte à la longueur de la période choisie (cellule E21)</t>
    </r>
  </si>
  <si>
    <r>
      <t xml:space="preserve">Les valeurs des paramètres du modèle peuvent être optimisées en utilisant la fonction "Solveur" d'Excel (disponible dans le menu Outils. Si le solveur n'est pas installé, aller dans Outils\Macro complémentaires et cocher la fonction Solveur). 
Dans "Cellule cible à définir", on pourra choisir comme fonction objectif l'un des critères de Nash mentionnés ci-dessus, suivant l'application à laquelle on s'intéresse, et on le maximisera (le critère de Bilan seul n'est pas un bon critère d'optimisation).
Dans "Cellules variables", on choisira les valeurs transformées des paramètres, c'est-à-dire les cellules D12 et D13.
En début d'optimisation, on pourra choisir les valeurs initiales suivantes pour les paramètres transformés: x1=6, x2=1
</t>
    </r>
    <r>
      <rPr>
        <b/>
        <u/>
        <sz val="10"/>
        <color indexed="10"/>
        <rFont val="Arial"/>
        <family val="2"/>
      </rPr>
      <t>Nota: la méthode d'optimisation utilisée dans le solveur n'a pas fait l'objet de tests préalables particuliers de fiabilité pour ce modèle. Garder un oeil critique sur les résultats de l'optimisation.</t>
    </r>
  </si>
  <si>
    <t>Le tableur calcule à chaque pas de temps les différents états internes du modèle (cellules  F40 à O40 et suivantes) et le débit (cellule P40). L'unité adoptée est le mm.
Rq: les formules de la ligne 40 (qui prend en compte les valeurs initiales S0 et R0 des niveaux des réservoirs - cellules E16 et E17) diffèrent de celles de la ligne 41 et suivantes (qui doivent être identiques). Il faut recopier les formules de la ligne 41 sur les lignes suivantes autant de fois que nécessaire pour réaliser la simulation sur toute la période.</t>
  </si>
  <si>
    <t xml:space="preserve"> </t>
  </si>
  <si>
    <t>Version 1.0</t>
  </si>
  <si>
    <t>Application du modèle pluie-débit mensuel GR2M sous Excel</t>
  </si>
  <si>
    <t>Le Yarmouk à Adasiya</t>
  </si>
  <si>
    <t>[MCM]</t>
  </si>
  <si>
    <t>Oct -&gt; Sept+1</t>
  </si>
  <si>
    <t>precip</t>
  </si>
  <si>
    <t>t</t>
  </si>
  <si>
    <t>year</t>
  </si>
  <si>
    <t>simulated flow</t>
  </si>
  <si>
    <t>proposed flow</t>
  </si>
  <si>
    <t>Gibbs (Orient, 2012)</t>
  </si>
  <si>
    <t>mm</t>
  </si>
  <si>
    <t>MCM</t>
  </si>
  <si>
    <t>historical:</t>
  </si>
  <si>
    <t>Diff²</t>
  </si>
  <si>
    <t>Observed</t>
  </si>
  <si>
    <t>Sim corr flow</t>
  </si>
  <si>
    <t>Débit simulé corrigé</t>
  </si>
  <si>
    <t>BF:</t>
  </si>
  <si>
    <t>X</t>
  </si>
  <si>
    <t>X = confidential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</si>
</sst>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mm/yyyy"/>
  </numFmts>
  <fonts count="10" x14ac:knownFonts="1">
    <font>
      <sz val="10"/>
      <name val="Arial"/>
    </font>
    <font>
      <b/>
      <sz val="10"/>
      <name val="Arial"/>
      <family val="2"/>
    </font>
    <font>
      <sz val="10"/>
      <name val="Arial"/>
      <family val="2"/>
    </font>
    <font>
      <b/>
      <sz val="10"/>
      <color indexed="9"/>
      <name val="Arial"/>
      <family val="2"/>
    </font>
    <font>
      <b/>
      <sz val="10"/>
      <color indexed="10"/>
      <name val="Arial"/>
      <family val="2"/>
    </font>
    <font>
      <sz val="10"/>
      <color indexed="9"/>
      <name val="Arial"/>
      <family val="2"/>
    </font>
    <font>
      <b/>
      <sz val="10"/>
      <color indexed="22"/>
      <name val="Arial"/>
      <family val="2"/>
    </font>
    <font>
      <b/>
      <u/>
      <sz val="10"/>
      <color indexed="10"/>
      <name val="Arial"/>
      <family val="2"/>
    </font>
    <font>
      <sz val="10"/>
      <name val="Arial"/>
      <family val="2"/>
    </font>
    <font>
      <b/>
      <sz val="10"/>
      <color rgb="FFFF0000"/>
      <name val="Arial"/>
      <family val="2"/>
    </font>
  </fonts>
  <fills count="8">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solid">
        <fgColor indexed="51"/>
        <bgColor indexed="64"/>
      </patternFill>
    </fill>
    <fill>
      <patternFill patternType="solid">
        <fgColor indexed="48"/>
        <bgColor indexed="64"/>
      </patternFill>
    </fill>
    <fill>
      <patternFill patternType="solid">
        <fgColor indexed="13"/>
        <bgColor indexed="64"/>
      </patternFill>
    </fill>
    <fill>
      <patternFill patternType="solid">
        <fgColor indexed="1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0" fontId="1" fillId="0" borderId="0" xfId="0" applyFont="1"/>
    <xf numFmtId="2" fontId="0" fillId="0" borderId="0" xfId="0" applyNumberFormat="1"/>
    <xf numFmtId="0" fontId="0" fillId="0" borderId="0" xfId="0" applyFill="1" applyBorder="1"/>
    <xf numFmtId="0" fontId="1" fillId="0" borderId="0" xfId="0" applyFont="1" applyFill="1"/>
    <xf numFmtId="0" fontId="1" fillId="2" borderId="0" xfId="0" applyFont="1" applyFill="1"/>
    <xf numFmtId="2" fontId="0" fillId="3" borderId="0" xfId="0" applyNumberFormat="1" applyFill="1"/>
    <xf numFmtId="0" fontId="0" fillId="0" borderId="0" xfId="0" applyFill="1"/>
    <xf numFmtId="0" fontId="4" fillId="0" borderId="0" xfId="0" applyFont="1" applyAlignment="1">
      <alignment vertical="top" wrapText="1"/>
    </xf>
    <xf numFmtId="0" fontId="1" fillId="4" borderId="0" xfId="0" applyFont="1" applyFill="1" applyAlignment="1">
      <alignment vertical="top"/>
    </xf>
    <xf numFmtId="0" fontId="0" fillId="0" borderId="0" xfId="0" applyAlignment="1">
      <alignment vertical="top" wrapText="1"/>
    </xf>
    <xf numFmtId="0" fontId="1" fillId="4" borderId="0" xfId="0" applyFont="1" applyFill="1" applyAlignment="1">
      <alignment vertical="top" wrapText="1"/>
    </xf>
    <xf numFmtId="0" fontId="0" fillId="0" borderId="0" xfId="0" applyAlignment="1">
      <alignment vertical="top"/>
    </xf>
    <xf numFmtId="164" fontId="2" fillId="0" borderId="0" xfId="0" applyNumberFormat="1" applyFont="1"/>
    <xf numFmtId="0" fontId="4" fillId="0" borderId="0" xfId="0" applyFont="1" applyFill="1"/>
    <xf numFmtId="0" fontId="2" fillId="0" borderId="0" xfId="0" applyFont="1" applyBorder="1" applyAlignment="1">
      <alignment horizontal="left" wrapText="1"/>
    </xf>
    <xf numFmtId="0" fontId="2" fillId="0" borderId="0" xfId="0" applyFont="1"/>
    <xf numFmtId="0" fontId="2" fillId="0" borderId="0" xfId="0" applyFont="1" applyBorder="1" applyAlignment="1">
      <alignment horizontal="left"/>
    </xf>
    <xf numFmtId="0" fontId="2" fillId="0" borderId="0" xfId="0" applyFont="1" applyBorder="1" applyAlignment="1">
      <alignment horizontal="center"/>
    </xf>
    <xf numFmtId="0" fontId="3" fillId="5" borderId="1" xfId="0" applyFont="1" applyFill="1" applyBorder="1" applyAlignment="1">
      <alignment horizontal="left"/>
    </xf>
    <xf numFmtId="0" fontId="5" fillId="5" borderId="2" xfId="0" applyFont="1" applyFill="1" applyBorder="1" applyAlignment="1">
      <alignment horizontal="center"/>
    </xf>
    <xf numFmtId="0" fontId="2" fillId="0" borderId="2" xfId="0" applyFont="1" applyBorder="1"/>
    <xf numFmtId="0" fontId="2" fillId="6" borderId="2" xfId="0" applyFont="1" applyFill="1" applyBorder="1"/>
    <xf numFmtId="0" fontId="2" fillId="6" borderId="3" xfId="0" applyFont="1" applyFill="1" applyBorder="1"/>
    <xf numFmtId="0" fontId="3" fillId="5" borderId="4" xfId="0" applyFont="1" applyFill="1" applyBorder="1" applyAlignment="1">
      <alignment horizontal="left"/>
    </xf>
    <xf numFmtId="0" fontId="5" fillId="5" borderId="5" xfId="0" applyFont="1" applyFill="1" applyBorder="1" applyAlignment="1">
      <alignment horizontal="center"/>
    </xf>
    <xf numFmtId="0" fontId="2" fillId="0" borderId="5" xfId="0" applyFont="1" applyBorder="1" applyAlignment="1">
      <alignment horizontal="center"/>
    </xf>
    <xf numFmtId="0" fontId="1" fillId="0" borderId="5" xfId="0" applyFont="1" applyBorder="1" applyAlignment="1">
      <alignment horizontal="center"/>
    </xf>
    <xf numFmtId="0" fontId="1" fillId="0" borderId="6" xfId="0" applyNumberFormat="1" applyFont="1" applyBorder="1" applyAlignment="1">
      <alignment horizontal="center"/>
    </xf>
    <xf numFmtId="0" fontId="2" fillId="0" borderId="7" xfId="0" applyFont="1" applyBorder="1"/>
    <xf numFmtId="0" fontId="2" fillId="0" borderId="0" xfId="0" applyFont="1" applyBorder="1"/>
    <xf numFmtId="2" fontId="2" fillId="6" borderId="0" xfId="0" applyNumberFormat="1" applyFont="1" applyFill="1" applyBorder="1" applyAlignment="1">
      <alignment horizontal="center"/>
    </xf>
    <xf numFmtId="2"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2" fillId="0" borderId="8" xfId="0" applyFont="1" applyBorder="1"/>
    <xf numFmtId="0" fontId="2" fillId="0" borderId="9" xfId="0" applyFont="1" applyBorder="1"/>
    <xf numFmtId="2" fontId="2" fillId="6" borderId="9" xfId="0" applyNumberFormat="1" applyFont="1" applyFill="1" applyBorder="1" applyAlignment="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 fontId="2" fillId="0" borderId="6" xfId="0" applyNumberFormat="1" applyFont="1" applyFill="1" applyBorder="1" applyAlignment="1">
      <alignment horizontal="center"/>
    </xf>
    <xf numFmtId="0" fontId="2" fillId="0" borderId="7" xfId="0" applyFont="1" applyFill="1" applyBorder="1" applyAlignment="1">
      <alignment horizontal="left"/>
    </xf>
    <xf numFmtId="0" fontId="2" fillId="0" borderId="8" xfId="0" applyFont="1" applyFill="1" applyBorder="1" applyAlignment="1">
      <alignment horizontal="left"/>
    </xf>
    <xf numFmtId="0" fontId="2" fillId="0" borderId="9" xfId="0" applyFont="1" applyFill="1" applyBorder="1" applyAlignment="1">
      <alignment horizontal="center"/>
    </xf>
    <xf numFmtId="0" fontId="2" fillId="0" borderId="4" xfId="0" applyFont="1" applyFill="1" applyBorder="1" applyAlignment="1">
      <alignment horizontal="left"/>
    </xf>
    <xf numFmtId="165" fontId="2" fillId="0" borderId="10" xfId="0" applyNumberFormat="1" applyFont="1" applyFill="1" applyBorder="1" applyAlignment="1">
      <alignment horizontal="right"/>
    </xf>
    <xf numFmtId="0" fontId="2" fillId="0" borderId="9" xfId="0" applyFont="1" applyFill="1" applyBorder="1"/>
    <xf numFmtId="165" fontId="2" fillId="0" borderId="11" xfId="0" applyNumberFormat="1" applyFont="1" applyFill="1" applyBorder="1"/>
    <xf numFmtId="0" fontId="2" fillId="0" borderId="0" xfId="0" applyFont="1" applyFill="1" applyBorder="1"/>
    <xf numFmtId="0" fontId="2" fillId="0" borderId="0" xfId="0" applyFont="1" applyFill="1" applyBorder="1" applyAlignment="1">
      <alignment horizontal="left"/>
    </xf>
    <xf numFmtId="2" fontId="2" fillId="0" borderId="0" xfId="0" applyNumberFormat="1" applyFont="1" applyFill="1" applyBorder="1"/>
    <xf numFmtId="0" fontId="3" fillId="5" borderId="0" xfId="0" applyFont="1" applyFill="1"/>
    <xf numFmtId="0" fontId="1" fillId="5" borderId="0" xfId="0" applyFont="1" applyFill="1"/>
    <xf numFmtId="0" fontId="3" fillId="5" borderId="0" xfId="0" applyFont="1" applyFill="1" applyBorder="1" applyAlignment="1">
      <alignment horizontal="left"/>
    </xf>
    <xf numFmtId="0" fontId="1" fillId="5" borderId="0" xfId="0" applyFont="1" applyFill="1" applyBorder="1" applyAlignment="1">
      <alignment horizontal="center"/>
    </xf>
    <xf numFmtId="0" fontId="1" fillId="0" borderId="0" xfId="0" applyFont="1" applyFill="1" applyBorder="1" applyAlignment="1">
      <alignment horizontal="center"/>
    </xf>
    <xf numFmtId="0" fontId="3" fillId="5" borderId="0" xfId="0" applyFont="1" applyFill="1" applyBorder="1"/>
    <xf numFmtId="2" fontId="0" fillId="0" borderId="10" xfId="0" applyNumberFormat="1" applyFill="1" applyBorder="1"/>
    <xf numFmtId="2" fontId="2" fillId="0" borderId="11" xfId="0" applyNumberFormat="1" applyFont="1" applyFill="1" applyBorder="1"/>
    <xf numFmtId="0" fontId="0" fillId="6" borderId="0" xfId="0" applyFill="1"/>
    <xf numFmtId="2" fontId="0" fillId="6" borderId="10" xfId="0" applyNumberFormat="1" applyFill="1" applyBorder="1"/>
    <xf numFmtId="0" fontId="0" fillId="6" borderId="11" xfId="0" applyFill="1" applyBorder="1"/>
    <xf numFmtId="17" fontId="0" fillId="6" borderId="0" xfId="0" applyNumberFormat="1" applyFill="1"/>
    <xf numFmtId="0" fontId="3" fillId="3" borderId="0" xfId="0" applyFont="1" applyFill="1" applyAlignment="1">
      <alignment vertical="top" wrapText="1"/>
    </xf>
    <xf numFmtId="0" fontId="3" fillId="7" borderId="0" xfId="0" applyFont="1" applyFill="1" applyAlignment="1">
      <alignment vertical="top"/>
    </xf>
    <xf numFmtId="0" fontId="6" fillId="7" borderId="0" xfId="0" applyFont="1" applyFill="1" applyAlignment="1">
      <alignment vertical="top"/>
    </xf>
    <xf numFmtId="0" fontId="6" fillId="7" borderId="0" xfId="0" quotePrefix="1" applyFont="1" applyFill="1" applyAlignment="1">
      <alignment horizontal="left" vertical="top"/>
    </xf>
    <xf numFmtId="1" fontId="2" fillId="6" borderId="10" xfId="0" applyNumberFormat="1" applyFont="1" applyFill="1" applyBorder="1" applyAlignment="1">
      <alignment horizontal="right"/>
    </xf>
    <xf numFmtId="166" fontId="2" fillId="0" borderId="10" xfId="0" applyNumberFormat="1" applyFont="1" applyFill="1" applyBorder="1" applyAlignment="1">
      <alignment horizontal="right"/>
    </xf>
    <xf numFmtId="166" fontId="2" fillId="0" borderId="11" xfId="0" applyNumberFormat="1" applyFont="1" applyFill="1" applyBorder="1" applyAlignment="1">
      <alignment horizontal="right"/>
    </xf>
    <xf numFmtId="165" fontId="2" fillId="0" borderId="6" xfId="0" applyNumberFormat="1" applyFont="1" applyFill="1" applyBorder="1" applyAlignment="1">
      <alignment horizontal="right"/>
    </xf>
    <xf numFmtId="165" fontId="2" fillId="0" borderId="11" xfId="0" applyNumberFormat="1" applyFont="1" applyBorder="1"/>
    <xf numFmtId="2" fontId="0" fillId="6" borderId="0" xfId="0" applyNumberFormat="1" applyFill="1"/>
    <xf numFmtId="165" fontId="2" fillId="0" borderId="0" xfId="0" applyNumberFormat="1" applyFont="1"/>
    <xf numFmtId="2" fontId="2" fillId="0" borderId="0" xfId="0" applyNumberFormat="1" applyFont="1"/>
    <xf numFmtId="0" fontId="2" fillId="6" borderId="0" xfId="0" applyFont="1" applyFill="1"/>
    <xf numFmtId="9" fontId="2" fillId="0" borderId="0" xfId="1" applyFont="1"/>
    <xf numFmtId="0" fontId="9" fillId="0" borderId="0" xfId="0" applyFont="1" applyFill="1"/>
    <xf numFmtId="0" fontId="2" fillId="0" borderId="0" xfId="0" applyFont="1"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chartsheet" Target="chartsheets/sheet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4.xml"/><Relationship Id="rId5" Type="http://schemas.openxmlformats.org/officeDocument/2006/relationships/chartsheet" Target="chartsheets/sheet3.xml"/><Relationship Id="rId10" Type="http://schemas.openxmlformats.org/officeDocument/2006/relationships/calcChain" Target="calcChain.xml"/><Relationship Id="rId4" Type="http://schemas.openxmlformats.org/officeDocument/2006/relationships/chartsheet" Target="chartsheets/sheet2.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791666666666724E-2"/>
          <c:y val="3.5413153456998352E-2"/>
          <c:w val="0.89375000000000004"/>
          <c:h val="0.89544688026981445"/>
        </c:manualLayout>
      </c:layout>
      <c:scatterChart>
        <c:scatterStyle val="lineMarker"/>
        <c:varyColors val="0"/>
        <c:ser>
          <c:idx val="0"/>
          <c:order val="0"/>
          <c:spPr>
            <a:ln w="12700">
              <a:solidFill>
                <a:srgbClr val="000080"/>
              </a:solidFill>
              <a:prstDash val="solid"/>
            </a:ln>
          </c:spPr>
          <c:marker>
            <c:symbol val="none"/>
          </c:marker>
          <c:xVal>
            <c:numRef>
              <c:f>GR2M!$A$40:$A$200</c:f>
              <c:numCache>
                <c:formatCode>mmm\-yy</c:formatCode>
                <c:ptCount val="161"/>
                <c:pt idx="0">
                  <c:v>30317</c:v>
                </c:pt>
                <c:pt idx="1">
                  <c:v>30348</c:v>
                </c:pt>
                <c:pt idx="2">
                  <c:v>30376</c:v>
                </c:pt>
                <c:pt idx="3">
                  <c:v>30407</c:v>
                </c:pt>
                <c:pt idx="4">
                  <c:v>30437</c:v>
                </c:pt>
                <c:pt idx="5">
                  <c:v>30468</c:v>
                </c:pt>
                <c:pt idx="6">
                  <c:v>30498</c:v>
                </c:pt>
                <c:pt idx="7">
                  <c:v>30529</c:v>
                </c:pt>
                <c:pt idx="8">
                  <c:v>30560</c:v>
                </c:pt>
                <c:pt idx="9">
                  <c:v>30590</c:v>
                </c:pt>
                <c:pt idx="10">
                  <c:v>30621</c:v>
                </c:pt>
                <c:pt idx="11">
                  <c:v>30651</c:v>
                </c:pt>
                <c:pt idx="12">
                  <c:v>30682</c:v>
                </c:pt>
                <c:pt idx="13">
                  <c:v>30713</c:v>
                </c:pt>
                <c:pt idx="14">
                  <c:v>30742</c:v>
                </c:pt>
                <c:pt idx="15">
                  <c:v>30773</c:v>
                </c:pt>
                <c:pt idx="16">
                  <c:v>30803</c:v>
                </c:pt>
                <c:pt idx="17">
                  <c:v>30834</c:v>
                </c:pt>
                <c:pt idx="18">
                  <c:v>30864</c:v>
                </c:pt>
                <c:pt idx="19">
                  <c:v>30895</c:v>
                </c:pt>
                <c:pt idx="20">
                  <c:v>30926</c:v>
                </c:pt>
                <c:pt idx="21">
                  <c:v>30956</c:v>
                </c:pt>
                <c:pt idx="22">
                  <c:v>30987</c:v>
                </c:pt>
                <c:pt idx="23">
                  <c:v>31017</c:v>
                </c:pt>
                <c:pt idx="24">
                  <c:v>31048</c:v>
                </c:pt>
                <c:pt idx="25">
                  <c:v>31079</c:v>
                </c:pt>
                <c:pt idx="26">
                  <c:v>31107</c:v>
                </c:pt>
                <c:pt idx="27">
                  <c:v>31138</c:v>
                </c:pt>
                <c:pt idx="28">
                  <c:v>31168</c:v>
                </c:pt>
                <c:pt idx="29">
                  <c:v>31199</c:v>
                </c:pt>
                <c:pt idx="30">
                  <c:v>31229</c:v>
                </c:pt>
                <c:pt idx="31">
                  <c:v>31260</c:v>
                </c:pt>
                <c:pt idx="32">
                  <c:v>31291</c:v>
                </c:pt>
                <c:pt idx="33">
                  <c:v>31321</c:v>
                </c:pt>
                <c:pt idx="34">
                  <c:v>31352</c:v>
                </c:pt>
                <c:pt idx="35">
                  <c:v>31382</c:v>
                </c:pt>
                <c:pt idx="36">
                  <c:v>31413</c:v>
                </c:pt>
                <c:pt idx="37">
                  <c:v>31444</c:v>
                </c:pt>
                <c:pt idx="38">
                  <c:v>31472</c:v>
                </c:pt>
                <c:pt idx="39">
                  <c:v>31503</c:v>
                </c:pt>
                <c:pt idx="40">
                  <c:v>31533</c:v>
                </c:pt>
                <c:pt idx="41">
                  <c:v>31564</c:v>
                </c:pt>
                <c:pt idx="42">
                  <c:v>31594</c:v>
                </c:pt>
                <c:pt idx="43">
                  <c:v>31625</c:v>
                </c:pt>
                <c:pt idx="44">
                  <c:v>31656</c:v>
                </c:pt>
                <c:pt idx="45">
                  <c:v>31686</c:v>
                </c:pt>
                <c:pt idx="46">
                  <c:v>31717</c:v>
                </c:pt>
                <c:pt idx="47">
                  <c:v>31747</c:v>
                </c:pt>
                <c:pt idx="48">
                  <c:v>31778</c:v>
                </c:pt>
                <c:pt idx="49">
                  <c:v>31809</c:v>
                </c:pt>
                <c:pt idx="50">
                  <c:v>31837</c:v>
                </c:pt>
                <c:pt idx="51">
                  <c:v>31868</c:v>
                </c:pt>
                <c:pt idx="52">
                  <c:v>31898</c:v>
                </c:pt>
                <c:pt idx="53">
                  <c:v>31929</c:v>
                </c:pt>
                <c:pt idx="54">
                  <c:v>31959</c:v>
                </c:pt>
                <c:pt idx="55">
                  <c:v>31990</c:v>
                </c:pt>
                <c:pt idx="56">
                  <c:v>32021</c:v>
                </c:pt>
                <c:pt idx="57">
                  <c:v>32051</c:v>
                </c:pt>
                <c:pt idx="58">
                  <c:v>32082</c:v>
                </c:pt>
                <c:pt idx="59">
                  <c:v>32112</c:v>
                </c:pt>
                <c:pt idx="60">
                  <c:v>32143</c:v>
                </c:pt>
                <c:pt idx="61">
                  <c:v>32174</c:v>
                </c:pt>
                <c:pt idx="62">
                  <c:v>32203</c:v>
                </c:pt>
                <c:pt idx="63">
                  <c:v>32234</c:v>
                </c:pt>
                <c:pt idx="64">
                  <c:v>32264</c:v>
                </c:pt>
                <c:pt idx="65">
                  <c:v>32295</c:v>
                </c:pt>
                <c:pt idx="66">
                  <c:v>32325</c:v>
                </c:pt>
                <c:pt idx="67">
                  <c:v>32356</c:v>
                </c:pt>
                <c:pt idx="68">
                  <c:v>32387</c:v>
                </c:pt>
                <c:pt idx="69">
                  <c:v>32417</c:v>
                </c:pt>
                <c:pt idx="70">
                  <c:v>32448</c:v>
                </c:pt>
                <c:pt idx="71">
                  <c:v>32478</c:v>
                </c:pt>
                <c:pt idx="72">
                  <c:v>32509</c:v>
                </c:pt>
                <c:pt idx="73">
                  <c:v>32540</c:v>
                </c:pt>
                <c:pt idx="74">
                  <c:v>32568</c:v>
                </c:pt>
                <c:pt idx="75">
                  <c:v>32599</c:v>
                </c:pt>
                <c:pt idx="76">
                  <c:v>32629</c:v>
                </c:pt>
                <c:pt idx="77">
                  <c:v>32660</c:v>
                </c:pt>
                <c:pt idx="78">
                  <c:v>32690</c:v>
                </c:pt>
                <c:pt idx="79">
                  <c:v>32721</c:v>
                </c:pt>
                <c:pt idx="80">
                  <c:v>32752</c:v>
                </c:pt>
                <c:pt idx="81">
                  <c:v>32782</c:v>
                </c:pt>
                <c:pt idx="82">
                  <c:v>32813</c:v>
                </c:pt>
                <c:pt idx="83">
                  <c:v>32843</c:v>
                </c:pt>
                <c:pt idx="84">
                  <c:v>32874</c:v>
                </c:pt>
                <c:pt idx="85">
                  <c:v>32905</c:v>
                </c:pt>
                <c:pt idx="86">
                  <c:v>32933</c:v>
                </c:pt>
                <c:pt idx="87">
                  <c:v>32964</c:v>
                </c:pt>
                <c:pt idx="88">
                  <c:v>32994</c:v>
                </c:pt>
                <c:pt idx="89">
                  <c:v>33025</c:v>
                </c:pt>
                <c:pt idx="90">
                  <c:v>33055</c:v>
                </c:pt>
                <c:pt idx="91">
                  <c:v>33086</c:v>
                </c:pt>
                <c:pt idx="92">
                  <c:v>33117</c:v>
                </c:pt>
                <c:pt idx="93">
                  <c:v>33147</c:v>
                </c:pt>
                <c:pt idx="94">
                  <c:v>33178</c:v>
                </c:pt>
                <c:pt idx="95">
                  <c:v>33208</c:v>
                </c:pt>
                <c:pt idx="96">
                  <c:v>33239</c:v>
                </c:pt>
                <c:pt idx="97">
                  <c:v>33270</c:v>
                </c:pt>
                <c:pt idx="98">
                  <c:v>33298</c:v>
                </c:pt>
                <c:pt idx="99">
                  <c:v>33329</c:v>
                </c:pt>
                <c:pt idx="100">
                  <c:v>33359</c:v>
                </c:pt>
                <c:pt idx="101">
                  <c:v>33390</c:v>
                </c:pt>
                <c:pt idx="102">
                  <c:v>33420</c:v>
                </c:pt>
                <c:pt idx="103">
                  <c:v>33451</c:v>
                </c:pt>
                <c:pt idx="104">
                  <c:v>33482</c:v>
                </c:pt>
                <c:pt idx="105">
                  <c:v>33512</c:v>
                </c:pt>
                <c:pt idx="106">
                  <c:v>33543</c:v>
                </c:pt>
                <c:pt idx="107">
                  <c:v>33573</c:v>
                </c:pt>
                <c:pt idx="108">
                  <c:v>33604</c:v>
                </c:pt>
                <c:pt idx="109">
                  <c:v>33635</c:v>
                </c:pt>
                <c:pt idx="110">
                  <c:v>33664</c:v>
                </c:pt>
                <c:pt idx="111">
                  <c:v>33695</c:v>
                </c:pt>
                <c:pt idx="112">
                  <c:v>33725</c:v>
                </c:pt>
                <c:pt idx="113">
                  <c:v>33756</c:v>
                </c:pt>
                <c:pt idx="114">
                  <c:v>33786</c:v>
                </c:pt>
                <c:pt idx="115">
                  <c:v>33817</c:v>
                </c:pt>
                <c:pt idx="116">
                  <c:v>33848</c:v>
                </c:pt>
                <c:pt idx="117">
                  <c:v>33878</c:v>
                </c:pt>
                <c:pt idx="118">
                  <c:v>33909</c:v>
                </c:pt>
                <c:pt idx="119">
                  <c:v>33939</c:v>
                </c:pt>
                <c:pt idx="120">
                  <c:v>33970</c:v>
                </c:pt>
                <c:pt idx="121">
                  <c:v>34001</c:v>
                </c:pt>
                <c:pt idx="122">
                  <c:v>34029</c:v>
                </c:pt>
                <c:pt idx="123">
                  <c:v>34060</c:v>
                </c:pt>
                <c:pt idx="124">
                  <c:v>34090</c:v>
                </c:pt>
                <c:pt idx="125">
                  <c:v>34121</c:v>
                </c:pt>
                <c:pt idx="126">
                  <c:v>34151</c:v>
                </c:pt>
                <c:pt idx="127">
                  <c:v>34182</c:v>
                </c:pt>
                <c:pt idx="128">
                  <c:v>34213</c:v>
                </c:pt>
                <c:pt idx="129">
                  <c:v>34243</c:v>
                </c:pt>
                <c:pt idx="130">
                  <c:v>34274</c:v>
                </c:pt>
                <c:pt idx="131">
                  <c:v>34304</c:v>
                </c:pt>
                <c:pt idx="132">
                  <c:v>34335</c:v>
                </c:pt>
                <c:pt idx="133">
                  <c:v>34366</c:v>
                </c:pt>
                <c:pt idx="134">
                  <c:v>34394</c:v>
                </c:pt>
                <c:pt idx="135">
                  <c:v>34425</c:v>
                </c:pt>
                <c:pt idx="136">
                  <c:v>34455</c:v>
                </c:pt>
                <c:pt idx="137">
                  <c:v>34486</c:v>
                </c:pt>
                <c:pt idx="138">
                  <c:v>34516</c:v>
                </c:pt>
                <c:pt idx="139">
                  <c:v>34547</c:v>
                </c:pt>
                <c:pt idx="140">
                  <c:v>34578</c:v>
                </c:pt>
                <c:pt idx="141">
                  <c:v>34608</c:v>
                </c:pt>
                <c:pt idx="142">
                  <c:v>34639</c:v>
                </c:pt>
                <c:pt idx="143">
                  <c:v>34669</c:v>
                </c:pt>
                <c:pt idx="144">
                  <c:v>34700</c:v>
                </c:pt>
                <c:pt idx="145">
                  <c:v>34731</c:v>
                </c:pt>
                <c:pt idx="146">
                  <c:v>34759</c:v>
                </c:pt>
                <c:pt idx="147">
                  <c:v>34790</c:v>
                </c:pt>
                <c:pt idx="148">
                  <c:v>34820</c:v>
                </c:pt>
                <c:pt idx="149">
                  <c:v>34851</c:v>
                </c:pt>
                <c:pt idx="150">
                  <c:v>34881</c:v>
                </c:pt>
                <c:pt idx="151">
                  <c:v>34912</c:v>
                </c:pt>
                <c:pt idx="152">
                  <c:v>34943</c:v>
                </c:pt>
                <c:pt idx="153">
                  <c:v>34973</c:v>
                </c:pt>
                <c:pt idx="154">
                  <c:v>35004</c:v>
                </c:pt>
                <c:pt idx="155">
                  <c:v>35034</c:v>
                </c:pt>
                <c:pt idx="156">
                  <c:v>35065</c:v>
                </c:pt>
                <c:pt idx="157">
                  <c:v>35096</c:v>
                </c:pt>
                <c:pt idx="158">
                  <c:v>35125</c:v>
                </c:pt>
                <c:pt idx="159">
                  <c:v>35156</c:v>
                </c:pt>
                <c:pt idx="160">
                  <c:v>35186</c:v>
                </c:pt>
              </c:numCache>
            </c:numRef>
          </c:xVal>
          <c:yVal>
            <c:numRef>
              <c:f>GR2M!$I$40:$I$200</c:f>
              <c:numCache>
                <c:formatCode>0.00</c:formatCode>
                <c:ptCount val="161"/>
                <c:pt idx="0">
                  <c:v>1068.1411741920078</c:v>
                </c:pt>
                <c:pt idx="1">
                  <c:v>1061.4153589810981</c:v>
                </c:pt>
                <c:pt idx="2">
                  <c:v>1024.640133503576</c:v>
                </c:pt>
                <c:pt idx="3">
                  <c:v>962.4986740288723</c:v>
                </c:pt>
                <c:pt idx="4">
                  <c:v>919.36325866614607</c:v>
                </c:pt>
                <c:pt idx="5">
                  <c:v>886.40363907259598</c:v>
                </c:pt>
                <c:pt idx="6">
                  <c:v>855.58966140302709</c:v>
                </c:pt>
                <c:pt idx="7">
                  <c:v>828.7505721750581</c:v>
                </c:pt>
                <c:pt idx="8">
                  <c:v>806.50709593011163</c:v>
                </c:pt>
                <c:pt idx="9">
                  <c:v>791.27896635735419</c:v>
                </c:pt>
                <c:pt idx="10">
                  <c:v>790.35820836667199</c:v>
                </c:pt>
                <c:pt idx="11">
                  <c:v>783.57636134757104</c:v>
                </c:pt>
                <c:pt idx="12">
                  <c:v>806.16950865724016</c:v>
                </c:pt>
                <c:pt idx="13">
                  <c:v>776.95572323353372</c:v>
                </c:pt>
                <c:pt idx="14">
                  <c:v>788.20514032020674</c:v>
                </c:pt>
                <c:pt idx="15">
                  <c:v>762.17788710799084</c:v>
                </c:pt>
                <c:pt idx="16">
                  <c:v>729.21803888133559</c:v>
                </c:pt>
                <c:pt idx="17">
                  <c:v>710.14040596706855</c:v>
                </c:pt>
                <c:pt idx="18">
                  <c:v>691.6331642787701</c:v>
                </c:pt>
                <c:pt idx="19">
                  <c:v>675.27922689892262</c:v>
                </c:pt>
                <c:pt idx="20">
                  <c:v>663.21457048942705</c:v>
                </c:pt>
                <c:pt idx="21">
                  <c:v>668.57112643482765</c:v>
                </c:pt>
                <c:pt idx="22">
                  <c:v>671.19103871653874</c:v>
                </c:pt>
                <c:pt idx="23">
                  <c:v>688.66225062852448</c:v>
                </c:pt>
                <c:pt idx="24">
                  <c:v>704.19278077173476</c:v>
                </c:pt>
                <c:pt idx="25">
                  <c:v>714.44783722111879</c:v>
                </c:pt>
                <c:pt idx="26">
                  <c:v>693.549798236274</c:v>
                </c:pt>
                <c:pt idx="27">
                  <c:v>666.72144311639533</c:v>
                </c:pt>
                <c:pt idx="28">
                  <c:v>640.97599230603248</c:v>
                </c:pt>
                <c:pt idx="29">
                  <c:v>626.25773773329263</c:v>
                </c:pt>
                <c:pt idx="30">
                  <c:v>611.7281252108595</c:v>
                </c:pt>
                <c:pt idx="31">
                  <c:v>599.1388934504148</c:v>
                </c:pt>
                <c:pt idx="32">
                  <c:v>588.78438612095931</c:v>
                </c:pt>
                <c:pt idx="33">
                  <c:v>599.20069195841165</c:v>
                </c:pt>
                <c:pt idx="34">
                  <c:v>600.23526651627651</c:v>
                </c:pt>
                <c:pt idx="35">
                  <c:v>624.73735983858182</c:v>
                </c:pt>
                <c:pt idx="36">
                  <c:v>652.38194003464662</c:v>
                </c:pt>
                <c:pt idx="37">
                  <c:v>673.74420115540158</c:v>
                </c:pt>
                <c:pt idx="38">
                  <c:v>650.34879691261801</c:v>
                </c:pt>
                <c:pt idx="39">
                  <c:v>630.29777440811631</c:v>
                </c:pt>
                <c:pt idx="40">
                  <c:v>614.99675593072868</c:v>
                </c:pt>
                <c:pt idx="41">
                  <c:v>602.53428191660112</c:v>
                </c:pt>
                <c:pt idx="42">
                  <c:v>588.96061368507446</c:v>
                </c:pt>
                <c:pt idx="43">
                  <c:v>576.9823466116311</c:v>
                </c:pt>
                <c:pt idx="44">
                  <c:v>570.43812676734285</c:v>
                </c:pt>
                <c:pt idx="45">
                  <c:v>578.94935510755283</c:v>
                </c:pt>
                <c:pt idx="46">
                  <c:v>654.70584530112967</c:v>
                </c:pt>
                <c:pt idx="47">
                  <c:v>659.4078115739452</c:v>
                </c:pt>
                <c:pt idx="48">
                  <c:v>684.95465599964393</c:v>
                </c:pt>
                <c:pt idx="49">
                  <c:v>682.83014228796992</c:v>
                </c:pt>
                <c:pt idx="50">
                  <c:v>709.78584068220835</c:v>
                </c:pt>
                <c:pt idx="51">
                  <c:v>671.27027136038032</c:v>
                </c:pt>
                <c:pt idx="52">
                  <c:v>645.00518079960568</c:v>
                </c:pt>
                <c:pt idx="53">
                  <c:v>632.38756708503138</c:v>
                </c:pt>
                <c:pt idx="54">
                  <c:v>617.60422453921149</c:v>
                </c:pt>
                <c:pt idx="55">
                  <c:v>604.94184645682901</c:v>
                </c:pt>
                <c:pt idx="56">
                  <c:v>594.85784036525399</c:v>
                </c:pt>
                <c:pt idx="57">
                  <c:v>607.82075766628486</c:v>
                </c:pt>
                <c:pt idx="58">
                  <c:v>607.83556505554714</c:v>
                </c:pt>
                <c:pt idx="59">
                  <c:v>654.88440310904525</c:v>
                </c:pt>
                <c:pt idx="60">
                  <c:v>665.34901837311031</c:v>
                </c:pt>
                <c:pt idx="61">
                  <c:v>715.31762147644952</c:v>
                </c:pt>
                <c:pt idx="62">
                  <c:v>730.8669683918456</c:v>
                </c:pt>
                <c:pt idx="63">
                  <c:v>703.77866357487517</c:v>
                </c:pt>
                <c:pt idx="64">
                  <c:v>676.8401625463506</c:v>
                </c:pt>
                <c:pt idx="65">
                  <c:v>661.88137936209841</c:v>
                </c:pt>
                <c:pt idx="66">
                  <c:v>647.31848942817282</c:v>
                </c:pt>
                <c:pt idx="67">
                  <c:v>633.01724228994567</c:v>
                </c:pt>
                <c:pt idx="68">
                  <c:v>621.79157352523907</c:v>
                </c:pt>
                <c:pt idx="69">
                  <c:v>624.13905815140265</c:v>
                </c:pt>
                <c:pt idx="70">
                  <c:v>616.27283427683244</c:v>
                </c:pt>
                <c:pt idx="71">
                  <c:v>672.31363951467938</c:v>
                </c:pt>
                <c:pt idx="72">
                  <c:v>680.43086747973382</c:v>
                </c:pt>
                <c:pt idx="73">
                  <c:v>674.3116786778362</c:v>
                </c:pt>
                <c:pt idx="74">
                  <c:v>668.61342440609883</c:v>
                </c:pt>
                <c:pt idx="75">
                  <c:v>631.9092272317755</c:v>
                </c:pt>
                <c:pt idx="76">
                  <c:v>609.60788199666661</c:v>
                </c:pt>
                <c:pt idx="77">
                  <c:v>598.76985521956863</c:v>
                </c:pt>
                <c:pt idx="78">
                  <c:v>585.34179068917672</c:v>
                </c:pt>
                <c:pt idx="79">
                  <c:v>573.46976735586202</c:v>
                </c:pt>
                <c:pt idx="80">
                  <c:v>564.83155023497272</c:v>
                </c:pt>
                <c:pt idx="81">
                  <c:v>560.67737367393613</c:v>
                </c:pt>
                <c:pt idx="82">
                  <c:v>564.80998630782676</c:v>
                </c:pt>
                <c:pt idx="83">
                  <c:v>583.4934301444373</c:v>
                </c:pt>
                <c:pt idx="84">
                  <c:v>629.58118991100616</c:v>
                </c:pt>
                <c:pt idx="85">
                  <c:v>610.88941527537258</c:v>
                </c:pt>
                <c:pt idx="86">
                  <c:v>609.69977187847587</c:v>
                </c:pt>
                <c:pt idx="87">
                  <c:v>596.21694337630458</c:v>
                </c:pt>
                <c:pt idx="88">
                  <c:v>579.88277114064363</c:v>
                </c:pt>
                <c:pt idx="89">
                  <c:v>567.56827560873876</c:v>
                </c:pt>
                <c:pt idx="90">
                  <c:v>555.28699022615729</c:v>
                </c:pt>
                <c:pt idx="91">
                  <c:v>544.43610742803651</c:v>
                </c:pt>
                <c:pt idx="92">
                  <c:v>535.80377720587001</c:v>
                </c:pt>
                <c:pt idx="93">
                  <c:v>539.88177877551584</c:v>
                </c:pt>
                <c:pt idx="94">
                  <c:v>540.42518456256437</c:v>
                </c:pt>
                <c:pt idx="95">
                  <c:v>548.57200942801944</c:v>
                </c:pt>
                <c:pt idx="96">
                  <c:v>602.55512511488325</c:v>
                </c:pt>
                <c:pt idx="97">
                  <c:v>608.09454373803351</c:v>
                </c:pt>
                <c:pt idx="98">
                  <c:v>657.16483855208753</c:v>
                </c:pt>
                <c:pt idx="99">
                  <c:v>638.46971145745113</c:v>
                </c:pt>
                <c:pt idx="100">
                  <c:v>618.3978583284669</c:v>
                </c:pt>
                <c:pt idx="101">
                  <c:v>606.9815704544958</c:v>
                </c:pt>
                <c:pt idx="102">
                  <c:v>593.233784133114</c:v>
                </c:pt>
                <c:pt idx="103">
                  <c:v>581.07754240981694</c:v>
                </c:pt>
                <c:pt idx="104">
                  <c:v>571.32786344748138</c:v>
                </c:pt>
                <c:pt idx="105">
                  <c:v>577.8274077020078</c:v>
                </c:pt>
                <c:pt idx="106">
                  <c:v>599.01300348969517</c:v>
                </c:pt>
                <c:pt idx="107">
                  <c:v>684.99808972216454</c:v>
                </c:pt>
                <c:pt idx="108">
                  <c:v>730.13375456094332</c:v>
                </c:pt>
                <c:pt idx="109">
                  <c:v>706.05041607586031</c:v>
                </c:pt>
                <c:pt idx="110">
                  <c:v>680.83456006232018</c:v>
                </c:pt>
                <c:pt idx="111">
                  <c:v>645.18875452851944</c:v>
                </c:pt>
                <c:pt idx="112">
                  <c:v>632.05809934930255</c:v>
                </c:pt>
                <c:pt idx="113">
                  <c:v>624.99143406893131</c:v>
                </c:pt>
                <c:pt idx="114">
                  <c:v>610.51456844795177</c:v>
                </c:pt>
                <c:pt idx="115">
                  <c:v>597.71110553309984</c:v>
                </c:pt>
                <c:pt idx="116">
                  <c:v>587.66601399303102</c:v>
                </c:pt>
                <c:pt idx="117">
                  <c:v>579.46157030431505</c:v>
                </c:pt>
                <c:pt idx="118">
                  <c:v>606.41803247103962</c:v>
                </c:pt>
                <c:pt idx="119">
                  <c:v>664.57068935901395</c:v>
                </c:pt>
                <c:pt idx="120">
                  <c:v>666.05742003823877</c:v>
                </c:pt>
                <c:pt idx="121">
                  <c:v>675.31155332318212</c:v>
                </c:pt>
                <c:pt idx="122">
                  <c:v>666.82742580627678</c:v>
                </c:pt>
                <c:pt idx="123">
                  <c:v>631.97150418632305</c:v>
                </c:pt>
                <c:pt idx="124">
                  <c:v>629.20872078406455</c:v>
                </c:pt>
                <c:pt idx="125">
                  <c:v>615.16572615592509</c:v>
                </c:pt>
                <c:pt idx="126">
                  <c:v>601.09145802416617</c:v>
                </c:pt>
                <c:pt idx="127">
                  <c:v>588.6452307290881</c:v>
                </c:pt>
                <c:pt idx="128">
                  <c:v>579.01023035485161</c:v>
                </c:pt>
                <c:pt idx="129">
                  <c:v>578.9016129860621</c:v>
                </c:pt>
                <c:pt idx="130">
                  <c:v>578.65493259205482</c:v>
                </c:pt>
                <c:pt idx="131">
                  <c:v>594.77095435265448</c:v>
                </c:pt>
                <c:pt idx="132">
                  <c:v>653.14153256463601</c:v>
                </c:pt>
                <c:pt idx="133">
                  <c:v>671.15815194423794</c:v>
                </c:pt>
                <c:pt idx="134">
                  <c:v>673.48551550430932</c:v>
                </c:pt>
                <c:pt idx="135">
                  <c:v>639.1195268337533</c:v>
                </c:pt>
                <c:pt idx="136">
                  <c:v>616.79582362013275</c:v>
                </c:pt>
                <c:pt idx="137">
                  <c:v>605.44600669830561</c:v>
                </c:pt>
                <c:pt idx="138">
                  <c:v>591.75859930409183</c:v>
                </c:pt>
                <c:pt idx="139">
                  <c:v>579.6560141888242</c:v>
                </c:pt>
                <c:pt idx="140">
                  <c:v>575.161371329948</c:v>
                </c:pt>
                <c:pt idx="141">
                  <c:v>584.45126306261159</c:v>
                </c:pt>
                <c:pt idx="142">
                  <c:v>701.53144726644712</c:v>
                </c:pt>
                <c:pt idx="143">
                  <c:v>734.52184808829588</c:v>
                </c:pt>
                <c:pt idx="144">
                  <c:v>734.37918171455181</c:v>
                </c:pt>
                <c:pt idx="145">
                  <c:v>751.80558080537151</c:v>
                </c:pt>
                <c:pt idx="146">
                  <c:v>734.23179333394978</c:v>
                </c:pt>
                <c:pt idx="147">
                  <c:v>703.79937610231775</c:v>
                </c:pt>
                <c:pt idx="148">
                  <c:v>680.7893919872954</c:v>
                </c:pt>
                <c:pt idx="149">
                  <c:v>664.73362967637468</c:v>
                </c:pt>
                <c:pt idx="150">
                  <c:v>648.79979805334312</c:v>
                </c:pt>
                <c:pt idx="151">
                  <c:v>634.4319762881712</c:v>
                </c:pt>
                <c:pt idx="152">
                  <c:v>623.2866439224141</c:v>
                </c:pt>
                <c:pt idx="153">
                  <c:v>617.00366607747571</c:v>
                </c:pt>
                <c:pt idx="154">
                  <c:v>629.02019425116896</c:v>
                </c:pt>
                <c:pt idx="155">
                  <c:v>634.75443485559697</c:v>
                </c:pt>
                <c:pt idx="156">
                  <c:v>679.28765226683174</c:v>
                </c:pt>
                <c:pt idx="157">
                  <c:v>683.39518322348192</c:v>
                </c:pt>
                <c:pt idx="158">
                  <c:v>689.61127960286285</c:v>
                </c:pt>
                <c:pt idx="159">
                  <c:v>662.6767599846745</c:v>
                </c:pt>
                <c:pt idx="160">
                  <c:v>637.33474506086691</c:v>
                </c:pt>
              </c:numCache>
            </c:numRef>
          </c:yVal>
          <c:smooth val="0"/>
          <c:extLst>
            <c:ext xmlns:c16="http://schemas.microsoft.com/office/drawing/2014/chart" uri="{C3380CC4-5D6E-409C-BE32-E72D297353CC}">
              <c16:uniqueId val="{00000000-0162-4650-B2FB-549B6848AC27}"/>
            </c:ext>
          </c:extLst>
        </c:ser>
        <c:dLbls>
          <c:showLegendKey val="0"/>
          <c:showVal val="0"/>
          <c:showCatName val="0"/>
          <c:showSerName val="0"/>
          <c:showPercent val="0"/>
          <c:showBubbleSize val="0"/>
        </c:dLbls>
        <c:axId val="78165504"/>
        <c:axId val="78167040"/>
      </c:scatterChart>
      <c:valAx>
        <c:axId val="78165504"/>
        <c:scaling>
          <c:orientation val="minMax"/>
        </c:scaling>
        <c:delete val="0"/>
        <c:axPos val="b"/>
        <c:numFmt formatCode="mmm\-yy"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78167040"/>
        <c:crosses val="autoZero"/>
        <c:crossBetween val="midCat"/>
      </c:valAx>
      <c:valAx>
        <c:axId val="78167040"/>
        <c:scaling>
          <c:orientation val="minMax"/>
        </c:scaling>
        <c:delete val="0"/>
        <c:axPos val="l"/>
        <c:majorGridlines>
          <c:spPr>
            <a:ln w="3175">
              <a:solidFill>
                <a:srgbClr val="000000"/>
              </a:solidFill>
              <a:prstDash val="sysDash"/>
            </a:ln>
          </c:spPr>
        </c:majorGridlines>
        <c:title>
          <c:tx>
            <c:rich>
              <a:bodyPr/>
              <a:lstStyle/>
              <a:p>
                <a:pPr>
                  <a:defRPr sz="1000" b="1" i="0" u="none" strike="noStrike" baseline="0">
                    <a:solidFill>
                      <a:srgbClr val="000000"/>
                    </a:solidFill>
                    <a:latin typeface="Arial"/>
                    <a:ea typeface="Arial"/>
                    <a:cs typeface="Arial"/>
                  </a:defRPr>
                </a:pPr>
                <a:r>
                  <a:rPr lang="en-US"/>
                  <a:t>Niveau S du réservoir de production</a:t>
                </a:r>
              </a:p>
            </c:rich>
          </c:tx>
          <c:layout>
            <c:manualLayout>
              <c:xMode val="edge"/>
              <c:yMode val="edge"/>
              <c:x val="1.1458333333333341E-2"/>
              <c:y val="0.2866779089376063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78165504"/>
        <c:crosses val="autoZero"/>
        <c:crossBetween val="midCat"/>
      </c:valAx>
      <c:spPr>
        <a:noFill/>
        <a:ln w="12700">
          <a:solidFill>
            <a:srgbClr val="000000"/>
          </a:solid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5E-2"/>
          <c:y val="3.5413153456998352E-2"/>
          <c:w val="0.90104166666666663"/>
          <c:h val="0.89544688026981445"/>
        </c:manualLayout>
      </c:layout>
      <c:scatterChart>
        <c:scatterStyle val="lineMarker"/>
        <c:varyColors val="0"/>
        <c:ser>
          <c:idx val="0"/>
          <c:order val="0"/>
          <c:spPr>
            <a:ln w="12700">
              <a:solidFill>
                <a:srgbClr val="000080"/>
              </a:solidFill>
              <a:prstDash val="solid"/>
            </a:ln>
          </c:spPr>
          <c:marker>
            <c:symbol val="none"/>
          </c:marker>
          <c:xVal>
            <c:numRef>
              <c:f>GR2M!$A$40:$A$200</c:f>
              <c:numCache>
                <c:formatCode>mmm\-yy</c:formatCode>
                <c:ptCount val="161"/>
                <c:pt idx="0">
                  <c:v>30317</c:v>
                </c:pt>
                <c:pt idx="1">
                  <c:v>30348</c:v>
                </c:pt>
                <c:pt idx="2">
                  <c:v>30376</c:v>
                </c:pt>
                <c:pt idx="3">
                  <c:v>30407</c:v>
                </c:pt>
                <c:pt idx="4">
                  <c:v>30437</c:v>
                </c:pt>
                <c:pt idx="5">
                  <c:v>30468</c:v>
                </c:pt>
                <c:pt idx="6">
                  <c:v>30498</c:v>
                </c:pt>
                <c:pt idx="7">
                  <c:v>30529</c:v>
                </c:pt>
                <c:pt idx="8">
                  <c:v>30560</c:v>
                </c:pt>
                <c:pt idx="9">
                  <c:v>30590</c:v>
                </c:pt>
                <c:pt idx="10">
                  <c:v>30621</c:v>
                </c:pt>
                <c:pt idx="11">
                  <c:v>30651</c:v>
                </c:pt>
                <c:pt idx="12">
                  <c:v>30682</c:v>
                </c:pt>
                <c:pt idx="13">
                  <c:v>30713</c:v>
                </c:pt>
                <c:pt idx="14">
                  <c:v>30742</c:v>
                </c:pt>
                <c:pt idx="15">
                  <c:v>30773</c:v>
                </c:pt>
                <c:pt idx="16">
                  <c:v>30803</c:v>
                </c:pt>
                <c:pt idx="17">
                  <c:v>30834</c:v>
                </c:pt>
                <c:pt idx="18">
                  <c:v>30864</c:v>
                </c:pt>
                <c:pt idx="19">
                  <c:v>30895</c:v>
                </c:pt>
                <c:pt idx="20">
                  <c:v>30926</c:v>
                </c:pt>
                <c:pt idx="21">
                  <c:v>30956</c:v>
                </c:pt>
                <c:pt idx="22">
                  <c:v>30987</c:v>
                </c:pt>
                <c:pt idx="23">
                  <c:v>31017</c:v>
                </c:pt>
                <c:pt idx="24">
                  <c:v>31048</c:v>
                </c:pt>
                <c:pt idx="25">
                  <c:v>31079</c:v>
                </c:pt>
                <c:pt idx="26">
                  <c:v>31107</c:v>
                </c:pt>
                <c:pt idx="27">
                  <c:v>31138</c:v>
                </c:pt>
                <c:pt idx="28">
                  <c:v>31168</c:v>
                </c:pt>
                <c:pt idx="29">
                  <c:v>31199</c:v>
                </c:pt>
                <c:pt idx="30">
                  <c:v>31229</c:v>
                </c:pt>
                <c:pt idx="31">
                  <c:v>31260</c:v>
                </c:pt>
                <c:pt idx="32">
                  <c:v>31291</c:v>
                </c:pt>
                <c:pt idx="33">
                  <c:v>31321</c:v>
                </c:pt>
                <c:pt idx="34">
                  <c:v>31352</c:v>
                </c:pt>
                <c:pt idx="35">
                  <c:v>31382</c:v>
                </c:pt>
                <c:pt idx="36">
                  <c:v>31413</c:v>
                </c:pt>
                <c:pt idx="37">
                  <c:v>31444</c:v>
                </c:pt>
                <c:pt idx="38">
                  <c:v>31472</c:v>
                </c:pt>
                <c:pt idx="39">
                  <c:v>31503</c:v>
                </c:pt>
                <c:pt idx="40">
                  <c:v>31533</c:v>
                </c:pt>
                <c:pt idx="41">
                  <c:v>31564</c:v>
                </c:pt>
                <c:pt idx="42">
                  <c:v>31594</c:v>
                </c:pt>
                <c:pt idx="43">
                  <c:v>31625</c:v>
                </c:pt>
                <c:pt idx="44">
                  <c:v>31656</c:v>
                </c:pt>
                <c:pt idx="45">
                  <c:v>31686</c:v>
                </c:pt>
                <c:pt idx="46">
                  <c:v>31717</c:v>
                </c:pt>
                <c:pt idx="47">
                  <c:v>31747</c:v>
                </c:pt>
                <c:pt idx="48">
                  <c:v>31778</c:v>
                </c:pt>
                <c:pt idx="49">
                  <c:v>31809</c:v>
                </c:pt>
                <c:pt idx="50">
                  <c:v>31837</c:v>
                </c:pt>
                <c:pt idx="51">
                  <c:v>31868</c:v>
                </c:pt>
                <c:pt idx="52">
                  <c:v>31898</c:v>
                </c:pt>
                <c:pt idx="53">
                  <c:v>31929</c:v>
                </c:pt>
                <c:pt idx="54">
                  <c:v>31959</c:v>
                </c:pt>
                <c:pt idx="55">
                  <c:v>31990</c:v>
                </c:pt>
                <c:pt idx="56">
                  <c:v>32021</c:v>
                </c:pt>
                <c:pt idx="57">
                  <c:v>32051</c:v>
                </c:pt>
                <c:pt idx="58">
                  <c:v>32082</c:v>
                </c:pt>
                <c:pt idx="59">
                  <c:v>32112</c:v>
                </c:pt>
                <c:pt idx="60">
                  <c:v>32143</c:v>
                </c:pt>
                <c:pt idx="61">
                  <c:v>32174</c:v>
                </c:pt>
                <c:pt idx="62">
                  <c:v>32203</c:v>
                </c:pt>
                <c:pt idx="63">
                  <c:v>32234</c:v>
                </c:pt>
                <c:pt idx="64">
                  <c:v>32264</c:v>
                </c:pt>
                <c:pt idx="65">
                  <c:v>32295</c:v>
                </c:pt>
                <c:pt idx="66">
                  <c:v>32325</c:v>
                </c:pt>
                <c:pt idx="67">
                  <c:v>32356</c:v>
                </c:pt>
                <c:pt idx="68">
                  <c:v>32387</c:v>
                </c:pt>
                <c:pt idx="69">
                  <c:v>32417</c:v>
                </c:pt>
                <c:pt idx="70">
                  <c:v>32448</c:v>
                </c:pt>
                <c:pt idx="71">
                  <c:v>32478</c:v>
                </c:pt>
                <c:pt idx="72">
                  <c:v>32509</c:v>
                </c:pt>
                <c:pt idx="73">
                  <c:v>32540</c:v>
                </c:pt>
                <c:pt idx="74">
                  <c:v>32568</c:v>
                </c:pt>
                <c:pt idx="75">
                  <c:v>32599</c:v>
                </c:pt>
                <c:pt idx="76">
                  <c:v>32629</c:v>
                </c:pt>
                <c:pt idx="77">
                  <c:v>32660</c:v>
                </c:pt>
                <c:pt idx="78">
                  <c:v>32690</c:v>
                </c:pt>
                <c:pt idx="79">
                  <c:v>32721</c:v>
                </c:pt>
                <c:pt idx="80">
                  <c:v>32752</c:v>
                </c:pt>
                <c:pt idx="81">
                  <c:v>32782</c:v>
                </c:pt>
                <c:pt idx="82">
                  <c:v>32813</c:v>
                </c:pt>
                <c:pt idx="83">
                  <c:v>32843</c:v>
                </c:pt>
                <c:pt idx="84">
                  <c:v>32874</c:v>
                </c:pt>
                <c:pt idx="85">
                  <c:v>32905</c:v>
                </c:pt>
                <c:pt idx="86">
                  <c:v>32933</c:v>
                </c:pt>
                <c:pt idx="87">
                  <c:v>32964</c:v>
                </c:pt>
                <c:pt idx="88">
                  <c:v>32994</c:v>
                </c:pt>
                <c:pt idx="89">
                  <c:v>33025</c:v>
                </c:pt>
                <c:pt idx="90">
                  <c:v>33055</c:v>
                </c:pt>
                <c:pt idx="91">
                  <c:v>33086</c:v>
                </c:pt>
                <c:pt idx="92">
                  <c:v>33117</c:v>
                </c:pt>
                <c:pt idx="93">
                  <c:v>33147</c:v>
                </c:pt>
                <c:pt idx="94">
                  <c:v>33178</c:v>
                </c:pt>
                <c:pt idx="95">
                  <c:v>33208</c:v>
                </c:pt>
                <c:pt idx="96">
                  <c:v>33239</c:v>
                </c:pt>
                <c:pt idx="97">
                  <c:v>33270</c:v>
                </c:pt>
                <c:pt idx="98">
                  <c:v>33298</c:v>
                </c:pt>
                <c:pt idx="99">
                  <c:v>33329</c:v>
                </c:pt>
                <c:pt idx="100">
                  <c:v>33359</c:v>
                </c:pt>
                <c:pt idx="101">
                  <c:v>33390</c:v>
                </c:pt>
                <c:pt idx="102">
                  <c:v>33420</c:v>
                </c:pt>
                <c:pt idx="103">
                  <c:v>33451</c:v>
                </c:pt>
                <c:pt idx="104">
                  <c:v>33482</c:v>
                </c:pt>
                <c:pt idx="105">
                  <c:v>33512</c:v>
                </c:pt>
                <c:pt idx="106">
                  <c:v>33543</c:v>
                </c:pt>
                <c:pt idx="107">
                  <c:v>33573</c:v>
                </c:pt>
                <c:pt idx="108">
                  <c:v>33604</c:v>
                </c:pt>
                <c:pt idx="109">
                  <c:v>33635</c:v>
                </c:pt>
                <c:pt idx="110">
                  <c:v>33664</c:v>
                </c:pt>
                <c:pt idx="111">
                  <c:v>33695</c:v>
                </c:pt>
                <c:pt idx="112">
                  <c:v>33725</c:v>
                </c:pt>
                <c:pt idx="113">
                  <c:v>33756</c:v>
                </c:pt>
                <c:pt idx="114">
                  <c:v>33786</c:v>
                </c:pt>
                <c:pt idx="115">
                  <c:v>33817</c:v>
                </c:pt>
                <c:pt idx="116">
                  <c:v>33848</c:v>
                </c:pt>
                <c:pt idx="117">
                  <c:v>33878</c:v>
                </c:pt>
                <c:pt idx="118">
                  <c:v>33909</c:v>
                </c:pt>
                <c:pt idx="119">
                  <c:v>33939</c:v>
                </c:pt>
                <c:pt idx="120">
                  <c:v>33970</c:v>
                </c:pt>
                <c:pt idx="121">
                  <c:v>34001</c:v>
                </c:pt>
                <c:pt idx="122">
                  <c:v>34029</c:v>
                </c:pt>
                <c:pt idx="123">
                  <c:v>34060</c:v>
                </c:pt>
                <c:pt idx="124">
                  <c:v>34090</c:v>
                </c:pt>
                <c:pt idx="125">
                  <c:v>34121</c:v>
                </c:pt>
                <c:pt idx="126">
                  <c:v>34151</c:v>
                </c:pt>
                <c:pt idx="127">
                  <c:v>34182</c:v>
                </c:pt>
                <c:pt idx="128">
                  <c:v>34213</c:v>
                </c:pt>
                <c:pt idx="129">
                  <c:v>34243</c:v>
                </c:pt>
                <c:pt idx="130">
                  <c:v>34274</c:v>
                </c:pt>
                <c:pt idx="131">
                  <c:v>34304</c:v>
                </c:pt>
                <c:pt idx="132">
                  <c:v>34335</c:v>
                </c:pt>
                <c:pt idx="133">
                  <c:v>34366</c:v>
                </c:pt>
                <c:pt idx="134">
                  <c:v>34394</c:v>
                </c:pt>
                <c:pt idx="135">
                  <c:v>34425</c:v>
                </c:pt>
                <c:pt idx="136">
                  <c:v>34455</c:v>
                </c:pt>
                <c:pt idx="137">
                  <c:v>34486</c:v>
                </c:pt>
                <c:pt idx="138">
                  <c:v>34516</c:v>
                </c:pt>
                <c:pt idx="139">
                  <c:v>34547</c:v>
                </c:pt>
                <c:pt idx="140">
                  <c:v>34578</c:v>
                </c:pt>
                <c:pt idx="141">
                  <c:v>34608</c:v>
                </c:pt>
                <c:pt idx="142">
                  <c:v>34639</c:v>
                </c:pt>
                <c:pt idx="143">
                  <c:v>34669</c:v>
                </c:pt>
                <c:pt idx="144">
                  <c:v>34700</c:v>
                </c:pt>
                <c:pt idx="145">
                  <c:v>34731</c:v>
                </c:pt>
                <c:pt idx="146">
                  <c:v>34759</c:v>
                </c:pt>
                <c:pt idx="147">
                  <c:v>34790</c:v>
                </c:pt>
                <c:pt idx="148">
                  <c:v>34820</c:v>
                </c:pt>
                <c:pt idx="149">
                  <c:v>34851</c:v>
                </c:pt>
                <c:pt idx="150">
                  <c:v>34881</c:v>
                </c:pt>
                <c:pt idx="151">
                  <c:v>34912</c:v>
                </c:pt>
                <c:pt idx="152">
                  <c:v>34943</c:v>
                </c:pt>
                <c:pt idx="153">
                  <c:v>34973</c:v>
                </c:pt>
                <c:pt idx="154">
                  <c:v>35004</c:v>
                </c:pt>
                <c:pt idx="155">
                  <c:v>35034</c:v>
                </c:pt>
                <c:pt idx="156">
                  <c:v>35065</c:v>
                </c:pt>
                <c:pt idx="157">
                  <c:v>35096</c:v>
                </c:pt>
                <c:pt idx="158">
                  <c:v>35125</c:v>
                </c:pt>
                <c:pt idx="159">
                  <c:v>35156</c:v>
                </c:pt>
                <c:pt idx="160">
                  <c:v>35186</c:v>
                </c:pt>
              </c:numCache>
            </c:numRef>
          </c:xVal>
          <c:yVal>
            <c:numRef>
              <c:f>GR2M!$O$40:$O$200</c:f>
              <c:numCache>
                <c:formatCode>0.00</c:formatCode>
                <c:ptCount val="161"/>
                <c:pt idx="0">
                  <c:v>31.711670557272321</c:v>
                </c:pt>
                <c:pt idx="1">
                  <c:v>33.462009852995124</c:v>
                </c:pt>
                <c:pt idx="2">
                  <c:v>31.488420447883151</c:v>
                </c:pt>
                <c:pt idx="3">
                  <c:v>27.514402123371994</c:v>
                </c:pt>
                <c:pt idx="4">
                  <c:v>24.960950516580859</c:v>
                </c:pt>
                <c:pt idx="5">
                  <c:v>22.629572024112949</c:v>
                </c:pt>
                <c:pt idx="6">
                  <c:v>20.949045189525783</c:v>
                </c:pt>
                <c:pt idx="7">
                  <c:v>19.601539495573299</c:v>
                </c:pt>
                <c:pt idx="8">
                  <c:v>18.491230967487375</c:v>
                </c:pt>
                <c:pt idx="9">
                  <c:v>17.912689242947959</c:v>
                </c:pt>
                <c:pt idx="10">
                  <c:v>18.746001086486856</c:v>
                </c:pt>
                <c:pt idx="11">
                  <c:v>18.265788585648622</c:v>
                </c:pt>
                <c:pt idx="12">
                  <c:v>20.68698618742884</c:v>
                </c:pt>
                <c:pt idx="13">
                  <c:v>18.156630585748793</c:v>
                </c:pt>
                <c:pt idx="14">
                  <c:v>20.571400282843314</c:v>
                </c:pt>
                <c:pt idx="15">
                  <c:v>19.090930066005157</c:v>
                </c:pt>
                <c:pt idx="16">
                  <c:v>16.415642193211184</c:v>
                </c:pt>
                <c:pt idx="17">
                  <c:v>14.834893702593865</c:v>
                </c:pt>
                <c:pt idx="18">
                  <c:v>13.711768382900809</c:v>
                </c:pt>
                <c:pt idx="19">
                  <c:v>12.835364119231867</c:v>
                </c:pt>
                <c:pt idx="20">
                  <c:v>12.231039103431996</c:v>
                </c:pt>
                <c:pt idx="21">
                  <c:v>12.869867126517583</c:v>
                </c:pt>
                <c:pt idx="22">
                  <c:v>13.294916651109789</c:v>
                </c:pt>
                <c:pt idx="23">
                  <c:v>14.479025592401445</c:v>
                </c:pt>
                <c:pt idx="24">
                  <c:v>15.55988685602345</c:v>
                </c:pt>
                <c:pt idx="25">
                  <c:v>16.399201987304046</c:v>
                </c:pt>
                <c:pt idx="26">
                  <c:v>15.248899783616432</c:v>
                </c:pt>
                <c:pt idx="27">
                  <c:v>14.139723059271486</c:v>
                </c:pt>
                <c:pt idx="28">
                  <c:v>12.469436911830478</c:v>
                </c:pt>
                <c:pt idx="29">
                  <c:v>11.303328488867184</c:v>
                </c:pt>
                <c:pt idx="30">
                  <c:v>10.43786466590168</c:v>
                </c:pt>
                <c:pt idx="31">
                  <c:v>9.7714209909073482</c:v>
                </c:pt>
                <c:pt idx="32">
                  <c:v>9.2215812986065231</c:v>
                </c:pt>
                <c:pt idx="33">
                  <c:v>9.9693229797671279</c:v>
                </c:pt>
                <c:pt idx="34">
                  <c:v>10.141605739329179</c:v>
                </c:pt>
                <c:pt idx="35">
                  <c:v>11.621159536585266</c:v>
                </c:pt>
                <c:pt idx="36">
                  <c:v>13.368210437247683</c:v>
                </c:pt>
                <c:pt idx="37">
                  <c:v>14.787436568678356</c:v>
                </c:pt>
                <c:pt idx="38">
                  <c:v>13.329035963383253</c:v>
                </c:pt>
                <c:pt idx="39">
                  <c:v>12.686381122107138</c:v>
                </c:pt>
                <c:pt idx="40">
                  <c:v>11.709951023317267</c:v>
                </c:pt>
                <c:pt idx="41">
                  <c:v>10.572026094140906</c:v>
                </c:pt>
                <c:pt idx="42">
                  <c:v>9.6795592053488413</c:v>
                </c:pt>
                <c:pt idx="43">
                  <c:v>8.9965147975586923</c:v>
                </c:pt>
                <c:pt idx="44">
                  <c:v>8.6426434822589453</c:v>
                </c:pt>
                <c:pt idx="45">
                  <c:v>9.1680603689896589</c:v>
                </c:pt>
                <c:pt idx="46">
                  <c:v>14.11904213518552</c:v>
                </c:pt>
                <c:pt idx="47">
                  <c:v>13.53532849403887</c:v>
                </c:pt>
                <c:pt idx="48">
                  <c:v>15.058798400143637</c:v>
                </c:pt>
                <c:pt idx="49">
                  <c:v>14.707088013084551</c:v>
                </c:pt>
                <c:pt idx="50">
                  <c:v>17.298556102664008</c:v>
                </c:pt>
                <c:pt idx="51">
                  <c:v>14.582380857443827</c:v>
                </c:pt>
                <c:pt idx="52">
                  <c:v>12.747085044542686</c:v>
                </c:pt>
                <c:pt idx="53">
                  <c:v>11.670284765679519</c:v>
                </c:pt>
                <c:pt idx="54">
                  <c:v>10.733226277894538</c:v>
                </c:pt>
                <c:pt idx="55">
                  <c:v>10.035596854665137</c:v>
                </c:pt>
                <c:pt idx="56">
                  <c:v>9.4878597948589594</c:v>
                </c:pt>
                <c:pt idx="57">
                  <c:v>10.405250066530957</c:v>
                </c:pt>
                <c:pt idx="58">
                  <c:v>10.48497280986259</c:v>
                </c:pt>
                <c:pt idx="59">
                  <c:v>13.505380329517367</c:v>
                </c:pt>
                <c:pt idx="60">
                  <c:v>13.840654229109607</c:v>
                </c:pt>
                <c:pt idx="61">
                  <c:v>17.481223316022842</c:v>
                </c:pt>
                <c:pt idx="62">
                  <c:v>18.566857477980406</c:v>
                </c:pt>
                <c:pt idx="63">
                  <c:v>16.548185681084945</c:v>
                </c:pt>
                <c:pt idx="64">
                  <c:v>14.346499506256439</c:v>
                </c:pt>
                <c:pt idx="65">
                  <c:v>12.967656989163128</c:v>
                </c:pt>
                <c:pt idx="66">
                  <c:v>12.012439184014095</c:v>
                </c:pt>
                <c:pt idx="67">
                  <c:v>11.177048009496152</c:v>
                </c:pt>
                <c:pt idx="68">
                  <c:v>10.55420110918234</c:v>
                </c:pt>
                <c:pt idx="69">
                  <c:v>10.849167543434275</c:v>
                </c:pt>
                <c:pt idx="70">
                  <c:v>10.526104948198952</c:v>
                </c:pt>
                <c:pt idx="71">
                  <c:v>14.399546630874774</c:v>
                </c:pt>
                <c:pt idx="72">
                  <c:v>14.528461859002803</c:v>
                </c:pt>
                <c:pt idx="73">
                  <c:v>14.050895683837155</c:v>
                </c:pt>
                <c:pt idx="74">
                  <c:v>14.296357157060793</c:v>
                </c:pt>
                <c:pt idx="75">
                  <c:v>12.379322447143146</c:v>
                </c:pt>
                <c:pt idx="76">
                  <c:v>11.113213972954009</c:v>
                </c:pt>
                <c:pt idx="77">
                  <c:v>10.254358804558715</c:v>
                </c:pt>
                <c:pt idx="78">
                  <c:v>9.4463497778720278</c:v>
                </c:pt>
                <c:pt idx="79">
                  <c:v>8.8100097392762802</c:v>
                </c:pt>
                <c:pt idx="80">
                  <c:v>8.35389020029268</c:v>
                </c:pt>
                <c:pt idx="81">
                  <c:v>8.1564218510597932</c:v>
                </c:pt>
                <c:pt idx="82">
                  <c:v>8.5825087878436879</c:v>
                </c:pt>
                <c:pt idx="83">
                  <c:v>9.6311117676466544</c:v>
                </c:pt>
                <c:pt idx="84">
                  <c:v>12.51842394449138</c:v>
                </c:pt>
                <c:pt idx="85">
                  <c:v>11.080287362450612</c:v>
                </c:pt>
                <c:pt idx="86">
                  <c:v>11.5948516058514</c:v>
                </c:pt>
                <c:pt idx="87">
                  <c:v>11.350496280404954</c:v>
                </c:pt>
                <c:pt idx="88">
                  <c:v>10.294158862239817</c:v>
                </c:pt>
                <c:pt idx="89">
                  <c:v>9.2191719721131893</c:v>
                </c:pt>
                <c:pt idx="90">
                  <c:v>8.4301051090442982</c:v>
                </c:pt>
                <c:pt idx="91">
                  <c:v>7.8190823543082306</c:v>
                </c:pt>
                <c:pt idx="92">
                  <c:v>7.3389024594366941</c:v>
                </c:pt>
                <c:pt idx="93">
                  <c:v>7.556153188710141</c:v>
                </c:pt>
                <c:pt idx="94">
                  <c:v>7.6773966169467673</c:v>
                </c:pt>
                <c:pt idx="95">
                  <c:v>8.0516349209069062</c:v>
                </c:pt>
                <c:pt idx="96">
                  <c:v>11.265619242521264</c:v>
                </c:pt>
                <c:pt idx="97">
                  <c:v>11.456401927518487</c:v>
                </c:pt>
                <c:pt idx="98">
                  <c:v>15.109246998560295</c:v>
                </c:pt>
                <c:pt idx="99">
                  <c:v>13.803229476732714</c:v>
                </c:pt>
                <c:pt idx="100">
                  <c:v>12.128149509928223</c:v>
                </c:pt>
                <c:pt idx="101">
                  <c:v>10.924581862577615</c:v>
                </c:pt>
                <c:pt idx="102">
                  <c:v>9.9408941096688199</c:v>
                </c:pt>
                <c:pt idx="103">
                  <c:v>9.2050381565302768</c:v>
                </c:pt>
                <c:pt idx="104">
                  <c:v>8.6386107190641379</c:v>
                </c:pt>
                <c:pt idx="105">
                  <c:v>9.061190053964987</c:v>
                </c:pt>
                <c:pt idx="106">
                  <c:v>10.473217789056143</c:v>
                </c:pt>
                <c:pt idx="107">
                  <c:v>15.900536230481125</c:v>
                </c:pt>
                <c:pt idx="108">
                  <c:v>18.262759521632589</c:v>
                </c:pt>
                <c:pt idx="109">
                  <c:v>15.574991676588898</c:v>
                </c:pt>
                <c:pt idx="110">
                  <c:v>14.322896887165136</c:v>
                </c:pt>
                <c:pt idx="111">
                  <c:v>12.729575689966053</c:v>
                </c:pt>
                <c:pt idx="112">
                  <c:v>12.191803954966355</c:v>
                </c:pt>
                <c:pt idx="113">
                  <c:v>11.501307744114399</c:v>
                </c:pt>
                <c:pt idx="114">
                  <c:v>10.526423989186886</c:v>
                </c:pt>
                <c:pt idx="115">
                  <c:v>9.7862050792382718</c:v>
                </c:pt>
                <c:pt idx="116">
                  <c:v>9.2256337275451905</c:v>
                </c:pt>
                <c:pt idx="117">
                  <c:v>8.791677317822078</c:v>
                </c:pt>
                <c:pt idx="118">
                  <c:v>10.730409944610463</c:v>
                </c:pt>
                <c:pt idx="119">
                  <c:v>14.339872190332816</c:v>
                </c:pt>
                <c:pt idx="120">
                  <c:v>13.831577428529545</c:v>
                </c:pt>
                <c:pt idx="121">
                  <c:v>14.493624949345012</c:v>
                </c:pt>
                <c:pt idx="122">
                  <c:v>14.320853489353105</c:v>
                </c:pt>
                <c:pt idx="123">
                  <c:v>12.487670238892306</c:v>
                </c:pt>
                <c:pt idx="124">
                  <c:v>12.489469827960074</c:v>
                </c:pt>
                <c:pt idx="125">
                  <c:v>11.141277434366362</c:v>
                </c:pt>
                <c:pt idx="126">
                  <c:v>10.180770720113671</c:v>
                </c:pt>
                <c:pt idx="127">
                  <c:v>9.4533600021775985</c:v>
                </c:pt>
                <c:pt idx="128">
                  <c:v>8.9102906237715782</c:v>
                </c:pt>
                <c:pt idx="129">
                  <c:v>8.9560851316556569</c:v>
                </c:pt>
                <c:pt idx="130">
                  <c:v>9.109901620234611</c:v>
                </c:pt>
                <c:pt idx="131">
                  <c:v>10.051884651701364</c:v>
                </c:pt>
                <c:pt idx="132">
                  <c:v>13.866558805995421</c:v>
                </c:pt>
                <c:pt idx="133">
                  <c:v>14.795891953607621</c:v>
                </c:pt>
                <c:pt idx="134">
                  <c:v>15.145561130705282</c:v>
                </c:pt>
                <c:pt idx="135">
                  <c:v>13.07150806737747</c:v>
                </c:pt>
                <c:pt idx="136">
                  <c:v>11.612887850334443</c:v>
                </c:pt>
                <c:pt idx="137">
                  <c:v>10.622317535329296</c:v>
                </c:pt>
                <c:pt idx="138">
                  <c:v>9.7495464857596836</c:v>
                </c:pt>
                <c:pt idx="139">
                  <c:v>9.0743060327893641</c:v>
                </c:pt>
                <c:pt idx="140">
                  <c:v>8.8542975643951642</c:v>
                </c:pt>
                <c:pt idx="141">
                  <c:v>9.4249408126254153</c:v>
                </c:pt>
                <c:pt idx="142">
                  <c:v>17.268534936269297</c:v>
                </c:pt>
                <c:pt idx="143">
                  <c:v>18.199817347815472</c:v>
                </c:pt>
                <c:pt idx="144">
                  <c:v>17.206151584186369</c:v>
                </c:pt>
                <c:pt idx="145">
                  <c:v>18.562847036490687</c:v>
                </c:pt>
                <c:pt idx="146">
                  <c:v>17.463415695244652</c:v>
                </c:pt>
                <c:pt idx="147">
                  <c:v>15.899680994517706</c:v>
                </c:pt>
                <c:pt idx="148">
                  <c:v>14.346047372427041</c:v>
                </c:pt>
                <c:pt idx="149">
                  <c:v>12.971720496137738</c:v>
                </c:pt>
                <c:pt idx="150">
                  <c:v>11.974788712346214</c:v>
                </c:pt>
                <c:pt idx="151">
                  <c:v>11.181648631015943</c:v>
                </c:pt>
                <c:pt idx="152">
                  <c:v>10.589112049060066</c:v>
                </c:pt>
                <c:pt idx="153">
                  <c:v>10.315717927338282</c:v>
                </c:pt>
                <c:pt idx="154">
                  <c:v>11.435175424348266</c:v>
                </c:pt>
                <c:pt idx="155">
                  <c:v>11.693233801403911</c:v>
                </c:pt>
                <c:pt idx="156">
                  <c:v>14.875572430047441</c:v>
                </c:pt>
                <c:pt idx="157">
                  <c:v>14.940467273131574</c:v>
                </c:pt>
                <c:pt idx="158">
                  <c:v>15.842133776181811</c:v>
                </c:pt>
                <c:pt idx="159">
                  <c:v>14.312698413219318</c:v>
                </c:pt>
                <c:pt idx="160">
                  <c:v>12.502761169418745</c:v>
                </c:pt>
              </c:numCache>
            </c:numRef>
          </c:yVal>
          <c:smooth val="0"/>
          <c:extLst>
            <c:ext xmlns:c16="http://schemas.microsoft.com/office/drawing/2014/chart" uri="{C3380CC4-5D6E-409C-BE32-E72D297353CC}">
              <c16:uniqueId val="{00000000-8DF8-42BF-8E14-4B3F8CCB740E}"/>
            </c:ext>
          </c:extLst>
        </c:ser>
        <c:dLbls>
          <c:showLegendKey val="0"/>
          <c:showVal val="0"/>
          <c:showCatName val="0"/>
          <c:showSerName val="0"/>
          <c:showPercent val="0"/>
          <c:showBubbleSize val="0"/>
        </c:dLbls>
        <c:axId val="100076544"/>
        <c:axId val="103916288"/>
      </c:scatterChart>
      <c:valAx>
        <c:axId val="100076544"/>
        <c:scaling>
          <c:orientation val="minMax"/>
        </c:scaling>
        <c:delete val="0"/>
        <c:axPos val="b"/>
        <c:numFmt formatCode="mmm\-yy"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3916288"/>
        <c:crosses val="autoZero"/>
        <c:crossBetween val="midCat"/>
      </c:valAx>
      <c:valAx>
        <c:axId val="103916288"/>
        <c:scaling>
          <c:orientation val="minMax"/>
          <c:max val="60"/>
        </c:scaling>
        <c:delete val="0"/>
        <c:axPos val="l"/>
        <c:majorGridlines>
          <c:spPr>
            <a:ln w="3175">
              <a:solidFill>
                <a:srgbClr val="000000"/>
              </a:solidFill>
              <a:prstDash val="sysDash"/>
            </a:ln>
          </c:spPr>
        </c:majorGridlines>
        <c:title>
          <c:tx>
            <c:rich>
              <a:bodyPr/>
              <a:lstStyle/>
              <a:p>
                <a:pPr>
                  <a:defRPr sz="1000" b="1" i="0" u="none" strike="noStrike" baseline="0">
                    <a:solidFill>
                      <a:srgbClr val="000000"/>
                    </a:solidFill>
                    <a:latin typeface="Arial"/>
                    <a:ea typeface="Arial"/>
                    <a:cs typeface="Arial"/>
                  </a:defRPr>
                </a:pPr>
                <a:r>
                  <a:rPr lang="en-US"/>
                  <a:t>Niveau R du réservoir de routage</a:t>
                </a:r>
              </a:p>
            </c:rich>
          </c:tx>
          <c:layout>
            <c:manualLayout>
              <c:xMode val="edge"/>
              <c:yMode val="edge"/>
              <c:x val="1.1458333333333341E-2"/>
              <c:y val="0.3018549747048919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0076544"/>
        <c:crosses val="autoZero"/>
        <c:crossBetween val="midCat"/>
      </c:valAx>
      <c:spPr>
        <a:noFill/>
        <a:ln w="12700">
          <a:solidFill>
            <a:srgbClr val="000000"/>
          </a:solid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416666666666724E-2"/>
          <c:y val="2.6981450252951088E-2"/>
          <c:w val="0.81770833333333504"/>
          <c:h val="0.88026981450252961"/>
        </c:manualLayout>
      </c:layout>
      <c:barChart>
        <c:barDir val="col"/>
        <c:grouping val="clustered"/>
        <c:varyColors val="0"/>
        <c:ser>
          <c:idx val="2"/>
          <c:order val="0"/>
          <c:tx>
            <c:v>Pluie</c:v>
          </c:tx>
          <c:spPr>
            <a:solidFill>
              <a:srgbClr val="000000"/>
            </a:solidFill>
            <a:ln w="12700">
              <a:solidFill>
                <a:srgbClr val="000000"/>
              </a:solidFill>
              <a:prstDash val="solid"/>
            </a:ln>
          </c:spPr>
          <c:invertIfNegative val="0"/>
          <c:cat>
            <c:numRef>
              <c:f>GR2M!$A$40:$A$438</c:f>
              <c:numCache>
                <c:formatCode>mmm\-yy</c:formatCode>
                <c:ptCount val="399"/>
                <c:pt idx="0">
                  <c:v>30317</c:v>
                </c:pt>
                <c:pt idx="1">
                  <c:v>30348</c:v>
                </c:pt>
                <c:pt idx="2">
                  <c:v>30376</c:v>
                </c:pt>
                <c:pt idx="3">
                  <c:v>30407</c:v>
                </c:pt>
                <c:pt idx="4">
                  <c:v>30437</c:v>
                </c:pt>
                <c:pt idx="5">
                  <c:v>30468</c:v>
                </c:pt>
                <c:pt idx="6">
                  <c:v>30498</c:v>
                </c:pt>
                <c:pt idx="7">
                  <c:v>30529</c:v>
                </c:pt>
                <c:pt idx="8">
                  <c:v>30560</c:v>
                </c:pt>
                <c:pt idx="9">
                  <c:v>30590</c:v>
                </c:pt>
                <c:pt idx="10">
                  <c:v>30621</c:v>
                </c:pt>
                <c:pt idx="11">
                  <c:v>30651</c:v>
                </c:pt>
                <c:pt idx="12">
                  <c:v>30682</c:v>
                </c:pt>
                <c:pt idx="13">
                  <c:v>30713</c:v>
                </c:pt>
                <c:pt idx="14">
                  <c:v>30742</c:v>
                </c:pt>
                <c:pt idx="15">
                  <c:v>30773</c:v>
                </c:pt>
                <c:pt idx="16">
                  <c:v>30803</c:v>
                </c:pt>
                <c:pt idx="17">
                  <c:v>30834</c:v>
                </c:pt>
                <c:pt idx="18">
                  <c:v>30864</c:v>
                </c:pt>
                <c:pt idx="19">
                  <c:v>30895</c:v>
                </c:pt>
                <c:pt idx="20">
                  <c:v>30926</c:v>
                </c:pt>
                <c:pt idx="21">
                  <c:v>30956</c:v>
                </c:pt>
                <c:pt idx="22">
                  <c:v>30987</c:v>
                </c:pt>
                <c:pt idx="23">
                  <c:v>31017</c:v>
                </c:pt>
                <c:pt idx="24">
                  <c:v>31048</c:v>
                </c:pt>
                <c:pt idx="25">
                  <c:v>31079</c:v>
                </c:pt>
                <c:pt idx="26">
                  <c:v>31107</c:v>
                </c:pt>
                <c:pt idx="27">
                  <c:v>31138</c:v>
                </c:pt>
                <c:pt idx="28">
                  <c:v>31168</c:v>
                </c:pt>
                <c:pt idx="29">
                  <c:v>31199</c:v>
                </c:pt>
                <c:pt idx="30">
                  <c:v>31229</c:v>
                </c:pt>
                <c:pt idx="31">
                  <c:v>31260</c:v>
                </c:pt>
                <c:pt idx="32">
                  <c:v>31291</c:v>
                </c:pt>
                <c:pt idx="33">
                  <c:v>31321</c:v>
                </c:pt>
                <c:pt idx="34">
                  <c:v>31352</c:v>
                </c:pt>
                <c:pt idx="35">
                  <c:v>31382</c:v>
                </c:pt>
                <c:pt idx="36">
                  <c:v>31413</c:v>
                </c:pt>
                <c:pt idx="37">
                  <c:v>31444</c:v>
                </c:pt>
                <c:pt idx="38">
                  <c:v>31472</c:v>
                </c:pt>
                <c:pt idx="39">
                  <c:v>31503</c:v>
                </c:pt>
                <c:pt idx="40">
                  <c:v>31533</c:v>
                </c:pt>
                <c:pt idx="41">
                  <c:v>31564</c:v>
                </c:pt>
                <c:pt idx="42">
                  <c:v>31594</c:v>
                </c:pt>
                <c:pt idx="43">
                  <c:v>31625</c:v>
                </c:pt>
                <c:pt idx="44">
                  <c:v>31656</c:v>
                </c:pt>
                <c:pt idx="45">
                  <c:v>31686</c:v>
                </c:pt>
                <c:pt idx="46">
                  <c:v>31717</c:v>
                </c:pt>
                <c:pt idx="47">
                  <c:v>31747</c:v>
                </c:pt>
                <c:pt idx="48">
                  <c:v>31778</c:v>
                </c:pt>
                <c:pt idx="49">
                  <c:v>31809</c:v>
                </c:pt>
                <c:pt idx="50">
                  <c:v>31837</c:v>
                </c:pt>
                <c:pt idx="51">
                  <c:v>31868</c:v>
                </c:pt>
                <c:pt idx="52">
                  <c:v>31898</c:v>
                </c:pt>
                <c:pt idx="53">
                  <c:v>31929</c:v>
                </c:pt>
                <c:pt idx="54">
                  <c:v>31959</c:v>
                </c:pt>
                <c:pt idx="55">
                  <c:v>31990</c:v>
                </c:pt>
                <c:pt idx="56">
                  <c:v>32021</c:v>
                </c:pt>
                <c:pt idx="57">
                  <c:v>32051</c:v>
                </c:pt>
                <c:pt idx="58">
                  <c:v>32082</c:v>
                </c:pt>
                <c:pt idx="59">
                  <c:v>32112</c:v>
                </c:pt>
                <c:pt idx="60">
                  <c:v>32143</c:v>
                </c:pt>
                <c:pt idx="61">
                  <c:v>32174</c:v>
                </c:pt>
                <c:pt idx="62">
                  <c:v>32203</c:v>
                </c:pt>
                <c:pt idx="63">
                  <c:v>32234</c:v>
                </c:pt>
                <c:pt idx="64">
                  <c:v>32264</c:v>
                </c:pt>
                <c:pt idx="65">
                  <c:v>32295</c:v>
                </c:pt>
                <c:pt idx="66">
                  <c:v>32325</c:v>
                </c:pt>
                <c:pt idx="67">
                  <c:v>32356</c:v>
                </c:pt>
                <c:pt idx="68">
                  <c:v>32387</c:v>
                </c:pt>
                <c:pt idx="69">
                  <c:v>32417</c:v>
                </c:pt>
                <c:pt idx="70">
                  <c:v>32448</c:v>
                </c:pt>
                <c:pt idx="71">
                  <c:v>32478</c:v>
                </c:pt>
                <c:pt idx="72">
                  <c:v>32509</c:v>
                </c:pt>
                <c:pt idx="73">
                  <c:v>32540</c:v>
                </c:pt>
                <c:pt idx="74">
                  <c:v>32568</c:v>
                </c:pt>
                <c:pt idx="75">
                  <c:v>32599</c:v>
                </c:pt>
                <c:pt idx="76">
                  <c:v>32629</c:v>
                </c:pt>
                <c:pt idx="77">
                  <c:v>32660</c:v>
                </c:pt>
                <c:pt idx="78">
                  <c:v>32690</c:v>
                </c:pt>
                <c:pt idx="79">
                  <c:v>32721</c:v>
                </c:pt>
                <c:pt idx="80">
                  <c:v>32752</c:v>
                </c:pt>
                <c:pt idx="81">
                  <c:v>32782</c:v>
                </c:pt>
                <c:pt idx="82">
                  <c:v>32813</c:v>
                </c:pt>
                <c:pt idx="83">
                  <c:v>32843</c:v>
                </c:pt>
                <c:pt idx="84">
                  <c:v>32874</c:v>
                </c:pt>
                <c:pt idx="85">
                  <c:v>32905</c:v>
                </c:pt>
                <c:pt idx="86">
                  <c:v>32933</c:v>
                </c:pt>
                <c:pt idx="87">
                  <c:v>32964</c:v>
                </c:pt>
                <c:pt idx="88">
                  <c:v>32994</c:v>
                </c:pt>
                <c:pt idx="89">
                  <c:v>33025</c:v>
                </c:pt>
                <c:pt idx="90">
                  <c:v>33055</c:v>
                </c:pt>
                <c:pt idx="91">
                  <c:v>33086</c:v>
                </c:pt>
                <c:pt idx="92">
                  <c:v>33117</c:v>
                </c:pt>
                <c:pt idx="93">
                  <c:v>33147</c:v>
                </c:pt>
                <c:pt idx="94">
                  <c:v>33178</c:v>
                </c:pt>
                <c:pt idx="95">
                  <c:v>33208</c:v>
                </c:pt>
                <c:pt idx="96">
                  <c:v>33239</c:v>
                </c:pt>
                <c:pt idx="97">
                  <c:v>33270</c:v>
                </c:pt>
                <c:pt idx="98">
                  <c:v>33298</c:v>
                </c:pt>
                <c:pt idx="99">
                  <c:v>33329</c:v>
                </c:pt>
                <c:pt idx="100">
                  <c:v>33359</c:v>
                </c:pt>
                <c:pt idx="101">
                  <c:v>33390</c:v>
                </c:pt>
                <c:pt idx="102">
                  <c:v>33420</c:v>
                </c:pt>
                <c:pt idx="103">
                  <c:v>33451</c:v>
                </c:pt>
                <c:pt idx="104">
                  <c:v>33482</c:v>
                </c:pt>
                <c:pt idx="105">
                  <c:v>33512</c:v>
                </c:pt>
                <c:pt idx="106">
                  <c:v>33543</c:v>
                </c:pt>
                <c:pt idx="107">
                  <c:v>33573</c:v>
                </c:pt>
                <c:pt idx="108">
                  <c:v>33604</c:v>
                </c:pt>
                <c:pt idx="109">
                  <c:v>33635</c:v>
                </c:pt>
                <c:pt idx="110">
                  <c:v>33664</c:v>
                </c:pt>
                <c:pt idx="111">
                  <c:v>33695</c:v>
                </c:pt>
                <c:pt idx="112">
                  <c:v>33725</c:v>
                </c:pt>
                <c:pt idx="113">
                  <c:v>33756</c:v>
                </c:pt>
                <c:pt idx="114">
                  <c:v>33786</c:v>
                </c:pt>
                <c:pt idx="115">
                  <c:v>33817</c:v>
                </c:pt>
                <c:pt idx="116">
                  <c:v>33848</c:v>
                </c:pt>
                <c:pt idx="117">
                  <c:v>33878</c:v>
                </c:pt>
                <c:pt idx="118">
                  <c:v>33909</c:v>
                </c:pt>
                <c:pt idx="119">
                  <c:v>33939</c:v>
                </c:pt>
                <c:pt idx="120">
                  <c:v>33970</c:v>
                </c:pt>
                <c:pt idx="121">
                  <c:v>34001</c:v>
                </c:pt>
                <c:pt idx="122">
                  <c:v>34029</c:v>
                </c:pt>
                <c:pt idx="123">
                  <c:v>34060</c:v>
                </c:pt>
                <c:pt idx="124">
                  <c:v>34090</c:v>
                </c:pt>
                <c:pt idx="125">
                  <c:v>34121</c:v>
                </c:pt>
                <c:pt idx="126">
                  <c:v>34151</c:v>
                </c:pt>
                <c:pt idx="127">
                  <c:v>34182</c:v>
                </c:pt>
                <c:pt idx="128">
                  <c:v>34213</c:v>
                </c:pt>
                <c:pt idx="129">
                  <c:v>34243</c:v>
                </c:pt>
                <c:pt idx="130">
                  <c:v>34274</c:v>
                </c:pt>
                <c:pt idx="131">
                  <c:v>34304</c:v>
                </c:pt>
                <c:pt idx="132">
                  <c:v>34335</c:v>
                </c:pt>
                <c:pt idx="133">
                  <c:v>34366</c:v>
                </c:pt>
                <c:pt idx="134">
                  <c:v>34394</c:v>
                </c:pt>
                <c:pt idx="135">
                  <c:v>34425</c:v>
                </c:pt>
                <c:pt idx="136">
                  <c:v>34455</c:v>
                </c:pt>
                <c:pt idx="137">
                  <c:v>34486</c:v>
                </c:pt>
                <c:pt idx="138">
                  <c:v>34516</c:v>
                </c:pt>
                <c:pt idx="139">
                  <c:v>34547</c:v>
                </c:pt>
                <c:pt idx="140">
                  <c:v>34578</c:v>
                </c:pt>
                <c:pt idx="141">
                  <c:v>34608</c:v>
                </c:pt>
                <c:pt idx="142">
                  <c:v>34639</c:v>
                </c:pt>
                <c:pt idx="143">
                  <c:v>34669</c:v>
                </c:pt>
                <c:pt idx="144">
                  <c:v>34700</c:v>
                </c:pt>
                <c:pt idx="145">
                  <c:v>34731</c:v>
                </c:pt>
                <c:pt idx="146">
                  <c:v>34759</c:v>
                </c:pt>
                <c:pt idx="147">
                  <c:v>34790</c:v>
                </c:pt>
                <c:pt idx="148">
                  <c:v>34820</c:v>
                </c:pt>
                <c:pt idx="149">
                  <c:v>34851</c:v>
                </c:pt>
                <c:pt idx="150">
                  <c:v>34881</c:v>
                </c:pt>
                <c:pt idx="151">
                  <c:v>34912</c:v>
                </c:pt>
                <c:pt idx="152">
                  <c:v>34943</c:v>
                </c:pt>
                <c:pt idx="153">
                  <c:v>34973</c:v>
                </c:pt>
                <c:pt idx="154">
                  <c:v>35004</c:v>
                </c:pt>
                <c:pt idx="155">
                  <c:v>35034</c:v>
                </c:pt>
                <c:pt idx="156">
                  <c:v>35065</c:v>
                </c:pt>
                <c:pt idx="157">
                  <c:v>35096</c:v>
                </c:pt>
                <c:pt idx="158">
                  <c:v>35125</c:v>
                </c:pt>
                <c:pt idx="159">
                  <c:v>35156</c:v>
                </c:pt>
                <c:pt idx="160">
                  <c:v>35186</c:v>
                </c:pt>
                <c:pt idx="161">
                  <c:v>35217</c:v>
                </c:pt>
                <c:pt idx="162">
                  <c:v>35247</c:v>
                </c:pt>
                <c:pt idx="163">
                  <c:v>35278</c:v>
                </c:pt>
                <c:pt idx="164">
                  <c:v>35309</c:v>
                </c:pt>
                <c:pt idx="165">
                  <c:v>35339</c:v>
                </c:pt>
                <c:pt idx="166">
                  <c:v>35370</c:v>
                </c:pt>
                <c:pt idx="167">
                  <c:v>35400</c:v>
                </c:pt>
                <c:pt idx="168">
                  <c:v>35431</c:v>
                </c:pt>
                <c:pt idx="169">
                  <c:v>35462</c:v>
                </c:pt>
                <c:pt idx="170">
                  <c:v>35490</c:v>
                </c:pt>
                <c:pt idx="171">
                  <c:v>35521</c:v>
                </c:pt>
                <c:pt idx="172">
                  <c:v>35551</c:v>
                </c:pt>
                <c:pt idx="173">
                  <c:v>35582</c:v>
                </c:pt>
                <c:pt idx="174">
                  <c:v>35612</c:v>
                </c:pt>
                <c:pt idx="175">
                  <c:v>35643</c:v>
                </c:pt>
                <c:pt idx="176">
                  <c:v>35674</c:v>
                </c:pt>
                <c:pt idx="177">
                  <c:v>35704</c:v>
                </c:pt>
                <c:pt idx="178">
                  <c:v>35735</c:v>
                </c:pt>
                <c:pt idx="179">
                  <c:v>35765</c:v>
                </c:pt>
                <c:pt idx="180">
                  <c:v>35796</c:v>
                </c:pt>
                <c:pt idx="181">
                  <c:v>35827</c:v>
                </c:pt>
                <c:pt idx="182">
                  <c:v>35855</c:v>
                </c:pt>
                <c:pt idx="183">
                  <c:v>35886</c:v>
                </c:pt>
                <c:pt idx="184">
                  <c:v>35916</c:v>
                </c:pt>
                <c:pt idx="185">
                  <c:v>35947</c:v>
                </c:pt>
                <c:pt idx="186">
                  <c:v>35977</c:v>
                </c:pt>
                <c:pt idx="187">
                  <c:v>36008</c:v>
                </c:pt>
                <c:pt idx="188">
                  <c:v>36039</c:v>
                </c:pt>
                <c:pt idx="189">
                  <c:v>36069</c:v>
                </c:pt>
                <c:pt idx="190">
                  <c:v>36100</c:v>
                </c:pt>
                <c:pt idx="191">
                  <c:v>36130</c:v>
                </c:pt>
                <c:pt idx="192">
                  <c:v>36161</c:v>
                </c:pt>
                <c:pt idx="193">
                  <c:v>36192</c:v>
                </c:pt>
                <c:pt idx="194">
                  <c:v>36220</c:v>
                </c:pt>
                <c:pt idx="195">
                  <c:v>36251</c:v>
                </c:pt>
                <c:pt idx="196">
                  <c:v>36281</c:v>
                </c:pt>
                <c:pt idx="197">
                  <c:v>36312</c:v>
                </c:pt>
                <c:pt idx="198">
                  <c:v>36342</c:v>
                </c:pt>
                <c:pt idx="199">
                  <c:v>36373</c:v>
                </c:pt>
                <c:pt idx="200">
                  <c:v>36404</c:v>
                </c:pt>
                <c:pt idx="201">
                  <c:v>36434</c:v>
                </c:pt>
                <c:pt idx="202">
                  <c:v>36465</c:v>
                </c:pt>
                <c:pt idx="203">
                  <c:v>36495</c:v>
                </c:pt>
                <c:pt idx="204">
                  <c:v>36526</c:v>
                </c:pt>
                <c:pt idx="205">
                  <c:v>36557</c:v>
                </c:pt>
                <c:pt idx="206">
                  <c:v>36586</c:v>
                </c:pt>
                <c:pt idx="207">
                  <c:v>36617</c:v>
                </c:pt>
                <c:pt idx="208">
                  <c:v>36647</c:v>
                </c:pt>
                <c:pt idx="209">
                  <c:v>36678</c:v>
                </c:pt>
                <c:pt idx="210">
                  <c:v>36708</c:v>
                </c:pt>
                <c:pt idx="211">
                  <c:v>36739</c:v>
                </c:pt>
                <c:pt idx="212">
                  <c:v>36770</c:v>
                </c:pt>
                <c:pt idx="213">
                  <c:v>36800</c:v>
                </c:pt>
                <c:pt idx="214">
                  <c:v>36831</c:v>
                </c:pt>
                <c:pt idx="215">
                  <c:v>36861</c:v>
                </c:pt>
                <c:pt idx="216">
                  <c:v>36892</c:v>
                </c:pt>
                <c:pt idx="217">
                  <c:v>36923</c:v>
                </c:pt>
                <c:pt idx="218">
                  <c:v>36951</c:v>
                </c:pt>
                <c:pt idx="219">
                  <c:v>36982</c:v>
                </c:pt>
                <c:pt idx="220">
                  <c:v>37012</c:v>
                </c:pt>
                <c:pt idx="221">
                  <c:v>37043</c:v>
                </c:pt>
                <c:pt idx="222">
                  <c:v>37073</c:v>
                </c:pt>
                <c:pt idx="223">
                  <c:v>37104</c:v>
                </c:pt>
                <c:pt idx="224">
                  <c:v>37135</c:v>
                </c:pt>
                <c:pt idx="225">
                  <c:v>37165</c:v>
                </c:pt>
                <c:pt idx="226">
                  <c:v>37196</c:v>
                </c:pt>
                <c:pt idx="227">
                  <c:v>37226</c:v>
                </c:pt>
                <c:pt idx="228">
                  <c:v>37257</c:v>
                </c:pt>
                <c:pt idx="229">
                  <c:v>37288</c:v>
                </c:pt>
                <c:pt idx="230">
                  <c:v>37316</c:v>
                </c:pt>
                <c:pt idx="231">
                  <c:v>37347</c:v>
                </c:pt>
                <c:pt idx="232">
                  <c:v>37377</c:v>
                </c:pt>
                <c:pt idx="233">
                  <c:v>37408</c:v>
                </c:pt>
                <c:pt idx="234">
                  <c:v>37438</c:v>
                </c:pt>
                <c:pt idx="235">
                  <c:v>37469</c:v>
                </c:pt>
                <c:pt idx="236">
                  <c:v>37500</c:v>
                </c:pt>
                <c:pt idx="237">
                  <c:v>37530</c:v>
                </c:pt>
                <c:pt idx="238">
                  <c:v>37561</c:v>
                </c:pt>
                <c:pt idx="239">
                  <c:v>37591</c:v>
                </c:pt>
                <c:pt idx="240">
                  <c:v>37622</c:v>
                </c:pt>
                <c:pt idx="241">
                  <c:v>37653</c:v>
                </c:pt>
                <c:pt idx="242">
                  <c:v>37681</c:v>
                </c:pt>
                <c:pt idx="243">
                  <c:v>37712</c:v>
                </c:pt>
                <c:pt idx="244">
                  <c:v>37742</c:v>
                </c:pt>
                <c:pt idx="245">
                  <c:v>37773</c:v>
                </c:pt>
                <c:pt idx="246">
                  <c:v>37803</c:v>
                </c:pt>
                <c:pt idx="247">
                  <c:v>37834</c:v>
                </c:pt>
                <c:pt idx="248">
                  <c:v>37865</c:v>
                </c:pt>
                <c:pt idx="249">
                  <c:v>37895</c:v>
                </c:pt>
                <c:pt idx="250">
                  <c:v>37926</c:v>
                </c:pt>
                <c:pt idx="251">
                  <c:v>37956</c:v>
                </c:pt>
                <c:pt idx="252">
                  <c:v>37987</c:v>
                </c:pt>
                <c:pt idx="253">
                  <c:v>38018</c:v>
                </c:pt>
                <c:pt idx="254">
                  <c:v>38047</c:v>
                </c:pt>
                <c:pt idx="255">
                  <c:v>38078</c:v>
                </c:pt>
                <c:pt idx="256">
                  <c:v>38108</c:v>
                </c:pt>
                <c:pt idx="257">
                  <c:v>38139</c:v>
                </c:pt>
                <c:pt idx="258">
                  <c:v>38169</c:v>
                </c:pt>
                <c:pt idx="259">
                  <c:v>38200</c:v>
                </c:pt>
                <c:pt idx="260">
                  <c:v>38231</c:v>
                </c:pt>
                <c:pt idx="261">
                  <c:v>38261</c:v>
                </c:pt>
                <c:pt idx="262">
                  <c:v>38292</c:v>
                </c:pt>
                <c:pt idx="263">
                  <c:v>38322</c:v>
                </c:pt>
                <c:pt idx="264">
                  <c:v>38353</c:v>
                </c:pt>
                <c:pt idx="265">
                  <c:v>38384</c:v>
                </c:pt>
                <c:pt idx="266">
                  <c:v>38412</c:v>
                </c:pt>
                <c:pt idx="267">
                  <c:v>38443</c:v>
                </c:pt>
                <c:pt idx="268">
                  <c:v>38473</c:v>
                </c:pt>
                <c:pt idx="269">
                  <c:v>38504</c:v>
                </c:pt>
                <c:pt idx="270">
                  <c:v>38534</c:v>
                </c:pt>
                <c:pt idx="271">
                  <c:v>38565</c:v>
                </c:pt>
                <c:pt idx="272">
                  <c:v>38596</c:v>
                </c:pt>
                <c:pt idx="273">
                  <c:v>38626</c:v>
                </c:pt>
                <c:pt idx="274">
                  <c:v>38657</c:v>
                </c:pt>
                <c:pt idx="275">
                  <c:v>38687</c:v>
                </c:pt>
                <c:pt idx="276">
                  <c:v>38718</c:v>
                </c:pt>
                <c:pt idx="277">
                  <c:v>38749</c:v>
                </c:pt>
                <c:pt idx="278">
                  <c:v>38777</c:v>
                </c:pt>
                <c:pt idx="279">
                  <c:v>38808</c:v>
                </c:pt>
                <c:pt idx="280">
                  <c:v>38838</c:v>
                </c:pt>
                <c:pt idx="281">
                  <c:v>38869</c:v>
                </c:pt>
                <c:pt idx="282">
                  <c:v>38899</c:v>
                </c:pt>
                <c:pt idx="283">
                  <c:v>38930</c:v>
                </c:pt>
                <c:pt idx="284">
                  <c:v>38961</c:v>
                </c:pt>
                <c:pt idx="285">
                  <c:v>38991</c:v>
                </c:pt>
                <c:pt idx="286">
                  <c:v>39022</c:v>
                </c:pt>
                <c:pt idx="287">
                  <c:v>39052</c:v>
                </c:pt>
                <c:pt idx="288">
                  <c:v>39083</c:v>
                </c:pt>
                <c:pt idx="289">
                  <c:v>39114</c:v>
                </c:pt>
                <c:pt idx="290">
                  <c:v>39142</c:v>
                </c:pt>
                <c:pt idx="291">
                  <c:v>39173</c:v>
                </c:pt>
                <c:pt idx="292">
                  <c:v>39203</c:v>
                </c:pt>
                <c:pt idx="293">
                  <c:v>39234</c:v>
                </c:pt>
                <c:pt idx="294">
                  <c:v>39264</c:v>
                </c:pt>
                <c:pt idx="295">
                  <c:v>39295</c:v>
                </c:pt>
                <c:pt idx="296">
                  <c:v>39326</c:v>
                </c:pt>
                <c:pt idx="297">
                  <c:v>39356</c:v>
                </c:pt>
                <c:pt idx="298">
                  <c:v>39387</c:v>
                </c:pt>
                <c:pt idx="299">
                  <c:v>39417</c:v>
                </c:pt>
                <c:pt idx="300">
                  <c:v>39448</c:v>
                </c:pt>
                <c:pt idx="301">
                  <c:v>39479</c:v>
                </c:pt>
                <c:pt idx="302">
                  <c:v>39508</c:v>
                </c:pt>
                <c:pt idx="303">
                  <c:v>39539</c:v>
                </c:pt>
                <c:pt idx="304">
                  <c:v>39569</c:v>
                </c:pt>
                <c:pt idx="305">
                  <c:v>39600</c:v>
                </c:pt>
                <c:pt idx="306">
                  <c:v>39630</c:v>
                </c:pt>
                <c:pt idx="307">
                  <c:v>39661</c:v>
                </c:pt>
                <c:pt idx="308">
                  <c:v>39692</c:v>
                </c:pt>
                <c:pt idx="309">
                  <c:v>39722</c:v>
                </c:pt>
                <c:pt idx="310">
                  <c:v>39753</c:v>
                </c:pt>
                <c:pt idx="311">
                  <c:v>39783</c:v>
                </c:pt>
                <c:pt idx="312">
                  <c:v>39814</c:v>
                </c:pt>
                <c:pt idx="313">
                  <c:v>39845</c:v>
                </c:pt>
                <c:pt idx="314">
                  <c:v>39873</c:v>
                </c:pt>
                <c:pt idx="315">
                  <c:v>39904</c:v>
                </c:pt>
                <c:pt idx="316">
                  <c:v>39934</c:v>
                </c:pt>
                <c:pt idx="317">
                  <c:v>39965</c:v>
                </c:pt>
                <c:pt idx="318">
                  <c:v>39995</c:v>
                </c:pt>
                <c:pt idx="319">
                  <c:v>40026</c:v>
                </c:pt>
                <c:pt idx="320">
                  <c:v>40057</c:v>
                </c:pt>
                <c:pt idx="321">
                  <c:v>40087</c:v>
                </c:pt>
                <c:pt idx="322">
                  <c:v>40118</c:v>
                </c:pt>
                <c:pt idx="323">
                  <c:v>40148</c:v>
                </c:pt>
                <c:pt idx="324">
                  <c:v>40179</c:v>
                </c:pt>
                <c:pt idx="325">
                  <c:v>40210</c:v>
                </c:pt>
                <c:pt idx="326">
                  <c:v>40238</c:v>
                </c:pt>
                <c:pt idx="327">
                  <c:v>40269</c:v>
                </c:pt>
                <c:pt idx="328">
                  <c:v>40299</c:v>
                </c:pt>
                <c:pt idx="329">
                  <c:v>40330</c:v>
                </c:pt>
                <c:pt idx="330">
                  <c:v>40360</c:v>
                </c:pt>
                <c:pt idx="331">
                  <c:v>40391</c:v>
                </c:pt>
                <c:pt idx="332">
                  <c:v>40422</c:v>
                </c:pt>
                <c:pt idx="333">
                  <c:v>40452</c:v>
                </c:pt>
                <c:pt idx="334">
                  <c:v>40483</c:v>
                </c:pt>
                <c:pt idx="335">
                  <c:v>40513</c:v>
                </c:pt>
                <c:pt idx="336">
                  <c:v>40544</c:v>
                </c:pt>
                <c:pt idx="337">
                  <c:v>40575</c:v>
                </c:pt>
                <c:pt idx="338">
                  <c:v>40603</c:v>
                </c:pt>
                <c:pt idx="339">
                  <c:v>40634</c:v>
                </c:pt>
                <c:pt idx="340">
                  <c:v>40664</c:v>
                </c:pt>
                <c:pt idx="341">
                  <c:v>40695</c:v>
                </c:pt>
                <c:pt idx="342">
                  <c:v>40725</c:v>
                </c:pt>
                <c:pt idx="343">
                  <c:v>40756</c:v>
                </c:pt>
                <c:pt idx="344">
                  <c:v>40787</c:v>
                </c:pt>
                <c:pt idx="345">
                  <c:v>40817</c:v>
                </c:pt>
                <c:pt idx="346">
                  <c:v>40848</c:v>
                </c:pt>
                <c:pt idx="347">
                  <c:v>40878</c:v>
                </c:pt>
                <c:pt idx="348">
                  <c:v>40909</c:v>
                </c:pt>
                <c:pt idx="349">
                  <c:v>40940</c:v>
                </c:pt>
                <c:pt idx="350">
                  <c:v>40969</c:v>
                </c:pt>
                <c:pt idx="351">
                  <c:v>41000</c:v>
                </c:pt>
                <c:pt idx="352">
                  <c:v>41030</c:v>
                </c:pt>
                <c:pt idx="353">
                  <c:v>41061</c:v>
                </c:pt>
                <c:pt idx="354">
                  <c:v>41091</c:v>
                </c:pt>
                <c:pt idx="355">
                  <c:v>41122</c:v>
                </c:pt>
                <c:pt idx="356">
                  <c:v>41153</c:v>
                </c:pt>
                <c:pt idx="357">
                  <c:v>41183</c:v>
                </c:pt>
                <c:pt idx="358">
                  <c:v>41214</c:v>
                </c:pt>
                <c:pt idx="359">
                  <c:v>41244</c:v>
                </c:pt>
                <c:pt idx="360">
                  <c:v>41275</c:v>
                </c:pt>
                <c:pt idx="361">
                  <c:v>41306</c:v>
                </c:pt>
                <c:pt idx="362">
                  <c:v>41334</c:v>
                </c:pt>
                <c:pt idx="363">
                  <c:v>41365</c:v>
                </c:pt>
                <c:pt idx="364">
                  <c:v>41395</c:v>
                </c:pt>
                <c:pt idx="365">
                  <c:v>41426</c:v>
                </c:pt>
                <c:pt idx="366">
                  <c:v>41456</c:v>
                </c:pt>
                <c:pt idx="367">
                  <c:v>41487</c:v>
                </c:pt>
                <c:pt idx="368">
                  <c:v>41518</c:v>
                </c:pt>
                <c:pt idx="369">
                  <c:v>41548</c:v>
                </c:pt>
                <c:pt idx="370">
                  <c:v>41579</c:v>
                </c:pt>
                <c:pt idx="371">
                  <c:v>41609</c:v>
                </c:pt>
                <c:pt idx="372">
                  <c:v>41640</c:v>
                </c:pt>
                <c:pt idx="373">
                  <c:v>41671</c:v>
                </c:pt>
                <c:pt idx="374">
                  <c:v>41699</c:v>
                </c:pt>
                <c:pt idx="375">
                  <c:v>41730</c:v>
                </c:pt>
                <c:pt idx="376">
                  <c:v>41760</c:v>
                </c:pt>
                <c:pt idx="377">
                  <c:v>41791</c:v>
                </c:pt>
                <c:pt idx="378">
                  <c:v>41821</c:v>
                </c:pt>
                <c:pt idx="379">
                  <c:v>41852</c:v>
                </c:pt>
                <c:pt idx="380">
                  <c:v>41883</c:v>
                </c:pt>
                <c:pt idx="381">
                  <c:v>41913</c:v>
                </c:pt>
                <c:pt idx="382">
                  <c:v>41944</c:v>
                </c:pt>
                <c:pt idx="383">
                  <c:v>41974</c:v>
                </c:pt>
                <c:pt idx="384">
                  <c:v>42005</c:v>
                </c:pt>
                <c:pt idx="385">
                  <c:v>42036</c:v>
                </c:pt>
                <c:pt idx="386">
                  <c:v>42064</c:v>
                </c:pt>
                <c:pt idx="387">
                  <c:v>42095</c:v>
                </c:pt>
                <c:pt idx="388">
                  <c:v>42125</c:v>
                </c:pt>
                <c:pt idx="389">
                  <c:v>42156</c:v>
                </c:pt>
                <c:pt idx="390">
                  <c:v>42186</c:v>
                </c:pt>
                <c:pt idx="391">
                  <c:v>42217</c:v>
                </c:pt>
                <c:pt idx="392">
                  <c:v>42248</c:v>
                </c:pt>
                <c:pt idx="393">
                  <c:v>42278</c:v>
                </c:pt>
                <c:pt idx="394">
                  <c:v>42309</c:v>
                </c:pt>
                <c:pt idx="395">
                  <c:v>42339</c:v>
                </c:pt>
                <c:pt idx="396">
                  <c:v>42370</c:v>
                </c:pt>
                <c:pt idx="397">
                  <c:v>42401</c:v>
                </c:pt>
                <c:pt idx="398">
                  <c:v>42430</c:v>
                </c:pt>
              </c:numCache>
            </c:numRef>
          </c:cat>
          <c:val>
            <c:numRef>
              <c:f>GR2M!$B$40:$B$438</c:f>
              <c:numCache>
                <c:formatCode>General</c:formatCode>
                <c:ptCount val="399"/>
                <c:pt idx="0">
                  <c:v>37.360939025878906</c:v>
                </c:pt>
                <c:pt idx="1">
                  <c:v>78.17864990234375</c:v>
                </c:pt>
                <c:pt idx="2">
                  <c:v>49.795597076416016</c:v>
                </c:pt>
                <c:pt idx="3">
                  <c:v>15.164773941040039</c:v>
                </c:pt>
                <c:pt idx="4">
                  <c:v>11.393316268920898</c:v>
                </c:pt>
                <c:pt idx="5">
                  <c:v>0.46347114443778992</c:v>
                </c:pt>
                <c:pt idx="6">
                  <c:v>0</c:v>
                </c:pt>
                <c:pt idx="7">
                  <c:v>4.4802096672356129E-3</c:v>
                </c:pt>
                <c:pt idx="8">
                  <c:v>0</c:v>
                </c:pt>
                <c:pt idx="9">
                  <c:v>4.8478636741638184</c:v>
                </c:pt>
                <c:pt idx="10">
                  <c:v>25.871213912963867</c:v>
                </c:pt>
                <c:pt idx="11">
                  <c:v>13.73636531829834</c:v>
                </c:pt>
                <c:pt idx="12">
                  <c:v>54.817291259765625</c:v>
                </c:pt>
                <c:pt idx="13">
                  <c:v>0</c:v>
                </c:pt>
                <c:pt idx="14">
                  <c:v>62.605609893798828</c:v>
                </c:pt>
                <c:pt idx="15">
                  <c:v>26.117166519165039</c:v>
                </c:pt>
                <c:pt idx="16">
                  <c:v>0</c:v>
                </c:pt>
                <c:pt idx="17">
                  <c:v>0</c:v>
                </c:pt>
                <c:pt idx="18">
                  <c:v>0</c:v>
                </c:pt>
                <c:pt idx="19">
                  <c:v>0</c:v>
                </c:pt>
                <c:pt idx="20">
                  <c:v>1.4952694177627563</c:v>
                </c:pt>
                <c:pt idx="21">
                  <c:v>19.400012969970703</c:v>
                </c:pt>
                <c:pt idx="22">
                  <c:v>20.396551132202148</c:v>
                </c:pt>
                <c:pt idx="23">
                  <c:v>33.829292297363281</c:v>
                </c:pt>
                <c:pt idx="24">
                  <c:v>37.193557739257813</c:v>
                </c:pt>
                <c:pt idx="25">
                  <c:v>39.111316680908203</c:v>
                </c:pt>
                <c:pt idx="26">
                  <c:v>15.63974666595459</c:v>
                </c:pt>
                <c:pt idx="27">
                  <c:v>14.848391532897949</c:v>
                </c:pt>
                <c:pt idx="28">
                  <c:v>1.1797517538070679</c:v>
                </c:pt>
                <c:pt idx="29">
                  <c:v>0</c:v>
                </c:pt>
                <c:pt idx="30">
                  <c:v>0</c:v>
                </c:pt>
                <c:pt idx="31">
                  <c:v>0.29432013630867004</c:v>
                </c:pt>
                <c:pt idx="32">
                  <c:v>0</c:v>
                </c:pt>
                <c:pt idx="33">
                  <c:v>21.425294876098633</c:v>
                </c:pt>
                <c:pt idx="34">
                  <c:v>14.784910202026367</c:v>
                </c:pt>
                <c:pt idx="35">
                  <c:v>37.722927093505859</c:v>
                </c:pt>
                <c:pt idx="36">
                  <c:v>46.798805236816406</c:v>
                </c:pt>
                <c:pt idx="37">
                  <c:v>47.962779998779297</c:v>
                </c:pt>
                <c:pt idx="38">
                  <c:v>9.1920700073242188</c:v>
                </c:pt>
                <c:pt idx="39">
                  <c:v>18.98052978515625</c:v>
                </c:pt>
                <c:pt idx="40">
                  <c:v>10.854193687438965</c:v>
                </c:pt>
                <c:pt idx="41">
                  <c:v>1.3328012228012085</c:v>
                </c:pt>
                <c:pt idx="42">
                  <c:v>0</c:v>
                </c:pt>
                <c:pt idx="43">
                  <c:v>2.5951212272047997E-2</c:v>
                </c:pt>
                <c:pt idx="44">
                  <c:v>3.4122998714447021</c:v>
                </c:pt>
                <c:pt idx="45">
                  <c:v>18.529102325439453</c:v>
                </c:pt>
                <c:pt idx="46">
                  <c:v>98.769607543945313</c:v>
                </c:pt>
                <c:pt idx="47">
                  <c:v>18.022607803344727</c:v>
                </c:pt>
                <c:pt idx="48">
                  <c:v>46.799850463867188</c:v>
                </c:pt>
                <c:pt idx="49">
                  <c:v>22.783397674560547</c:v>
                </c:pt>
                <c:pt idx="50">
                  <c:v>70.534126281738281</c:v>
                </c:pt>
                <c:pt idx="51">
                  <c:v>2.258465051651001</c:v>
                </c:pt>
                <c:pt idx="52">
                  <c:v>0.88619625568389893</c:v>
                </c:pt>
                <c:pt idx="53">
                  <c:v>2.6048846244812012</c:v>
                </c:pt>
                <c:pt idx="54">
                  <c:v>5.0507849082350731E-3</c:v>
                </c:pt>
                <c:pt idx="55">
                  <c:v>0.47119542956352234</c:v>
                </c:pt>
                <c:pt idx="56">
                  <c:v>0.53047627210617065</c:v>
                </c:pt>
                <c:pt idx="57">
                  <c:v>24.560239791870117</c:v>
                </c:pt>
                <c:pt idx="58">
                  <c:v>14.045880317687988</c:v>
                </c:pt>
                <c:pt idx="59">
                  <c:v>63.908695220947266</c:v>
                </c:pt>
                <c:pt idx="60">
                  <c:v>28.876241683959961</c:v>
                </c:pt>
                <c:pt idx="61">
                  <c:v>83.182632446289063</c:v>
                </c:pt>
                <c:pt idx="62">
                  <c:v>60.255168914794922</c:v>
                </c:pt>
                <c:pt idx="63">
                  <c:v>18.252031326293945</c:v>
                </c:pt>
                <c:pt idx="64">
                  <c:v>2.4650206565856934</c:v>
                </c:pt>
                <c:pt idx="65">
                  <c:v>1.6165879964828491</c:v>
                </c:pt>
                <c:pt idx="66">
                  <c:v>1.7713432312011719</c:v>
                </c:pt>
                <c:pt idx="67">
                  <c:v>2.8717559762299061E-3</c:v>
                </c:pt>
                <c:pt idx="68">
                  <c:v>0.41939350962638855</c:v>
                </c:pt>
                <c:pt idx="69">
                  <c:v>13.819472312927246</c:v>
                </c:pt>
                <c:pt idx="70">
                  <c:v>5.8978567123413086</c:v>
                </c:pt>
                <c:pt idx="71">
                  <c:v>74.879356384277344</c:v>
                </c:pt>
                <c:pt idx="72">
                  <c:v>27.2864990234375</c:v>
                </c:pt>
                <c:pt idx="73">
                  <c:v>17.739185333251953</c:v>
                </c:pt>
                <c:pt idx="74">
                  <c:v>30.272783279418945</c:v>
                </c:pt>
                <c:pt idx="75">
                  <c:v>0.81725591421127319</c:v>
                </c:pt>
                <c:pt idx="76">
                  <c:v>2.8712034225463867</c:v>
                </c:pt>
                <c:pt idx="77">
                  <c:v>2.922823429107666</c:v>
                </c:pt>
                <c:pt idx="78">
                  <c:v>0</c:v>
                </c:pt>
                <c:pt idx="79">
                  <c:v>0</c:v>
                </c:pt>
                <c:pt idx="80">
                  <c:v>0.96174514293670654</c:v>
                </c:pt>
                <c:pt idx="81">
                  <c:v>4.2869763374328613</c:v>
                </c:pt>
                <c:pt idx="82">
                  <c:v>16.530899047851563</c:v>
                </c:pt>
                <c:pt idx="83">
                  <c:v>29.489173889160156</c:v>
                </c:pt>
                <c:pt idx="84">
                  <c:v>65.231712341308594</c:v>
                </c:pt>
                <c:pt idx="85">
                  <c:v>0</c:v>
                </c:pt>
                <c:pt idx="86">
                  <c:v>30.277889251708984</c:v>
                </c:pt>
                <c:pt idx="87">
                  <c:v>23.191600799560547</c:v>
                </c:pt>
                <c:pt idx="88">
                  <c:v>7.4949460029602051</c:v>
                </c:pt>
                <c:pt idx="89">
                  <c:v>0</c:v>
                </c:pt>
                <c:pt idx="90">
                  <c:v>0</c:v>
                </c:pt>
                <c:pt idx="91">
                  <c:v>0</c:v>
                </c:pt>
                <c:pt idx="92">
                  <c:v>0</c:v>
                </c:pt>
                <c:pt idx="93">
                  <c:v>12.380354881286621</c:v>
                </c:pt>
                <c:pt idx="94">
                  <c:v>11.728031158447266</c:v>
                </c:pt>
                <c:pt idx="95">
                  <c:v>16.882219314575195</c:v>
                </c:pt>
                <c:pt idx="96">
                  <c:v>71.9427490234375</c:v>
                </c:pt>
                <c:pt idx="97">
                  <c:v>26.139978408813477</c:v>
                </c:pt>
                <c:pt idx="98">
                  <c:v>89.034416198730469</c:v>
                </c:pt>
                <c:pt idx="99">
                  <c:v>21.203580856323242</c:v>
                </c:pt>
                <c:pt idx="100">
                  <c:v>5.8762693405151367</c:v>
                </c:pt>
                <c:pt idx="101">
                  <c:v>2.6735713481903076</c:v>
                </c:pt>
                <c:pt idx="102">
                  <c:v>0</c:v>
                </c:pt>
                <c:pt idx="103">
                  <c:v>0</c:v>
                </c:pt>
                <c:pt idx="104">
                  <c:v>0</c:v>
                </c:pt>
                <c:pt idx="105">
                  <c:v>16.327413558959961</c:v>
                </c:pt>
                <c:pt idx="106">
                  <c:v>36.432594299316406</c:v>
                </c:pt>
                <c:pt idx="107">
                  <c:v>108.3201904296875</c:v>
                </c:pt>
                <c:pt idx="108">
                  <c:v>72.225845336914063</c:v>
                </c:pt>
                <c:pt idx="109">
                  <c:v>0</c:v>
                </c:pt>
                <c:pt idx="110">
                  <c:v>9.6927890777587891</c:v>
                </c:pt>
                <c:pt idx="111">
                  <c:v>3.1184682846069336</c:v>
                </c:pt>
                <c:pt idx="112">
                  <c:v>14.404030799865723</c:v>
                </c:pt>
                <c:pt idx="113">
                  <c:v>8.2889833450317383</c:v>
                </c:pt>
                <c:pt idx="114">
                  <c:v>0</c:v>
                </c:pt>
                <c:pt idx="115">
                  <c:v>0</c:v>
                </c:pt>
                <c:pt idx="116">
                  <c:v>0.2910398542881012</c:v>
                </c:pt>
                <c:pt idx="117">
                  <c:v>0.58475804328918457</c:v>
                </c:pt>
                <c:pt idx="118">
                  <c:v>43.035999298095703</c:v>
                </c:pt>
                <c:pt idx="119">
                  <c:v>76.602706909179688</c:v>
                </c:pt>
                <c:pt idx="120">
                  <c:v>19.053197860717773</c:v>
                </c:pt>
                <c:pt idx="121">
                  <c:v>34.779842376708984</c:v>
                </c:pt>
                <c:pt idx="122">
                  <c:v>27.037546157836914</c:v>
                </c:pt>
                <c:pt idx="123">
                  <c:v>2.8588583469390869</c:v>
                </c:pt>
                <c:pt idx="124">
                  <c:v>25.521875381469727</c:v>
                </c:pt>
                <c:pt idx="125">
                  <c:v>0.20127688348293304</c:v>
                </c:pt>
                <c:pt idx="126">
                  <c:v>0</c:v>
                </c:pt>
                <c:pt idx="127">
                  <c:v>0</c:v>
                </c:pt>
                <c:pt idx="128">
                  <c:v>0.40517362952232361</c:v>
                </c:pt>
                <c:pt idx="129">
                  <c:v>9.2742099761962891</c:v>
                </c:pt>
                <c:pt idx="130">
                  <c:v>12.427486419677734</c:v>
                </c:pt>
                <c:pt idx="131">
                  <c:v>27.229848861694336</c:v>
                </c:pt>
                <c:pt idx="132">
                  <c:v>80.143943786621094</c:v>
                </c:pt>
                <c:pt idx="133">
                  <c:v>44.087627410888672</c:v>
                </c:pt>
                <c:pt idx="134">
                  <c:v>39.576061248779297</c:v>
                </c:pt>
                <c:pt idx="135">
                  <c:v>4.0079631805419922</c:v>
                </c:pt>
                <c:pt idx="136">
                  <c:v>3.3111052513122559</c:v>
                </c:pt>
                <c:pt idx="137">
                  <c:v>2.6742732524871826</c:v>
                </c:pt>
                <c:pt idx="138">
                  <c:v>0</c:v>
                </c:pt>
                <c:pt idx="139">
                  <c:v>0</c:v>
                </c:pt>
                <c:pt idx="140">
                  <c:v>5.7914414405822754</c:v>
                </c:pt>
                <c:pt idx="141">
                  <c:v>19.587175369262695</c:v>
                </c:pt>
                <c:pt idx="142">
                  <c:v>147.59782409667969</c:v>
                </c:pt>
                <c:pt idx="143">
                  <c:v>54.481063842773438</c:v>
                </c:pt>
                <c:pt idx="144">
                  <c:v>22.039527893066406</c:v>
                </c:pt>
                <c:pt idx="145">
                  <c:v>50.712688446044922</c:v>
                </c:pt>
                <c:pt idx="146">
                  <c:v>23.345577239990234</c:v>
                </c:pt>
                <c:pt idx="147">
                  <c:v>14.491796493530273</c:v>
                </c:pt>
                <c:pt idx="148">
                  <c:v>7.1500778198242188</c:v>
                </c:pt>
                <c:pt idx="149">
                  <c:v>0.56552958488464355</c:v>
                </c:pt>
                <c:pt idx="150">
                  <c:v>0.34333214163780212</c:v>
                </c:pt>
                <c:pt idx="151">
                  <c:v>0</c:v>
                </c:pt>
                <c:pt idx="152">
                  <c:v>0.57331818342208862</c:v>
                </c:pt>
                <c:pt idx="153">
                  <c:v>4.1191115379333496</c:v>
                </c:pt>
                <c:pt idx="154">
                  <c:v>28.16636848449707</c:v>
                </c:pt>
                <c:pt idx="155">
                  <c:v>17.87321662902832</c:v>
                </c:pt>
                <c:pt idx="156">
                  <c:v>67.155242919921875</c:v>
                </c:pt>
                <c:pt idx="157">
                  <c:v>29.723220825195313</c:v>
                </c:pt>
                <c:pt idx="158">
                  <c:v>45.432106018066406</c:v>
                </c:pt>
                <c:pt idx="159">
                  <c:v>14.348631858825684</c:v>
                </c:pt>
                <c:pt idx="160">
                  <c:v>1.3738769292831421</c:v>
                </c:pt>
                <c:pt idx="161">
                  <c:v>1.4273972511291504</c:v>
                </c:pt>
                <c:pt idx="162">
                  <c:v>0.21450094878673553</c:v>
                </c:pt>
                <c:pt idx="163">
                  <c:v>0</c:v>
                </c:pt>
                <c:pt idx="164">
                  <c:v>0</c:v>
                </c:pt>
                <c:pt idx="165">
                  <c:v>4.0896453857421875</c:v>
                </c:pt>
                <c:pt idx="166">
                  <c:v>17.595134735107422</c:v>
                </c:pt>
                <c:pt idx="167">
                  <c:v>35.235729217529297</c:v>
                </c:pt>
                <c:pt idx="168">
                  <c:v>72.599258422851563</c:v>
                </c:pt>
                <c:pt idx="169">
                  <c:v>46.797206878662109</c:v>
                </c:pt>
                <c:pt idx="170">
                  <c:v>32.084098815917969</c:v>
                </c:pt>
                <c:pt idx="171">
                  <c:v>20.8504638671875</c:v>
                </c:pt>
                <c:pt idx="172">
                  <c:v>7.4864635467529297</c:v>
                </c:pt>
                <c:pt idx="173">
                  <c:v>1.2415819801390171E-3</c:v>
                </c:pt>
                <c:pt idx="174">
                  <c:v>0</c:v>
                </c:pt>
                <c:pt idx="175">
                  <c:v>0</c:v>
                </c:pt>
                <c:pt idx="176">
                  <c:v>2.8049278259277344</c:v>
                </c:pt>
                <c:pt idx="177">
                  <c:v>25.463953018188477</c:v>
                </c:pt>
                <c:pt idx="178">
                  <c:v>40.391181945800781</c:v>
                </c:pt>
                <c:pt idx="179">
                  <c:v>36.319759368896484</c:v>
                </c:pt>
                <c:pt idx="180">
                  <c:v>57.585067749023438</c:v>
                </c:pt>
                <c:pt idx="181">
                  <c:v>27.612977981567383</c:v>
                </c:pt>
                <c:pt idx="182">
                  <c:v>49.207138061523438</c:v>
                </c:pt>
                <c:pt idx="183">
                  <c:v>18.390420913696289</c:v>
                </c:pt>
                <c:pt idx="184">
                  <c:v>7.0254354476928711</c:v>
                </c:pt>
                <c:pt idx="185">
                  <c:v>1.1812024116516113</c:v>
                </c:pt>
                <c:pt idx="186">
                  <c:v>9.1810990124940872E-3</c:v>
                </c:pt>
                <c:pt idx="187">
                  <c:v>0.44357052445411682</c:v>
                </c:pt>
                <c:pt idx="188">
                  <c:v>1.9812716636806726E-3</c:v>
                </c:pt>
                <c:pt idx="189">
                  <c:v>3.4167821407318115</c:v>
                </c:pt>
                <c:pt idx="190">
                  <c:v>11.470251083374023</c:v>
                </c:pt>
                <c:pt idx="191">
                  <c:v>50.736774444580078</c:v>
                </c:pt>
                <c:pt idx="192">
                  <c:v>26.430215835571289</c:v>
                </c:pt>
                <c:pt idx="193">
                  <c:v>39.392688751220703</c:v>
                </c:pt>
                <c:pt idx="194">
                  <c:v>28.174310684204102</c:v>
                </c:pt>
                <c:pt idx="195">
                  <c:v>8.94927978515625</c:v>
                </c:pt>
                <c:pt idx="196">
                  <c:v>0.49508354067802429</c:v>
                </c:pt>
                <c:pt idx="197">
                  <c:v>1.7633495330810547</c:v>
                </c:pt>
                <c:pt idx="198">
                  <c:v>0</c:v>
                </c:pt>
                <c:pt idx="199">
                  <c:v>0</c:v>
                </c:pt>
                <c:pt idx="200">
                  <c:v>0</c:v>
                </c:pt>
                <c:pt idx="201">
                  <c:v>5.235020637512207</c:v>
                </c:pt>
                <c:pt idx="202">
                  <c:v>3.1054861545562744</c:v>
                </c:pt>
                <c:pt idx="203">
                  <c:v>13.146446228027344</c:v>
                </c:pt>
                <c:pt idx="204">
                  <c:v>78.236434936523438</c:v>
                </c:pt>
                <c:pt idx="205">
                  <c:v>23.875690460205078</c:v>
                </c:pt>
                <c:pt idx="206">
                  <c:v>33.765350341796875</c:v>
                </c:pt>
                <c:pt idx="207">
                  <c:v>5.87384033203125</c:v>
                </c:pt>
                <c:pt idx="208">
                  <c:v>3.0255162715911865</c:v>
                </c:pt>
                <c:pt idx="209">
                  <c:v>0.46029651165008545</c:v>
                </c:pt>
                <c:pt idx="210">
                  <c:v>1.480581521987915</c:v>
                </c:pt>
                <c:pt idx="211">
                  <c:v>0.38358727097511292</c:v>
                </c:pt>
                <c:pt idx="212">
                  <c:v>1.2908984422683716</c:v>
                </c:pt>
                <c:pt idx="213">
                  <c:v>26.238821029663086</c:v>
                </c:pt>
                <c:pt idx="214">
                  <c:v>10.737699508666992</c:v>
                </c:pt>
                <c:pt idx="215">
                  <c:v>43.312637329101563</c:v>
                </c:pt>
                <c:pt idx="216">
                  <c:v>38.185958862304688</c:v>
                </c:pt>
                <c:pt idx="217">
                  <c:v>32.236370086669922</c:v>
                </c:pt>
                <c:pt idx="218">
                  <c:v>18.30644416809082</c:v>
                </c:pt>
                <c:pt idx="219">
                  <c:v>32.26007080078125</c:v>
                </c:pt>
                <c:pt idx="220">
                  <c:v>11.817502975463867</c:v>
                </c:pt>
                <c:pt idx="221">
                  <c:v>0</c:v>
                </c:pt>
                <c:pt idx="222">
                  <c:v>0.12960515916347504</c:v>
                </c:pt>
                <c:pt idx="223">
                  <c:v>0.36053875088691711</c:v>
                </c:pt>
                <c:pt idx="224">
                  <c:v>0.86805278062820435</c:v>
                </c:pt>
                <c:pt idx="225">
                  <c:v>5.1805801391601563</c:v>
                </c:pt>
                <c:pt idx="226">
                  <c:v>22.663095474243164</c:v>
                </c:pt>
                <c:pt idx="227">
                  <c:v>47.329174041748047</c:v>
                </c:pt>
                <c:pt idx="228">
                  <c:v>106.23976898193359</c:v>
                </c:pt>
                <c:pt idx="229">
                  <c:v>26.162504196166992</c:v>
                </c:pt>
                <c:pt idx="230">
                  <c:v>42.6932373046875</c:v>
                </c:pt>
                <c:pt idx="231">
                  <c:v>34.601016998291016</c:v>
                </c:pt>
                <c:pt idx="232">
                  <c:v>7.2299604415893555</c:v>
                </c:pt>
                <c:pt idx="233">
                  <c:v>1.4870767593383789</c:v>
                </c:pt>
                <c:pt idx="234">
                  <c:v>0.11885174363851547</c:v>
                </c:pt>
                <c:pt idx="235">
                  <c:v>0</c:v>
                </c:pt>
                <c:pt idx="236">
                  <c:v>0.31652489304542542</c:v>
                </c:pt>
                <c:pt idx="237">
                  <c:v>12.84117317199707</c:v>
                </c:pt>
                <c:pt idx="238">
                  <c:v>35.28533935546875</c:v>
                </c:pt>
                <c:pt idx="239">
                  <c:v>86.151679992675781</c:v>
                </c:pt>
                <c:pt idx="240">
                  <c:v>38.203838348388672</c:v>
                </c:pt>
                <c:pt idx="241">
                  <c:v>84.346206665039063</c:v>
                </c:pt>
                <c:pt idx="242">
                  <c:v>84.644172668457031</c:v>
                </c:pt>
                <c:pt idx="243">
                  <c:v>10.189343452453613</c:v>
                </c:pt>
                <c:pt idx="244">
                  <c:v>2.9533722400665283</c:v>
                </c:pt>
                <c:pt idx="245">
                  <c:v>0.94835817813873291</c:v>
                </c:pt>
                <c:pt idx="246">
                  <c:v>0</c:v>
                </c:pt>
                <c:pt idx="247">
                  <c:v>0</c:v>
                </c:pt>
                <c:pt idx="248">
                  <c:v>0</c:v>
                </c:pt>
                <c:pt idx="249">
                  <c:v>7.4378962516784668</c:v>
                </c:pt>
                <c:pt idx="250">
                  <c:v>19.071630477905273</c:v>
                </c:pt>
                <c:pt idx="251">
                  <c:v>70.180641174316406</c:v>
                </c:pt>
                <c:pt idx="252">
                  <c:v>99.370376586914063</c:v>
                </c:pt>
                <c:pt idx="253">
                  <c:v>47.025161743164063</c:v>
                </c:pt>
                <c:pt idx="254">
                  <c:v>3.2103033065795898</c:v>
                </c:pt>
                <c:pt idx="255">
                  <c:v>6.6629147529602051</c:v>
                </c:pt>
                <c:pt idx="256">
                  <c:v>2.1179420948028564</c:v>
                </c:pt>
                <c:pt idx="257">
                  <c:v>0.73511409759521484</c:v>
                </c:pt>
                <c:pt idx="258">
                  <c:v>0.54800689220428467</c:v>
                </c:pt>
                <c:pt idx="259">
                  <c:v>0</c:v>
                </c:pt>
                <c:pt idx="260">
                  <c:v>0</c:v>
                </c:pt>
                <c:pt idx="261">
                  <c:v>11.271288871765137</c:v>
                </c:pt>
                <c:pt idx="262">
                  <c:v>64.48773193359375</c:v>
                </c:pt>
                <c:pt idx="263">
                  <c:v>20.734903335571289</c:v>
                </c:pt>
                <c:pt idx="264">
                  <c:v>49.898094177246094</c:v>
                </c:pt>
                <c:pt idx="265">
                  <c:v>49.56072998046875</c:v>
                </c:pt>
                <c:pt idx="266">
                  <c:v>21.5244140625</c:v>
                </c:pt>
                <c:pt idx="267">
                  <c:v>15.982243537902832</c:v>
                </c:pt>
                <c:pt idx="268">
                  <c:v>9.2707967758178711</c:v>
                </c:pt>
                <c:pt idx="269">
                  <c:v>0.67526113986968994</c:v>
                </c:pt>
                <c:pt idx="270">
                  <c:v>0</c:v>
                </c:pt>
                <c:pt idx="271">
                  <c:v>0</c:v>
                </c:pt>
                <c:pt idx="272">
                  <c:v>1.6551660299301147</c:v>
                </c:pt>
                <c:pt idx="273">
                  <c:v>6.7804136276245117</c:v>
                </c:pt>
                <c:pt idx="274">
                  <c:v>30.445837020874023</c:v>
                </c:pt>
                <c:pt idx="275">
                  <c:v>30.256137847900391</c:v>
                </c:pt>
                <c:pt idx="276">
                  <c:v>49.949871063232422</c:v>
                </c:pt>
                <c:pt idx="277">
                  <c:v>45.582687377929688</c:v>
                </c:pt>
                <c:pt idx="278">
                  <c:v>11.012617111206055</c:v>
                </c:pt>
                <c:pt idx="279">
                  <c:v>64.006050109863281</c:v>
                </c:pt>
                <c:pt idx="280">
                  <c:v>2.6960852146148682</c:v>
                </c:pt>
                <c:pt idx="281">
                  <c:v>1.1438218355178833</c:v>
                </c:pt>
                <c:pt idx="282">
                  <c:v>0</c:v>
                </c:pt>
                <c:pt idx="283">
                  <c:v>3.8283863067626953</c:v>
                </c:pt>
                <c:pt idx="284">
                  <c:v>0.57287979125976563</c:v>
                </c:pt>
                <c:pt idx="285">
                  <c:v>32.298637390136719</c:v>
                </c:pt>
                <c:pt idx="286">
                  <c:v>15.272548675537109</c:v>
                </c:pt>
                <c:pt idx="287">
                  <c:v>31.983043670654297</c:v>
                </c:pt>
                <c:pt idx="288">
                  <c:v>42.455417633056641</c:v>
                </c:pt>
                <c:pt idx="289">
                  <c:v>58.396690368652344</c:v>
                </c:pt>
                <c:pt idx="290">
                  <c:v>29.133817672729492</c:v>
                </c:pt>
                <c:pt idx="291">
                  <c:v>15.005527496337891</c:v>
                </c:pt>
                <c:pt idx="292">
                  <c:v>28.098871231079102</c:v>
                </c:pt>
                <c:pt idx="293">
                  <c:v>0.28482744097709656</c:v>
                </c:pt>
                <c:pt idx="294">
                  <c:v>3.8433008193969727</c:v>
                </c:pt>
                <c:pt idx="295">
                  <c:v>0</c:v>
                </c:pt>
                <c:pt idx="296">
                  <c:v>1.2077962160110474</c:v>
                </c:pt>
                <c:pt idx="297">
                  <c:v>2.7206320762634277</c:v>
                </c:pt>
                <c:pt idx="298">
                  <c:v>22.131753921508789</c:v>
                </c:pt>
                <c:pt idx="299">
                  <c:v>46.201210021972656</c:v>
                </c:pt>
                <c:pt idx="300">
                  <c:v>59.886806488037109</c:v>
                </c:pt>
                <c:pt idx="301">
                  <c:v>39.473590850830078</c:v>
                </c:pt>
                <c:pt idx="302">
                  <c:v>11.764187812805176</c:v>
                </c:pt>
                <c:pt idx="303">
                  <c:v>2.38797926902771</c:v>
                </c:pt>
                <c:pt idx="304">
                  <c:v>5.9131832122802734</c:v>
                </c:pt>
                <c:pt idx="305">
                  <c:v>2.1017767488956451E-2</c:v>
                </c:pt>
                <c:pt idx="306">
                  <c:v>0</c:v>
                </c:pt>
                <c:pt idx="307">
                  <c:v>1.0488443374633789</c:v>
                </c:pt>
                <c:pt idx="308">
                  <c:v>0.47424128651618958</c:v>
                </c:pt>
                <c:pt idx="309">
                  <c:v>26.026826858520508</c:v>
                </c:pt>
                <c:pt idx="310">
                  <c:v>19.49860954284668</c:v>
                </c:pt>
                <c:pt idx="311">
                  <c:v>32.312355041503906</c:v>
                </c:pt>
                <c:pt idx="312">
                  <c:v>22.286828994750977</c:v>
                </c:pt>
                <c:pt idx="313">
                  <c:v>78.437522888183594</c:v>
                </c:pt>
                <c:pt idx="314">
                  <c:v>33.507499694824219</c:v>
                </c:pt>
                <c:pt idx="315">
                  <c:v>9.2578201293945313</c:v>
                </c:pt>
                <c:pt idx="316">
                  <c:v>14.27184009552002</c:v>
                </c:pt>
                <c:pt idx="317">
                  <c:v>0.79336422681808472</c:v>
                </c:pt>
                <c:pt idx="318">
                  <c:v>0</c:v>
                </c:pt>
                <c:pt idx="319">
                  <c:v>0</c:v>
                </c:pt>
                <c:pt idx="320">
                  <c:v>20.237905502319336</c:v>
                </c:pt>
                <c:pt idx="321">
                  <c:v>20.489118576049805</c:v>
                </c:pt>
                <c:pt idx="322">
                  <c:v>44.583702087402344</c:v>
                </c:pt>
                <c:pt idx="323">
                  <c:v>49.630443572998047</c:v>
                </c:pt>
                <c:pt idx="324">
                  <c:v>60.787956237792969</c:v>
                </c:pt>
                <c:pt idx="325">
                  <c:v>57.737571716308594</c:v>
                </c:pt>
                <c:pt idx="326">
                  <c:v>10.262027740478516</c:v>
                </c:pt>
                <c:pt idx="327">
                  <c:v>4.986259937286377</c:v>
                </c:pt>
                <c:pt idx="328">
                  <c:v>1.4216554164886475</c:v>
                </c:pt>
                <c:pt idx="329">
                  <c:v>3.6645936965942383</c:v>
                </c:pt>
                <c:pt idx="330">
                  <c:v>0</c:v>
                </c:pt>
                <c:pt idx="331">
                  <c:v>0.71719157695770264</c:v>
                </c:pt>
                <c:pt idx="332">
                  <c:v>0.84759479761123657</c:v>
                </c:pt>
                <c:pt idx="333">
                  <c:v>5.2605199813842773</c:v>
                </c:pt>
                <c:pt idx="334">
                  <c:v>0.51218527555465698</c:v>
                </c:pt>
                <c:pt idx="335">
                  <c:v>56.810512542724609</c:v>
                </c:pt>
                <c:pt idx="336">
                  <c:v>35.941192626953125</c:v>
                </c:pt>
                <c:pt idx="337">
                  <c:v>63.8350830078125</c:v>
                </c:pt>
                <c:pt idx="338">
                  <c:v>32.881851196289063</c:v>
                </c:pt>
                <c:pt idx="339">
                  <c:v>40.578109741210938</c:v>
                </c:pt>
                <c:pt idx="340">
                  <c:v>8.584259033203125</c:v>
                </c:pt>
                <c:pt idx="341">
                  <c:v>0</c:v>
                </c:pt>
                <c:pt idx="342">
                  <c:v>2.3010682314634323E-2</c:v>
                </c:pt>
                <c:pt idx="343">
                  <c:v>0</c:v>
                </c:pt>
                <c:pt idx="344">
                  <c:v>6.3527302742004395</c:v>
                </c:pt>
                <c:pt idx="345">
                  <c:v>4.2217264175415039</c:v>
                </c:pt>
                <c:pt idx="346">
                  <c:v>31.090930938720703</c:v>
                </c:pt>
                <c:pt idx="347">
                  <c:v>29.711910247802734</c:v>
                </c:pt>
                <c:pt idx="348">
                  <c:v>75.459419250488281</c:v>
                </c:pt>
                <c:pt idx="349">
                  <c:v>57.087364196777344</c:v>
                </c:pt>
                <c:pt idx="350">
                  <c:v>29.234878540039063</c:v>
                </c:pt>
                <c:pt idx="351">
                  <c:v>2.75382399559021</c:v>
                </c:pt>
                <c:pt idx="352">
                  <c:v>7.232964038848877</c:v>
                </c:pt>
                <c:pt idx="353">
                  <c:v>3.132087230682373</c:v>
                </c:pt>
                <c:pt idx="354">
                  <c:v>0</c:v>
                </c:pt>
                <c:pt idx="355">
                  <c:v>0</c:v>
                </c:pt>
                <c:pt idx="356">
                  <c:v>1.4114502668380737</c:v>
                </c:pt>
                <c:pt idx="357">
                  <c:v>12.628334999084473</c:v>
                </c:pt>
                <c:pt idx="358">
                  <c:v>29.286027908325195</c:v>
                </c:pt>
                <c:pt idx="359">
                  <c:v>48.141426086425781</c:v>
                </c:pt>
                <c:pt idx="360">
                  <c:v>67.563247680664063</c:v>
                </c:pt>
                <c:pt idx="361">
                  <c:v>28.941513061523438</c:v>
                </c:pt>
                <c:pt idx="362">
                  <c:v>7.6306819915771484</c:v>
                </c:pt>
                <c:pt idx="363">
                  <c:v>18.468317031860352</c:v>
                </c:pt>
                <c:pt idx="364">
                  <c:v>14.310401916503906</c:v>
                </c:pt>
                <c:pt idx="365">
                  <c:v>0</c:v>
                </c:pt>
                <c:pt idx="366">
                  <c:v>0</c:v>
                </c:pt>
                <c:pt idx="367">
                  <c:v>0</c:v>
                </c:pt>
                <c:pt idx="368">
                  <c:v>5.8329629898071289</c:v>
                </c:pt>
                <c:pt idx="369">
                  <c:v>9.0568637847900391</c:v>
                </c:pt>
                <c:pt idx="370">
                  <c:v>9.109827995300293</c:v>
                </c:pt>
                <c:pt idx="371">
                  <c:v>52.059478759765625</c:v>
                </c:pt>
                <c:pt idx="372">
                  <c:v>9.4965200424194336</c:v>
                </c:pt>
                <c:pt idx="373">
                  <c:v>9.764073371887207</c:v>
                </c:pt>
                <c:pt idx="374">
                  <c:v>38.776325225830078</c:v>
                </c:pt>
                <c:pt idx="375">
                  <c:v>3.0882737636566162</c:v>
                </c:pt>
                <c:pt idx="376">
                  <c:v>25.790184020996094</c:v>
                </c:pt>
                <c:pt idx="377">
                  <c:v>3.2724134922027588</c:v>
                </c:pt>
                <c:pt idx="378">
                  <c:v>0</c:v>
                </c:pt>
                <c:pt idx="379">
                  <c:v>8.9668314903974533E-3</c:v>
                </c:pt>
                <c:pt idx="380">
                  <c:v>1.0436563491821289</c:v>
                </c:pt>
                <c:pt idx="381">
                  <c:v>19.552097320556641</c:v>
                </c:pt>
                <c:pt idx="382">
                  <c:v>43.958541870117188</c:v>
                </c:pt>
                <c:pt idx="383">
                  <c:v>31.086208343505859</c:v>
                </c:pt>
                <c:pt idx="384">
                  <c:v>57.836170196533203</c:v>
                </c:pt>
                <c:pt idx="385">
                  <c:v>59.020130157470703</c:v>
                </c:pt>
                <c:pt idx="386">
                  <c:v>21.288597106933594</c:v>
                </c:pt>
                <c:pt idx="387">
                  <c:v>19.191991806030273</c:v>
                </c:pt>
                <c:pt idx="388">
                  <c:v>4.4544529914855957</c:v>
                </c:pt>
                <c:pt idx="389">
                  <c:v>1.6263117790222168</c:v>
                </c:pt>
                <c:pt idx="390">
                  <c:v>0.80687326192855835</c:v>
                </c:pt>
                <c:pt idx="391">
                  <c:v>4.3078460693359375</c:v>
                </c:pt>
                <c:pt idx="392">
                  <c:v>2.1235520839691162</c:v>
                </c:pt>
                <c:pt idx="393">
                  <c:v>33.454017639160156</c:v>
                </c:pt>
                <c:pt idx="394">
                  <c:v>27.226097106933594</c:v>
                </c:pt>
                <c:pt idx="395">
                  <c:v>21.027362823486328</c:v>
                </c:pt>
                <c:pt idx="396">
                  <c:v>49.989582061767578</c:v>
                </c:pt>
                <c:pt idx="397">
                  <c:v>39.156105041503906</c:v>
                </c:pt>
                <c:pt idx="398">
                  <c:v>30.660737991333008</c:v>
                </c:pt>
              </c:numCache>
            </c:numRef>
          </c:val>
          <c:extLst>
            <c:ext xmlns:c16="http://schemas.microsoft.com/office/drawing/2014/chart" uri="{C3380CC4-5D6E-409C-BE32-E72D297353CC}">
              <c16:uniqueId val="{00000000-8712-4229-B7AD-1835C7E50217}"/>
            </c:ext>
          </c:extLst>
        </c:ser>
        <c:dLbls>
          <c:showLegendKey val="0"/>
          <c:showVal val="0"/>
          <c:showCatName val="0"/>
          <c:showSerName val="0"/>
          <c:showPercent val="0"/>
          <c:showBubbleSize val="0"/>
        </c:dLbls>
        <c:gapWidth val="150"/>
        <c:axId val="105459072"/>
        <c:axId val="105473152"/>
      </c:barChart>
      <c:lineChart>
        <c:grouping val="standard"/>
        <c:varyColors val="0"/>
        <c:ser>
          <c:idx val="0"/>
          <c:order val="1"/>
          <c:tx>
            <c:v>Débit Gibb</c:v>
          </c:tx>
          <c:spPr>
            <a:ln w="12700">
              <a:solidFill>
                <a:srgbClr val="FF0000"/>
              </a:solidFill>
              <a:prstDash val="solid"/>
            </a:ln>
          </c:spPr>
          <c:marker>
            <c:symbol val="none"/>
          </c:marker>
          <c:cat>
            <c:numRef>
              <c:f>GR2M!$A$40:$A$438</c:f>
              <c:numCache>
                <c:formatCode>mmm\-yy</c:formatCode>
                <c:ptCount val="399"/>
                <c:pt idx="0">
                  <c:v>30317</c:v>
                </c:pt>
                <c:pt idx="1">
                  <c:v>30348</c:v>
                </c:pt>
                <c:pt idx="2">
                  <c:v>30376</c:v>
                </c:pt>
                <c:pt idx="3">
                  <c:v>30407</c:v>
                </c:pt>
                <c:pt idx="4">
                  <c:v>30437</c:v>
                </c:pt>
                <c:pt idx="5">
                  <c:v>30468</c:v>
                </c:pt>
                <c:pt idx="6">
                  <c:v>30498</c:v>
                </c:pt>
                <c:pt idx="7">
                  <c:v>30529</c:v>
                </c:pt>
                <c:pt idx="8">
                  <c:v>30560</c:v>
                </c:pt>
                <c:pt idx="9">
                  <c:v>30590</c:v>
                </c:pt>
                <c:pt idx="10">
                  <c:v>30621</c:v>
                </c:pt>
                <c:pt idx="11">
                  <c:v>30651</c:v>
                </c:pt>
                <c:pt idx="12">
                  <c:v>30682</c:v>
                </c:pt>
                <c:pt idx="13">
                  <c:v>30713</c:v>
                </c:pt>
                <c:pt idx="14">
                  <c:v>30742</c:v>
                </c:pt>
                <c:pt idx="15">
                  <c:v>30773</c:v>
                </c:pt>
                <c:pt idx="16">
                  <c:v>30803</c:v>
                </c:pt>
                <c:pt idx="17">
                  <c:v>30834</c:v>
                </c:pt>
                <c:pt idx="18">
                  <c:v>30864</c:v>
                </c:pt>
                <c:pt idx="19">
                  <c:v>30895</c:v>
                </c:pt>
                <c:pt idx="20">
                  <c:v>30926</c:v>
                </c:pt>
                <c:pt idx="21">
                  <c:v>30956</c:v>
                </c:pt>
                <c:pt idx="22">
                  <c:v>30987</c:v>
                </c:pt>
                <c:pt idx="23">
                  <c:v>31017</c:v>
                </c:pt>
                <c:pt idx="24">
                  <c:v>31048</c:v>
                </c:pt>
                <c:pt idx="25">
                  <c:v>31079</c:v>
                </c:pt>
                <c:pt idx="26">
                  <c:v>31107</c:v>
                </c:pt>
                <c:pt idx="27">
                  <c:v>31138</c:v>
                </c:pt>
                <c:pt idx="28">
                  <c:v>31168</c:v>
                </c:pt>
                <c:pt idx="29">
                  <c:v>31199</c:v>
                </c:pt>
                <c:pt idx="30">
                  <c:v>31229</c:v>
                </c:pt>
                <c:pt idx="31">
                  <c:v>31260</c:v>
                </c:pt>
                <c:pt idx="32">
                  <c:v>31291</c:v>
                </c:pt>
                <c:pt idx="33">
                  <c:v>31321</c:v>
                </c:pt>
                <c:pt idx="34">
                  <c:v>31352</c:v>
                </c:pt>
                <c:pt idx="35">
                  <c:v>31382</c:v>
                </c:pt>
                <c:pt idx="36">
                  <c:v>31413</c:v>
                </c:pt>
                <c:pt idx="37">
                  <c:v>31444</c:v>
                </c:pt>
                <c:pt idx="38">
                  <c:v>31472</c:v>
                </c:pt>
                <c:pt idx="39">
                  <c:v>31503</c:v>
                </c:pt>
                <c:pt idx="40">
                  <c:v>31533</c:v>
                </c:pt>
                <c:pt idx="41">
                  <c:v>31564</c:v>
                </c:pt>
                <c:pt idx="42">
                  <c:v>31594</c:v>
                </c:pt>
                <c:pt idx="43">
                  <c:v>31625</c:v>
                </c:pt>
                <c:pt idx="44">
                  <c:v>31656</c:v>
                </c:pt>
                <c:pt idx="45">
                  <c:v>31686</c:v>
                </c:pt>
                <c:pt idx="46">
                  <c:v>31717</c:v>
                </c:pt>
                <c:pt idx="47">
                  <c:v>31747</c:v>
                </c:pt>
                <c:pt idx="48">
                  <c:v>31778</c:v>
                </c:pt>
                <c:pt idx="49">
                  <c:v>31809</c:v>
                </c:pt>
                <c:pt idx="50">
                  <c:v>31837</c:v>
                </c:pt>
                <c:pt idx="51">
                  <c:v>31868</c:v>
                </c:pt>
                <c:pt idx="52">
                  <c:v>31898</c:v>
                </c:pt>
                <c:pt idx="53">
                  <c:v>31929</c:v>
                </c:pt>
                <c:pt idx="54">
                  <c:v>31959</c:v>
                </c:pt>
                <c:pt idx="55">
                  <c:v>31990</c:v>
                </c:pt>
                <c:pt idx="56">
                  <c:v>32021</c:v>
                </c:pt>
                <c:pt idx="57">
                  <c:v>32051</c:v>
                </c:pt>
                <c:pt idx="58">
                  <c:v>32082</c:v>
                </c:pt>
                <c:pt idx="59">
                  <c:v>32112</c:v>
                </c:pt>
                <c:pt idx="60">
                  <c:v>32143</c:v>
                </c:pt>
                <c:pt idx="61">
                  <c:v>32174</c:v>
                </c:pt>
                <c:pt idx="62">
                  <c:v>32203</c:v>
                </c:pt>
                <c:pt idx="63">
                  <c:v>32234</c:v>
                </c:pt>
                <c:pt idx="64">
                  <c:v>32264</c:v>
                </c:pt>
                <c:pt idx="65">
                  <c:v>32295</c:v>
                </c:pt>
                <c:pt idx="66">
                  <c:v>32325</c:v>
                </c:pt>
                <c:pt idx="67">
                  <c:v>32356</c:v>
                </c:pt>
                <c:pt idx="68">
                  <c:v>32387</c:v>
                </c:pt>
                <c:pt idx="69">
                  <c:v>32417</c:v>
                </c:pt>
                <c:pt idx="70">
                  <c:v>32448</c:v>
                </c:pt>
                <c:pt idx="71">
                  <c:v>32478</c:v>
                </c:pt>
                <c:pt idx="72">
                  <c:v>32509</c:v>
                </c:pt>
                <c:pt idx="73">
                  <c:v>32540</c:v>
                </c:pt>
                <c:pt idx="74">
                  <c:v>32568</c:v>
                </c:pt>
                <c:pt idx="75">
                  <c:v>32599</c:v>
                </c:pt>
                <c:pt idx="76">
                  <c:v>32629</c:v>
                </c:pt>
                <c:pt idx="77">
                  <c:v>32660</c:v>
                </c:pt>
                <c:pt idx="78">
                  <c:v>32690</c:v>
                </c:pt>
                <c:pt idx="79">
                  <c:v>32721</c:v>
                </c:pt>
                <c:pt idx="80">
                  <c:v>32752</c:v>
                </c:pt>
                <c:pt idx="81">
                  <c:v>32782</c:v>
                </c:pt>
                <c:pt idx="82">
                  <c:v>32813</c:v>
                </c:pt>
                <c:pt idx="83">
                  <c:v>32843</c:v>
                </c:pt>
                <c:pt idx="84">
                  <c:v>32874</c:v>
                </c:pt>
                <c:pt idx="85">
                  <c:v>32905</c:v>
                </c:pt>
                <c:pt idx="86">
                  <c:v>32933</c:v>
                </c:pt>
                <c:pt idx="87">
                  <c:v>32964</c:v>
                </c:pt>
                <c:pt idx="88">
                  <c:v>32994</c:v>
                </c:pt>
                <c:pt idx="89">
                  <c:v>33025</c:v>
                </c:pt>
                <c:pt idx="90">
                  <c:v>33055</c:v>
                </c:pt>
                <c:pt idx="91">
                  <c:v>33086</c:v>
                </c:pt>
                <c:pt idx="92">
                  <c:v>33117</c:v>
                </c:pt>
                <c:pt idx="93">
                  <c:v>33147</c:v>
                </c:pt>
                <c:pt idx="94">
                  <c:v>33178</c:v>
                </c:pt>
                <c:pt idx="95">
                  <c:v>33208</c:v>
                </c:pt>
                <c:pt idx="96">
                  <c:v>33239</c:v>
                </c:pt>
                <c:pt idx="97">
                  <c:v>33270</c:v>
                </c:pt>
                <c:pt idx="98">
                  <c:v>33298</c:v>
                </c:pt>
                <c:pt idx="99">
                  <c:v>33329</c:v>
                </c:pt>
                <c:pt idx="100">
                  <c:v>33359</c:v>
                </c:pt>
                <c:pt idx="101">
                  <c:v>33390</c:v>
                </c:pt>
                <c:pt idx="102">
                  <c:v>33420</c:v>
                </c:pt>
                <c:pt idx="103">
                  <c:v>33451</c:v>
                </c:pt>
                <c:pt idx="104">
                  <c:v>33482</c:v>
                </c:pt>
                <c:pt idx="105">
                  <c:v>33512</c:v>
                </c:pt>
                <c:pt idx="106">
                  <c:v>33543</c:v>
                </c:pt>
                <c:pt idx="107">
                  <c:v>33573</c:v>
                </c:pt>
                <c:pt idx="108">
                  <c:v>33604</c:v>
                </c:pt>
                <c:pt idx="109">
                  <c:v>33635</c:v>
                </c:pt>
                <c:pt idx="110">
                  <c:v>33664</c:v>
                </c:pt>
                <c:pt idx="111">
                  <c:v>33695</c:v>
                </c:pt>
                <c:pt idx="112">
                  <c:v>33725</c:v>
                </c:pt>
                <c:pt idx="113">
                  <c:v>33756</c:v>
                </c:pt>
                <c:pt idx="114">
                  <c:v>33786</c:v>
                </c:pt>
                <c:pt idx="115">
                  <c:v>33817</c:v>
                </c:pt>
                <c:pt idx="116">
                  <c:v>33848</c:v>
                </c:pt>
                <c:pt idx="117">
                  <c:v>33878</c:v>
                </c:pt>
                <c:pt idx="118">
                  <c:v>33909</c:v>
                </c:pt>
                <c:pt idx="119">
                  <c:v>33939</c:v>
                </c:pt>
                <c:pt idx="120">
                  <c:v>33970</c:v>
                </c:pt>
                <c:pt idx="121">
                  <c:v>34001</c:v>
                </c:pt>
                <c:pt idx="122">
                  <c:v>34029</c:v>
                </c:pt>
                <c:pt idx="123">
                  <c:v>34060</c:v>
                </c:pt>
                <c:pt idx="124">
                  <c:v>34090</c:v>
                </c:pt>
                <c:pt idx="125">
                  <c:v>34121</c:v>
                </c:pt>
                <c:pt idx="126">
                  <c:v>34151</c:v>
                </c:pt>
                <c:pt idx="127">
                  <c:v>34182</c:v>
                </c:pt>
                <c:pt idx="128">
                  <c:v>34213</c:v>
                </c:pt>
                <c:pt idx="129">
                  <c:v>34243</c:v>
                </c:pt>
                <c:pt idx="130">
                  <c:v>34274</c:v>
                </c:pt>
                <c:pt idx="131">
                  <c:v>34304</c:v>
                </c:pt>
                <c:pt idx="132">
                  <c:v>34335</c:v>
                </c:pt>
                <c:pt idx="133">
                  <c:v>34366</c:v>
                </c:pt>
                <c:pt idx="134">
                  <c:v>34394</c:v>
                </c:pt>
                <c:pt idx="135">
                  <c:v>34425</c:v>
                </c:pt>
                <c:pt idx="136">
                  <c:v>34455</c:v>
                </c:pt>
                <c:pt idx="137">
                  <c:v>34486</c:v>
                </c:pt>
                <c:pt idx="138">
                  <c:v>34516</c:v>
                </c:pt>
                <c:pt idx="139">
                  <c:v>34547</c:v>
                </c:pt>
                <c:pt idx="140">
                  <c:v>34578</c:v>
                </c:pt>
                <c:pt idx="141">
                  <c:v>34608</c:v>
                </c:pt>
                <c:pt idx="142">
                  <c:v>34639</c:v>
                </c:pt>
                <c:pt idx="143">
                  <c:v>34669</c:v>
                </c:pt>
                <c:pt idx="144">
                  <c:v>34700</c:v>
                </c:pt>
                <c:pt idx="145">
                  <c:v>34731</c:v>
                </c:pt>
                <c:pt idx="146">
                  <c:v>34759</c:v>
                </c:pt>
                <c:pt idx="147">
                  <c:v>34790</c:v>
                </c:pt>
                <c:pt idx="148">
                  <c:v>34820</c:v>
                </c:pt>
                <c:pt idx="149">
                  <c:v>34851</c:v>
                </c:pt>
                <c:pt idx="150">
                  <c:v>34881</c:v>
                </c:pt>
                <c:pt idx="151">
                  <c:v>34912</c:v>
                </c:pt>
                <c:pt idx="152">
                  <c:v>34943</c:v>
                </c:pt>
                <c:pt idx="153">
                  <c:v>34973</c:v>
                </c:pt>
                <c:pt idx="154">
                  <c:v>35004</c:v>
                </c:pt>
                <c:pt idx="155">
                  <c:v>35034</c:v>
                </c:pt>
                <c:pt idx="156">
                  <c:v>35065</c:v>
                </c:pt>
                <c:pt idx="157">
                  <c:v>35096</c:v>
                </c:pt>
                <c:pt idx="158">
                  <c:v>35125</c:v>
                </c:pt>
                <c:pt idx="159">
                  <c:v>35156</c:v>
                </c:pt>
                <c:pt idx="160">
                  <c:v>35186</c:v>
                </c:pt>
                <c:pt idx="161">
                  <c:v>35217</c:v>
                </c:pt>
                <c:pt idx="162">
                  <c:v>35247</c:v>
                </c:pt>
                <c:pt idx="163">
                  <c:v>35278</c:v>
                </c:pt>
                <c:pt idx="164">
                  <c:v>35309</c:v>
                </c:pt>
                <c:pt idx="165">
                  <c:v>35339</c:v>
                </c:pt>
                <c:pt idx="166">
                  <c:v>35370</c:v>
                </c:pt>
                <c:pt idx="167">
                  <c:v>35400</c:v>
                </c:pt>
                <c:pt idx="168">
                  <c:v>35431</c:v>
                </c:pt>
                <c:pt idx="169">
                  <c:v>35462</c:v>
                </c:pt>
                <c:pt idx="170">
                  <c:v>35490</c:v>
                </c:pt>
                <c:pt idx="171">
                  <c:v>35521</c:v>
                </c:pt>
                <c:pt idx="172">
                  <c:v>35551</c:v>
                </c:pt>
                <c:pt idx="173">
                  <c:v>35582</c:v>
                </c:pt>
                <c:pt idx="174">
                  <c:v>35612</c:v>
                </c:pt>
                <c:pt idx="175">
                  <c:v>35643</c:v>
                </c:pt>
                <c:pt idx="176">
                  <c:v>35674</c:v>
                </c:pt>
                <c:pt idx="177">
                  <c:v>35704</c:v>
                </c:pt>
                <c:pt idx="178">
                  <c:v>35735</c:v>
                </c:pt>
                <c:pt idx="179">
                  <c:v>35765</c:v>
                </c:pt>
                <c:pt idx="180">
                  <c:v>35796</c:v>
                </c:pt>
                <c:pt idx="181">
                  <c:v>35827</c:v>
                </c:pt>
                <c:pt idx="182">
                  <c:v>35855</c:v>
                </c:pt>
                <c:pt idx="183">
                  <c:v>35886</c:v>
                </c:pt>
                <c:pt idx="184">
                  <c:v>35916</c:v>
                </c:pt>
                <c:pt idx="185">
                  <c:v>35947</c:v>
                </c:pt>
                <c:pt idx="186">
                  <c:v>35977</c:v>
                </c:pt>
                <c:pt idx="187">
                  <c:v>36008</c:v>
                </c:pt>
                <c:pt idx="188">
                  <c:v>36039</c:v>
                </c:pt>
                <c:pt idx="189">
                  <c:v>36069</c:v>
                </c:pt>
                <c:pt idx="190">
                  <c:v>36100</c:v>
                </c:pt>
                <c:pt idx="191">
                  <c:v>36130</c:v>
                </c:pt>
                <c:pt idx="192">
                  <c:v>36161</c:v>
                </c:pt>
                <c:pt idx="193">
                  <c:v>36192</c:v>
                </c:pt>
                <c:pt idx="194">
                  <c:v>36220</c:v>
                </c:pt>
                <c:pt idx="195">
                  <c:v>36251</c:v>
                </c:pt>
                <c:pt idx="196">
                  <c:v>36281</c:v>
                </c:pt>
                <c:pt idx="197">
                  <c:v>36312</c:v>
                </c:pt>
                <c:pt idx="198">
                  <c:v>36342</c:v>
                </c:pt>
                <c:pt idx="199">
                  <c:v>36373</c:v>
                </c:pt>
                <c:pt idx="200">
                  <c:v>36404</c:v>
                </c:pt>
                <c:pt idx="201">
                  <c:v>36434</c:v>
                </c:pt>
                <c:pt idx="202">
                  <c:v>36465</c:v>
                </c:pt>
                <c:pt idx="203">
                  <c:v>36495</c:v>
                </c:pt>
                <c:pt idx="204">
                  <c:v>36526</c:v>
                </c:pt>
                <c:pt idx="205">
                  <c:v>36557</c:v>
                </c:pt>
                <c:pt idx="206">
                  <c:v>36586</c:v>
                </c:pt>
                <c:pt idx="207">
                  <c:v>36617</c:v>
                </c:pt>
                <c:pt idx="208">
                  <c:v>36647</c:v>
                </c:pt>
                <c:pt idx="209">
                  <c:v>36678</c:v>
                </c:pt>
                <c:pt idx="210">
                  <c:v>36708</c:v>
                </c:pt>
                <c:pt idx="211">
                  <c:v>36739</c:v>
                </c:pt>
                <c:pt idx="212">
                  <c:v>36770</c:v>
                </c:pt>
                <c:pt idx="213">
                  <c:v>36800</c:v>
                </c:pt>
                <c:pt idx="214">
                  <c:v>36831</c:v>
                </c:pt>
                <c:pt idx="215">
                  <c:v>36861</c:v>
                </c:pt>
                <c:pt idx="216">
                  <c:v>36892</c:v>
                </c:pt>
                <c:pt idx="217">
                  <c:v>36923</c:v>
                </c:pt>
                <c:pt idx="218">
                  <c:v>36951</c:v>
                </c:pt>
                <c:pt idx="219">
                  <c:v>36982</c:v>
                </c:pt>
                <c:pt idx="220">
                  <c:v>37012</c:v>
                </c:pt>
                <c:pt idx="221">
                  <c:v>37043</c:v>
                </c:pt>
                <c:pt idx="222">
                  <c:v>37073</c:v>
                </c:pt>
                <c:pt idx="223">
                  <c:v>37104</c:v>
                </c:pt>
                <c:pt idx="224">
                  <c:v>37135</c:v>
                </c:pt>
                <c:pt idx="225">
                  <c:v>37165</c:v>
                </c:pt>
                <c:pt idx="226">
                  <c:v>37196</c:v>
                </c:pt>
                <c:pt idx="227">
                  <c:v>37226</c:v>
                </c:pt>
                <c:pt idx="228">
                  <c:v>37257</c:v>
                </c:pt>
                <c:pt idx="229">
                  <c:v>37288</c:v>
                </c:pt>
                <c:pt idx="230">
                  <c:v>37316</c:v>
                </c:pt>
                <c:pt idx="231">
                  <c:v>37347</c:v>
                </c:pt>
                <c:pt idx="232">
                  <c:v>37377</c:v>
                </c:pt>
                <c:pt idx="233">
                  <c:v>37408</c:v>
                </c:pt>
                <c:pt idx="234">
                  <c:v>37438</c:v>
                </c:pt>
                <c:pt idx="235">
                  <c:v>37469</c:v>
                </c:pt>
                <c:pt idx="236">
                  <c:v>37500</c:v>
                </c:pt>
                <c:pt idx="237">
                  <c:v>37530</c:v>
                </c:pt>
                <c:pt idx="238">
                  <c:v>37561</c:v>
                </c:pt>
                <c:pt idx="239">
                  <c:v>37591</c:v>
                </c:pt>
                <c:pt idx="240">
                  <c:v>37622</c:v>
                </c:pt>
                <c:pt idx="241">
                  <c:v>37653</c:v>
                </c:pt>
                <c:pt idx="242">
                  <c:v>37681</c:v>
                </c:pt>
                <c:pt idx="243">
                  <c:v>37712</c:v>
                </c:pt>
                <c:pt idx="244">
                  <c:v>37742</c:v>
                </c:pt>
                <c:pt idx="245">
                  <c:v>37773</c:v>
                </c:pt>
                <c:pt idx="246">
                  <c:v>37803</c:v>
                </c:pt>
                <c:pt idx="247">
                  <c:v>37834</c:v>
                </c:pt>
                <c:pt idx="248">
                  <c:v>37865</c:v>
                </c:pt>
                <c:pt idx="249">
                  <c:v>37895</c:v>
                </c:pt>
                <c:pt idx="250">
                  <c:v>37926</c:v>
                </c:pt>
                <c:pt idx="251">
                  <c:v>37956</c:v>
                </c:pt>
                <c:pt idx="252">
                  <c:v>37987</c:v>
                </c:pt>
                <c:pt idx="253">
                  <c:v>38018</c:v>
                </c:pt>
                <c:pt idx="254">
                  <c:v>38047</c:v>
                </c:pt>
                <c:pt idx="255">
                  <c:v>38078</c:v>
                </c:pt>
                <c:pt idx="256">
                  <c:v>38108</c:v>
                </c:pt>
                <c:pt idx="257">
                  <c:v>38139</c:v>
                </c:pt>
                <c:pt idx="258">
                  <c:v>38169</c:v>
                </c:pt>
                <c:pt idx="259">
                  <c:v>38200</c:v>
                </c:pt>
                <c:pt idx="260">
                  <c:v>38231</c:v>
                </c:pt>
                <c:pt idx="261">
                  <c:v>38261</c:v>
                </c:pt>
                <c:pt idx="262">
                  <c:v>38292</c:v>
                </c:pt>
                <c:pt idx="263">
                  <c:v>38322</c:v>
                </c:pt>
                <c:pt idx="264">
                  <c:v>38353</c:v>
                </c:pt>
                <c:pt idx="265">
                  <c:v>38384</c:v>
                </c:pt>
                <c:pt idx="266">
                  <c:v>38412</c:v>
                </c:pt>
                <c:pt idx="267">
                  <c:v>38443</c:v>
                </c:pt>
                <c:pt idx="268">
                  <c:v>38473</c:v>
                </c:pt>
                <c:pt idx="269">
                  <c:v>38504</c:v>
                </c:pt>
                <c:pt idx="270">
                  <c:v>38534</c:v>
                </c:pt>
                <c:pt idx="271">
                  <c:v>38565</c:v>
                </c:pt>
                <c:pt idx="272">
                  <c:v>38596</c:v>
                </c:pt>
                <c:pt idx="273">
                  <c:v>38626</c:v>
                </c:pt>
                <c:pt idx="274">
                  <c:v>38657</c:v>
                </c:pt>
                <c:pt idx="275">
                  <c:v>38687</c:v>
                </c:pt>
                <c:pt idx="276">
                  <c:v>38718</c:v>
                </c:pt>
                <c:pt idx="277">
                  <c:v>38749</c:v>
                </c:pt>
                <c:pt idx="278">
                  <c:v>38777</c:v>
                </c:pt>
                <c:pt idx="279">
                  <c:v>38808</c:v>
                </c:pt>
                <c:pt idx="280">
                  <c:v>38838</c:v>
                </c:pt>
                <c:pt idx="281">
                  <c:v>38869</c:v>
                </c:pt>
                <c:pt idx="282">
                  <c:v>38899</c:v>
                </c:pt>
                <c:pt idx="283">
                  <c:v>38930</c:v>
                </c:pt>
                <c:pt idx="284">
                  <c:v>38961</c:v>
                </c:pt>
                <c:pt idx="285">
                  <c:v>38991</c:v>
                </c:pt>
                <c:pt idx="286">
                  <c:v>39022</c:v>
                </c:pt>
                <c:pt idx="287">
                  <c:v>39052</c:v>
                </c:pt>
                <c:pt idx="288">
                  <c:v>39083</c:v>
                </c:pt>
                <c:pt idx="289">
                  <c:v>39114</c:v>
                </c:pt>
                <c:pt idx="290">
                  <c:v>39142</c:v>
                </c:pt>
                <c:pt idx="291">
                  <c:v>39173</c:v>
                </c:pt>
                <c:pt idx="292">
                  <c:v>39203</c:v>
                </c:pt>
                <c:pt idx="293">
                  <c:v>39234</c:v>
                </c:pt>
                <c:pt idx="294">
                  <c:v>39264</c:v>
                </c:pt>
                <c:pt idx="295">
                  <c:v>39295</c:v>
                </c:pt>
                <c:pt idx="296">
                  <c:v>39326</c:v>
                </c:pt>
                <c:pt idx="297">
                  <c:v>39356</c:v>
                </c:pt>
                <c:pt idx="298">
                  <c:v>39387</c:v>
                </c:pt>
                <c:pt idx="299">
                  <c:v>39417</c:v>
                </c:pt>
                <c:pt idx="300">
                  <c:v>39448</c:v>
                </c:pt>
                <c:pt idx="301">
                  <c:v>39479</c:v>
                </c:pt>
                <c:pt idx="302">
                  <c:v>39508</c:v>
                </c:pt>
                <c:pt idx="303">
                  <c:v>39539</c:v>
                </c:pt>
                <c:pt idx="304">
                  <c:v>39569</c:v>
                </c:pt>
                <c:pt idx="305">
                  <c:v>39600</c:v>
                </c:pt>
                <c:pt idx="306">
                  <c:v>39630</c:v>
                </c:pt>
                <c:pt idx="307">
                  <c:v>39661</c:v>
                </c:pt>
                <c:pt idx="308">
                  <c:v>39692</c:v>
                </c:pt>
                <c:pt idx="309">
                  <c:v>39722</c:v>
                </c:pt>
                <c:pt idx="310">
                  <c:v>39753</c:v>
                </c:pt>
                <c:pt idx="311">
                  <c:v>39783</c:v>
                </c:pt>
                <c:pt idx="312">
                  <c:v>39814</c:v>
                </c:pt>
                <c:pt idx="313">
                  <c:v>39845</c:v>
                </c:pt>
                <c:pt idx="314">
                  <c:v>39873</c:v>
                </c:pt>
                <c:pt idx="315">
                  <c:v>39904</c:v>
                </c:pt>
                <c:pt idx="316">
                  <c:v>39934</c:v>
                </c:pt>
                <c:pt idx="317">
                  <c:v>39965</c:v>
                </c:pt>
                <c:pt idx="318">
                  <c:v>39995</c:v>
                </c:pt>
                <c:pt idx="319">
                  <c:v>40026</c:v>
                </c:pt>
                <c:pt idx="320">
                  <c:v>40057</c:v>
                </c:pt>
                <c:pt idx="321">
                  <c:v>40087</c:v>
                </c:pt>
                <c:pt idx="322">
                  <c:v>40118</c:v>
                </c:pt>
                <c:pt idx="323">
                  <c:v>40148</c:v>
                </c:pt>
                <c:pt idx="324">
                  <c:v>40179</c:v>
                </c:pt>
                <c:pt idx="325">
                  <c:v>40210</c:v>
                </c:pt>
                <c:pt idx="326">
                  <c:v>40238</c:v>
                </c:pt>
                <c:pt idx="327">
                  <c:v>40269</c:v>
                </c:pt>
                <c:pt idx="328">
                  <c:v>40299</c:v>
                </c:pt>
                <c:pt idx="329">
                  <c:v>40330</c:v>
                </c:pt>
                <c:pt idx="330">
                  <c:v>40360</c:v>
                </c:pt>
                <c:pt idx="331">
                  <c:v>40391</c:v>
                </c:pt>
                <c:pt idx="332">
                  <c:v>40422</c:v>
                </c:pt>
                <c:pt idx="333">
                  <c:v>40452</c:v>
                </c:pt>
                <c:pt idx="334">
                  <c:v>40483</c:v>
                </c:pt>
                <c:pt idx="335">
                  <c:v>40513</c:v>
                </c:pt>
                <c:pt idx="336">
                  <c:v>40544</c:v>
                </c:pt>
                <c:pt idx="337">
                  <c:v>40575</c:v>
                </c:pt>
                <c:pt idx="338">
                  <c:v>40603</c:v>
                </c:pt>
                <c:pt idx="339">
                  <c:v>40634</c:v>
                </c:pt>
                <c:pt idx="340">
                  <c:v>40664</c:v>
                </c:pt>
                <c:pt idx="341">
                  <c:v>40695</c:v>
                </c:pt>
                <c:pt idx="342">
                  <c:v>40725</c:v>
                </c:pt>
                <c:pt idx="343">
                  <c:v>40756</c:v>
                </c:pt>
                <c:pt idx="344">
                  <c:v>40787</c:v>
                </c:pt>
                <c:pt idx="345">
                  <c:v>40817</c:v>
                </c:pt>
                <c:pt idx="346">
                  <c:v>40848</c:v>
                </c:pt>
                <c:pt idx="347">
                  <c:v>40878</c:v>
                </c:pt>
                <c:pt idx="348">
                  <c:v>40909</c:v>
                </c:pt>
                <c:pt idx="349">
                  <c:v>40940</c:v>
                </c:pt>
                <c:pt idx="350">
                  <c:v>40969</c:v>
                </c:pt>
                <c:pt idx="351">
                  <c:v>41000</c:v>
                </c:pt>
                <c:pt idx="352">
                  <c:v>41030</c:v>
                </c:pt>
                <c:pt idx="353">
                  <c:v>41061</c:v>
                </c:pt>
                <c:pt idx="354">
                  <c:v>41091</c:v>
                </c:pt>
                <c:pt idx="355">
                  <c:v>41122</c:v>
                </c:pt>
                <c:pt idx="356">
                  <c:v>41153</c:v>
                </c:pt>
                <c:pt idx="357">
                  <c:v>41183</c:v>
                </c:pt>
                <c:pt idx="358">
                  <c:v>41214</c:v>
                </c:pt>
                <c:pt idx="359">
                  <c:v>41244</c:v>
                </c:pt>
                <c:pt idx="360">
                  <c:v>41275</c:v>
                </c:pt>
                <c:pt idx="361">
                  <c:v>41306</c:v>
                </c:pt>
                <c:pt idx="362">
                  <c:v>41334</c:v>
                </c:pt>
                <c:pt idx="363">
                  <c:v>41365</c:v>
                </c:pt>
                <c:pt idx="364">
                  <c:v>41395</c:v>
                </c:pt>
                <c:pt idx="365">
                  <c:v>41426</c:v>
                </c:pt>
                <c:pt idx="366">
                  <c:v>41456</c:v>
                </c:pt>
                <c:pt idx="367">
                  <c:v>41487</c:v>
                </c:pt>
                <c:pt idx="368">
                  <c:v>41518</c:v>
                </c:pt>
                <c:pt idx="369">
                  <c:v>41548</c:v>
                </c:pt>
                <c:pt idx="370">
                  <c:v>41579</c:v>
                </c:pt>
                <c:pt idx="371">
                  <c:v>41609</c:v>
                </c:pt>
                <c:pt idx="372">
                  <c:v>41640</c:v>
                </c:pt>
                <c:pt idx="373">
                  <c:v>41671</c:v>
                </c:pt>
                <c:pt idx="374">
                  <c:v>41699</c:v>
                </c:pt>
                <c:pt idx="375">
                  <c:v>41730</c:v>
                </c:pt>
                <c:pt idx="376">
                  <c:v>41760</c:v>
                </c:pt>
                <c:pt idx="377">
                  <c:v>41791</c:v>
                </c:pt>
                <c:pt idx="378">
                  <c:v>41821</c:v>
                </c:pt>
                <c:pt idx="379">
                  <c:v>41852</c:v>
                </c:pt>
                <c:pt idx="380">
                  <c:v>41883</c:v>
                </c:pt>
                <c:pt idx="381">
                  <c:v>41913</c:v>
                </c:pt>
                <c:pt idx="382">
                  <c:v>41944</c:v>
                </c:pt>
                <c:pt idx="383">
                  <c:v>41974</c:v>
                </c:pt>
                <c:pt idx="384">
                  <c:v>42005</c:v>
                </c:pt>
                <c:pt idx="385">
                  <c:v>42036</c:v>
                </c:pt>
                <c:pt idx="386">
                  <c:v>42064</c:v>
                </c:pt>
                <c:pt idx="387">
                  <c:v>42095</c:v>
                </c:pt>
                <c:pt idx="388">
                  <c:v>42125</c:v>
                </c:pt>
                <c:pt idx="389">
                  <c:v>42156</c:v>
                </c:pt>
                <c:pt idx="390">
                  <c:v>42186</c:v>
                </c:pt>
                <c:pt idx="391">
                  <c:v>42217</c:v>
                </c:pt>
                <c:pt idx="392">
                  <c:v>42248</c:v>
                </c:pt>
                <c:pt idx="393">
                  <c:v>42278</c:v>
                </c:pt>
                <c:pt idx="394">
                  <c:v>42309</c:v>
                </c:pt>
                <c:pt idx="395">
                  <c:v>42339</c:v>
                </c:pt>
                <c:pt idx="396">
                  <c:v>42370</c:v>
                </c:pt>
                <c:pt idx="397">
                  <c:v>42401</c:v>
                </c:pt>
                <c:pt idx="398">
                  <c:v>42430</c:v>
                </c:pt>
              </c:numCache>
            </c:numRef>
          </c:cat>
          <c:val>
            <c:numRef>
              <c:f>GR2M!$E$40:$E$438</c:f>
              <c:numCache>
                <c:formatCode>General</c:formatCode>
                <c:ptCount val="3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numCache>
            </c:numRef>
          </c:val>
          <c:smooth val="0"/>
          <c:extLst>
            <c:ext xmlns:c16="http://schemas.microsoft.com/office/drawing/2014/chart" uri="{C3380CC4-5D6E-409C-BE32-E72D297353CC}">
              <c16:uniqueId val="{00000001-8712-4229-B7AD-1835C7E50217}"/>
            </c:ext>
          </c:extLst>
        </c:ser>
        <c:ser>
          <c:idx val="3"/>
          <c:order val="2"/>
          <c:tx>
            <c:v>Débit simulé</c:v>
          </c:tx>
          <c:spPr>
            <a:ln w="12700">
              <a:solidFill>
                <a:srgbClr val="0000FF"/>
              </a:solidFill>
              <a:prstDash val="solid"/>
            </a:ln>
          </c:spPr>
          <c:marker>
            <c:symbol val="none"/>
          </c:marker>
          <c:cat>
            <c:numRef>
              <c:f>GR2M!$A$40:$A$438</c:f>
              <c:numCache>
                <c:formatCode>mmm\-yy</c:formatCode>
                <c:ptCount val="399"/>
                <c:pt idx="0">
                  <c:v>30317</c:v>
                </c:pt>
                <c:pt idx="1">
                  <c:v>30348</c:v>
                </c:pt>
                <c:pt idx="2">
                  <c:v>30376</c:v>
                </c:pt>
                <c:pt idx="3">
                  <c:v>30407</c:v>
                </c:pt>
                <c:pt idx="4">
                  <c:v>30437</c:v>
                </c:pt>
                <c:pt idx="5">
                  <c:v>30468</c:v>
                </c:pt>
                <c:pt idx="6">
                  <c:v>30498</c:v>
                </c:pt>
                <c:pt idx="7">
                  <c:v>30529</c:v>
                </c:pt>
                <c:pt idx="8">
                  <c:v>30560</c:v>
                </c:pt>
                <c:pt idx="9">
                  <c:v>30590</c:v>
                </c:pt>
                <c:pt idx="10">
                  <c:v>30621</c:v>
                </c:pt>
                <c:pt idx="11">
                  <c:v>30651</c:v>
                </c:pt>
                <c:pt idx="12">
                  <c:v>30682</c:v>
                </c:pt>
                <c:pt idx="13">
                  <c:v>30713</c:v>
                </c:pt>
                <c:pt idx="14">
                  <c:v>30742</c:v>
                </c:pt>
                <c:pt idx="15">
                  <c:v>30773</c:v>
                </c:pt>
                <c:pt idx="16">
                  <c:v>30803</c:v>
                </c:pt>
                <c:pt idx="17">
                  <c:v>30834</c:v>
                </c:pt>
                <c:pt idx="18">
                  <c:v>30864</c:v>
                </c:pt>
                <c:pt idx="19">
                  <c:v>30895</c:v>
                </c:pt>
                <c:pt idx="20">
                  <c:v>30926</c:v>
                </c:pt>
                <c:pt idx="21">
                  <c:v>30956</c:v>
                </c:pt>
                <c:pt idx="22">
                  <c:v>30987</c:v>
                </c:pt>
                <c:pt idx="23">
                  <c:v>31017</c:v>
                </c:pt>
                <c:pt idx="24">
                  <c:v>31048</c:v>
                </c:pt>
                <c:pt idx="25">
                  <c:v>31079</c:v>
                </c:pt>
                <c:pt idx="26">
                  <c:v>31107</c:v>
                </c:pt>
                <c:pt idx="27">
                  <c:v>31138</c:v>
                </c:pt>
                <c:pt idx="28">
                  <c:v>31168</c:v>
                </c:pt>
                <c:pt idx="29">
                  <c:v>31199</c:v>
                </c:pt>
                <c:pt idx="30">
                  <c:v>31229</c:v>
                </c:pt>
                <c:pt idx="31">
                  <c:v>31260</c:v>
                </c:pt>
                <c:pt idx="32">
                  <c:v>31291</c:v>
                </c:pt>
                <c:pt idx="33">
                  <c:v>31321</c:v>
                </c:pt>
                <c:pt idx="34">
                  <c:v>31352</c:v>
                </c:pt>
                <c:pt idx="35">
                  <c:v>31382</c:v>
                </c:pt>
                <c:pt idx="36">
                  <c:v>31413</c:v>
                </c:pt>
                <c:pt idx="37">
                  <c:v>31444</c:v>
                </c:pt>
                <c:pt idx="38">
                  <c:v>31472</c:v>
                </c:pt>
                <c:pt idx="39">
                  <c:v>31503</c:v>
                </c:pt>
                <c:pt idx="40">
                  <c:v>31533</c:v>
                </c:pt>
                <c:pt idx="41">
                  <c:v>31564</c:v>
                </c:pt>
                <c:pt idx="42">
                  <c:v>31594</c:v>
                </c:pt>
                <c:pt idx="43">
                  <c:v>31625</c:v>
                </c:pt>
                <c:pt idx="44">
                  <c:v>31656</c:v>
                </c:pt>
                <c:pt idx="45">
                  <c:v>31686</c:v>
                </c:pt>
                <c:pt idx="46">
                  <c:v>31717</c:v>
                </c:pt>
                <c:pt idx="47">
                  <c:v>31747</c:v>
                </c:pt>
                <c:pt idx="48">
                  <c:v>31778</c:v>
                </c:pt>
                <c:pt idx="49">
                  <c:v>31809</c:v>
                </c:pt>
                <c:pt idx="50">
                  <c:v>31837</c:v>
                </c:pt>
                <c:pt idx="51">
                  <c:v>31868</c:v>
                </c:pt>
                <c:pt idx="52">
                  <c:v>31898</c:v>
                </c:pt>
                <c:pt idx="53">
                  <c:v>31929</c:v>
                </c:pt>
                <c:pt idx="54">
                  <c:v>31959</c:v>
                </c:pt>
                <c:pt idx="55">
                  <c:v>31990</c:v>
                </c:pt>
                <c:pt idx="56">
                  <c:v>32021</c:v>
                </c:pt>
                <c:pt idx="57">
                  <c:v>32051</c:v>
                </c:pt>
                <c:pt idx="58">
                  <c:v>32082</c:v>
                </c:pt>
                <c:pt idx="59">
                  <c:v>32112</c:v>
                </c:pt>
                <c:pt idx="60">
                  <c:v>32143</c:v>
                </c:pt>
                <c:pt idx="61">
                  <c:v>32174</c:v>
                </c:pt>
                <c:pt idx="62">
                  <c:v>32203</c:v>
                </c:pt>
                <c:pt idx="63">
                  <c:v>32234</c:v>
                </c:pt>
                <c:pt idx="64">
                  <c:v>32264</c:v>
                </c:pt>
                <c:pt idx="65">
                  <c:v>32295</c:v>
                </c:pt>
                <c:pt idx="66">
                  <c:v>32325</c:v>
                </c:pt>
                <c:pt idx="67">
                  <c:v>32356</c:v>
                </c:pt>
                <c:pt idx="68">
                  <c:v>32387</c:v>
                </c:pt>
                <c:pt idx="69">
                  <c:v>32417</c:v>
                </c:pt>
                <c:pt idx="70">
                  <c:v>32448</c:v>
                </c:pt>
                <c:pt idx="71">
                  <c:v>32478</c:v>
                </c:pt>
                <c:pt idx="72">
                  <c:v>32509</c:v>
                </c:pt>
                <c:pt idx="73">
                  <c:v>32540</c:v>
                </c:pt>
                <c:pt idx="74">
                  <c:v>32568</c:v>
                </c:pt>
                <c:pt idx="75">
                  <c:v>32599</c:v>
                </c:pt>
                <c:pt idx="76">
                  <c:v>32629</c:v>
                </c:pt>
                <c:pt idx="77">
                  <c:v>32660</c:v>
                </c:pt>
                <c:pt idx="78">
                  <c:v>32690</c:v>
                </c:pt>
                <c:pt idx="79">
                  <c:v>32721</c:v>
                </c:pt>
                <c:pt idx="80">
                  <c:v>32752</c:v>
                </c:pt>
                <c:pt idx="81">
                  <c:v>32782</c:v>
                </c:pt>
                <c:pt idx="82">
                  <c:v>32813</c:v>
                </c:pt>
                <c:pt idx="83">
                  <c:v>32843</c:v>
                </c:pt>
                <c:pt idx="84">
                  <c:v>32874</c:v>
                </c:pt>
                <c:pt idx="85">
                  <c:v>32905</c:v>
                </c:pt>
                <c:pt idx="86">
                  <c:v>32933</c:v>
                </c:pt>
                <c:pt idx="87">
                  <c:v>32964</c:v>
                </c:pt>
                <c:pt idx="88">
                  <c:v>32994</c:v>
                </c:pt>
                <c:pt idx="89">
                  <c:v>33025</c:v>
                </c:pt>
                <c:pt idx="90">
                  <c:v>33055</c:v>
                </c:pt>
                <c:pt idx="91">
                  <c:v>33086</c:v>
                </c:pt>
                <c:pt idx="92">
                  <c:v>33117</c:v>
                </c:pt>
                <c:pt idx="93">
                  <c:v>33147</c:v>
                </c:pt>
                <c:pt idx="94">
                  <c:v>33178</c:v>
                </c:pt>
                <c:pt idx="95">
                  <c:v>33208</c:v>
                </c:pt>
                <c:pt idx="96">
                  <c:v>33239</c:v>
                </c:pt>
                <c:pt idx="97">
                  <c:v>33270</c:v>
                </c:pt>
                <c:pt idx="98">
                  <c:v>33298</c:v>
                </c:pt>
                <c:pt idx="99">
                  <c:v>33329</c:v>
                </c:pt>
                <c:pt idx="100">
                  <c:v>33359</c:v>
                </c:pt>
                <c:pt idx="101">
                  <c:v>33390</c:v>
                </c:pt>
                <c:pt idx="102">
                  <c:v>33420</c:v>
                </c:pt>
                <c:pt idx="103">
                  <c:v>33451</c:v>
                </c:pt>
                <c:pt idx="104">
                  <c:v>33482</c:v>
                </c:pt>
                <c:pt idx="105">
                  <c:v>33512</c:v>
                </c:pt>
                <c:pt idx="106">
                  <c:v>33543</c:v>
                </c:pt>
                <c:pt idx="107">
                  <c:v>33573</c:v>
                </c:pt>
                <c:pt idx="108">
                  <c:v>33604</c:v>
                </c:pt>
                <c:pt idx="109">
                  <c:v>33635</c:v>
                </c:pt>
                <c:pt idx="110">
                  <c:v>33664</c:v>
                </c:pt>
                <c:pt idx="111">
                  <c:v>33695</c:v>
                </c:pt>
                <c:pt idx="112">
                  <c:v>33725</c:v>
                </c:pt>
                <c:pt idx="113">
                  <c:v>33756</c:v>
                </c:pt>
                <c:pt idx="114">
                  <c:v>33786</c:v>
                </c:pt>
                <c:pt idx="115">
                  <c:v>33817</c:v>
                </c:pt>
                <c:pt idx="116">
                  <c:v>33848</c:v>
                </c:pt>
                <c:pt idx="117">
                  <c:v>33878</c:v>
                </c:pt>
                <c:pt idx="118">
                  <c:v>33909</c:v>
                </c:pt>
                <c:pt idx="119">
                  <c:v>33939</c:v>
                </c:pt>
                <c:pt idx="120">
                  <c:v>33970</c:v>
                </c:pt>
                <c:pt idx="121">
                  <c:v>34001</c:v>
                </c:pt>
                <c:pt idx="122">
                  <c:v>34029</c:v>
                </c:pt>
                <c:pt idx="123">
                  <c:v>34060</c:v>
                </c:pt>
                <c:pt idx="124">
                  <c:v>34090</c:v>
                </c:pt>
                <c:pt idx="125">
                  <c:v>34121</c:v>
                </c:pt>
                <c:pt idx="126">
                  <c:v>34151</c:v>
                </c:pt>
                <c:pt idx="127">
                  <c:v>34182</c:v>
                </c:pt>
                <c:pt idx="128">
                  <c:v>34213</c:v>
                </c:pt>
                <c:pt idx="129">
                  <c:v>34243</c:v>
                </c:pt>
                <c:pt idx="130">
                  <c:v>34274</c:v>
                </c:pt>
                <c:pt idx="131">
                  <c:v>34304</c:v>
                </c:pt>
                <c:pt idx="132">
                  <c:v>34335</c:v>
                </c:pt>
                <c:pt idx="133">
                  <c:v>34366</c:v>
                </c:pt>
                <c:pt idx="134">
                  <c:v>34394</c:v>
                </c:pt>
                <c:pt idx="135">
                  <c:v>34425</c:v>
                </c:pt>
                <c:pt idx="136">
                  <c:v>34455</c:v>
                </c:pt>
                <c:pt idx="137">
                  <c:v>34486</c:v>
                </c:pt>
                <c:pt idx="138">
                  <c:v>34516</c:v>
                </c:pt>
                <c:pt idx="139">
                  <c:v>34547</c:v>
                </c:pt>
                <c:pt idx="140">
                  <c:v>34578</c:v>
                </c:pt>
                <c:pt idx="141">
                  <c:v>34608</c:v>
                </c:pt>
                <c:pt idx="142">
                  <c:v>34639</c:v>
                </c:pt>
                <c:pt idx="143">
                  <c:v>34669</c:v>
                </c:pt>
                <c:pt idx="144">
                  <c:v>34700</c:v>
                </c:pt>
                <c:pt idx="145">
                  <c:v>34731</c:v>
                </c:pt>
                <c:pt idx="146">
                  <c:v>34759</c:v>
                </c:pt>
                <c:pt idx="147">
                  <c:v>34790</c:v>
                </c:pt>
                <c:pt idx="148">
                  <c:v>34820</c:v>
                </c:pt>
                <c:pt idx="149">
                  <c:v>34851</c:v>
                </c:pt>
                <c:pt idx="150">
                  <c:v>34881</c:v>
                </c:pt>
                <c:pt idx="151">
                  <c:v>34912</c:v>
                </c:pt>
                <c:pt idx="152">
                  <c:v>34943</c:v>
                </c:pt>
                <c:pt idx="153">
                  <c:v>34973</c:v>
                </c:pt>
                <c:pt idx="154">
                  <c:v>35004</c:v>
                </c:pt>
                <c:pt idx="155">
                  <c:v>35034</c:v>
                </c:pt>
                <c:pt idx="156">
                  <c:v>35065</c:v>
                </c:pt>
                <c:pt idx="157">
                  <c:v>35096</c:v>
                </c:pt>
                <c:pt idx="158">
                  <c:v>35125</c:v>
                </c:pt>
                <c:pt idx="159">
                  <c:v>35156</c:v>
                </c:pt>
                <c:pt idx="160">
                  <c:v>35186</c:v>
                </c:pt>
                <c:pt idx="161">
                  <c:v>35217</c:v>
                </c:pt>
                <c:pt idx="162">
                  <c:v>35247</c:v>
                </c:pt>
                <c:pt idx="163">
                  <c:v>35278</c:v>
                </c:pt>
                <c:pt idx="164">
                  <c:v>35309</c:v>
                </c:pt>
                <c:pt idx="165">
                  <c:v>35339</c:v>
                </c:pt>
                <c:pt idx="166">
                  <c:v>35370</c:v>
                </c:pt>
                <c:pt idx="167">
                  <c:v>35400</c:v>
                </c:pt>
                <c:pt idx="168">
                  <c:v>35431</c:v>
                </c:pt>
                <c:pt idx="169">
                  <c:v>35462</c:v>
                </c:pt>
                <c:pt idx="170">
                  <c:v>35490</c:v>
                </c:pt>
                <c:pt idx="171">
                  <c:v>35521</c:v>
                </c:pt>
                <c:pt idx="172">
                  <c:v>35551</c:v>
                </c:pt>
                <c:pt idx="173">
                  <c:v>35582</c:v>
                </c:pt>
                <c:pt idx="174">
                  <c:v>35612</c:v>
                </c:pt>
                <c:pt idx="175">
                  <c:v>35643</c:v>
                </c:pt>
                <c:pt idx="176">
                  <c:v>35674</c:v>
                </c:pt>
                <c:pt idx="177">
                  <c:v>35704</c:v>
                </c:pt>
                <c:pt idx="178">
                  <c:v>35735</c:v>
                </c:pt>
                <c:pt idx="179">
                  <c:v>35765</c:v>
                </c:pt>
                <c:pt idx="180">
                  <c:v>35796</c:v>
                </c:pt>
                <c:pt idx="181">
                  <c:v>35827</c:v>
                </c:pt>
                <c:pt idx="182">
                  <c:v>35855</c:v>
                </c:pt>
                <c:pt idx="183">
                  <c:v>35886</c:v>
                </c:pt>
                <c:pt idx="184">
                  <c:v>35916</c:v>
                </c:pt>
                <c:pt idx="185">
                  <c:v>35947</c:v>
                </c:pt>
                <c:pt idx="186">
                  <c:v>35977</c:v>
                </c:pt>
                <c:pt idx="187">
                  <c:v>36008</c:v>
                </c:pt>
                <c:pt idx="188">
                  <c:v>36039</c:v>
                </c:pt>
                <c:pt idx="189">
                  <c:v>36069</c:v>
                </c:pt>
                <c:pt idx="190">
                  <c:v>36100</c:v>
                </c:pt>
                <c:pt idx="191">
                  <c:v>36130</c:v>
                </c:pt>
                <c:pt idx="192">
                  <c:v>36161</c:v>
                </c:pt>
                <c:pt idx="193">
                  <c:v>36192</c:v>
                </c:pt>
                <c:pt idx="194">
                  <c:v>36220</c:v>
                </c:pt>
                <c:pt idx="195">
                  <c:v>36251</c:v>
                </c:pt>
                <c:pt idx="196">
                  <c:v>36281</c:v>
                </c:pt>
                <c:pt idx="197">
                  <c:v>36312</c:v>
                </c:pt>
                <c:pt idx="198">
                  <c:v>36342</c:v>
                </c:pt>
                <c:pt idx="199">
                  <c:v>36373</c:v>
                </c:pt>
                <c:pt idx="200">
                  <c:v>36404</c:v>
                </c:pt>
                <c:pt idx="201">
                  <c:v>36434</c:v>
                </c:pt>
                <c:pt idx="202">
                  <c:v>36465</c:v>
                </c:pt>
                <c:pt idx="203">
                  <c:v>36495</c:v>
                </c:pt>
                <c:pt idx="204">
                  <c:v>36526</c:v>
                </c:pt>
                <c:pt idx="205">
                  <c:v>36557</c:v>
                </c:pt>
                <c:pt idx="206">
                  <c:v>36586</c:v>
                </c:pt>
                <c:pt idx="207">
                  <c:v>36617</c:v>
                </c:pt>
                <c:pt idx="208">
                  <c:v>36647</c:v>
                </c:pt>
                <c:pt idx="209">
                  <c:v>36678</c:v>
                </c:pt>
                <c:pt idx="210">
                  <c:v>36708</c:v>
                </c:pt>
                <c:pt idx="211">
                  <c:v>36739</c:v>
                </c:pt>
                <c:pt idx="212">
                  <c:v>36770</c:v>
                </c:pt>
                <c:pt idx="213">
                  <c:v>36800</c:v>
                </c:pt>
                <c:pt idx="214">
                  <c:v>36831</c:v>
                </c:pt>
                <c:pt idx="215">
                  <c:v>36861</c:v>
                </c:pt>
                <c:pt idx="216">
                  <c:v>36892</c:v>
                </c:pt>
                <c:pt idx="217">
                  <c:v>36923</c:v>
                </c:pt>
                <c:pt idx="218">
                  <c:v>36951</c:v>
                </c:pt>
                <c:pt idx="219">
                  <c:v>36982</c:v>
                </c:pt>
                <c:pt idx="220">
                  <c:v>37012</c:v>
                </c:pt>
                <c:pt idx="221">
                  <c:v>37043</c:v>
                </c:pt>
                <c:pt idx="222">
                  <c:v>37073</c:v>
                </c:pt>
                <c:pt idx="223">
                  <c:v>37104</c:v>
                </c:pt>
                <c:pt idx="224">
                  <c:v>37135</c:v>
                </c:pt>
                <c:pt idx="225">
                  <c:v>37165</c:v>
                </c:pt>
                <c:pt idx="226">
                  <c:v>37196</c:v>
                </c:pt>
                <c:pt idx="227">
                  <c:v>37226</c:v>
                </c:pt>
                <c:pt idx="228">
                  <c:v>37257</c:v>
                </c:pt>
                <c:pt idx="229">
                  <c:v>37288</c:v>
                </c:pt>
                <c:pt idx="230">
                  <c:v>37316</c:v>
                </c:pt>
                <c:pt idx="231">
                  <c:v>37347</c:v>
                </c:pt>
                <c:pt idx="232">
                  <c:v>37377</c:v>
                </c:pt>
                <c:pt idx="233">
                  <c:v>37408</c:v>
                </c:pt>
                <c:pt idx="234">
                  <c:v>37438</c:v>
                </c:pt>
                <c:pt idx="235">
                  <c:v>37469</c:v>
                </c:pt>
                <c:pt idx="236">
                  <c:v>37500</c:v>
                </c:pt>
                <c:pt idx="237">
                  <c:v>37530</c:v>
                </c:pt>
                <c:pt idx="238">
                  <c:v>37561</c:v>
                </c:pt>
                <c:pt idx="239">
                  <c:v>37591</c:v>
                </c:pt>
                <c:pt idx="240">
                  <c:v>37622</c:v>
                </c:pt>
                <c:pt idx="241">
                  <c:v>37653</c:v>
                </c:pt>
                <c:pt idx="242">
                  <c:v>37681</c:v>
                </c:pt>
                <c:pt idx="243">
                  <c:v>37712</c:v>
                </c:pt>
                <c:pt idx="244">
                  <c:v>37742</c:v>
                </c:pt>
                <c:pt idx="245">
                  <c:v>37773</c:v>
                </c:pt>
                <c:pt idx="246">
                  <c:v>37803</c:v>
                </c:pt>
                <c:pt idx="247">
                  <c:v>37834</c:v>
                </c:pt>
                <c:pt idx="248">
                  <c:v>37865</c:v>
                </c:pt>
                <c:pt idx="249">
                  <c:v>37895</c:v>
                </c:pt>
                <c:pt idx="250">
                  <c:v>37926</c:v>
                </c:pt>
                <c:pt idx="251">
                  <c:v>37956</c:v>
                </c:pt>
                <c:pt idx="252">
                  <c:v>37987</c:v>
                </c:pt>
                <c:pt idx="253">
                  <c:v>38018</c:v>
                </c:pt>
                <c:pt idx="254">
                  <c:v>38047</c:v>
                </c:pt>
                <c:pt idx="255">
                  <c:v>38078</c:v>
                </c:pt>
                <c:pt idx="256">
                  <c:v>38108</c:v>
                </c:pt>
                <c:pt idx="257">
                  <c:v>38139</c:v>
                </c:pt>
                <c:pt idx="258">
                  <c:v>38169</c:v>
                </c:pt>
                <c:pt idx="259">
                  <c:v>38200</c:v>
                </c:pt>
                <c:pt idx="260">
                  <c:v>38231</c:v>
                </c:pt>
                <c:pt idx="261">
                  <c:v>38261</c:v>
                </c:pt>
                <c:pt idx="262">
                  <c:v>38292</c:v>
                </c:pt>
                <c:pt idx="263">
                  <c:v>38322</c:v>
                </c:pt>
                <c:pt idx="264">
                  <c:v>38353</c:v>
                </c:pt>
                <c:pt idx="265">
                  <c:v>38384</c:v>
                </c:pt>
                <c:pt idx="266">
                  <c:v>38412</c:v>
                </c:pt>
                <c:pt idx="267">
                  <c:v>38443</c:v>
                </c:pt>
                <c:pt idx="268">
                  <c:v>38473</c:v>
                </c:pt>
                <c:pt idx="269">
                  <c:v>38504</c:v>
                </c:pt>
                <c:pt idx="270">
                  <c:v>38534</c:v>
                </c:pt>
                <c:pt idx="271">
                  <c:v>38565</c:v>
                </c:pt>
                <c:pt idx="272">
                  <c:v>38596</c:v>
                </c:pt>
                <c:pt idx="273">
                  <c:v>38626</c:v>
                </c:pt>
                <c:pt idx="274">
                  <c:v>38657</c:v>
                </c:pt>
                <c:pt idx="275">
                  <c:v>38687</c:v>
                </c:pt>
                <c:pt idx="276">
                  <c:v>38718</c:v>
                </c:pt>
                <c:pt idx="277">
                  <c:v>38749</c:v>
                </c:pt>
                <c:pt idx="278">
                  <c:v>38777</c:v>
                </c:pt>
                <c:pt idx="279">
                  <c:v>38808</c:v>
                </c:pt>
                <c:pt idx="280">
                  <c:v>38838</c:v>
                </c:pt>
                <c:pt idx="281">
                  <c:v>38869</c:v>
                </c:pt>
                <c:pt idx="282">
                  <c:v>38899</c:v>
                </c:pt>
                <c:pt idx="283">
                  <c:v>38930</c:v>
                </c:pt>
                <c:pt idx="284">
                  <c:v>38961</c:v>
                </c:pt>
                <c:pt idx="285">
                  <c:v>38991</c:v>
                </c:pt>
                <c:pt idx="286">
                  <c:v>39022</c:v>
                </c:pt>
                <c:pt idx="287">
                  <c:v>39052</c:v>
                </c:pt>
                <c:pt idx="288">
                  <c:v>39083</c:v>
                </c:pt>
                <c:pt idx="289">
                  <c:v>39114</c:v>
                </c:pt>
                <c:pt idx="290">
                  <c:v>39142</c:v>
                </c:pt>
                <c:pt idx="291">
                  <c:v>39173</c:v>
                </c:pt>
                <c:pt idx="292">
                  <c:v>39203</c:v>
                </c:pt>
                <c:pt idx="293">
                  <c:v>39234</c:v>
                </c:pt>
                <c:pt idx="294">
                  <c:v>39264</c:v>
                </c:pt>
                <c:pt idx="295">
                  <c:v>39295</c:v>
                </c:pt>
                <c:pt idx="296">
                  <c:v>39326</c:v>
                </c:pt>
                <c:pt idx="297">
                  <c:v>39356</c:v>
                </c:pt>
                <c:pt idx="298">
                  <c:v>39387</c:v>
                </c:pt>
                <c:pt idx="299">
                  <c:v>39417</c:v>
                </c:pt>
                <c:pt idx="300">
                  <c:v>39448</c:v>
                </c:pt>
                <c:pt idx="301">
                  <c:v>39479</c:v>
                </c:pt>
                <c:pt idx="302">
                  <c:v>39508</c:v>
                </c:pt>
                <c:pt idx="303">
                  <c:v>39539</c:v>
                </c:pt>
                <c:pt idx="304">
                  <c:v>39569</c:v>
                </c:pt>
                <c:pt idx="305">
                  <c:v>39600</c:v>
                </c:pt>
                <c:pt idx="306">
                  <c:v>39630</c:v>
                </c:pt>
                <c:pt idx="307">
                  <c:v>39661</c:v>
                </c:pt>
                <c:pt idx="308">
                  <c:v>39692</c:v>
                </c:pt>
                <c:pt idx="309">
                  <c:v>39722</c:v>
                </c:pt>
                <c:pt idx="310">
                  <c:v>39753</c:v>
                </c:pt>
                <c:pt idx="311">
                  <c:v>39783</c:v>
                </c:pt>
                <c:pt idx="312">
                  <c:v>39814</c:v>
                </c:pt>
                <c:pt idx="313">
                  <c:v>39845</c:v>
                </c:pt>
                <c:pt idx="314">
                  <c:v>39873</c:v>
                </c:pt>
                <c:pt idx="315">
                  <c:v>39904</c:v>
                </c:pt>
                <c:pt idx="316">
                  <c:v>39934</c:v>
                </c:pt>
                <c:pt idx="317">
                  <c:v>39965</c:v>
                </c:pt>
                <c:pt idx="318">
                  <c:v>39995</c:v>
                </c:pt>
                <c:pt idx="319">
                  <c:v>40026</c:v>
                </c:pt>
                <c:pt idx="320">
                  <c:v>40057</c:v>
                </c:pt>
                <c:pt idx="321">
                  <c:v>40087</c:v>
                </c:pt>
                <c:pt idx="322">
                  <c:v>40118</c:v>
                </c:pt>
                <c:pt idx="323">
                  <c:v>40148</c:v>
                </c:pt>
                <c:pt idx="324">
                  <c:v>40179</c:v>
                </c:pt>
                <c:pt idx="325">
                  <c:v>40210</c:v>
                </c:pt>
                <c:pt idx="326">
                  <c:v>40238</c:v>
                </c:pt>
                <c:pt idx="327">
                  <c:v>40269</c:v>
                </c:pt>
                <c:pt idx="328">
                  <c:v>40299</c:v>
                </c:pt>
                <c:pt idx="329">
                  <c:v>40330</c:v>
                </c:pt>
                <c:pt idx="330">
                  <c:v>40360</c:v>
                </c:pt>
                <c:pt idx="331">
                  <c:v>40391</c:v>
                </c:pt>
                <c:pt idx="332">
                  <c:v>40422</c:v>
                </c:pt>
                <c:pt idx="333">
                  <c:v>40452</c:v>
                </c:pt>
                <c:pt idx="334">
                  <c:v>40483</c:v>
                </c:pt>
                <c:pt idx="335">
                  <c:v>40513</c:v>
                </c:pt>
                <c:pt idx="336">
                  <c:v>40544</c:v>
                </c:pt>
                <c:pt idx="337">
                  <c:v>40575</c:v>
                </c:pt>
                <c:pt idx="338">
                  <c:v>40603</c:v>
                </c:pt>
                <c:pt idx="339">
                  <c:v>40634</c:v>
                </c:pt>
                <c:pt idx="340">
                  <c:v>40664</c:v>
                </c:pt>
                <c:pt idx="341">
                  <c:v>40695</c:v>
                </c:pt>
                <c:pt idx="342">
                  <c:v>40725</c:v>
                </c:pt>
                <c:pt idx="343">
                  <c:v>40756</c:v>
                </c:pt>
                <c:pt idx="344">
                  <c:v>40787</c:v>
                </c:pt>
                <c:pt idx="345">
                  <c:v>40817</c:v>
                </c:pt>
                <c:pt idx="346">
                  <c:v>40848</c:v>
                </c:pt>
                <c:pt idx="347">
                  <c:v>40878</c:v>
                </c:pt>
                <c:pt idx="348">
                  <c:v>40909</c:v>
                </c:pt>
                <c:pt idx="349">
                  <c:v>40940</c:v>
                </c:pt>
                <c:pt idx="350">
                  <c:v>40969</c:v>
                </c:pt>
                <c:pt idx="351">
                  <c:v>41000</c:v>
                </c:pt>
                <c:pt idx="352">
                  <c:v>41030</c:v>
                </c:pt>
                <c:pt idx="353">
                  <c:v>41061</c:v>
                </c:pt>
                <c:pt idx="354">
                  <c:v>41091</c:v>
                </c:pt>
                <c:pt idx="355">
                  <c:v>41122</c:v>
                </c:pt>
                <c:pt idx="356">
                  <c:v>41153</c:v>
                </c:pt>
                <c:pt idx="357">
                  <c:v>41183</c:v>
                </c:pt>
                <c:pt idx="358">
                  <c:v>41214</c:v>
                </c:pt>
                <c:pt idx="359">
                  <c:v>41244</c:v>
                </c:pt>
                <c:pt idx="360">
                  <c:v>41275</c:v>
                </c:pt>
                <c:pt idx="361">
                  <c:v>41306</c:v>
                </c:pt>
                <c:pt idx="362">
                  <c:v>41334</c:v>
                </c:pt>
                <c:pt idx="363">
                  <c:v>41365</c:v>
                </c:pt>
                <c:pt idx="364">
                  <c:v>41395</c:v>
                </c:pt>
                <c:pt idx="365">
                  <c:v>41426</c:v>
                </c:pt>
                <c:pt idx="366">
                  <c:v>41456</c:v>
                </c:pt>
                <c:pt idx="367">
                  <c:v>41487</c:v>
                </c:pt>
                <c:pt idx="368">
                  <c:v>41518</c:v>
                </c:pt>
                <c:pt idx="369">
                  <c:v>41548</c:v>
                </c:pt>
                <c:pt idx="370">
                  <c:v>41579</c:v>
                </c:pt>
                <c:pt idx="371">
                  <c:v>41609</c:v>
                </c:pt>
                <c:pt idx="372">
                  <c:v>41640</c:v>
                </c:pt>
                <c:pt idx="373">
                  <c:v>41671</c:v>
                </c:pt>
                <c:pt idx="374">
                  <c:v>41699</c:v>
                </c:pt>
                <c:pt idx="375">
                  <c:v>41730</c:v>
                </c:pt>
                <c:pt idx="376">
                  <c:v>41760</c:v>
                </c:pt>
                <c:pt idx="377">
                  <c:v>41791</c:v>
                </c:pt>
                <c:pt idx="378">
                  <c:v>41821</c:v>
                </c:pt>
                <c:pt idx="379">
                  <c:v>41852</c:v>
                </c:pt>
                <c:pt idx="380">
                  <c:v>41883</c:v>
                </c:pt>
                <c:pt idx="381">
                  <c:v>41913</c:v>
                </c:pt>
                <c:pt idx="382">
                  <c:v>41944</c:v>
                </c:pt>
                <c:pt idx="383">
                  <c:v>41974</c:v>
                </c:pt>
                <c:pt idx="384">
                  <c:v>42005</c:v>
                </c:pt>
                <c:pt idx="385">
                  <c:v>42036</c:v>
                </c:pt>
                <c:pt idx="386">
                  <c:v>42064</c:v>
                </c:pt>
                <c:pt idx="387">
                  <c:v>42095</c:v>
                </c:pt>
                <c:pt idx="388">
                  <c:v>42125</c:v>
                </c:pt>
                <c:pt idx="389">
                  <c:v>42156</c:v>
                </c:pt>
                <c:pt idx="390">
                  <c:v>42186</c:v>
                </c:pt>
                <c:pt idx="391">
                  <c:v>42217</c:v>
                </c:pt>
                <c:pt idx="392">
                  <c:v>42248</c:v>
                </c:pt>
                <c:pt idx="393">
                  <c:v>42278</c:v>
                </c:pt>
                <c:pt idx="394">
                  <c:v>42309</c:v>
                </c:pt>
                <c:pt idx="395">
                  <c:v>42339</c:v>
                </c:pt>
                <c:pt idx="396">
                  <c:v>42370</c:v>
                </c:pt>
                <c:pt idx="397">
                  <c:v>42401</c:v>
                </c:pt>
                <c:pt idx="398">
                  <c:v>42430</c:v>
                </c:pt>
              </c:numCache>
            </c:numRef>
          </c:cat>
          <c:val>
            <c:numRef>
              <c:f>GR2M!$Q$40:$Q$438</c:f>
              <c:numCache>
                <c:formatCode>General</c:formatCode>
                <c:ptCount val="399"/>
                <c:pt idx="0">
                  <c:v>247.95630331206067</c:v>
                </c:pt>
                <c:pt idx="1">
                  <c:v>294.293201104003</c:v>
                </c:pt>
                <c:pt idx="2">
                  <c:v>242.56307259019005</c:v>
                </c:pt>
                <c:pt idx="3">
                  <c:v>162.54496012031703</c:v>
                </c:pt>
                <c:pt idx="4">
                  <c:v>124.02639890752664</c:v>
                </c:pt>
                <c:pt idx="5">
                  <c:v>95.580395119276403</c:v>
                </c:pt>
                <c:pt idx="6">
                  <c:v>78.38645464539826</c:v>
                </c:pt>
                <c:pt idx="7">
                  <c:v>66.337600788452548</c:v>
                </c:pt>
                <c:pt idx="8">
                  <c:v>57.456081543043986</c:v>
                </c:pt>
                <c:pt idx="9">
                  <c:v>53.175871782877103</c:v>
                </c:pt>
                <c:pt idx="10">
                  <c:v>59.41490880344012</c:v>
                </c:pt>
                <c:pt idx="11">
                  <c:v>55.760781716188021</c:v>
                </c:pt>
                <c:pt idx="12">
                  <c:v>75.928063208922055</c:v>
                </c:pt>
                <c:pt idx="13">
                  <c:v>54.95257888941935</c:v>
                </c:pt>
                <c:pt idx="14">
                  <c:v>74.861852198987819</c:v>
                </c:pt>
                <c:pt idx="15">
                  <c:v>62.141077500116744</c:v>
                </c:pt>
                <c:pt idx="16">
                  <c:v>43.125020584806933</c:v>
                </c:pt>
                <c:pt idx="17">
                  <c:v>33.986782545882981</c:v>
                </c:pt>
                <c:pt idx="18">
                  <c:v>28.330912300722549</c:v>
                </c:pt>
                <c:pt idx="19">
                  <c:v>24.363748786611165</c:v>
                </c:pt>
                <c:pt idx="20">
                  <c:v>21.843645859669586</c:v>
                </c:pt>
                <c:pt idx="21">
                  <c:v>24.512842454411818</c:v>
                </c:pt>
                <c:pt idx="22">
                  <c:v>26.396801005387569</c:v>
                </c:pt>
                <c:pt idx="23">
                  <c:v>32.122647619361835</c:v>
                </c:pt>
                <c:pt idx="24">
                  <c:v>37.999853766356651</c:v>
                </c:pt>
                <c:pt idx="25">
                  <c:v>43.022456482357441</c:v>
                </c:pt>
                <c:pt idx="26">
                  <c:v>36.242447243037624</c:v>
                </c:pt>
                <c:pt idx="27">
                  <c:v>30.40810427175936</c:v>
                </c:pt>
                <c:pt idx="28">
                  <c:v>22.817335970806745</c:v>
                </c:pt>
                <c:pt idx="29">
                  <c:v>18.300275685448867</c:v>
                </c:pt>
                <c:pt idx="30">
                  <c:v>15.332660727661217</c:v>
                </c:pt>
                <c:pt idx="31">
                  <c:v>13.258938908976818</c:v>
                </c:pt>
                <c:pt idx="32">
                  <c:v>11.68088742531519</c:v>
                </c:pt>
                <c:pt idx="33">
                  <c:v>13.85604115305436</c:v>
                </c:pt>
                <c:pt idx="34">
                  <c:v>14.388627537400556</c:v>
                </c:pt>
                <c:pt idx="35">
                  <c:v>19.470974295288212</c:v>
                </c:pt>
                <c:pt idx="36">
                  <c:v>26.730598106834286</c:v>
                </c:pt>
                <c:pt idx="37">
                  <c:v>33.734235335246929</c:v>
                </c:pt>
                <c:pt idx="38">
                  <c:v>26.551858175183128</c:v>
                </c:pt>
                <c:pt idx="39">
                  <c:v>23.726493170503073</c:v>
                </c:pt>
                <c:pt idx="40">
                  <c:v>19.805997658379543</c:v>
                </c:pt>
                <c:pt idx="41">
                  <c:v>15.772039498074266</c:v>
                </c:pt>
                <c:pt idx="42">
                  <c:v>12.987062670527996</c:v>
                </c:pt>
                <c:pt idx="43">
                  <c:v>11.068606690612164</c:v>
                </c:pt>
                <c:pt idx="44">
                  <c:v>10.144595783293857</c:v>
                </c:pt>
                <c:pt idx="45">
                  <c:v>11.53353555832398</c:v>
                </c:pt>
                <c:pt idx="46">
                  <c:v>30.305552382591966</c:v>
                </c:pt>
                <c:pt idx="47">
                  <c:v>27.501662074395693</c:v>
                </c:pt>
                <c:pt idx="48">
                  <c:v>35.194935232146314</c:v>
                </c:pt>
                <c:pt idx="49">
                  <c:v>33.309441536073706</c:v>
                </c:pt>
                <c:pt idx="50">
                  <c:v>48.878892868266412</c:v>
                </c:pt>
                <c:pt idx="51">
                  <c:v>32.657032722445422</c:v>
                </c:pt>
                <c:pt idx="52">
                  <c:v>23.984870278789295</c:v>
                </c:pt>
                <c:pt idx="53">
                  <c:v>19.655897667010443</c:v>
                </c:pt>
                <c:pt idx="54">
                  <c:v>16.309876006931454</c:v>
                </c:pt>
                <c:pt idx="55">
                  <c:v>14.059501470606662</c:v>
                </c:pt>
                <c:pt idx="56">
                  <c:v>12.430395836944365</c:v>
                </c:pt>
                <c:pt idx="57">
                  <c:v>15.226972066976568</c:v>
                </c:pt>
                <c:pt idx="58">
                  <c:v>15.486091009297651</c:v>
                </c:pt>
                <c:pt idx="59">
                  <c:v>27.362460677916836</c:v>
                </c:pt>
                <c:pt idx="60">
                  <c:v>28.946616365038874</c:v>
                </c:pt>
                <c:pt idx="61">
                  <c:v>50.131083662156506</c:v>
                </c:pt>
                <c:pt idx="62">
                  <c:v>58.032749267338559</c:v>
                </c:pt>
                <c:pt idx="63">
                  <c:v>43.95791324379281</c:v>
                </c:pt>
                <c:pt idx="64">
                  <c:v>31.445754867707834</c:v>
                </c:pt>
                <c:pt idx="65">
                  <c:v>24.938517119063562</c:v>
                </c:pt>
                <c:pt idx="66">
                  <c:v>20.973839502453604</c:v>
                </c:pt>
                <c:pt idx="67">
                  <c:v>17.847377511306366</c:v>
                </c:pt>
                <c:pt idx="68">
                  <c:v>15.713232787698328</c:v>
                </c:pt>
                <c:pt idx="69">
                  <c:v>16.703449417960893</c:v>
                </c:pt>
                <c:pt idx="70">
                  <c:v>15.620808200361076</c:v>
                </c:pt>
                <c:pt idx="71">
                  <c:v>31.715582231974082</c:v>
                </c:pt>
                <c:pt idx="72">
                  <c:v>32.377539511741155</c:v>
                </c:pt>
                <c:pt idx="73">
                  <c:v>29.969202128803524</c:v>
                </c:pt>
                <c:pt idx="74">
                  <c:v>31.192068320148977</c:v>
                </c:pt>
                <c:pt idx="75">
                  <c:v>22.446177460614717</c:v>
                </c:pt>
                <c:pt idx="76">
                  <c:v>17.621061958620597</c:v>
                </c:pt>
                <c:pt idx="77">
                  <c:v>14.743690240207666</c:v>
                </c:pt>
                <c:pt idx="78">
                  <c:v>12.311748568963649</c:v>
                </c:pt>
                <c:pt idx="79">
                  <c:v>10.575768655072858</c:v>
                </c:pt>
                <c:pt idx="80">
                  <c:v>9.425059993882007</c:v>
                </c:pt>
                <c:pt idx="81">
                  <c:v>8.9505269122959685</c:v>
                </c:pt>
                <c:pt idx="82">
                  <c:v>9.9922166779131967</c:v>
                </c:pt>
                <c:pt idx="83">
                  <c:v>12.845017272065004</c:v>
                </c:pt>
                <c:pt idx="84">
                  <c:v>23.020693155781274</c:v>
                </c:pt>
                <c:pt idx="85">
                  <c:v>17.505009961632823</c:v>
                </c:pt>
                <c:pt idx="86">
                  <c:v>19.372382956093073</c:v>
                </c:pt>
                <c:pt idx="87">
                  <c:v>18.471216514654305</c:v>
                </c:pt>
                <c:pt idx="88">
                  <c:v>14.870258448130043</c:v>
                </c:pt>
                <c:pt idx="89">
                  <c:v>11.674230564691458</c:v>
                </c:pt>
                <c:pt idx="90">
                  <c:v>9.6120040440481684</c:v>
                </c:pt>
                <c:pt idx="91">
                  <c:v>8.1722957368842302</c:v>
                </c:pt>
                <c:pt idx="92">
                  <c:v>7.1337278460971296</c:v>
                </c:pt>
                <c:pt idx="93">
                  <c:v>7.5936605534773296</c:v>
                </c:pt>
                <c:pt idx="94">
                  <c:v>7.8574716211493181</c:v>
                </c:pt>
                <c:pt idx="95">
                  <c:v>8.7044328148926926</c:v>
                </c:pt>
                <c:pt idx="96">
                  <c:v>18.164309677074844</c:v>
                </c:pt>
                <c:pt idx="97">
                  <c:v>18.85856886584563</c:v>
                </c:pt>
                <c:pt idx="98">
                  <c:v>35.470961700550397</c:v>
                </c:pt>
                <c:pt idx="99">
                  <c:v>28.766962804085786</c:v>
                </c:pt>
                <c:pt idx="100">
                  <c:v>21.431525269648873</c:v>
                </c:pt>
                <c:pt idx="101">
                  <c:v>16.962499586906983</c:v>
                </c:pt>
                <c:pt idx="102">
                  <c:v>13.769304969511639</c:v>
                </c:pt>
                <c:pt idx="103">
                  <c:v>11.635224294033994</c:v>
                </c:pt>
                <c:pt idx="104">
                  <c:v>10.134335022807161</c:v>
                </c:pt>
                <c:pt idx="105">
                  <c:v>11.242577669862561</c:v>
                </c:pt>
                <c:pt idx="106">
                  <c:v>15.447719285880268</c:v>
                </c:pt>
                <c:pt idx="107">
                  <c:v>39.988438404241364</c:v>
                </c:pt>
                <c:pt idx="108">
                  <c:v>55.738243858910849</c:v>
                </c:pt>
                <c:pt idx="109">
                  <c:v>38.086611906066857</c:v>
                </c:pt>
                <c:pt idx="110">
                  <c:v>31.326176460159015</c:v>
                </c:pt>
                <c:pt idx="111">
                  <c:v>23.910164649293097</c:v>
                </c:pt>
                <c:pt idx="112">
                  <c:v>21.685917257070905</c:v>
                </c:pt>
                <c:pt idx="113">
                  <c:v>19.024297643122338</c:v>
                </c:pt>
                <c:pt idx="114">
                  <c:v>15.621855872758822</c:v>
                </c:pt>
                <c:pt idx="115">
                  <c:v>13.303006171474335</c:v>
                </c:pt>
                <c:pt idx="116">
                  <c:v>11.692089126160617</c:v>
                </c:pt>
                <c:pt idx="117">
                  <c:v>10.528030648835603</c:v>
                </c:pt>
                <c:pt idx="118">
                  <c:v>16.300386094412602</c:v>
                </c:pt>
                <c:pt idx="119">
                  <c:v>31.412149100051785</c:v>
                </c:pt>
                <c:pt idx="120">
                  <c:v>28.902978517624497</c:v>
                </c:pt>
                <c:pt idx="121">
                  <c:v>32.197785881003455</c:v>
                </c:pt>
                <c:pt idx="122">
                  <c:v>31.315837768435863</c:v>
                </c:pt>
                <c:pt idx="123">
                  <c:v>22.892895670161195</c:v>
                </c:pt>
                <c:pt idx="124">
                  <c:v>22.900361682564064</c:v>
                </c:pt>
                <c:pt idx="125">
                  <c:v>17.720341283009589</c:v>
                </c:pt>
                <c:pt idx="126">
                  <c:v>14.511373526389653</c:v>
                </c:pt>
                <c:pt idx="127">
                  <c:v>12.331738706251949</c:v>
                </c:pt>
                <c:pt idx="128">
                  <c:v>10.839132337737734</c:v>
                </c:pt>
                <c:pt idx="129">
                  <c:v>10.960658897718581</c:v>
                </c:pt>
                <c:pt idx="130">
                  <c:v>11.374656631718661</c:v>
                </c:pt>
                <c:pt idx="131">
                  <c:v>14.109775330201609</c:v>
                </c:pt>
                <c:pt idx="132">
                  <c:v>29.071387280062602</c:v>
                </c:pt>
                <c:pt idx="133">
                  <c:v>33.779141685201488</c:v>
                </c:pt>
                <c:pt idx="134">
                  <c:v>35.670526563953729</c:v>
                </c:pt>
                <c:pt idx="135">
                  <c:v>25.395630776305484</c:v>
                </c:pt>
                <c:pt idx="136">
                  <c:v>19.439942345722475</c:v>
                </c:pt>
                <c:pt idx="137">
                  <c:v>15.938669632118067</c:v>
                </c:pt>
                <c:pt idx="138">
                  <c:v>13.193895954413383</c:v>
                </c:pt>
                <c:pt idx="139">
                  <c:v>11.278052184372868</c:v>
                </c:pt>
                <c:pt idx="140">
                  <c:v>10.691614482497251</c:v>
                </c:pt>
                <c:pt idx="141">
                  <c:v>12.250817645549681</c:v>
                </c:pt>
                <c:pt idx="142">
                  <c:v>48.675163169407867</c:v>
                </c:pt>
                <c:pt idx="143">
                  <c:v>55.271352421921208</c:v>
                </c:pt>
                <c:pt idx="144">
                  <c:v>48.253670831214073</c:v>
                </c:pt>
                <c:pt idx="145">
                  <c:v>58.002067626728312</c:v>
                </c:pt>
                <c:pt idx="146">
                  <c:v>50.00805722388462</c:v>
                </c:pt>
                <c:pt idx="147">
                  <c:v>39.983361423748583</c:v>
                </c:pt>
                <c:pt idx="148">
                  <c:v>31.443461452583158</c:v>
                </c:pt>
                <c:pt idx="149">
                  <c:v>24.956305067407449</c:v>
                </c:pt>
                <c:pt idx="150">
                  <c:v>20.826229328361784</c:v>
                </c:pt>
                <c:pt idx="151">
                  <c:v>17.863756285180052</c:v>
                </c:pt>
                <c:pt idx="152">
                  <c:v>15.828532090734811</c:v>
                </c:pt>
                <c:pt idx="153">
                  <c:v>14.93908883498505</c:v>
                </c:pt>
                <c:pt idx="154">
                  <c:v>18.780538917707997</c:v>
                </c:pt>
                <c:pt idx="155">
                  <c:v>19.742653033343068</c:v>
                </c:pt>
                <c:pt idx="156">
                  <c:v>34.204234880994314</c:v>
                </c:pt>
                <c:pt idx="157">
                  <c:v>34.553010275442475</c:v>
                </c:pt>
                <c:pt idx="158">
                  <c:v>39.642723657428569</c:v>
                </c:pt>
                <c:pt idx="159">
                  <c:v>31.274598587611262</c:v>
                </c:pt>
                <c:pt idx="160">
                  <c:v>22.955550868636568</c:v>
                </c:pt>
                <c:pt idx="161">
                  <c:v>18.459212560042296</c:v>
                </c:pt>
                <c:pt idx="162">
                  <c:v>15.339453736501071</c:v>
                </c:pt>
                <c:pt idx="163">
                  <c:v>13.1260734931312</c:v>
                </c:pt>
                <c:pt idx="164">
                  <c:v>11.524865870128686</c:v>
                </c:pt>
                <c:pt idx="165">
                  <c:v>10.905955286775141</c:v>
                </c:pt>
                <c:pt idx="166">
                  <c:v>12.255608666360065</c:v>
                </c:pt>
                <c:pt idx="167">
                  <c:v>16.57551033619221</c:v>
                </c:pt>
                <c:pt idx="168">
                  <c:v>30.411478122121313</c:v>
                </c:pt>
                <c:pt idx="169">
                  <c:v>36.161923903360076</c:v>
                </c:pt>
                <c:pt idx="170">
                  <c:v>35.209055236672576</c:v>
                </c:pt>
                <c:pt idx="171">
                  <c:v>30.126111632424173</c:v>
                </c:pt>
                <c:pt idx="172">
                  <c:v>23.461125978484791</c:v>
                </c:pt>
                <c:pt idx="173">
                  <c:v>18.25732015601276</c:v>
                </c:pt>
                <c:pt idx="174">
                  <c:v>15.032749922097096</c:v>
                </c:pt>
                <c:pt idx="175">
                  <c:v>12.818757003984041</c:v>
                </c:pt>
                <c:pt idx="176">
                  <c:v>11.655819827600665</c:v>
                </c:pt>
                <c:pt idx="177">
                  <c:v>14.390540359132347</c:v>
                </c:pt>
                <c:pt idx="178">
                  <c:v>19.846986401336295</c:v>
                </c:pt>
                <c:pt idx="179">
                  <c:v>24.350375073249296</c:v>
                </c:pt>
                <c:pt idx="180">
                  <c:v>35.31918777081826</c:v>
                </c:pt>
                <c:pt idx="181">
                  <c:v>34.594885571080468</c:v>
                </c:pt>
                <c:pt idx="182">
                  <c:v>41.110044730746992</c:v>
                </c:pt>
                <c:pt idx="183">
                  <c:v>33.479216640512483</c:v>
                </c:pt>
                <c:pt idx="184">
                  <c:v>25.804299099753059</c:v>
                </c:pt>
                <c:pt idx="185">
                  <c:v>20.356411671818549</c:v>
                </c:pt>
                <c:pt idx="186">
                  <c:v>16.745272299373099</c:v>
                </c:pt>
                <c:pt idx="187">
                  <c:v>14.359045998318619</c:v>
                </c:pt>
                <c:pt idx="188">
                  <c:v>12.573103873914803</c:v>
                </c:pt>
                <c:pt idx="189">
                  <c:v>11.764271893984089</c:v>
                </c:pt>
                <c:pt idx="190">
                  <c:v>12.18622826738069</c:v>
                </c:pt>
                <c:pt idx="191">
                  <c:v>19.91787118036514</c:v>
                </c:pt>
                <c:pt idx="192">
                  <c:v>21.81208234236982</c:v>
                </c:pt>
                <c:pt idx="193">
                  <c:v>26.627609404454919</c:v>
                </c:pt>
                <c:pt idx="194">
                  <c:v>26.64423009280393</c:v>
                </c:pt>
                <c:pt idx="195">
                  <c:v>20.952511721624845</c:v>
                </c:pt>
                <c:pt idx="196">
                  <c:v>15.708103877900365</c:v>
                </c:pt>
                <c:pt idx="197">
                  <c:v>12.85437907537866</c:v>
                </c:pt>
                <c:pt idx="198">
                  <c:v>10.69287764310133</c:v>
                </c:pt>
                <c:pt idx="199">
                  <c:v>9.1567089506440897</c:v>
                </c:pt>
                <c:pt idx="200">
                  <c:v>8.0337806694482428</c:v>
                </c:pt>
                <c:pt idx="201">
                  <c:v>7.7448014951162012</c:v>
                </c:pt>
                <c:pt idx="202">
                  <c:v>7.1945958628246007</c:v>
                </c:pt>
                <c:pt idx="203">
                  <c:v>7.7900029700998186</c:v>
                </c:pt>
                <c:pt idx="204">
                  <c:v>18.163929683333581</c:v>
                </c:pt>
                <c:pt idx="205">
                  <c:v>18.417847822841935</c:v>
                </c:pt>
                <c:pt idx="206">
                  <c:v>20.317335574998594</c:v>
                </c:pt>
                <c:pt idx="207">
                  <c:v>15.576861007236758</c:v>
                </c:pt>
                <c:pt idx="208">
                  <c:v>12.114067308956709</c:v>
                </c:pt>
                <c:pt idx="209">
                  <c:v>9.7062596293369356</c:v>
                </c:pt>
                <c:pt idx="210">
                  <c:v>8.2072816824695511</c:v>
                </c:pt>
                <c:pt idx="211">
                  <c:v>7.0217788121538618</c:v>
                </c:pt>
                <c:pt idx="212">
                  <c:v>6.2409206679184104</c:v>
                </c:pt>
                <c:pt idx="213">
                  <c:v>8.0558875510496257</c:v>
                </c:pt>
                <c:pt idx="214">
                  <c:v>8.0187575896653946</c:v>
                </c:pt>
                <c:pt idx="215">
                  <c:v>12.235671707720597</c:v>
                </c:pt>
                <c:pt idx="216">
                  <c:v>15.981496557426901</c:v>
                </c:pt>
                <c:pt idx="217">
                  <c:v>18.32739861030737</c:v>
                </c:pt>
                <c:pt idx="218">
                  <c:v>17.042749087841301</c:v>
                </c:pt>
                <c:pt idx="219">
                  <c:v>18.104721759552319</c:v>
                </c:pt>
                <c:pt idx="220">
                  <c:v>15.128877998358799</c:v>
                </c:pt>
                <c:pt idx="221">
                  <c:v>11.715891649660547</c:v>
                </c:pt>
                <c:pt idx="222">
                  <c:v>9.578494201425908</c:v>
                </c:pt>
                <c:pt idx="223">
                  <c:v>8.136215180992199</c:v>
                </c:pt>
                <c:pt idx="224">
                  <c:v>7.158537345567547</c:v>
                </c:pt>
                <c:pt idx="225">
                  <c:v>6.8485969468224583</c:v>
                </c:pt>
                <c:pt idx="226">
                  <c:v>8.3483620191855259</c:v>
                </c:pt>
                <c:pt idx="227">
                  <c:v>13.317903111832544</c:v>
                </c:pt>
                <c:pt idx="228">
                  <c:v>33.965329853153399</c:v>
                </c:pt>
                <c:pt idx="229">
                  <c:v>31.308447353036936</c:v>
                </c:pt>
                <c:pt idx="230">
                  <c:v>34.585547462488869</c:v>
                </c:pt>
                <c:pt idx="231">
                  <c:v>33.48169055964334</c:v>
                </c:pt>
                <c:pt idx="232">
                  <c:v>25.190371285346188</c:v>
                </c:pt>
                <c:pt idx="233">
                  <c:v>19.643602619944062</c:v>
                </c:pt>
                <c:pt idx="234">
                  <c:v>16.026620858667272</c:v>
                </c:pt>
                <c:pt idx="235">
                  <c:v>13.58395111144887</c:v>
                </c:pt>
                <c:pt idx="236">
                  <c:v>11.910609524597625</c:v>
                </c:pt>
                <c:pt idx="237">
                  <c:v>12.583215022535422</c:v>
                </c:pt>
                <c:pt idx="238">
                  <c:v>17.030898458355662</c:v>
                </c:pt>
                <c:pt idx="239">
                  <c:v>35.644383730599614</c:v>
                </c:pt>
                <c:pt idx="240">
                  <c:v>38.560318727433142</c:v>
                </c:pt>
                <c:pt idx="241">
                  <c:v>61.919608644051053</c:v>
                </c:pt>
                <c:pt idx="242">
                  <c:v>82.515770153751262</c:v>
                </c:pt>
                <c:pt idx="243">
                  <c:v>54.160671956212184</c:v>
                </c:pt>
                <c:pt idx="244">
                  <c:v>38.733679073842275</c:v>
                </c:pt>
                <c:pt idx="245">
                  <c:v>30.53050828186386</c:v>
                </c:pt>
                <c:pt idx="246">
                  <c:v>25.248858730129356</c:v>
                </c:pt>
                <c:pt idx="247">
                  <c:v>21.626200589632678</c:v>
                </c:pt>
                <c:pt idx="248">
                  <c:v>19.008942742550861</c:v>
                </c:pt>
                <c:pt idx="249">
                  <c:v>18.66676759165475</c:v>
                </c:pt>
                <c:pt idx="250">
                  <c:v>20.683958842077509</c:v>
                </c:pt>
                <c:pt idx="251">
                  <c:v>37.663883041022018</c:v>
                </c:pt>
                <c:pt idx="252">
                  <c:v>70.355352313065097</c:v>
                </c:pt>
                <c:pt idx="253">
                  <c:v>70.334882920640425</c:v>
                </c:pt>
                <c:pt idx="254">
                  <c:v>48.052894561797572</c:v>
                </c:pt>
                <c:pt idx="255">
                  <c:v>36.672131943018947</c:v>
                </c:pt>
                <c:pt idx="256">
                  <c:v>28.260699475829586</c:v>
                </c:pt>
                <c:pt idx="257">
                  <c:v>23.09276491000147</c:v>
                </c:pt>
                <c:pt idx="258">
                  <c:v>19.581374509567159</c:v>
                </c:pt>
                <c:pt idx="259">
                  <c:v>16.908721664271571</c:v>
                </c:pt>
                <c:pt idx="260">
                  <c:v>14.929074672886799</c:v>
                </c:pt>
                <c:pt idx="261">
                  <c:v>15.489610250759439</c:v>
                </c:pt>
                <c:pt idx="262">
                  <c:v>28.373237072080713</c:v>
                </c:pt>
                <c:pt idx="263">
                  <c:v>27.978856507238703</c:v>
                </c:pt>
                <c:pt idx="264">
                  <c:v>37.653268109240102</c:v>
                </c:pt>
                <c:pt idx="265">
                  <c:v>45.792353081440844</c:v>
                </c:pt>
                <c:pt idx="266">
                  <c:v>39.595366091340516</c:v>
                </c:pt>
                <c:pt idx="267">
                  <c:v>32.669916730850765</c:v>
                </c:pt>
                <c:pt idx="268">
                  <c:v>26.361638141723621</c:v>
                </c:pt>
                <c:pt idx="269">
                  <c:v>20.820756370255491</c:v>
                </c:pt>
                <c:pt idx="270">
                  <c:v>17.214263139166835</c:v>
                </c:pt>
                <c:pt idx="271">
                  <c:v>14.724313797925443</c:v>
                </c:pt>
                <c:pt idx="272">
                  <c:v>13.209731216248585</c:v>
                </c:pt>
                <c:pt idx="273">
                  <c:v>12.886098711993414</c:v>
                </c:pt>
                <c:pt idx="274">
                  <c:v>16.671383809907894</c:v>
                </c:pt>
                <c:pt idx="275">
                  <c:v>20.173217591911474</c:v>
                </c:pt>
                <c:pt idx="276">
                  <c:v>28.619903018505685</c:v>
                </c:pt>
                <c:pt idx="277">
                  <c:v>34.910111416748563</c:v>
                </c:pt>
                <c:pt idx="278">
                  <c:v>27.998691896966307</c:v>
                </c:pt>
                <c:pt idx="279">
                  <c:v>38.699895284939231</c:v>
                </c:pt>
                <c:pt idx="280">
                  <c:v>27.052849865356915</c:v>
                </c:pt>
                <c:pt idx="281">
                  <c:v>20.949045477256597</c:v>
                </c:pt>
                <c:pt idx="282">
                  <c:v>17.064228777873677</c:v>
                </c:pt>
                <c:pt idx="283">
                  <c:v>15.180743295564286</c:v>
                </c:pt>
                <c:pt idx="284">
                  <c:v>13.25749274437843</c:v>
                </c:pt>
                <c:pt idx="285">
                  <c:v>17.590954433042654</c:v>
                </c:pt>
                <c:pt idx="286">
                  <c:v>17.710003148746118</c:v>
                </c:pt>
                <c:pt idx="287">
                  <c:v>21.754215345624925</c:v>
                </c:pt>
                <c:pt idx="288">
                  <c:v>28.285905368700146</c:v>
                </c:pt>
                <c:pt idx="289">
                  <c:v>39.397163404308159</c:v>
                </c:pt>
                <c:pt idx="290">
                  <c:v>36.931546412481985</c:v>
                </c:pt>
                <c:pt idx="291">
                  <c:v>29.821682018695274</c:v>
                </c:pt>
                <c:pt idx="292">
                  <c:v>29.135765336007964</c:v>
                </c:pt>
                <c:pt idx="293">
                  <c:v>22.048297251959514</c:v>
                </c:pt>
                <c:pt idx="294">
                  <c:v>18.698556268706902</c:v>
                </c:pt>
                <c:pt idx="295">
                  <c:v>15.694566821646729</c:v>
                </c:pt>
                <c:pt idx="296">
                  <c:v>13.846371053620791</c:v>
                </c:pt>
                <c:pt idx="297">
                  <c:v>12.73745799236211</c:v>
                </c:pt>
                <c:pt idx="298">
                  <c:v>15.004080915883897</c:v>
                </c:pt>
                <c:pt idx="299">
                  <c:v>22.262518995208481</c:v>
                </c:pt>
                <c:pt idx="300">
                  <c:v>33.750505903838004</c:v>
                </c:pt>
                <c:pt idx="301">
                  <c:v>37.253743750271909</c:v>
                </c:pt>
                <c:pt idx="302">
                  <c:v>29.977088514343233</c:v>
                </c:pt>
                <c:pt idx="303">
                  <c:v>22.163363517781686</c:v>
                </c:pt>
                <c:pt idx="304">
                  <c:v>18.053578946878243</c:v>
                </c:pt>
                <c:pt idx="305">
                  <c:v>14.51240547249364</c:v>
                </c:pt>
                <c:pt idx="306">
                  <c:v>12.149818867329907</c:v>
                </c:pt>
                <c:pt idx="307">
                  <c:v>10.599518136209378</c:v>
                </c:pt>
                <c:pt idx="308">
                  <c:v>9.3731597491453442</c:v>
                </c:pt>
                <c:pt idx="309">
                  <c:v>11.876368490192966</c:v>
                </c:pt>
                <c:pt idx="310">
                  <c:v>13.052333349909135</c:v>
                </c:pt>
                <c:pt idx="311">
                  <c:v>16.511505236015068</c:v>
                </c:pt>
                <c:pt idx="312">
                  <c:v>17.697590921544244</c:v>
                </c:pt>
                <c:pt idx="313">
                  <c:v>33.029450093058891</c:v>
                </c:pt>
                <c:pt idx="314">
                  <c:v>32.49711952669923</c:v>
                </c:pt>
                <c:pt idx="315">
                  <c:v>24.636052934306019</c:v>
                </c:pt>
                <c:pt idx="316">
                  <c:v>21.113680835779782</c:v>
                </c:pt>
                <c:pt idx="317">
                  <c:v>16.521636499989022</c:v>
                </c:pt>
                <c:pt idx="318">
                  <c:v>13.536299697612991</c:v>
                </c:pt>
                <c:pt idx="319">
                  <c:v>11.501055298595059</c:v>
                </c:pt>
                <c:pt idx="320">
                  <c:v>13.070045706728546</c:v>
                </c:pt>
                <c:pt idx="321">
                  <c:v>14.550102345248455</c:v>
                </c:pt>
                <c:pt idx="322">
                  <c:v>20.768952593842879</c:v>
                </c:pt>
                <c:pt idx="323">
                  <c:v>28.719368593192801</c:v>
                </c:pt>
                <c:pt idx="324">
                  <c:v>40.838611045740969</c:v>
                </c:pt>
                <c:pt idx="325">
                  <c:v>51.042521185897549</c:v>
                </c:pt>
                <c:pt idx="326">
                  <c:v>38.294743318305578</c:v>
                </c:pt>
                <c:pt idx="327">
                  <c:v>28.526252258657852</c:v>
                </c:pt>
                <c:pt idx="328">
                  <c:v>21.768171529208782</c:v>
                </c:pt>
                <c:pt idx="329">
                  <c:v>18.350338453016033</c:v>
                </c:pt>
                <c:pt idx="330">
                  <c:v>15.315975500234901</c:v>
                </c:pt>
                <c:pt idx="331">
                  <c:v>13.287291885081396</c:v>
                </c:pt>
                <c:pt idx="332">
                  <c:v>11.812411305997729</c:v>
                </c:pt>
                <c:pt idx="333">
                  <c:v>11.339927018345215</c:v>
                </c:pt>
                <c:pt idx="334">
                  <c:v>10.122640201321808</c:v>
                </c:pt>
                <c:pt idx="335">
                  <c:v>18.510040472271129</c:v>
                </c:pt>
                <c:pt idx="336">
                  <c:v>22.621203920446604</c:v>
                </c:pt>
                <c:pt idx="337">
                  <c:v>34.41426468720411</c:v>
                </c:pt>
                <c:pt idx="338">
                  <c:v>33.764235122993341</c:v>
                </c:pt>
                <c:pt idx="339">
                  <c:v>34.984496456882788</c:v>
                </c:pt>
                <c:pt idx="340">
                  <c:v>26.499019354760087</c:v>
                </c:pt>
                <c:pt idx="341">
                  <c:v>20.211435435934643</c:v>
                </c:pt>
                <c:pt idx="342">
                  <c:v>16.476424855525135</c:v>
                </c:pt>
                <c:pt idx="343">
                  <c:v>13.973373824522309</c:v>
                </c:pt>
                <c:pt idx="344">
                  <c:v>13.252710860341478</c:v>
                </c:pt>
                <c:pt idx="345">
                  <c:v>12.346850486015104</c:v>
                </c:pt>
                <c:pt idx="346">
                  <c:v>16.107263441493135</c:v>
                </c:pt>
                <c:pt idx="347">
                  <c:v>19.382679329619108</c:v>
                </c:pt>
                <c:pt idx="348">
                  <c:v>35.406494011895226</c:v>
                </c:pt>
                <c:pt idx="349">
                  <c:v>44.955974587896449</c:v>
                </c:pt>
                <c:pt idx="350">
                  <c:v>40.935986159484287</c:v>
                </c:pt>
                <c:pt idx="351">
                  <c:v>28.764586622796138</c:v>
                </c:pt>
                <c:pt idx="352">
                  <c:v>23.107910485035458</c:v>
                </c:pt>
                <c:pt idx="353">
                  <c:v>18.989081629629375</c:v>
                </c:pt>
                <c:pt idx="354">
                  <c:v>15.704691623546037</c:v>
                </c:pt>
                <c:pt idx="355">
                  <c:v>13.429544987646825</c:v>
                </c:pt>
                <c:pt idx="356">
                  <c:v>12.008871255947771</c:v>
                </c:pt>
                <c:pt idx="357">
                  <c:v>12.661590739401623</c:v>
                </c:pt>
                <c:pt idx="358">
                  <c:v>15.978764004419313</c:v>
                </c:pt>
                <c:pt idx="359">
                  <c:v>23.47977616104561</c:v>
                </c:pt>
                <c:pt idx="360">
                  <c:v>37.444147425780521</c:v>
                </c:pt>
                <c:pt idx="361">
                  <c:v>36.387061346792002</c:v>
                </c:pt>
                <c:pt idx="362">
                  <c:v>28.354874429739446</c:v>
                </c:pt>
                <c:pt idx="363">
                  <c:v>25.340650323220988</c:v>
                </c:pt>
                <c:pt idx="364">
                  <c:v>22.038671265079639</c:v>
                </c:pt>
                <c:pt idx="365">
                  <c:v>17.219193467882647</c:v>
                </c:pt>
                <c:pt idx="366">
                  <c:v>14.201501553658698</c:v>
                </c:pt>
                <c:pt idx="367">
                  <c:v>12.117780626028045</c:v>
                </c:pt>
                <c:pt idx="368">
                  <c:v>11.473819212594529</c:v>
                </c:pt>
                <c:pt idx="369">
                  <c:v>11.446868930173087</c:v>
                </c:pt>
                <c:pt idx="370">
                  <c:v>11.304150775934794</c:v>
                </c:pt>
                <c:pt idx="371">
                  <c:v>18.785981760260757</c:v>
                </c:pt>
                <c:pt idx="372">
                  <c:v>16.993762095559639</c:v>
                </c:pt>
                <c:pt idx="373">
                  <c:v>15.605764325029064</c:v>
                </c:pt>
                <c:pt idx="374">
                  <c:v>19.557989934538664</c:v>
                </c:pt>
                <c:pt idx="375">
                  <c:v>14.789342691237632</c:v>
                </c:pt>
                <c:pt idx="376">
                  <c:v>15.262206085917853</c:v>
                </c:pt>
                <c:pt idx="377">
                  <c:v>12.34262402305996</c:v>
                </c:pt>
                <c:pt idx="378">
                  <c:v>10.050121477441767</c:v>
                </c:pt>
                <c:pt idx="379">
                  <c:v>8.4880420877318201</c:v>
                </c:pt>
                <c:pt idx="380">
                  <c:v>7.487699585502039</c:v>
                </c:pt>
                <c:pt idx="381">
                  <c:v>8.7349817551168147</c:v>
                </c:pt>
                <c:pt idx="382">
                  <c:v>13.320840169967569</c:v>
                </c:pt>
                <c:pt idx="383">
                  <c:v>16.012790182496907</c:v>
                </c:pt>
                <c:pt idx="384">
                  <c:v>24.841837883441254</c:v>
                </c:pt>
                <c:pt idx="385">
                  <c:v>34.395266315211792</c:v>
                </c:pt>
                <c:pt idx="386">
                  <c:v>29.923889600257965</c:v>
                </c:pt>
                <c:pt idx="387">
                  <c:v>25.760544925649555</c:v>
                </c:pt>
                <c:pt idx="388">
                  <c:v>19.66406758790616</c:v>
                </c:pt>
                <c:pt idx="389">
                  <c:v>15.747094448341365</c:v>
                </c:pt>
                <c:pt idx="390">
                  <c:v>13.107718178966584</c:v>
                </c:pt>
                <c:pt idx="391">
                  <c:v>11.799137898455326</c:v>
                </c:pt>
                <c:pt idx="392">
                  <c:v>10.53313703519467</c:v>
                </c:pt>
                <c:pt idx="393">
                  <c:v>14.343233580728119</c:v>
                </c:pt>
                <c:pt idx="394">
                  <c:v>16.761032777711158</c:v>
                </c:pt>
                <c:pt idx="395">
                  <c:v>17.866814959791586</c:v>
                </c:pt>
                <c:pt idx="396">
                  <c:v>25.843414375241434</c:v>
                </c:pt>
                <c:pt idx="397">
                  <c:v>30.022931373436652</c:v>
                </c:pt>
                <c:pt idx="398">
                  <c:v>30.092643143189392</c:v>
                </c:pt>
              </c:numCache>
            </c:numRef>
          </c:val>
          <c:smooth val="0"/>
          <c:extLst>
            <c:ext xmlns:c16="http://schemas.microsoft.com/office/drawing/2014/chart" uri="{C3380CC4-5D6E-409C-BE32-E72D297353CC}">
              <c16:uniqueId val="{00000002-8712-4229-B7AD-1835C7E50217}"/>
            </c:ext>
          </c:extLst>
        </c:ser>
        <c:ser>
          <c:idx val="1"/>
          <c:order val="3"/>
          <c:tx>
            <c:strRef>
              <c:f>GR2M!$AJ$39</c:f>
              <c:strCache>
                <c:ptCount val="1"/>
                <c:pt idx="0">
                  <c:v>Débit simulé corrigé</c:v>
                </c:pt>
              </c:strCache>
            </c:strRef>
          </c:tx>
          <c:spPr>
            <a:ln w="12700" cap="flat" cmpd="sng" algn="ctr">
              <a:solidFill>
                <a:schemeClr val="accent6"/>
              </a:solidFill>
              <a:prstDash val="solid"/>
            </a:ln>
            <a:effectLst/>
          </c:spPr>
          <c:marker>
            <c:symbol val="none"/>
          </c:marker>
          <c:val>
            <c:numRef>
              <c:f>GR2M!$AJ$40:$AJ$438</c:f>
              <c:numCache>
                <c:formatCode>0.00</c:formatCode>
                <c:ptCount val="399"/>
                <c:pt idx="0">
                  <c:v>247.95630331206067</c:v>
                </c:pt>
                <c:pt idx="1">
                  <c:v>294.293201104003</c:v>
                </c:pt>
                <c:pt idx="2">
                  <c:v>242.56307259019005</c:v>
                </c:pt>
                <c:pt idx="3">
                  <c:v>162.54496012031703</c:v>
                </c:pt>
                <c:pt idx="4">
                  <c:v>124.02639890752664</c:v>
                </c:pt>
                <c:pt idx="5">
                  <c:v>95.580395119276403</c:v>
                </c:pt>
                <c:pt idx="6">
                  <c:v>78.38645464539826</c:v>
                </c:pt>
                <c:pt idx="7">
                  <c:v>66.337600788452548</c:v>
                </c:pt>
                <c:pt idx="8">
                  <c:v>57.456081543043986</c:v>
                </c:pt>
                <c:pt idx="9">
                  <c:v>53.175871782877103</c:v>
                </c:pt>
                <c:pt idx="10">
                  <c:v>59.41490880344012</c:v>
                </c:pt>
                <c:pt idx="11">
                  <c:v>55.760781716188021</c:v>
                </c:pt>
                <c:pt idx="12">
                  <c:v>75.928063208922055</c:v>
                </c:pt>
                <c:pt idx="13">
                  <c:v>54.95257888941935</c:v>
                </c:pt>
                <c:pt idx="14">
                  <c:v>74.861852198987819</c:v>
                </c:pt>
                <c:pt idx="15">
                  <c:v>62.141077500116744</c:v>
                </c:pt>
                <c:pt idx="16">
                  <c:v>43.125020584806933</c:v>
                </c:pt>
                <c:pt idx="17">
                  <c:v>33.986782545882981</c:v>
                </c:pt>
                <c:pt idx="18">
                  <c:v>28.330912300722549</c:v>
                </c:pt>
                <c:pt idx="19">
                  <c:v>24.363748786611165</c:v>
                </c:pt>
                <c:pt idx="20">
                  <c:v>21.843645859669586</c:v>
                </c:pt>
                <c:pt idx="21">
                  <c:v>24.512842454411818</c:v>
                </c:pt>
                <c:pt idx="22">
                  <c:v>26.396801005387569</c:v>
                </c:pt>
                <c:pt idx="23">
                  <c:v>32.122647619361835</c:v>
                </c:pt>
                <c:pt idx="24">
                  <c:v>37.999853766356651</c:v>
                </c:pt>
                <c:pt idx="25">
                  <c:v>43.022456482357441</c:v>
                </c:pt>
                <c:pt idx="26">
                  <c:v>36.242447243037624</c:v>
                </c:pt>
                <c:pt idx="27">
                  <c:v>30.40810427175936</c:v>
                </c:pt>
                <c:pt idx="28">
                  <c:v>22.817335970806745</c:v>
                </c:pt>
                <c:pt idx="29">
                  <c:v>18.300275685448867</c:v>
                </c:pt>
                <c:pt idx="30">
                  <c:v>15.332660727661217</c:v>
                </c:pt>
                <c:pt idx="31">
                  <c:v>13.258938908976818</c:v>
                </c:pt>
                <c:pt idx="32">
                  <c:v>11.68088742531519</c:v>
                </c:pt>
                <c:pt idx="33">
                  <c:v>13.85604115305436</c:v>
                </c:pt>
                <c:pt idx="34">
                  <c:v>14.388627537400556</c:v>
                </c:pt>
                <c:pt idx="35">
                  <c:v>19.470974295288212</c:v>
                </c:pt>
                <c:pt idx="36">
                  <c:v>26.730598106834286</c:v>
                </c:pt>
                <c:pt idx="37">
                  <c:v>33.734235335246929</c:v>
                </c:pt>
                <c:pt idx="38">
                  <c:v>26.551858175183128</c:v>
                </c:pt>
                <c:pt idx="39">
                  <c:v>23.726493170503073</c:v>
                </c:pt>
                <c:pt idx="40">
                  <c:v>19.805997658379543</c:v>
                </c:pt>
                <c:pt idx="41">
                  <c:v>15.772039498074266</c:v>
                </c:pt>
                <c:pt idx="42">
                  <c:v>12.987062670527996</c:v>
                </c:pt>
                <c:pt idx="43">
                  <c:v>11.068606690612164</c:v>
                </c:pt>
                <c:pt idx="44">
                  <c:v>10.144595783293857</c:v>
                </c:pt>
                <c:pt idx="45">
                  <c:v>11.53353555832398</c:v>
                </c:pt>
                <c:pt idx="46">
                  <c:v>30.305552382591966</c:v>
                </c:pt>
                <c:pt idx="47">
                  <c:v>27.501662074395693</c:v>
                </c:pt>
                <c:pt idx="48">
                  <c:v>35.194935232146314</c:v>
                </c:pt>
                <c:pt idx="49">
                  <c:v>33.309441536073706</c:v>
                </c:pt>
                <c:pt idx="50">
                  <c:v>48.878892868266412</c:v>
                </c:pt>
                <c:pt idx="51">
                  <c:v>32.657032722445422</c:v>
                </c:pt>
                <c:pt idx="52">
                  <c:v>23.984870278789295</c:v>
                </c:pt>
                <c:pt idx="53">
                  <c:v>19.655897667010443</c:v>
                </c:pt>
                <c:pt idx="54">
                  <c:v>16.309876006931454</c:v>
                </c:pt>
                <c:pt idx="55">
                  <c:v>14.059501470606662</c:v>
                </c:pt>
                <c:pt idx="56">
                  <c:v>12.430395836944365</c:v>
                </c:pt>
                <c:pt idx="57">
                  <c:v>15.226972066976568</c:v>
                </c:pt>
                <c:pt idx="58">
                  <c:v>15.486091009297651</c:v>
                </c:pt>
                <c:pt idx="59">
                  <c:v>27.362460677916836</c:v>
                </c:pt>
                <c:pt idx="60">
                  <c:v>28.946616365038874</c:v>
                </c:pt>
                <c:pt idx="61">
                  <c:v>50.131083662156506</c:v>
                </c:pt>
                <c:pt idx="62">
                  <c:v>58.032749267338559</c:v>
                </c:pt>
                <c:pt idx="63">
                  <c:v>43.95791324379281</c:v>
                </c:pt>
                <c:pt idx="64">
                  <c:v>31.445754867707834</c:v>
                </c:pt>
                <c:pt idx="65">
                  <c:v>24.938517119063562</c:v>
                </c:pt>
                <c:pt idx="66">
                  <c:v>20.973839502453604</c:v>
                </c:pt>
                <c:pt idx="67">
                  <c:v>17.847377511306366</c:v>
                </c:pt>
                <c:pt idx="68">
                  <c:v>15.713232787698328</c:v>
                </c:pt>
                <c:pt idx="69">
                  <c:v>16.703449417960893</c:v>
                </c:pt>
                <c:pt idx="70">
                  <c:v>15.620808200361076</c:v>
                </c:pt>
                <c:pt idx="71">
                  <c:v>31.715582231974082</c:v>
                </c:pt>
                <c:pt idx="72">
                  <c:v>32.377539511741155</c:v>
                </c:pt>
                <c:pt idx="73">
                  <c:v>29.969202128803524</c:v>
                </c:pt>
                <c:pt idx="74">
                  <c:v>31.192068320148977</c:v>
                </c:pt>
                <c:pt idx="75">
                  <c:v>22.446177460614717</c:v>
                </c:pt>
                <c:pt idx="76">
                  <c:v>17.621061958620597</c:v>
                </c:pt>
                <c:pt idx="77">
                  <c:v>14.743690240207666</c:v>
                </c:pt>
                <c:pt idx="78">
                  <c:v>12.311748568963649</c:v>
                </c:pt>
                <c:pt idx="79">
                  <c:v>10.575768655072858</c:v>
                </c:pt>
                <c:pt idx="80">
                  <c:v>9.425059993882007</c:v>
                </c:pt>
                <c:pt idx="81">
                  <c:v>8.9505269122959685</c:v>
                </c:pt>
                <c:pt idx="82">
                  <c:v>9.9922166779131967</c:v>
                </c:pt>
                <c:pt idx="83">
                  <c:v>12.845017272065004</c:v>
                </c:pt>
                <c:pt idx="84">
                  <c:v>23.020693155781274</c:v>
                </c:pt>
                <c:pt idx="85">
                  <c:v>17.505009961632823</c:v>
                </c:pt>
                <c:pt idx="86">
                  <c:v>19.372382956093073</c:v>
                </c:pt>
                <c:pt idx="87">
                  <c:v>18.471216514654305</c:v>
                </c:pt>
                <c:pt idx="88">
                  <c:v>14.870258448130043</c:v>
                </c:pt>
                <c:pt idx="89">
                  <c:v>11.674230564691458</c:v>
                </c:pt>
                <c:pt idx="90">
                  <c:v>9.6120040440481684</c:v>
                </c:pt>
                <c:pt idx="91">
                  <c:v>8.1722957368842302</c:v>
                </c:pt>
                <c:pt idx="92">
                  <c:v>7.1337278460971296</c:v>
                </c:pt>
                <c:pt idx="93">
                  <c:v>7.5936605534773296</c:v>
                </c:pt>
                <c:pt idx="94">
                  <c:v>7.8574716211493181</c:v>
                </c:pt>
                <c:pt idx="95">
                  <c:v>8.7044328148926926</c:v>
                </c:pt>
                <c:pt idx="96">
                  <c:v>18.164309677074844</c:v>
                </c:pt>
                <c:pt idx="97">
                  <c:v>18.85856886584563</c:v>
                </c:pt>
                <c:pt idx="98">
                  <c:v>35.470961700550397</c:v>
                </c:pt>
                <c:pt idx="99">
                  <c:v>28.766962804085786</c:v>
                </c:pt>
                <c:pt idx="100">
                  <c:v>21.431525269648873</c:v>
                </c:pt>
                <c:pt idx="101">
                  <c:v>16.962499586906983</c:v>
                </c:pt>
                <c:pt idx="102">
                  <c:v>13.769304969511639</c:v>
                </c:pt>
                <c:pt idx="103">
                  <c:v>11.635224294033994</c:v>
                </c:pt>
                <c:pt idx="104">
                  <c:v>10.134335022807161</c:v>
                </c:pt>
                <c:pt idx="105">
                  <c:v>11.242577669862561</c:v>
                </c:pt>
                <c:pt idx="106">
                  <c:v>15.447719285880268</c:v>
                </c:pt>
                <c:pt idx="107">
                  <c:v>39.988438404241364</c:v>
                </c:pt>
                <c:pt idx="108">
                  <c:v>55.738243858910849</c:v>
                </c:pt>
                <c:pt idx="109">
                  <c:v>38.086611906066857</c:v>
                </c:pt>
                <c:pt idx="110">
                  <c:v>31.326176460159015</c:v>
                </c:pt>
                <c:pt idx="111">
                  <c:v>23.910164649293097</c:v>
                </c:pt>
                <c:pt idx="112">
                  <c:v>21.685917257070905</c:v>
                </c:pt>
                <c:pt idx="113">
                  <c:v>19.024297643122338</c:v>
                </c:pt>
                <c:pt idx="114">
                  <c:v>15.621855872758822</c:v>
                </c:pt>
                <c:pt idx="115">
                  <c:v>13.303006171474335</c:v>
                </c:pt>
                <c:pt idx="116">
                  <c:v>11.692089126160617</c:v>
                </c:pt>
                <c:pt idx="117">
                  <c:v>10.528030648835603</c:v>
                </c:pt>
                <c:pt idx="118">
                  <c:v>16.300386094412602</c:v>
                </c:pt>
                <c:pt idx="119">
                  <c:v>31.412149100051785</c:v>
                </c:pt>
                <c:pt idx="120">
                  <c:v>28.902978517624497</c:v>
                </c:pt>
                <c:pt idx="121">
                  <c:v>32.197785881003455</c:v>
                </c:pt>
                <c:pt idx="122">
                  <c:v>31.315837768435863</c:v>
                </c:pt>
                <c:pt idx="123">
                  <c:v>22.892895670161195</c:v>
                </c:pt>
                <c:pt idx="124">
                  <c:v>22.900361682564064</c:v>
                </c:pt>
                <c:pt idx="125">
                  <c:v>17.720341283009589</c:v>
                </c:pt>
                <c:pt idx="126">
                  <c:v>14.511373526389653</c:v>
                </c:pt>
                <c:pt idx="127">
                  <c:v>12.331738706251949</c:v>
                </c:pt>
                <c:pt idx="128">
                  <c:v>10.839132337737734</c:v>
                </c:pt>
                <c:pt idx="129">
                  <c:v>10.960658897718581</c:v>
                </c:pt>
                <c:pt idx="130">
                  <c:v>11.374656631718661</c:v>
                </c:pt>
                <c:pt idx="131">
                  <c:v>14.109775330201609</c:v>
                </c:pt>
                <c:pt idx="132">
                  <c:v>29.071387280062602</c:v>
                </c:pt>
                <c:pt idx="133">
                  <c:v>33.779141685201488</c:v>
                </c:pt>
                <c:pt idx="134">
                  <c:v>35.670526563953729</c:v>
                </c:pt>
                <c:pt idx="135">
                  <c:v>25.395630776305484</c:v>
                </c:pt>
                <c:pt idx="136">
                  <c:v>19.439942345722475</c:v>
                </c:pt>
                <c:pt idx="137">
                  <c:v>15.938669632118067</c:v>
                </c:pt>
                <c:pt idx="138">
                  <c:v>13.193895954413383</c:v>
                </c:pt>
                <c:pt idx="139">
                  <c:v>11.278052184372868</c:v>
                </c:pt>
                <c:pt idx="140">
                  <c:v>10.691614482497251</c:v>
                </c:pt>
                <c:pt idx="141">
                  <c:v>12.250817645549681</c:v>
                </c:pt>
                <c:pt idx="142">
                  <c:v>48.675163169407867</c:v>
                </c:pt>
                <c:pt idx="143">
                  <c:v>55.271352421921208</c:v>
                </c:pt>
                <c:pt idx="144">
                  <c:v>48.253670831214073</c:v>
                </c:pt>
                <c:pt idx="145">
                  <c:v>58.002067626728312</c:v>
                </c:pt>
                <c:pt idx="146">
                  <c:v>50.00805722388462</c:v>
                </c:pt>
                <c:pt idx="147">
                  <c:v>39.983361423748583</c:v>
                </c:pt>
                <c:pt idx="148">
                  <c:v>31.443461452583158</c:v>
                </c:pt>
                <c:pt idx="149">
                  <c:v>24.956305067407449</c:v>
                </c:pt>
                <c:pt idx="150">
                  <c:v>20.826229328361784</c:v>
                </c:pt>
                <c:pt idx="151">
                  <c:v>17.863756285180052</c:v>
                </c:pt>
                <c:pt idx="152">
                  <c:v>15.828532090734811</c:v>
                </c:pt>
                <c:pt idx="153">
                  <c:v>14.93908883498505</c:v>
                </c:pt>
                <c:pt idx="154">
                  <c:v>18.780538917707997</c:v>
                </c:pt>
                <c:pt idx="155">
                  <c:v>19.742653033343068</c:v>
                </c:pt>
                <c:pt idx="156">
                  <c:v>34.204234880994314</c:v>
                </c:pt>
                <c:pt idx="157">
                  <c:v>34.553010275442475</c:v>
                </c:pt>
                <c:pt idx="158">
                  <c:v>39.642723657428569</c:v>
                </c:pt>
                <c:pt idx="159">
                  <c:v>31.274598587611262</c:v>
                </c:pt>
                <c:pt idx="160">
                  <c:v>22.955550868636568</c:v>
                </c:pt>
                <c:pt idx="161">
                  <c:v>18.459212560042296</c:v>
                </c:pt>
                <c:pt idx="162">
                  <c:v>15.339453736501071</c:v>
                </c:pt>
                <c:pt idx="163">
                  <c:v>13.1260734931312</c:v>
                </c:pt>
                <c:pt idx="164">
                  <c:v>11.524865870128686</c:v>
                </c:pt>
                <c:pt idx="165">
                  <c:v>10.905955286775141</c:v>
                </c:pt>
                <c:pt idx="166">
                  <c:v>12.255608666360065</c:v>
                </c:pt>
                <c:pt idx="167">
                  <c:v>16.57551033619221</c:v>
                </c:pt>
                <c:pt idx="168">
                  <c:v>30.411478122121313</c:v>
                </c:pt>
                <c:pt idx="169">
                  <c:v>36.161923903360076</c:v>
                </c:pt>
                <c:pt idx="170">
                  <c:v>35.209055236672576</c:v>
                </c:pt>
                <c:pt idx="171">
                  <c:v>30.126111632424173</c:v>
                </c:pt>
                <c:pt idx="172">
                  <c:v>23.461125978484791</c:v>
                </c:pt>
                <c:pt idx="173">
                  <c:v>18.25732015601276</c:v>
                </c:pt>
                <c:pt idx="174">
                  <c:v>15.032749922097096</c:v>
                </c:pt>
                <c:pt idx="175">
                  <c:v>12.818757003984041</c:v>
                </c:pt>
                <c:pt idx="176">
                  <c:v>11.655819827600665</c:v>
                </c:pt>
                <c:pt idx="177">
                  <c:v>14.390540359132347</c:v>
                </c:pt>
                <c:pt idx="178">
                  <c:v>19.846986401336295</c:v>
                </c:pt>
                <c:pt idx="179">
                  <c:v>24.350375073249296</c:v>
                </c:pt>
                <c:pt idx="180">
                  <c:v>35.31918777081826</c:v>
                </c:pt>
                <c:pt idx="181">
                  <c:v>34.594885571080468</c:v>
                </c:pt>
                <c:pt idx="182">
                  <c:v>41.110044730746992</c:v>
                </c:pt>
                <c:pt idx="183">
                  <c:v>33.479216640512483</c:v>
                </c:pt>
                <c:pt idx="184">
                  <c:v>25.804299099753059</c:v>
                </c:pt>
                <c:pt idx="185">
                  <c:v>20.356411671818549</c:v>
                </c:pt>
                <c:pt idx="186">
                  <c:v>16.745272299373099</c:v>
                </c:pt>
                <c:pt idx="187">
                  <c:v>14.359045998318619</c:v>
                </c:pt>
                <c:pt idx="188">
                  <c:v>12.573103873914803</c:v>
                </c:pt>
                <c:pt idx="189">
                  <c:v>11.764271893984089</c:v>
                </c:pt>
                <c:pt idx="190">
                  <c:v>12.18622826738069</c:v>
                </c:pt>
                <c:pt idx="191">
                  <c:v>19.91787118036514</c:v>
                </c:pt>
                <c:pt idx="192">
                  <c:v>21.81208234236982</c:v>
                </c:pt>
                <c:pt idx="193">
                  <c:v>26.627609404454919</c:v>
                </c:pt>
                <c:pt idx="194">
                  <c:v>26.64423009280393</c:v>
                </c:pt>
                <c:pt idx="195">
                  <c:v>20.952511721624845</c:v>
                </c:pt>
                <c:pt idx="196">
                  <c:v>15.708103877900365</c:v>
                </c:pt>
                <c:pt idx="197">
                  <c:v>12.85437907537866</c:v>
                </c:pt>
                <c:pt idx="198">
                  <c:v>10.69287764310133</c:v>
                </c:pt>
                <c:pt idx="199">
                  <c:v>9.1567089506440897</c:v>
                </c:pt>
                <c:pt idx="200">
                  <c:v>8.0337806694482428</c:v>
                </c:pt>
                <c:pt idx="201">
                  <c:v>7.7448014951162012</c:v>
                </c:pt>
                <c:pt idx="202">
                  <c:v>7.1945958628246007</c:v>
                </c:pt>
                <c:pt idx="203">
                  <c:v>7.7900029700998186</c:v>
                </c:pt>
                <c:pt idx="204">
                  <c:v>18.163929683333581</c:v>
                </c:pt>
                <c:pt idx="205">
                  <c:v>18.417847822841935</c:v>
                </c:pt>
                <c:pt idx="206">
                  <c:v>20.317335574998594</c:v>
                </c:pt>
                <c:pt idx="207">
                  <c:v>15.576861007236758</c:v>
                </c:pt>
                <c:pt idx="208">
                  <c:v>12.114067308956709</c:v>
                </c:pt>
                <c:pt idx="209">
                  <c:v>9.7062596293369356</c:v>
                </c:pt>
                <c:pt idx="210">
                  <c:v>8.2072816824695511</c:v>
                </c:pt>
                <c:pt idx="211">
                  <c:v>7.0217788121538618</c:v>
                </c:pt>
                <c:pt idx="212">
                  <c:v>6.2409206679184104</c:v>
                </c:pt>
                <c:pt idx="213">
                  <c:v>8.0558875510496257</c:v>
                </c:pt>
                <c:pt idx="214">
                  <c:v>8.0187575896653946</c:v>
                </c:pt>
                <c:pt idx="215">
                  <c:v>12.235671707720597</c:v>
                </c:pt>
                <c:pt idx="216">
                  <c:v>15.981496557426901</c:v>
                </c:pt>
                <c:pt idx="217">
                  <c:v>18.32739861030737</c:v>
                </c:pt>
                <c:pt idx="218">
                  <c:v>17.042749087841301</c:v>
                </c:pt>
                <c:pt idx="219">
                  <c:v>18.104721759552319</c:v>
                </c:pt>
                <c:pt idx="220">
                  <c:v>15.128877998358799</c:v>
                </c:pt>
                <c:pt idx="221">
                  <c:v>11.715891649660547</c:v>
                </c:pt>
                <c:pt idx="222">
                  <c:v>9.578494201425908</c:v>
                </c:pt>
                <c:pt idx="223">
                  <c:v>8.136215180992199</c:v>
                </c:pt>
                <c:pt idx="224">
                  <c:v>7.158537345567547</c:v>
                </c:pt>
                <c:pt idx="225">
                  <c:v>6.8485969468224583</c:v>
                </c:pt>
                <c:pt idx="226">
                  <c:v>8.3483620191855259</c:v>
                </c:pt>
                <c:pt idx="227">
                  <c:v>13.317903111832544</c:v>
                </c:pt>
                <c:pt idx="228">
                  <c:v>33.965329853153399</c:v>
                </c:pt>
                <c:pt idx="229">
                  <c:v>31.308447353036936</c:v>
                </c:pt>
                <c:pt idx="230">
                  <c:v>34.585547462488869</c:v>
                </c:pt>
                <c:pt idx="231">
                  <c:v>33.48169055964334</c:v>
                </c:pt>
                <c:pt idx="232">
                  <c:v>25.190371285346188</c:v>
                </c:pt>
                <c:pt idx="233">
                  <c:v>19.643602619944062</c:v>
                </c:pt>
                <c:pt idx="234">
                  <c:v>16.026620858667272</c:v>
                </c:pt>
                <c:pt idx="235">
                  <c:v>13.58395111144887</c:v>
                </c:pt>
                <c:pt idx="236">
                  <c:v>11.910609524597625</c:v>
                </c:pt>
                <c:pt idx="237">
                  <c:v>12.583215022535422</c:v>
                </c:pt>
                <c:pt idx="238">
                  <c:v>17.030898458355662</c:v>
                </c:pt>
                <c:pt idx="239">
                  <c:v>35.644383730599614</c:v>
                </c:pt>
                <c:pt idx="240">
                  <c:v>38.560318727433142</c:v>
                </c:pt>
                <c:pt idx="241">
                  <c:v>61.919608644051053</c:v>
                </c:pt>
                <c:pt idx="242">
                  <c:v>82.515770153751262</c:v>
                </c:pt>
                <c:pt idx="243">
                  <c:v>54.160671956212184</c:v>
                </c:pt>
                <c:pt idx="244">
                  <c:v>38.733679073842275</c:v>
                </c:pt>
                <c:pt idx="245">
                  <c:v>30.53050828186386</c:v>
                </c:pt>
                <c:pt idx="246">
                  <c:v>25.248858730129356</c:v>
                </c:pt>
                <c:pt idx="247">
                  <c:v>21.626200589632678</c:v>
                </c:pt>
                <c:pt idx="248">
                  <c:v>19.008942742550861</c:v>
                </c:pt>
                <c:pt idx="249">
                  <c:v>18.66676759165475</c:v>
                </c:pt>
                <c:pt idx="250">
                  <c:v>20.683958842077509</c:v>
                </c:pt>
                <c:pt idx="251">
                  <c:v>37.663883041022018</c:v>
                </c:pt>
                <c:pt idx="252">
                  <c:v>70.355352313065097</c:v>
                </c:pt>
                <c:pt idx="253">
                  <c:v>70.334882920640425</c:v>
                </c:pt>
                <c:pt idx="254">
                  <c:v>48.052894561797572</c:v>
                </c:pt>
                <c:pt idx="255">
                  <c:v>36.672131943018947</c:v>
                </c:pt>
                <c:pt idx="256">
                  <c:v>28.260699475829586</c:v>
                </c:pt>
                <c:pt idx="257">
                  <c:v>23.09276491000147</c:v>
                </c:pt>
                <c:pt idx="258">
                  <c:v>19.581374509567159</c:v>
                </c:pt>
                <c:pt idx="259">
                  <c:v>16.908721664271571</c:v>
                </c:pt>
                <c:pt idx="260">
                  <c:v>14.929074672886799</c:v>
                </c:pt>
                <c:pt idx="261">
                  <c:v>15.489610250759439</c:v>
                </c:pt>
                <c:pt idx="262">
                  <c:v>28.373237072080713</c:v>
                </c:pt>
                <c:pt idx="263">
                  <c:v>27.978856507238703</c:v>
                </c:pt>
                <c:pt idx="264">
                  <c:v>37.653268109240102</c:v>
                </c:pt>
                <c:pt idx="265">
                  <c:v>45.792353081440844</c:v>
                </c:pt>
                <c:pt idx="266">
                  <c:v>39.595366091340516</c:v>
                </c:pt>
                <c:pt idx="267">
                  <c:v>32.669916730850765</c:v>
                </c:pt>
                <c:pt idx="268">
                  <c:v>26.361638141723621</c:v>
                </c:pt>
                <c:pt idx="269">
                  <c:v>20.820756370255491</c:v>
                </c:pt>
                <c:pt idx="270">
                  <c:v>17.214263139166835</c:v>
                </c:pt>
                <c:pt idx="271">
                  <c:v>14.724313797925443</c:v>
                </c:pt>
                <c:pt idx="272">
                  <c:v>13.209731216248585</c:v>
                </c:pt>
                <c:pt idx="273">
                  <c:v>12.886098711993414</c:v>
                </c:pt>
                <c:pt idx="274">
                  <c:v>16.671383809907894</c:v>
                </c:pt>
                <c:pt idx="275">
                  <c:v>20.173217591911474</c:v>
                </c:pt>
                <c:pt idx="276">
                  <c:v>28.619903018505685</c:v>
                </c:pt>
                <c:pt idx="277">
                  <c:v>34.910111416748563</c:v>
                </c:pt>
                <c:pt idx="278">
                  <c:v>27.998691896966307</c:v>
                </c:pt>
                <c:pt idx="279">
                  <c:v>38.699895284939231</c:v>
                </c:pt>
                <c:pt idx="280">
                  <c:v>27.052849865356915</c:v>
                </c:pt>
                <c:pt idx="281">
                  <c:v>20.949045477256597</c:v>
                </c:pt>
                <c:pt idx="282">
                  <c:v>17.064228777873677</c:v>
                </c:pt>
                <c:pt idx="283">
                  <c:v>15.180743295564286</c:v>
                </c:pt>
                <c:pt idx="284">
                  <c:v>13.25749274437843</c:v>
                </c:pt>
                <c:pt idx="285">
                  <c:v>17.590954433042654</c:v>
                </c:pt>
                <c:pt idx="286">
                  <c:v>17.710003148746118</c:v>
                </c:pt>
                <c:pt idx="287">
                  <c:v>21.754215345624925</c:v>
                </c:pt>
                <c:pt idx="288">
                  <c:v>28.285905368700146</c:v>
                </c:pt>
                <c:pt idx="289">
                  <c:v>39.397163404308159</c:v>
                </c:pt>
                <c:pt idx="290">
                  <c:v>36.931546412481985</c:v>
                </c:pt>
                <c:pt idx="291">
                  <c:v>29.821682018695274</c:v>
                </c:pt>
                <c:pt idx="292">
                  <c:v>29.135765336007964</c:v>
                </c:pt>
                <c:pt idx="293">
                  <c:v>22.048297251959514</c:v>
                </c:pt>
                <c:pt idx="294">
                  <c:v>18.698556268706902</c:v>
                </c:pt>
                <c:pt idx="295">
                  <c:v>15.694566821646729</c:v>
                </c:pt>
                <c:pt idx="296">
                  <c:v>13.846371053620791</c:v>
                </c:pt>
                <c:pt idx="297">
                  <c:v>12.73745799236211</c:v>
                </c:pt>
                <c:pt idx="298">
                  <c:v>15.004080915883897</c:v>
                </c:pt>
                <c:pt idx="299">
                  <c:v>22.262518995208481</c:v>
                </c:pt>
                <c:pt idx="300">
                  <c:v>33.750505903838004</c:v>
                </c:pt>
                <c:pt idx="301">
                  <c:v>37.253743750271909</c:v>
                </c:pt>
                <c:pt idx="302">
                  <c:v>29.977088514343233</c:v>
                </c:pt>
                <c:pt idx="303">
                  <c:v>22.163363517781686</c:v>
                </c:pt>
                <c:pt idx="304">
                  <c:v>18.053578946878243</c:v>
                </c:pt>
                <c:pt idx="305">
                  <c:v>14.51240547249364</c:v>
                </c:pt>
                <c:pt idx="306">
                  <c:v>12.149818867329907</c:v>
                </c:pt>
                <c:pt idx="307">
                  <c:v>10.599518136209378</c:v>
                </c:pt>
                <c:pt idx="308">
                  <c:v>9.3731597491453442</c:v>
                </c:pt>
                <c:pt idx="309">
                  <c:v>11.876368490192966</c:v>
                </c:pt>
                <c:pt idx="310">
                  <c:v>13.052333349909135</c:v>
                </c:pt>
                <c:pt idx="311">
                  <c:v>16.511505236015068</c:v>
                </c:pt>
                <c:pt idx="312">
                  <c:v>17.697590921544244</c:v>
                </c:pt>
                <c:pt idx="313">
                  <c:v>33.029450093058891</c:v>
                </c:pt>
                <c:pt idx="314">
                  <c:v>32.49711952669923</c:v>
                </c:pt>
                <c:pt idx="315">
                  <c:v>24.636052934306019</c:v>
                </c:pt>
                <c:pt idx="316">
                  <c:v>21.113680835779782</c:v>
                </c:pt>
                <c:pt idx="317">
                  <c:v>16.521636499989022</c:v>
                </c:pt>
                <c:pt idx="318">
                  <c:v>13.536299697612991</c:v>
                </c:pt>
                <c:pt idx="319">
                  <c:v>11.501055298595059</c:v>
                </c:pt>
                <c:pt idx="320">
                  <c:v>13.070045706728546</c:v>
                </c:pt>
                <c:pt idx="321">
                  <c:v>14.550102345248455</c:v>
                </c:pt>
                <c:pt idx="322">
                  <c:v>20.768952593842879</c:v>
                </c:pt>
                <c:pt idx="323">
                  <c:v>28.719368593192801</c:v>
                </c:pt>
                <c:pt idx="324">
                  <c:v>40.838611045740969</c:v>
                </c:pt>
                <c:pt idx="325">
                  <c:v>51.042521185897549</c:v>
                </c:pt>
                <c:pt idx="326">
                  <c:v>38.294743318305578</c:v>
                </c:pt>
                <c:pt idx="327">
                  <c:v>28.526252258657852</c:v>
                </c:pt>
                <c:pt idx="328">
                  <c:v>21.768171529208782</c:v>
                </c:pt>
                <c:pt idx="329">
                  <c:v>18.350338453016033</c:v>
                </c:pt>
                <c:pt idx="330">
                  <c:v>15.315975500234901</c:v>
                </c:pt>
                <c:pt idx="331">
                  <c:v>13.287291885081396</c:v>
                </c:pt>
                <c:pt idx="332">
                  <c:v>11.812411305997729</c:v>
                </c:pt>
                <c:pt idx="333">
                  <c:v>11.339927018345215</c:v>
                </c:pt>
                <c:pt idx="334">
                  <c:v>10.122640201321808</c:v>
                </c:pt>
                <c:pt idx="335">
                  <c:v>18.510040472271129</c:v>
                </c:pt>
                <c:pt idx="336">
                  <c:v>22.621203920446604</c:v>
                </c:pt>
                <c:pt idx="337">
                  <c:v>34.41426468720411</c:v>
                </c:pt>
                <c:pt idx="338">
                  <c:v>33.764235122993341</c:v>
                </c:pt>
                <c:pt idx="339">
                  <c:v>34.984496456882788</c:v>
                </c:pt>
                <c:pt idx="340">
                  <c:v>26.499019354760087</c:v>
                </c:pt>
                <c:pt idx="341">
                  <c:v>20.211435435934643</c:v>
                </c:pt>
                <c:pt idx="342">
                  <c:v>16.476424855525135</c:v>
                </c:pt>
                <c:pt idx="343">
                  <c:v>13.973373824522309</c:v>
                </c:pt>
                <c:pt idx="344">
                  <c:v>13.252710860341478</c:v>
                </c:pt>
                <c:pt idx="345">
                  <c:v>12.346850486015104</c:v>
                </c:pt>
                <c:pt idx="346">
                  <c:v>16.107263441493135</c:v>
                </c:pt>
                <c:pt idx="347">
                  <c:v>19.382679329619108</c:v>
                </c:pt>
                <c:pt idx="348">
                  <c:v>35.406494011895226</c:v>
                </c:pt>
                <c:pt idx="349">
                  <c:v>44.955974587896449</c:v>
                </c:pt>
                <c:pt idx="350">
                  <c:v>40.935986159484287</c:v>
                </c:pt>
                <c:pt idx="351">
                  <c:v>28.764586622796138</c:v>
                </c:pt>
                <c:pt idx="352">
                  <c:v>23.107910485035458</c:v>
                </c:pt>
                <c:pt idx="353">
                  <c:v>18.989081629629375</c:v>
                </c:pt>
                <c:pt idx="354">
                  <c:v>15.704691623546037</c:v>
                </c:pt>
                <c:pt idx="355">
                  <c:v>13.429544987646825</c:v>
                </c:pt>
                <c:pt idx="356">
                  <c:v>12.008871255947771</c:v>
                </c:pt>
                <c:pt idx="357">
                  <c:v>12.661590739401623</c:v>
                </c:pt>
                <c:pt idx="358">
                  <c:v>15.978764004419313</c:v>
                </c:pt>
                <c:pt idx="359">
                  <c:v>23.47977616104561</c:v>
                </c:pt>
                <c:pt idx="360">
                  <c:v>37.444147425780521</c:v>
                </c:pt>
                <c:pt idx="361">
                  <c:v>36.387061346792002</c:v>
                </c:pt>
                <c:pt idx="362">
                  <c:v>28.354874429739446</c:v>
                </c:pt>
                <c:pt idx="363">
                  <c:v>25.340650323220988</c:v>
                </c:pt>
                <c:pt idx="364">
                  <c:v>22.038671265079639</c:v>
                </c:pt>
                <c:pt idx="365">
                  <c:v>17.219193467882647</c:v>
                </c:pt>
                <c:pt idx="366">
                  <c:v>14.201501553658698</c:v>
                </c:pt>
                <c:pt idx="367">
                  <c:v>12.117780626028045</c:v>
                </c:pt>
                <c:pt idx="368">
                  <c:v>11.473819212594529</c:v>
                </c:pt>
                <c:pt idx="369">
                  <c:v>11.446868930173087</c:v>
                </c:pt>
                <c:pt idx="370">
                  <c:v>11.304150775934794</c:v>
                </c:pt>
                <c:pt idx="371">
                  <c:v>18.785981760260757</c:v>
                </c:pt>
                <c:pt idx="372">
                  <c:v>16.993762095559639</c:v>
                </c:pt>
                <c:pt idx="373">
                  <c:v>15.605764325029064</c:v>
                </c:pt>
                <c:pt idx="374">
                  <c:v>19.557989934538664</c:v>
                </c:pt>
                <c:pt idx="375">
                  <c:v>14.789342691237632</c:v>
                </c:pt>
                <c:pt idx="376">
                  <c:v>15.262206085917853</c:v>
                </c:pt>
                <c:pt idx="377">
                  <c:v>12.34262402305996</c:v>
                </c:pt>
                <c:pt idx="378">
                  <c:v>10.050121477441767</c:v>
                </c:pt>
                <c:pt idx="379">
                  <c:v>8.4880420877318201</c:v>
                </c:pt>
                <c:pt idx="380">
                  <c:v>7.487699585502039</c:v>
                </c:pt>
                <c:pt idx="381">
                  <c:v>8.7349817551168147</c:v>
                </c:pt>
                <c:pt idx="382">
                  <c:v>13.320840169967569</c:v>
                </c:pt>
                <c:pt idx="383">
                  <c:v>16.012790182496907</c:v>
                </c:pt>
                <c:pt idx="384">
                  <c:v>24.841837883441254</c:v>
                </c:pt>
                <c:pt idx="385">
                  <c:v>34.395266315211792</c:v>
                </c:pt>
                <c:pt idx="386">
                  <c:v>29.923889600257965</c:v>
                </c:pt>
                <c:pt idx="387">
                  <c:v>25.760544925649555</c:v>
                </c:pt>
                <c:pt idx="388">
                  <c:v>19.66406758790616</c:v>
                </c:pt>
                <c:pt idx="389">
                  <c:v>15.747094448341365</c:v>
                </c:pt>
                <c:pt idx="390">
                  <c:v>13.107718178966584</c:v>
                </c:pt>
                <c:pt idx="391">
                  <c:v>11.799137898455326</c:v>
                </c:pt>
                <c:pt idx="392">
                  <c:v>10.53313703519467</c:v>
                </c:pt>
                <c:pt idx="393">
                  <c:v>14.343233580728119</c:v>
                </c:pt>
                <c:pt idx="394">
                  <c:v>16.761032777711158</c:v>
                </c:pt>
                <c:pt idx="395">
                  <c:v>17.866814959791586</c:v>
                </c:pt>
                <c:pt idx="396">
                  <c:v>25.843414375241434</c:v>
                </c:pt>
                <c:pt idx="397">
                  <c:v>30.022931373436652</c:v>
                </c:pt>
                <c:pt idx="398">
                  <c:v>30.092643143189392</c:v>
                </c:pt>
              </c:numCache>
            </c:numRef>
          </c:val>
          <c:smooth val="0"/>
          <c:extLst>
            <c:ext xmlns:c16="http://schemas.microsoft.com/office/drawing/2014/chart" uri="{C3380CC4-5D6E-409C-BE32-E72D297353CC}">
              <c16:uniqueId val="{00000003-8712-4229-B7AD-1835C7E50217}"/>
            </c:ext>
          </c:extLst>
        </c:ser>
        <c:dLbls>
          <c:showLegendKey val="0"/>
          <c:showVal val="0"/>
          <c:showCatName val="0"/>
          <c:showSerName val="0"/>
          <c:showPercent val="0"/>
          <c:showBubbleSize val="0"/>
        </c:dLbls>
        <c:marker val="1"/>
        <c:smooth val="0"/>
        <c:axId val="105455616"/>
        <c:axId val="105457152"/>
      </c:lineChart>
      <c:dateAx>
        <c:axId val="105455616"/>
        <c:scaling>
          <c:orientation val="minMax"/>
        </c:scaling>
        <c:delete val="0"/>
        <c:axPos val="b"/>
        <c:numFmt formatCode="mmm\-yy" sourceLinked="0"/>
        <c:majorTickMark val="cross"/>
        <c:minorTickMark val="out"/>
        <c:tickLblPos val="nextTo"/>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en-US"/>
          </a:p>
        </c:txPr>
        <c:crossAx val="105457152"/>
        <c:crosses val="autoZero"/>
        <c:auto val="1"/>
        <c:lblOffset val="100"/>
        <c:baseTimeUnit val="months"/>
        <c:majorUnit val="4"/>
        <c:majorTimeUnit val="years"/>
        <c:minorUnit val="1"/>
        <c:minorTimeUnit val="years"/>
      </c:dateAx>
      <c:valAx>
        <c:axId val="105457152"/>
        <c:scaling>
          <c:orientation val="minMax"/>
          <c:max val="1000"/>
        </c:scaling>
        <c:delete val="0"/>
        <c:axPos val="l"/>
        <c:title>
          <c:tx>
            <c:rich>
              <a:bodyPr/>
              <a:lstStyle/>
              <a:p>
                <a:pPr>
                  <a:defRPr sz="1400" b="1" i="0" u="none" strike="noStrike" baseline="0">
                    <a:solidFill>
                      <a:srgbClr val="000000"/>
                    </a:solidFill>
                    <a:latin typeface="Arial"/>
                    <a:ea typeface="Arial"/>
                    <a:cs typeface="Arial"/>
                  </a:defRPr>
                </a:pPr>
                <a:r>
                  <a:rPr lang="en-US"/>
                  <a:t>Débit (mcm/mois)</a:t>
                </a:r>
              </a:p>
            </c:rich>
          </c:tx>
          <c:layout>
            <c:manualLayout>
              <c:xMode val="edge"/>
              <c:yMode val="edge"/>
              <c:x val="1.0416666666666667E-3"/>
              <c:y val="0.5362563237774014"/>
            </c:manualLayout>
          </c:layout>
          <c:overlay val="0"/>
          <c:spPr>
            <a:noFill/>
            <a:ln w="25400">
              <a:noFill/>
            </a:ln>
          </c:spPr>
        </c:title>
        <c:numFmt formatCode="General" sourceLinked="0"/>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en-US"/>
          </a:p>
        </c:txPr>
        <c:crossAx val="105455616"/>
        <c:crosses val="autoZero"/>
        <c:crossBetween val="between"/>
      </c:valAx>
      <c:dateAx>
        <c:axId val="105459072"/>
        <c:scaling>
          <c:orientation val="minMax"/>
        </c:scaling>
        <c:delete val="1"/>
        <c:axPos val="t"/>
        <c:numFmt formatCode="mmm\-yy" sourceLinked="1"/>
        <c:majorTickMark val="out"/>
        <c:minorTickMark val="none"/>
        <c:tickLblPos val="none"/>
        <c:crossAx val="105473152"/>
        <c:crosses val="autoZero"/>
        <c:auto val="1"/>
        <c:lblOffset val="100"/>
        <c:baseTimeUnit val="months"/>
      </c:dateAx>
      <c:valAx>
        <c:axId val="105473152"/>
        <c:scaling>
          <c:orientation val="maxMin"/>
          <c:max val="500"/>
        </c:scaling>
        <c:delete val="0"/>
        <c:axPos val="r"/>
        <c:title>
          <c:tx>
            <c:rich>
              <a:bodyPr rot="5400000" vert="horz"/>
              <a:lstStyle/>
              <a:p>
                <a:pPr algn="ctr">
                  <a:defRPr sz="1400" b="1" i="0" u="none" strike="noStrike" baseline="0">
                    <a:solidFill>
                      <a:srgbClr val="000000"/>
                    </a:solidFill>
                    <a:latin typeface="Arial"/>
                    <a:ea typeface="Arial"/>
                    <a:cs typeface="Arial"/>
                  </a:defRPr>
                </a:pPr>
                <a:r>
                  <a:rPr lang="en-US"/>
                  <a:t>Pluie (mm/mois)</a:t>
                </a:r>
              </a:p>
            </c:rich>
          </c:tx>
          <c:layout>
            <c:manualLayout>
              <c:xMode val="edge"/>
              <c:yMode val="edge"/>
              <c:x val="0.96458333333333335"/>
              <c:y val="0.11635750421585155"/>
            </c:manualLayout>
          </c:layout>
          <c:overlay val="0"/>
          <c:spPr>
            <a:noFill/>
            <a:ln w="25400">
              <a:noFill/>
            </a:ln>
          </c:spPr>
        </c:title>
        <c:numFmt formatCode="General" sourceLinked="0"/>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en-US"/>
          </a:p>
        </c:txPr>
        <c:crossAx val="105459072"/>
        <c:crosses val="max"/>
        <c:crossBetween val="between"/>
      </c:valAx>
      <c:spPr>
        <a:noFill/>
        <a:ln w="12700">
          <a:solidFill>
            <a:srgbClr val="000000"/>
          </a:solidFill>
          <a:prstDash val="solid"/>
        </a:ln>
      </c:spPr>
    </c:plotArea>
    <c:legend>
      <c:legendPos val="r"/>
      <c:layout>
        <c:manualLayout>
          <c:xMode val="edge"/>
          <c:yMode val="edge"/>
          <c:x val="0.10625000000000002"/>
          <c:y val="0.32040472175379514"/>
          <c:w val="0.22206944444444474"/>
          <c:h val="0.20020873444782347"/>
        </c:manualLayout>
      </c:layout>
      <c:overlay val="0"/>
      <c:spPr>
        <a:noFill/>
        <a:ln w="3175">
          <a:solidFill>
            <a:srgbClr val="000000"/>
          </a:solidFill>
          <a:prstDash val="solid"/>
        </a:ln>
      </c:spPr>
      <c:txPr>
        <a:bodyPr/>
        <a:lstStyle/>
        <a:p>
          <a:pPr>
            <a:defRPr sz="147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6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81762917933141"/>
          <c:y val="4.8903878583473767E-2"/>
          <c:w val="0.82066869300912004"/>
          <c:h val="0.78246205733558183"/>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GR2M!$D$40:$D$183</c:f>
              <c:numCache>
                <c:formatCode>0.00</c:formatCode>
                <c:ptCount val="1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numCache>
            </c:numRef>
          </c:xVal>
          <c:yVal>
            <c:numRef>
              <c:f>GR2M!$P$40:$P$183</c:f>
              <c:numCache>
                <c:formatCode>0.00</c:formatCode>
                <c:ptCount val="144"/>
                <c:pt idx="0">
                  <c:v>35.54929079742805</c:v>
                </c:pt>
                <c:pt idx="1">
                  <c:v>42.192573634982509</c:v>
                </c:pt>
                <c:pt idx="2">
                  <c:v>34.776067754865956</c:v>
                </c:pt>
                <c:pt idx="3">
                  <c:v>23.303936934812477</c:v>
                </c:pt>
                <c:pt idx="4">
                  <c:v>17.781562567387333</c:v>
                </c:pt>
                <c:pt idx="5">
                  <c:v>13.703282454376545</c:v>
                </c:pt>
                <c:pt idx="6">
                  <c:v>11.238201382852798</c:v>
                </c:pt>
                <c:pt idx="7">
                  <c:v>9.5107671381293972</c:v>
                </c:pt>
                <c:pt idx="8">
                  <c:v>8.2374310455977042</c:v>
                </c:pt>
                <c:pt idx="9">
                  <c:v>7.6237809007709112</c:v>
                </c:pt>
                <c:pt idx="10">
                  <c:v>8.5182664951168636</c:v>
                </c:pt>
                <c:pt idx="11">
                  <c:v>7.9943773069803621</c:v>
                </c:pt>
                <c:pt idx="12">
                  <c:v>10.885743829236137</c:v>
                </c:pt>
                <c:pt idx="13">
                  <c:v>7.8785059339669319</c:v>
                </c:pt>
                <c:pt idx="14">
                  <c:v>10.732882035697179</c:v>
                </c:pt>
                <c:pt idx="15">
                  <c:v>8.9091150537801784</c:v>
                </c:pt>
                <c:pt idx="16">
                  <c:v>6.1827986501515309</c:v>
                </c:pt>
                <c:pt idx="17">
                  <c:v>4.8726569958255173</c:v>
                </c:pt>
                <c:pt idx="18">
                  <c:v>4.0617795413222293</c:v>
                </c:pt>
                <c:pt idx="19">
                  <c:v>3.4930105787256154</c:v>
                </c:pt>
                <c:pt idx="20">
                  <c:v>3.1317054995942057</c:v>
                </c:pt>
                <c:pt idx="21">
                  <c:v>3.5143860149694364</c:v>
                </c:pt>
                <c:pt idx="22">
                  <c:v>3.7844875993387195</c:v>
                </c:pt>
                <c:pt idx="23">
                  <c:v>4.605397508152234</c:v>
                </c:pt>
                <c:pt idx="24">
                  <c:v>5.4480077084382295</c:v>
                </c:pt>
                <c:pt idx="25">
                  <c:v>6.1680941193344001</c:v>
                </c:pt>
                <c:pt idx="26">
                  <c:v>5.1960497839480464</c:v>
                </c:pt>
                <c:pt idx="27">
                  <c:v>4.3595848418292986</c:v>
                </c:pt>
                <c:pt idx="28">
                  <c:v>3.2713026481443359</c:v>
                </c:pt>
                <c:pt idx="29">
                  <c:v>2.623695438774031</c:v>
                </c:pt>
                <c:pt idx="30">
                  <c:v>2.1982309286969488</c:v>
                </c:pt>
                <c:pt idx="31">
                  <c:v>1.9009231410719452</c:v>
                </c:pt>
                <c:pt idx="32">
                  <c:v>1.6746792007620344</c:v>
                </c:pt>
                <c:pt idx="33">
                  <c:v>1.9865291975705173</c:v>
                </c:pt>
                <c:pt idx="34">
                  <c:v>2.0628856684445243</c:v>
                </c:pt>
                <c:pt idx="35">
                  <c:v>2.7915375333746542</c:v>
                </c:pt>
                <c:pt idx="36">
                  <c:v>3.8323438145998976</c:v>
                </c:pt>
                <c:pt idx="37">
                  <c:v>4.8364495104296674</c:v>
                </c:pt>
                <c:pt idx="38">
                  <c:v>3.8067180179474014</c:v>
                </c:pt>
                <c:pt idx="39">
                  <c:v>3.401647766380369</c:v>
                </c:pt>
                <c:pt idx="40">
                  <c:v>2.8395695567569237</c:v>
                </c:pt>
                <c:pt idx="41">
                  <c:v>2.2612243007991779</c:v>
                </c:pt>
                <c:pt idx="42">
                  <c:v>1.8619444688929025</c:v>
                </c:pt>
                <c:pt idx="43">
                  <c:v>1.5868970165752205</c:v>
                </c:pt>
                <c:pt idx="44">
                  <c:v>1.4544223345224168</c:v>
                </c:pt>
                <c:pt idx="45">
                  <c:v>1.6535534850643698</c:v>
                </c:pt>
                <c:pt idx="46">
                  <c:v>4.3448820620203534</c:v>
                </c:pt>
                <c:pt idx="47">
                  <c:v>3.9428906199850453</c:v>
                </c:pt>
                <c:pt idx="48">
                  <c:v>5.0458688504869267</c:v>
                </c:pt>
                <c:pt idx="49">
                  <c:v>4.7755471736306383</c:v>
                </c:pt>
                <c:pt idx="50">
                  <c:v>7.0077265760955427</c:v>
                </c:pt>
                <c:pt idx="51">
                  <c:v>4.6820118598488056</c:v>
                </c:pt>
                <c:pt idx="52">
                  <c:v>3.4386910793963148</c:v>
                </c:pt>
                <c:pt idx="53">
                  <c:v>2.8180498447326796</c:v>
                </c:pt>
                <c:pt idx="54">
                  <c:v>2.3383334776962656</c:v>
                </c:pt>
                <c:pt idx="55">
                  <c:v>2.0156991355708476</c:v>
                </c:pt>
                <c:pt idx="56">
                  <c:v>1.7821356038629914</c:v>
                </c:pt>
                <c:pt idx="57">
                  <c:v>2.1830784325414436</c:v>
                </c:pt>
                <c:pt idx="58">
                  <c:v>2.2202281016914194</c:v>
                </c:pt>
                <c:pt idx="59">
                  <c:v>3.9229334305257111</c:v>
                </c:pt>
                <c:pt idx="60">
                  <c:v>4.150052525453602</c:v>
                </c:pt>
                <c:pt idx="61">
                  <c:v>7.1872521379435845</c:v>
                </c:pt>
                <c:pt idx="62">
                  <c:v>8.3201074218406532</c:v>
                </c:pt>
                <c:pt idx="63">
                  <c:v>6.3022097840563172</c:v>
                </c:pt>
                <c:pt idx="64">
                  <c:v>4.5083519523595461</c:v>
                </c:pt>
                <c:pt idx="65">
                  <c:v>3.5754146407259588</c:v>
                </c:pt>
                <c:pt idx="66">
                  <c:v>3.0070020792048178</c:v>
                </c:pt>
                <c:pt idx="67">
                  <c:v>2.5587638009041385</c:v>
                </c:pt>
                <c:pt idx="68">
                  <c:v>2.2527932312112298</c:v>
                </c:pt>
                <c:pt idx="69">
                  <c:v>2.3947597731843575</c:v>
                </c:pt>
                <c:pt idx="70">
                  <c:v>2.2395423943170001</c:v>
                </c:pt>
                <c:pt idx="71">
                  <c:v>4.5470368791360691</c:v>
                </c:pt>
                <c:pt idx="72">
                  <c:v>4.6419411486367252</c:v>
                </c:pt>
                <c:pt idx="73">
                  <c:v>4.2966598034126919</c:v>
                </c:pt>
                <c:pt idx="74">
                  <c:v>4.4719811211683123</c:v>
                </c:pt>
                <c:pt idx="75">
                  <c:v>3.2180899585110705</c:v>
                </c:pt>
                <c:pt idx="76">
                  <c:v>2.5263171266839568</c:v>
                </c:pt>
                <c:pt idx="77">
                  <c:v>2.1137907154419593</c:v>
                </c:pt>
                <c:pt idx="78">
                  <c:v>1.765125242862172</c:v>
                </c:pt>
                <c:pt idx="79">
                  <c:v>1.5162392337022019</c:v>
                </c:pt>
                <c:pt idx="80">
                  <c:v>1.3512630815601443</c:v>
                </c:pt>
                <c:pt idx="81">
                  <c:v>1.2832296648453003</c:v>
                </c:pt>
                <c:pt idx="82">
                  <c:v>1.4325758678011751</c:v>
                </c:pt>
                <c:pt idx="83">
                  <c:v>1.8415795372136208</c:v>
                </c:pt>
                <c:pt idx="84">
                  <c:v>3.3004578001120106</c:v>
                </c:pt>
                <c:pt idx="85">
                  <c:v>2.5096788475459242</c:v>
                </c:pt>
                <c:pt idx="86">
                  <c:v>2.7774025743502611</c:v>
                </c:pt>
                <c:pt idx="87">
                  <c:v>2.6482030845382516</c:v>
                </c:pt>
                <c:pt idx="88">
                  <c:v>2.1319366950724077</c:v>
                </c:pt>
                <c:pt idx="89">
                  <c:v>1.6737248121421444</c:v>
                </c:pt>
                <c:pt idx="90">
                  <c:v>1.3780650959208842</c:v>
                </c:pt>
                <c:pt idx="91">
                  <c:v>1.1716553027791012</c:v>
                </c:pt>
                <c:pt idx="92">
                  <c:v>1.0227566804440329</c:v>
                </c:pt>
                <c:pt idx="93">
                  <c:v>1.0886968535451369</c:v>
                </c:pt>
                <c:pt idx="94">
                  <c:v>1.1265192288386119</c:v>
                </c:pt>
                <c:pt idx="95">
                  <c:v>1.2479473569738628</c:v>
                </c:pt>
                <c:pt idx="96">
                  <c:v>2.6042021042401213</c:v>
                </c:pt>
                <c:pt idx="97">
                  <c:v>2.7037374718058254</c:v>
                </c:pt>
                <c:pt idx="98">
                  <c:v>5.0854425377133188</c:v>
                </c:pt>
                <c:pt idx="99">
                  <c:v>4.1242957425212596</c:v>
                </c:pt>
                <c:pt idx="100">
                  <c:v>3.0726201103439243</c:v>
                </c:pt>
                <c:pt idx="101">
                  <c:v>2.4318995823522558</c:v>
                </c:pt>
                <c:pt idx="102">
                  <c:v>1.9740939024389446</c:v>
                </c:pt>
                <c:pt idx="103">
                  <c:v>1.668132515273691</c:v>
                </c:pt>
                <c:pt idx="104">
                  <c:v>1.4529512577501307</c:v>
                </c:pt>
                <c:pt idx="105">
                  <c:v>1.6118390924534138</c:v>
                </c:pt>
                <c:pt idx="106">
                  <c:v>2.2147267793376728</c:v>
                </c:pt>
                <c:pt idx="107">
                  <c:v>5.7331094486367551</c:v>
                </c:pt>
                <c:pt idx="108">
                  <c:v>7.9911460729621293</c:v>
                </c:pt>
                <c:pt idx="109">
                  <c:v>5.4604461514074352</c:v>
                </c:pt>
                <c:pt idx="110">
                  <c:v>4.4912080946464537</c:v>
                </c:pt>
                <c:pt idx="111">
                  <c:v>3.4279805948807307</c:v>
                </c:pt>
                <c:pt idx="112">
                  <c:v>3.1090920798667967</c:v>
                </c:pt>
                <c:pt idx="113">
                  <c:v>2.7274978699816974</c:v>
                </c:pt>
                <c:pt idx="114">
                  <c:v>2.2396925982449924</c:v>
                </c:pt>
                <c:pt idx="115">
                  <c:v>1.9072410281683634</c:v>
                </c:pt>
                <c:pt idx="116">
                  <c:v>1.6762851793778664</c:v>
                </c:pt>
                <c:pt idx="117">
                  <c:v>1.5093950751018788</c:v>
                </c:pt>
                <c:pt idx="118">
                  <c:v>2.3369729167616633</c:v>
                </c:pt>
                <c:pt idx="119">
                  <c:v>4.5035339211543777</c:v>
                </c:pt>
                <c:pt idx="120">
                  <c:v>4.1437962032436557</c:v>
                </c:pt>
                <c:pt idx="121">
                  <c:v>4.6161700187818573</c:v>
                </c:pt>
                <c:pt idx="122">
                  <c:v>4.4897258449370412</c:v>
                </c:pt>
                <c:pt idx="123">
                  <c:v>3.2821355799514262</c:v>
                </c:pt>
                <c:pt idx="124">
                  <c:v>3.2832059759948478</c:v>
                </c:pt>
                <c:pt idx="125">
                  <c:v>2.5405507215784353</c:v>
                </c:pt>
                <c:pt idx="126">
                  <c:v>2.0804836596974412</c:v>
                </c:pt>
                <c:pt idx="127">
                  <c:v>1.7679912123658708</c:v>
                </c:pt>
                <c:pt idx="128">
                  <c:v>1.5539974677760191</c:v>
                </c:pt>
                <c:pt idx="129">
                  <c:v>1.5714206304972875</c:v>
                </c:pt>
                <c:pt idx="130">
                  <c:v>1.6307751443324245</c:v>
                </c:pt>
                <c:pt idx="131">
                  <c:v>2.0229068573765749</c:v>
                </c:pt>
                <c:pt idx="132">
                  <c:v>4.1679408286828101</c:v>
                </c:pt>
                <c:pt idx="133">
                  <c:v>4.8428876968030803</c:v>
                </c:pt>
                <c:pt idx="134">
                  <c:v>5.1140539876636177</c:v>
                </c:pt>
                <c:pt idx="135">
                  <c:v>3.6409506489326859</c:v>
                </c:pt>
                <c:pt idx="136">
                  <c:v>2.7870885083473085</c:v>
                </c:pt>
                <c:pt idx="137">
                  <c:v>2.2851139257516944</c:v>
                </c:pt>
                <c:pt idx="138">
                  <c:v>1.8915979862958254</c:v>
                </c:pt>
                <c:pt idx="139">
                  <c:v>1.6169250443545331</c:v>
                </c:pt>
                <c:pt idx="140">
                  <c:v>1.5328479544798925</c:v>
                </c:pt>
                <c:pt idx="141">
                  <c:v>1.7563896266021048</c:v>
                </c:pt>
                <c:pt idx="142">
                  <c:v>6.9785180171194074</c:v>
                </c:pt>
                <c:pt idx="143">
                  <c:v>7.9242082325335064</c:v>
                </c:pt>
              </c:numCache>
            </c:numRef>
          </c:yVal>
          <c:smooth val="0"/>
          <c:extLst>
            <c:ext xmlns:c16="http://schemas.microsoft.com/office/drawing/2014/chart" uri="{C3380CC4-5D6E-409C-BE32-E72D297353CC}">
              <c16:uniqueId val="{00000000-CA16-4A69-9AA7-3E100165F391}"/>
            </c:ext>
          </c:extLst>
        </c:ser>
        <c:dLbls>
          <c:showLegendKey val="0"/>
          <c:showVal val="0"/>
          <c:showCatName val="0"/>
          <c:showSerName val="0"/>
          <c:showPercent val="0"/>
          <c:showBubbleSize val="0"/>
        </c:dLbls>
        <c:axId val="103923712"/>
        <c:axId val="105733120"/>
      </c:scatterChart>
      <c:valAx>
        <c:axId val="103923712"/>
        <c:scaling>
          <c:orientation val="minMax"/>
          <c:min val="0"/>
        </c:scaling>
        <c:delete val="0"/>
        <c:axPos val="b"/>
        <c:title>
          <c:tx>
            <c:rich>
              <a:bodyPr/>
              <a:lstStyle/>
              <a:p>
                <a:pPr>
                  <a:defRPr sz="1600" b="1" i="0" u="none" strike="noStrike" baseline="0">
                    <a:solidFill>
                      <a:srgbClr val="000000"/>
                    </a:solidFill>
                    <a:latin typeface="Arial"/>
                    <a:ea typeface="Arial"/>
                    <a:cs typeface="Arial"/>
                  </a:defRPr>
                </a:pPr>
                <a:r>
                  <a:rPr lang="en-US"/>
                  <a:t>Débit observé (mm/mois)</a:t>
                </a:r>
              </a:p>
            </c:rich>
          </c:tx>
          <c:layout>
            <c:manualLayout>
              <c:xMode val="edge"/>
              <c:yMode val="edge"/>
              <c:x val="0.35714285714285826"/>
              <c:y val="0.93760539629005202"/>
            </c:manualLayout>
          </c:layout>
          <c:overlay val="0"/>
          <c:spPr>
            <a:noFill/>
            <a:ln w="25400">
              <a:noFill/>
            </a:ln>
          </c:spPr>
        </c:title>
        <c:numFmt formatCode="General"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05733120"/>
        <c:crosses val="autoZero"/>
        <c:crossBetween val="midCat"/>
      </c:valAx>
      <c:valAx>
        <c:axId val="105733120"/>
        <c:scaling>
          <c:orientation val="minMax"/>
          <c:max val="80"/>
          <c:min val="0"/>
        </c:scaling>
        <c:delete val="0"/>
        <c:axPos val="l"/>
        <c:title>
          <c:tx>
            <c:rich>
              <a:bodyPr/>
              <a:lstStyle/>
              <a:p>
                <a:pPr>
                  <a:defRPr sz="1600" b="1" i="0" u="none" strike="noStrike" baseline="0">
                    <a:solidFill>
                      <a:srgbClr val="000000"/>
                    </a:solidFill>
                    <a:latin typeface="Arial"/>
                    <a:ea typeface="Arial"/>
                    <a:cs typeface="Arial"/>
                  </a:defRPr>
                </a:pPr>
                <a:r>
                  <a:rPr lang="en-US"/>
                  <a:t>Débit simulé (mm/mois)</a:t>
                </a:r>
              </a:p>
            </c:rich>
          </c:tx>
          <c:layout>
            <c:manualLayout>
              <c:xMode val="edge"/>
              <c:yMode val="edge"/>
              <c:x val="0"/>
              <c:y val="0.23608768971332242"/>
            </c:manualLayout>
          </c:layout>
          <c:overlay val="0"/>
          <c:spPr>
            <a:noFill/>
            <a:ln w="25400">
              <a:noFill/>
            </a:ln>
          </c:spPr>
        </c:title>
        <c:numFmt formatCode="General"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03923712"/>
        <c:crosses val="autoZero"/>
        <c:crossBetween val="midCat"/>
      </c:valAx>
      <c:spPr>
        <a:noFill/>
        <a:ln w="12700">
          <a:solidFill>
            <a:srgbClr val="000000"/>
          </a:solidFill>
          <a:prstDash val="solid"/>
        </a:ln>
      </c:spPr>
    </c:plotArea>
    <c:plotVisOnly val="1"/>
    <c:dispBlanksAs val="gap"/>
    <c:showDLblsOverMax val="0"/>
  </c:chart>
  <c:spPr>
    <a:noFill/>
    <a:ln w="9525">
      <a:noFill/>
    </a:ln>
  </c:spPr>
  <c:txPr>
    <a:bodyPr/>
    <a:lstStyle/>
    <a:p>
      <a:pPr>
        <a:defRPr sz="16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sheetPr/>
  <sheetViews>
    <sheetView zoomScale="61" workbookViewId="0"/>
  </sheetViews>
  <pageMargins left="0.78740157499999996" right="0.78740157499999996" top="0.984251969" bottom="0.984251969" header="0.4921259845" footer="0.4921259845"/>
  <headerFooter alignWithMargins="0"/>
  <drawing r:id="rId1"/>
</chartsheet>
</file>

<file path=xl/chartsheets/sheet2.xml><?xml version="1.0" encoding="utf-8"?>
<chartsheet xmlns="http://schemas.openxmlformats.org/spreadsheetml/2006/main" xmlns:r="http://schemas.openxmlformats.org/officeDocument/2006/relationships">
  <sheetPr/>
  <sheetViews>
    <sheetView zoomScale="61" workbookViewId="0"/>
  </sheetViews>
  <pageMargins left="0.78740157499999996" right="0.78740157499999996" top="0.984251969" bottom="0.984251969" header="0.4921259845" footer="0.4921259845"/>
  <headerFooter alignWithMargins="0"/>
  <drawing r:id="rId1"/>
</chartsheet>
</file>

<file path=xl/chartsheets/sheet3.xml><?xml version="1.0" encoding="utf-8"?>
<chartsheet xmlns="http://schemas.openxmlformats.org/spreadsheetml/2006/main" xmlns:r="http://schemas.openxmlformats.org/officeDocument/2006/relationships">
  <sheetPr/>
  <sheetViews>
    <sheetView zoomScale="130" workbookViewId="0"/>
  </sheetViews>
  <pageMargins left="0.78740157499999996" right="0.78740157499999996" top="0.984251969" bottom="0.984251969" header="0.4921259845" footer="0.4921259845"/>
  <pageSetup paperSize="9" orientation="landscape" r:id="rId1"/>
  <headerFooter alignWithMargins="0"/>
  <drawing r:id="rId2"/>
</chartsheet>
</file>

<file path=xl/chartsheets/sheet4.xml><?xml version="1.0" encoding="utf-8"?>
<chartsheet xmlns="http://schemas.openxmlformats.org/spreadsheetml/2006/main" xmlns:r="http://schemas.openxmlformats.org/officeDocument/2006/relationships">
  <sheetPr/>
  <sheetViews>
    <sheetView zoomScale="61" workbookViewId="0"/>
  </sheetViews>
  <pageMargins left="2.3622047244094491" right="2.3622047244094491" top="0.98425196850393704" bottom="0.98425196850393704" header="0.51181102362204722" footer="0.51181102362204722"/>
  <pageSetup paperSize="9"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419100</xdr:colOff>
      <xdr:row>11</xdr:row>
      <xdr:rowOff>9525</xdr:rowOff>
    </xdr:from>
    <xdr:to>
      <xdr:col>0</xdr:col>
      <xdr:colOff>6381750</xdr:colOff>
      <xdr:row>11</xdr:row>
      <xdr:rowOff>3524250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9100" y="2924175"/>
          <a:ext cx="5962650" cy="3514725"/>
        </a:xfrm>
        <a:prstGeom prst="rect">
          <a:avLst/>
        </a:prstGeom>
        <a:solidFill>
          <a:srgbClr val="FFFFFF"/>
        </a:solidFill>
        <a:ln w="19050">
          <a:solidFill>
            <a:srgbClr val="000000"/>
          </a:solid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8666189" cy="6292746"/>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6189" cy="6292746"/>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144000" cy="5649058"/>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6261516" cy="5652541"/>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opLeftCell="A6" zoomScale="90" zoomScaleNormal="90" workbookViewId="0"/>
  </sheetViews>
  <sheetFormatPr defaultColWidth="11.5703125" defaultRowHeight="12.75" x14ac:dyDescent="0.2"/>
  <cols>
    <col min="1" max="1" width="103" style="12" customWidth="1"/>
  </cols>
  <sheetData>
    <row r="1" spans="1:1" x14ac:dyDescent="0.2">
      <c r="A1" s="63" t="s">
        <v>79</v>
      </c>
    </row>
    <row r="2" spans="1:1" x14ac:dyDescent="0.2">
      <c r="A2" s="64" t="s">
        <v>62</v>
      </c>
    </row>
    <row r="3" spans="1:1" x14ac:dyDescent="0.2">
      <c r="A3" s="64" t="s">
        <v>63</v>
      </c>
    </row>
    <row r="4" spans="1:1" x14ac:dyDescent="0.2">
      <c r="A4" s="64" t="s">
        <v>78</v>
      </c>
    </row>
    <row r="5" spans="1:1" x14ac:dyDescent="0.2">
      <c r="A5" s="65" t="s">
        <v>64</v>
      </c>
    </row>
    <row r="6" spans="1:1" ht="25.5" x14ac:dyDescent="0.2">
      <c r="A6" s="8" t="s">
        <v>61</v>
      </c>
    </row>
    <row r="7" spans="1:1" x14ac:dyDescent="0.2">
      <c r="A7" s="8"/>
    </row>
    <row r="8" spans="1:1" x14ac:dyDescent="0.2">
      <c r="A8" s="62" t="s">
        <v>14</v>
      </c>
    </row>
    <row r="10" spans="1:1" x14ac:dyDescent="0.2">
      <c r="A10" s="9" t="s">
        <v>15</v>
      </c>
    </row>
    <row r="11" spans="1:1" ht="89.25" customHeight="1" x14ac:dyDescent="0.2">
      <c r="A11" s="10" t="s">
        <v>65</v>
      </c>
    </row>
    <row r="12" spans="1:1" ht="279.75" customHeight="1" x14ac:dyDescent="0.2"/>
    <row r="14" spans="1:1" x14ac:dyDescent="0.2">
      <c r="A14" s="9" t="s">
        <v>16</v>
      </c>
    </row>
    <row r="15" spans="1:1" ht="221.25" customHeight="1" x14ac:dyDescent="0.2">
      <c r="A15" s="10" t="s">
        <v>73</v>
      </c>
    </row>
    <row r="16" spans="1:1" ht="31.5" customHeight="1" x14ac:dyDescent="0.2">
      <c r="A16" s="10" t="s">
        <v>17</v>
      </c>
    </row>
    <row r="17" spans="1:1" ht="12" customHeight="1" x14ac:dyDescent="0.2">
      <c r="A17" s="10"/>
    </row>
    <row r="18" spans="1:1" ht="14.25" customHeight="1" x14ac:dyDescent="0.2">
      <c r="A18" s="11" t="s">
        <v>18</v>
      </c>
    </row>
    <row r="19" spans="1:1" ht="78" customHeight="1" x14ac:dyDescent="0.2">
      <c r="A19" s="10" t="s">
        <v>76</v>
      </c>
    </row>
    <row r="20" spans="1:1" ht="14.25" customHeight="1" x14ac:dyDescent="0.2">
      <c r="A20" s="10"/>
    </row>
    <row r="21" spans="1:1" x14ac:dyDescent="0.2">
      <c r="A21" s="9" t="s">
        <v>19</v>
      </c>
    </row>
    <row r="22" spans="1:1" ht="114.75" x14ac:dyDescent="0.2">
      <c r="A22" s="10" t="s">
        <v>74</v>
      </c>
    </row>
    <row r="24" spans="1:1" x14ac:dyDescent="0.2">
      <c r="A24" s="9" t="s">
        <v>20</v>
      </c>
    </row>
    <row r="25" spans="1:1" ht="132.75" customHeight="1" x14ac:dyDescent="0.2">
      <c r="A25" s="10" t="s">
        <v>75</v>
      </c>
    </row>
    <row r="27" spans="1:1" x14ac:dyDescent="0.2">
      <c r="A27" s="9" t="s">
        <v>21</v>
      </c>
    </row>
    <row r="28" spans="1:1" ht="81.75" customHeight="1" x14ac:dyDescent="0.2">
      <c r="A28" s="10" t="s">
        <v>22</v>
      </c>
    </row>
  </sheetData>
  <phoneticPr fontId="0" type="noConversion"/>
  <printOptions horizontalCentered="1" verticalCentered="1"/>
  <pageMargins left="0.5" right="0.78740157480314965" top="0.39370078740157483" bottom="0.31496062992125984" header="0.15748031496062992" footer="0.27559055118110237"/>
  <pageSetup paperSize="9" orientation="portrait" r:id="rId1"/>
  <headerFooter alignWithMargins="0">
    <oddHeader>&amp;CUtilisation de GR4J sous Excel</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38"/>
  <sheetViews>
    <sheetView tabSelected="1" workbookViewId="0">
      <selection activeCell="E17" sqref="E17"/>
    </sheetView>
  </sheetViews>
  <sheetFormatPr defaultColWidth="11.5703125" defaultRowHeight="12.75" x14ac:dyDescent="0.2"/>
  <cols>
    <col min="1" max="1" width="11.5703125" customWidth="1"/>
    <col min="2" max="2" width="12.42578125" style="58" customWidth="1"/>
    <col min="3" max="3" width="11" style="58" customWidth="1"/>
    <col min="4" max="4" width="13" style="58" customWidth="1"/>
    <col min="5" max="14" width="11.7109375" customWidth="1"/>
    <col min="15" max="15" width="12.85546875" customWidth="1"/>
    <col min="16" max="16" width="14" customWidth="1"/>
    <col min="25" max="25" width="18.28515625" customWidth="1"/>
    <col min="28" max="28" width="18.140625" bestFit="1" customWidth="1"/>
  </cols>
  <sheetData>
    <row r="1" spans="1:21" x14ac:dyDescent="0.2">
      <c r="A1" s="14" t="s">
        <v>66</v>
      </c>
      <c r="B1" s="7"/>
      <c r="C1" s="3"/>
      <c r="D1" s="3"/>
      <c r="E1" s="3"/>
      <c r="F1" s="3"/>
      <c r="G1" s="3"/>
      <c r="H1" s="3"/>
      <c r="I1" s="3"/>
      <c r="J1" s="3"/>
      <c r="K1" s="3"/>
      <c r="L1" s="47" t="s">
        <v>91</v>
      </c>
      <c r="M1" s="47">
        <v>372</v>
      </c>
      <c r="N1" s="47" t="s">
        <v>89</v>
      </c>
    </row>
    <row r="2" spans="1:21" x14ac:dyDescent="0.2">
      <c r="A2" s="14"/>
      <c r="B2" s="7"/>
      <c r="C2" s="3"/>
      <c r="D2" s="3"/>
      <c r="E2" s="3"/>
      <c r="F2" s="3"/>
      <c r="G2" s="3"/>
      <c r="H2" s="3"/>
      <c r="I2" s="3"/>
      <c r="J2" s="3"/>
      <c r="K2" s="3"/>
      <c r="L2" s="3"/>
      <c r="M2" s="47">
        <v>467</v>
      </c>
      <c r="N2" s="47" t="s">
        <v>90</v>
      </c>
      <c r="O2">
        <f>SUM(O5:O35)</f>
        <v>113975.73575638697</v>
      </c>
      <c r="Q2">
        <f>SUM(Q5:Q35)</f>
        <v>113975.73575638697</v>
      </c>
    </row>
    <row r="3" spans="1:21" s="16" customFormat="1" ht="24.75" customHeight="1" x14ac:dyDescent="0.2">
      <c r="A3" s="77" t="s">
        <v>72</v>
      </c>
      <c r="B3" s="77"/>
      <c r="C3" s="77"/>
      <c r="D3" s="77"/>
      <c r="E3" s="77"/>
      <c r="F3" s="77"/>
      <c r="G3" s="77"/>
      <c r="H3" s="77"/>
      <c r="I3" s="77"/>
      <c r="K3" s="16" t="s">
        <v>82</v>
      </c>
      <c r="L3" s="16" t="s">
        <v>83</v>
      </c>
      <c r="M3" s="16" t="s">
        <v>87</v>
      </c>
      <c r="N3" s="16" t="s">
        <v>86</v>
      </c>
      <c r="O3" s="16" t="s">
        <v>92</v>
      </c>
      <c r="P3" s="16" t="s">
        <v>94</v>
      </c>
      <c r="Q3" s="16" t="s">
        <v>92</v>
      </c>
    </row>
    <row r="4" spans="1:21" s="16" customFormat="1" x14ac:dyDescent="0.2">
      <c r="B4" s="15"/>
      <c r="C4" s="15"/>
      <c r="D4" s="15"/>
      <c r="E4" s="15"/>
      <c r="F4" s="15"/>
      <c r="H4" s="76" t="s">
        <v>98</v>
      </c>
      <c r="I4" s="15"/>
      <c r="K4" s="16">
        <v>1983</v>
      </c>
      <c r="L4" s="16">
        <f>SUMIFS(B$40:B$438,AG$40:AG$438,K4,AH$40:AH$438,1)+SUMIFS(B$40:B$438,AG$40:AG$438,K4+1,AH$40:AH$438,0)</f>
        <v>189.49077999591827</v>
      </c>
      <c r="M4" s="16">
        <f>L4*M$2/M$1</f>
        <v>237.88224262928449</v>
      </c>
      <c r="N4" s="16">
        <f t="shared" ref="N4:N35" si="0">SUMIFS(Q$40:Q$438,AG$40:AG$438,K4,AH$40:AH$438,1)+SUMIFS(Q$40:Q$438,AG$40:AG$438,K4+1,AH$40:AH$438,0)</f>
        <v>587.88524417764449</v>
      </c>
      <c r="P4" s="73">
        <f>SUMIFS(AJ$40:AJ$438,AG$40:AG$438,K4,AH$40:AH$438,1)+SUMIFS(AJ$40:AJ$438,AG$40:AG$438,K4+1,AH$40:AH$438,0)</f>
        <v>587.88524417764449</v>
      </c>
      <c r="S4" s="72"/>
      <c r="T4" s="72"/>
      <c r="U4" s="72"/>
    </row>
    <row r="5" spans="1:21" s="16" customFormat="1" x14ac:dyDescent="0.2">
      <c r="A5" s="15"/>
      <c r="B5" s="15"/>
      <c r="C5" s="15"/>
      <c r="D5" s="15"/>
      <c r="E5" s="15"/>
      <c r="F5" s="15"/>
      <c r="G5" s="15"/>
      <c r="H5" s="15"/>
      <c r="I5" s="15"/>
      <c r="K5" s="16">
        <v>1984</v>
      </c>
      <c r="L5" s="16">
        <f t="shared" ref="L5:L35" si="1">SUMIFS(B$40:B$438,AG$40:AG$438,K5,AH$40:AH$438,1)+SUMIFS(B$40:B$438,AG$40:AG$438,K5+1,AH$40:AH$438,0)</f>
        <v>181.89294090867043</v>
      </c>
      <c r="M5" s="16">
        <f t="shared" ref="M5:M35" si="2">L5*M$2/M$1</f>
        <v>228.34409517298141</v>
      </c>
      <c r="N5" s="16">
        <f t="shared" si="0"/>
        <v>312.09525156088114</v>
      </c>
      <c r="O5" s="16">
        <f t="shared" ref="O5:O35" si="3">(N5-M5)^2</f>
        <v>7014.2561963104372</v>
      </c>
      <c r="P5" s="73">
        <f t="shared" ref="P5:P35" si="4">SUMIFS(AJ$40:AJ$438,AG$40:AG$438,K5,AH$40:AH$438,1)+SUMIFS(AJ$40:AJ$438,AG$40:AG$438,K5+1,AH$40:AH$438,0)</f>
        <v>312.09525156088114</v>
      </c>
      <c r="Q5" s="16">
        <f t="shared" ref="Q5:Q35" si="5">(P5-M5)^2</f>
        <v>7014.2561963104372</v>
      </c>
      <c r="S5" s="72"/>
      <c r="T5" s="72"/>
      <c r="U5" s="72"/>
    </row>
    <row r="6" spans="1:21" s="16" customFormat="1" x14ac:dyDescent="0.2">
      <c r="A6" s="17"/>
      <c r="B6" s="18"/>
      <c r="K6" s="16">
        <v>1985</v>
      </c>
      <c r="L6" s="16">
        <f t="shared" si="1"/>
        <v>212.49256319366395</v>
      </c>
      <c r="M6" s="16">
        <f t="shared" si="2"/>
        <v>266.75813712752972</v>
      </c>
      <c r="N6" s="16">
        <f t="shared" si="0"/>
        <v>228.23713007439838</v>
      </c>
      <c r="O6" s="16">
        <f t="shared" si="3"/>
        <v>1483.8679843873947</v>
      </c>
      <c r="P6" s="73">
        <f t="shared" si="4"/>
        <v>228.23713007439838</v>
      </c>
      <c r="Q6" s="16">
        <f t="shared" si="5"/>
        <v>1483.8679843873947</v>
      </c>
    </row>
    <row r="7" spans="1:21" s="16" customFormat="1" x14ac:dyDescent="0.2">
      <c r="A7" s="19" t="s">
        <v>37</v>
      </c>
      <c r="B7" s="20"/>
      <c r="C7" s="21"/>
      <c r="D7" s="22" t="s">
        <v>80</v>
      </c>
      <c r="E7" s="23"/>
      <c r="K7" s="16">
        <v>1986</v>
      </c>
      <c r="L7" s="16">
        <f t="shared" si="1"/>
        <v>282.19496051128954</v>
      </c>
      <c r="M7" s="16">
        <f t="shared" si="2"/>
        <v>354.26087784616186</v>
      </c>
      <c r="N7" s="16">
        <f t="shared" si="0"/>
        <v>305.8215936345257</v>
      </c>
      <c r="O7" s="16">
        <f t="shared" si="3"/>
        <v>2346.3642549356646</v>
      </c>
      <c r="P7" s="73">
        <f t="shared" si="4"/>
        <v>305.8215936345257</v>
      </c>
      <c r="Q7" s="16">
        <f t="shared" si="5"/>
        <v>2346.3642549356646</v>
      </c>
    </row>
    <row r="8" spans="1:21" s="16" customFormat="1" x14ac:dyDescent="0.2">
      <c r="A8" s="17" t="s">
        <v>77</v>
      </c>
      <c r="B8" s="18"/>
      <c r="K8" s="16">
        <v>1987</v>
      </c>
      <c r="L8" s="16">
        <f t="shared" si="1"/>
        <v>299.35610685171559</v>
      </c>
      <c r="M8" s="16">
        <f t="shared" si="2"/>
        <v>375.80457499933112</v>
      </c>
      <c r="N8" s="16">
        <f t="shared" si="0"/>
        <v>350.06260808074751</v>
      </c>
      <c r="O8" s="16">
        <f t="shared" si="3"/>
        <v>662.64886083745319</v>
      </c>
      <c r="P8" s="73">
        <f t="shared" si="4"/>
        <v>350.06260808074751</v>
      </c>
      <c r="Q8" s="16">
        <f t="shared" si="5"/>
        <v>662.64886083745319</v>
      </c>
    </row>
    <row r="9" spans="1:21" s="16" customFormat="1" x14ac:dyDescent="0.2">
      <c r="A9" s="19" t="s">
        <v>38</v>
      </c>
      <c r="B9" s="20"/>
      <c r="C9" s="21"/>
      <c r="D9" s="21"/>
      <c r="E9" s="23">
        <v>6975</v>
      </c>
      <c r="K9" s="16">
        <v>1988</v>
      </c>
      <c r="L9" s="16">
        <f t="shared" si="1"/>
        <v>177.46818095445633</v>
      </c>
      <c r="M9" s="16">
        <f t="shared" si="2"/>
        <v>222.78935619820189</v>
      </c>
      <c r="N9" s="16">
        <f t="shared" si="0"/>
        <v>244.70215668835118</v>
      </c>
      <c r="O9" s="16">
        <f t="shared" si="3"/>
        <v>480.17082532108714</v>
      </c>
      <c r="P9" s="73">
        <f t="shared" si="4"/>
        <v>244.70215668835118</v>
      </c>
      <c r="Q9" s="16">
        <f t="shared" si="5"/>
        <v>480.17082532108714</v>
      </c>
    </row>
    <row r="10" spans="1:21" s="16" customFormat="1" x14ac:dyDescent="0.2">
      <c r="A10" s="17"/>
      <c r="B10" s="18"/>
      <c r="K10" s="16">
        <v>1989</v>
      </c>
      <c r="L10" s="16">
        <f t="shared" si="1"/>
        <v>176.50319766998291</v>
      </c>
      <c r="M10" s="16">
        <f t="shared" si="2"/>
        <v>221.57793901043553</v>
      </c>
      <c r="N10" s="16">
        <f t="shared" si="0"/>
        <v>161.61958009028666</v>
      </c>
      <c r="O10" s="16">
        <f t="shared" si="3"/>
        <v>3595.0048043973952</v>
      </c>
      <c r="P10" s="73">
        <f t="shared" si="4"/>
        <v>161.61958009028666</v>
      </c>
      <c r="Q10" s="16">
        <f t="shared" si="5"/>
        <v>3595.0048043973952</v>
      </c>
    </row>
    <row r="11" spans="1:21" s="16" customFormat="1" x14ac:dyDescent="0.2">
      <c r="A11" s="24" t="s">
        <v>39</v>
      </c>
      <c r="B11" s="25"/>
      <c r="C11" s="26"/>
      <c r="D11" s="27" t="s">
        <v>40</v>
      </c>
      <c r="E11" s="28" t="s">
        <v>41</v>
      </c>
      <c r="F11" s="18"/>
      <c r="G11" s="17"/>
      <c r="K11" s="16">
        <v>1990</v>
      </c>
      <c r="L11" s="16">
        <f t="shared" si="1"/>
        <v>257.86117053031921</v>
      </c>
      <c r="M11" s="16">
        <f t="shared" si="2"/>
        <v>323.7128135420943</v>
      </c>
      <c r="N11" s="16">
        <f t="shared" si="0"/>
        <v>199.34925717998468</v>
      </c>
      <c r="O11" s="16">
        <f t="shared" si="3"/>
        <v>15466.294151031616</v>
      </c>
      <c r="P11" s="73">
        <f t="shared" si="4"/>
        <v>199.34925717998468</v>
      </c>
      <c r="Q11" s="16">
        <f t="shared" si="5"/>
        <v>15466.294151031616</v>
      </c>
    </row>
    <row r="12" spans="1:21" s="16" customFormat="1" x14ac:dyDescent="0.2">
      <c r="A12" s="29" t="s">
        <v>42</v>
      </c>
      <c r="B12" s="30"/>
      <c r="C12" s="30"/>
      <c r="D12" s="31">
        <v>7.6948641290088791</v>
      </c>
      <c r="E12" s="56">
        <f>EXP(D12)</f>
        <v>2197.03527668673</v>
      </c>
      <c r="F12" s="32"/>
      <c r="G12" s="32"/>
      <c r="K12" s="16">
        <v>1991</v>
      </c>
      <c r="L12" s="16">
        <f t="shared" si="1"/>
        <v>269.10135498642921</v>
      </c>
      <c r="M12" s="16">
        <f t="shared" si="2"/>
        <v>337.82347521145817</v>
      </c>
      <c r="N12" s="16">
        <f t="shared" si="0"/>
        <v>297.06709830500108</v>
      </c>
      <c r="O12" s="16">
        <f t="shared" si="3"/>
        <v>1661.082258541189</v>
      </c>
      <c r="P12" s="73">
        <f t="shared" si="4"/>
        <v>297.06709830500108</v>
      </c>
      <c r="Q12" s="16">
        <f t="shared" si="5"/>
        <v>1661.082258541189</v>
      </c>
    </row>
    <row r="13" spans="1:21" s="16" customFormat="1" x14ac:dyDescent="0.2">
      <c r="A13" s="34" t="s">
        <v>43</v>
      </c>
      <c r="B13" s="35"/>
      <c r="C13" s="35"/>
      <c r="D13" s="36">
        <v>0.8013119767661725</v>
      </c>
      <c r="E13" s="57">
        <f>D13</f>
        <v>0.8013119767661725</v>
      </c>
      <c r="F13" s="32"/>
      <c r="G13" s="32"/>
      <c r="K13" s="16">
        <v>1992</v>
      </c>
      <c r="L13" s="16">
        <f t="shared" si="1"/>
        <v>230.08123488724232</v>
      </c>
      <c r="M13" s="16">
        <f t="shared" si="2"/>
        <v>288.83853949554344</v>
      </c>
      <c r="N13" s="16">
        <f t="shared" si="0"/>
        <v>251.85301121647797</v>
      </c>
      <c r="O13" s="16">
        <f t="shared" si="3"/>
        <v>1367.9293020815521</v>
      </c>
      <c r="P13" s="73">
        <f t="shared" si="4"/>
        <v>251.85301121647797</v>
      </c>
      <c r="Q13" s="16">
        <f t="shared" si="5"/>
        <v>1367.9293020815521</v>
      </c>
    </row>
    <row r="14" spans="1:21" s="16" customFormat="1" x14ac:dyDescent="0.2">
      <c r="A14" s="37"/>
      <c r="B14" s="37"/>
      <c r="C14" s="37"/>
      <c r="D14" s="37"/>
      <c r="E14" s="33"/>
      <c r="F14" s="33"/>
      <c r="G14" s="33"/>
      <c r="K14" s="16">
        <v>1993</v>
      </c>
      <c r="L14" s="16">
        <f t="shared" si="1"/>
        <v>228.52396082878113</v>
      </c>
      <c r="M14" s="16">
        <f t="shared" si="2"/>
        <v>286.88357448129244</v>
      </c>
      <c r="N14" s="16">
        <f t="shared" si="0"/>
        <v>230.90395176428621</v>
      </c>
      <c r="O14" s="16">
        <f t="shared" si="3"/>
        <v>3133.7181595383609</v>
      </c>
      <c r="P14" s="73">
        <f t="shared" si="4"/>
        <v>230.90395176428621</v>
      </c>
      <c r="Q14" s="16">
        <f t="shared" si="5"/>
        <v>3133.7181595383609</v>
      </c>
    </row>
    <row r="15" spans="1:21" s="16" customFormat="1" x14ac:dyDescent="0.2">
      <c r="A15" s="24" t="s">
        <v>44</v>
      </c>
      <c r="B15" s="25"/>
      <c r="C15" s="38"/>
      <c r="D15" s="38"/>
      <c r="E15" s="39"/>
      <c r="F15" s="33"/>
      <c r="G15" s="33"/>
      <c r="K15" s="16">
        <v>1994</v>
      </c>
      <c r="L15" s="16">
        <f t="shared" si="1"/>
        <v>340.88791111111641</v>
      </c>
      <c r="M15" s="16">
        <f t="shared" si="2"/>
        <v>427.94261959379401</v>
      </c>
      <c r="N15" s="16">
        <f t="shared" si="0"/>
        <v>423.36277456672161</v>
      </c>
      <c r="O15" s="16">
        <f t="shared" si="3"/>
        <v>20.974980471999743</v>
      </c>
      <c r="P15" s="73">
        <f t="shared" si="4"/>
        <v>423.36277456672161</v>
      </c>
      <c r="Q15" s="16">
        <f t="shared" si="5"/>
        <v>20.974980471999743</v>
      </c>
    </row>
    <row r="16" spans="1:21" s="16" customFormat="1" x14ac:dyDescent="0.2">
      <c r="A16" s="40" t="s">
        <v>57</v>
      </c>
      <c r="B16" s="37"/>
      <c r="C16" s="37"/>
      <c r="D16" s="37"/>
      <c r="E16" s="59">
        <f>E12/2</f>
        <v>1098.517638343365</v>
      </c>
      <c r="F16" s="32">
        <v>700</v>
      </c>
      <c r="G16" s="33"/>
      <c r="H16" s="33"/>
      <c r="K16" s="16">
        <v>1995</v>
      </c>
      <c r="L16" s="16">
        <f t="shared" si="1"/>
        <v>209.83367340266705</v>
      </c>
      <c r="M16" s="16">
        <f t="shared" si="2"/>
        <v>263.42022978238043</v>
      </c>
      <c r="N16" s="16">
        <f t="shared" si="0"/>
        <v>274.54200471595254</v>
      </c>
      <c r="O16" s="16">
        <f t="shared" si="3"/>
        <v>123.69387767303296</v>
      </c>
      <c r="P16" s="73">
        <f t="shared" si="4"/>
        <v>274.54200471595254</v>
      </c>
      <c r="Q16" s="16">
        <f t="shared" si="5"/>
        <v>123.69387767303296</v>
      </c>
    </row>
    <row r="17" spans="1:17" s="16" customFormat="1" x14ac:dyDescent="0.2">
      <c r="A17" s="41" t="s">
        <v>56</v>
      </c>
      <c r="B17" s="42"/>
      <c r="C17" s="42"/>
      <c r="D17" s="42"/>
      <c r="E17" s="60">
        <v>30</v>
      </c>
      <c r="F17" s="33"/>
      <c r="G17" s="33"/>
      <c r="H17" s="33" t="s">
        <v>96</v>
      </c>
      <c r="I17" s="73">
        <f>PERCENTILE(AJ40:AJ438,0.05)</f>
        <v>8.7319268610944025</v>
      </c>
      <c r="K17" s="16">
        <v>1996</v>
      </c>
      <c r="L17" s="16">
        <f t="shared" si="1"/>
        <v>239.54417027765885</v>
      </c>
      <c r="M17" s="16">
        <f t="shared" si="2"/>
        <v>300.71808473028676</v>
      </c>
      <c r="N17" s="16">
        <f t="shared" si="0"/>
        <v>252.87141607208491</v>
      </c>
      <c r="O17" s="16">
        <f t="shared" si="3"/>
        <v>2289.3037016877552</v>
      </c>
      <c r="P17" s="73">
        <f t="shared" si="4"/>
        <v>252.87141607208491</v>
      </c>
      <c r="Q17" s="16">
        <f t="shared" si="5"/>
        <v>2289.3037016877552</v>
      </c>
    </row>
    <row r="18" spans="1:17" s="16" customFormat="1" x14ac:dyDescent="0.2">
      <c r="A18" s="37"/>
      <c r="B18" s="37"/>
      <c r="C18" s="37"/>
      <c r="D18" s="37"/>
      <c r="E18" s="33"/>
      <c r="F18" s="33"/>
      <c r="G18" s="33"/>
      <c r="H18" s="33"/>
      <c r="K18" s="16">
        <v>1997</v>
      </c>
      <c r="L18" s="16">
        <f t="shared" si="1"/>
        <v>263.63186979317106</v>
      </c>
      <c r="M18" s="16">
        <f t="shared" si="2"/>
        <v>330.95721288551312</v>
      </c>
      <c r="N18" s="16">
        <f t="shared" si="0"/>
        <v>292.92936949005423</v>
      </c>
      <c r="O18" s="16">
        <f t="shared" si="3"/>
        <v>1446.1168733095462</v>
      </c>
      <c r="P18" s="73">
        <f t="shared" si="4"/>
        <v>292.92936949005423</v>
      </c>
      <c r="Q18" s="16">
        <f t="shared" si="5"/>
        <v>1446.1168733095462</v>
      </c>
    </row>
    <row r="19" spans="1:17" s="16" customFormat="1" x14ac:dyDescent="0.2">
      <c r="A19" s="24" t="s">
        <v>67</v>
      </c>
      <c r="B19" s="25"/>
      <c r="C19" s="38"/>
      <c r="D19" s="38"/>
      <c r="E19" s="39"/>
      <c r="F19" s="33"/>
      <c r="G19" s="33"/>
      <c r="H19" s="33"/>
      <c r="K19" s="16">
        <v>1998</v>
      </c>
      <c r="L19" s="16">
        <f t="shared" si="1"/>
        <v>170.82873579859734</v>
      </c>
      <c r="M19" s="16">
        <f t="shared" si="2"/>
        <v>214.45435381167999</v>
      </c>
      <c r="N19" s="16">
        <f t="shared" si="0"/>
        <v>196.35065511945612</v>
      </c>
      <c r="O19" s="16">
        <f t="shared" si="3"/>
        <v>327.74390633882837</v>
      </c>
      <c r="P19" s="73">
        <f t="shared" si="4"/>
        <v>196.35065511945612</v>
      </c>
      <c r="Q19" s="16">
        <f t="shared" si="5"/>
        <v>327.74390633882837</v>
      </c>
    </row>
    <row r="20" spans="1:17" s="16" customFormat="1" x14ac:dyDescent="0.2">
      <c r="A20" s="40" t="s">
        <v>70</v>
      </c>
      <c r="B20" s="37"/>
      <c r="C20" s="37"/>
      <c r="D20" s="37"/>
      <c r="E20" s="66">
        <v>12</v>
      </c>
      <c r="F20" s="33"/>
      <c r="G20" s="33"/>
      <c r="H20" s="33"/>
      <c r="K20" s="16">
        <v>1999</v>
      </c>
      <c r="L20" s="16">
        <f t="shared" si="1"/>
        <v>169.87914910912514</v>
      </c>
      <c r="M20" s="16">
        <f t="shared" si="2"/>
        <v>213.26226514505763</v>
      </c>
      <c r="N20" s="16">
        <f t="shared" si="0"/>
        <v>138.49568251728698</v>
      </c>
      <c r="O20" s="16">
        <f t="shared" si="3"/>
        <v>5590.041877835255</v>
      </c>
      <c r="P20" s="73">
        <f t="shared" si="4"/>
        <v>138.49568251728698</v>
      </c>
      <c r="Q20" s="16">
        <f t="shared" si="5"/>
        <v>5590.041877835255</v>
      </c>
    </row>
    <row r="21" spans="1:17" s="16" customFormat="1" x14ac:dyDescent="0.2">
      <c r="A21" s="40" t="s">
        <v>71</v>
      </c>
      <c r="B21" s="37"/>
      <c r="C21" s="37"/>
      <c r="D21" s="37"/>
      <c r="E21" s="66">
        <v>141</v>
      </c>
      <c r="F21" s="33"/>
      <c r="G21" s="33"/>
      <c r="H21" s="33"/>
      <c r="K21" s="16">
        <v>2000</v>
      </c>
      <c r="L21" s="16">
        <f t="shared" si="1"/>
        <v>214.45370145142078</v>
      </c>
      <c r="M21" s="16">
        <f t="shared" si="2"/>
        <v>269.22010370379974</v>
      </c>
      <c r="N21" s="16">
        <f t="shared" si="0"/>
        <v>149.4846992395685</v>
      </c>
      <c r="O21" s="16">
        <f t="shared" si="3"/>
        <v>14336.567082213045</v>
      </c>
      <c r="P21" s="73">
        <f t="shared" si="4"/>
        <v>149.4846992395685</v>
      </c>
      <c r="Q21" s="16">
        <f t="shared" si="5"/>
        <v>14336.567082213045</v>
      </c>
    </row>
    <row r="22" spans="1:17" s="16" customFormat="1" x14ac:dyDescent="0.2">
      <c r="A22" s="40" t="s">
        <v>68</v>
      </c>
      <c r="B22" s="37"/>
      <c r="C22" s="37"/>
      <c r="D22" s="37"/>
      <c r="E22" s="67">
        <f ca="1">OFFSET(A40,E20,0,1,1)</f>
        <v>30682</v>
      </c>
      <c r="F22" s="33"/>
      <c r="G22" s="33"/>
      <c r="H22" s="33"/>
      <c r="I22" s="75"/>
      <c r="K22" s="16">
        <v>2001</v>
      </c>
      <c r="L22" s="16">
        <f t="shared" si="1"/>
        <v>294.02179097384214</v>
      </c>
      <c r="M22" s="16">
        <f t="shared" si="2"/>
        <v>369.10800103436634</v>
      </c>
      <c r="N22" s="16">
        <f t="shared" si="0"/>
        <v>248.21103270616706</v>
      </c>
      <c r="O22" s="16">
        <f t="shared" si="3"/>
        <v>14616.07695094962</v>
      </c>
      <c r="P22" s="73">
        <f t="shared" si="4"/>
        <v>248.21103270616706</v>
      </c>
      <c r="Q22" s="16">
        <f t="shared" si="5"/>
        <v>14616.07695094962</v>
      </c>
    </row>
    <row r="23" spans="1:17" s="16" customFormat="1" x14ac:dyDescent="0.2">
      <c r="A23" s="41" t="s">
        <v>69</v>
      </c>
      <c r="B23" s="42"/>
      <c r="C23" s="42"/>
      <c r="D23" s="42"/>
      <c r="E23" s="68">
        <f ca="1">OFFSET(A40,E20+E21,0,1,1)</f>
        <v>34973</v>
      </c>
      <c r="F23" s="33"/>
      <c r="G23" s="33"/>
      <c r="H23" s="33"/>
      <c r="I23" s="75"/>
      <c r="K23" s="16">
        <v>2002</v>
      </c>
      <c r="L23" s="16">
        <f t="shared" si="1"/>
        <v>355.56348407268524</v>
      </c>
      <c r="M23" s="16">
        <f t="shared" si="2"/>
        <v>446.36598672565594</v>
      </c>
      <c r="N23" s="16">
        <f t="shared" si="0"/>
        <v>437.56305611095735</v>
      </c>
      <c r="O23" s="16">
        <f t="shared" si="3"/>
        <v>77.491587407197798</v>
      </c>
      <c r="P23" s="73">
        <f t="shared" si="4"/>
        <v>437.56305611095735</v>
      </c>
      <c r="Q23" s="16">
        <f t="shared" si="5"/>
        <v>77.491587407197798</v>
      </c>
    </row>
    <row r="24" spans="1:17" s="16" customFormat="1" x14ac:dyDescent="0.2">
      <c r="A24" s="37"/>
      <c r="B24" s="37"/>
      <c r="C24" s="37"/>
      <c r="D24" s="37"/>
      <c r="E24" s="33"/>
      <c r="F24" s="33"/>
      <c r="G24" s="33"/>
      <c r="H24" s="33"/>
      <c r="I24" s="75"/>
      <c r="K24" s="16">
        <v>2003</v>
      </c>
      <c r="L24" s="16">
        <f t="shared" si="1"/>
        <v>256.35998737812042</v>
      </c>
      <c r="M24" s="16">
        <f t="shared" si="2"/>
        <v>321.82826372468344</v>
      </c>
      <c r="N24" s="16">
        <f t="shared" si="0"/>
        <v>405.20250644583291</v>
      </c>
      <c r="O24" s="16">
        <f t="shared" si="3"/>
        <v>6951.2643493251453</v>
      </c>
      <c r="P24" s="73">
        <f t="shared" si="4"/>
        <v>405.20250644583291</v>
      </c>
      <c r="Q24" s="16">
        <f t="shared" si="5"/>
        <v>6951.2643493251453</v>
      </c>
    </row>
    <row r="25" spans="1:17" s="16" customFormat="1" x14ac:dyDescent="0.2">
      <c r="A25" s="43" t="s">
        <v>52</v>
      </c>
      <c r="B25" s="38"/>
      <c r="C25" s="38"/>
      <c r="D25" s="38"/>
      <c r="E25" s="69">
        <f ca="1">AVERAGE(OFFSET(AD40,E20,0,E21,1))</f>
        <v>19.868077443433755</v>
      </c>
      <c r="F25" s="33"/>
      <c r="G25" s="33"/>
      <c r="H25" s="33"/>
      <c r="I25" s="75"/>
      <c r="K25" s="16">
        <v>2004</v>
      </c>
      <c r="L25" s="16">
        <f t="shared" si="1"/>
        <v>245.06062984466553</v>
      </c>
      <c r="M25" s="16">
        <f t="shared" si="2"/>
        <v>307.64331757381399</v>
      </c>
      <c r="N25" s="16">
        <f t="shared" si="0"/>
        <v>319.88331050827105</v>
      </c>
      <c r="O25" s="16">
        <f t="shared" si="3"/>
        <v>149.81742703555884</v>
      </c>
      <c r="P25" s="73">
        <f t="shared" si="4"/>
        <v>319.88331050827105</v>
      </c>
      <c r="Q25" s="16">
        <f t="shared" si="5"/>
        <v>149.81742703555884</v>
      </c>
    </row>
    <row r="26" spans="1:17" s="16" customFormat="1" x14ac:dyDescent="0.2">
      <c r="A26" s="40" t="s">
        <v>53</v>
      </c>
      <c r="B26" s="37"/>
      <c r="C26" s="37"/>
      <c r="D26" s="37"/>
      <c r="E26" s="44">
        <f ca="1">AVERAGE(OFFSET(AE40,E20,0,E21,1))</f>
        <v>26.656384115121956</v>
      </c>
      <c r="F26" s="33"/>
      <c r="G26" s="33"/>
      <c r="H26" s="33"/>
      <c r="I26" s="75"/>
      <c r="K26" s="16">
        <v>2005</v>
      </c>
      <c r="L26" s="16">
        <f t="shared" si="1"/>
        <v>246.27478730678558</v>
      </c>
      <c r="M26" s="16">
        <f t="shared" si="2"/>
        <v>309.16754212975502</v>
      </c>
      <c r="N26" s="16">
        <f t="shared" si="0"/>
        <v>273.46366189140241</v>
      </c>
      <c r="O26" s="16">
        <f t="shared" si="3"/>
        <v>1274.767064074626</v>
      </c>
      <c r="P26" s="73">
        <f t="shared" si="4"/>
        <v>273.46366189140241</v>
      </c>
      <c r="Q26" s="16">
        <f t="shared" si="5"/>
        <v>1274.767064074626</v>
      </c>
    </row>
    <row r="27" spans="1:17" s="16" customFormat="1" x14ac:dyDescent="0.2">
      <c r="A27" s="40" t="s">
        <v>54</v>
      </c>
      <c r="B27" s="37"/>
      <c r="C27" s="37"/>
      <c r="D27" s="37"/>
      <c r="E27" s="44" t="e">
        <f ca="1">AVERAGE(OFFSET(R40,E20,0,E21,1))</f>
        <v>#VALUE!</v>
      </c>
      <c r="F27" s="33"/>
      <c r="G27" s="33"/>
      <c r="H27" s="33"/>
      <c r="I27" s="75"/>
      <c r="K27" s="16">
        <v>2006</v>
      </c>
      <c r="L27" s="16">
        <f t="shared" si="1"/>
        <v>257.98047861456871</v>
      </c>
      <c r="M27" s="16">
        <f t="shared" si="2"/>
        <v>323.86259008871934</v>
      </c>
      <c r="N27" s="16">
        <f t="shared" si="0"/>
        <v>290.91502686354119</v>
      </c>
      <c r="O27" s="16">
        <f t="shared" si="3"/>
        <v>1085.5419224771122</v>
      </c>
      <c r="P27" s="73">
        <f t="shared" si="4"/>
        <v>290.91502686354119</v>
      </c>
      <c r="Q27" s="16">
        <f t="shared" si="5"/>
        <v>1085.5419224771122</v>
      </c>
    </row>
    <row r="28" spans="1:17" s="16" customFormat="1" x14ac:dyDescent="0.2">
      <c r="A28" s="40" t="s">
        <v>45</v>
      </c>
      <c r="B28" s="37"/>
      <c r="C28" s="37"/>
      <c r="D28" s="37"/>
      <c r="E28" s="44" t="e">
        <f ca="1">AVERAGE(OFFSET(S40,E20,0,E21,1))</f>
        <v>#VALUE!</v>
      </c>
      <c r="F28" s="33"/>
      <c r="G28" s="33"/>
      <c r="H28" s="33"/>
      <c r="I28" s="75"/>
      <c r="K28" s="16">
        <v>2007</v>
      </c>
      <c r="L28" s="16">
        <f t="shared" si="1"/>
        <v>192.02344704419374</v>
      </c>
      <c r="M28" s="16">
        <f t="shared" si="2"/>
        <v>241.06169292913569</v>
      </c>
      <c r="N28" s="16">
        <f t="shared" si="0"/>
        <v>237.83724076174585</v>
      </c>
      <c r="O28" s="16">
        <f t="shared" si="3"/>
        <v>10.397091779785049</v>
      </c>
      <c r="P28" s="73">
        <f t="shared" si="4"/>
        <v>237.83724076174585</v>
      </c>
      <c r="Q28" s="16">
        <f t="shared" si="5"/>
        <v>10.397091779785049</v>
      </c>
    </row>
    <row r="29" spans="1:17" s="16" customFormat="1" x14ac:dyDescent="0.2">
      <c r="A29" s="41" t="s">
        <v>46</v>
      </c>
      <c r="B29" s="42"/>
      <c r="C29" s="42"/>
      <c r="D29" s="42"/>
      <c r="E29" s="70" t="e">
        <f ca="1">AVERAGE(OFFSET(T40,E20,0,E21,1))</f>
        <v>#VALUE!</v>
      </c>
      <c r="F29" s="33"/>
      <c r="G29" s="33"/>
      <c r="H29" s="33"/>
      <c r="I29" s="75"/>
      <c r="K29" s="16">
        <v>2008</v>
      </c>
      <c r="L29" s="16">
        <f t="shared" si="1"/>
        <v>256.63057297468185</v>
      </c>
      <c r="M29" s="16">
        <f t="shared" si="2"/>
        <v>322.16795048165704</v>
      </c>
      <c r="N29" s="16">
        <f t="shared" si="0"/>
        <v>225.04313859043094</v>
      </c>
      <c r="O29" s="16">
        <f t="shared" si="3"/>
        <v>9433.2290849060555</v>
      </c>
      <c r="P29" s="73">
        <f t="shared" si="4"/>
        <v>225.04313859043094</v>
      </c>
      <c r="Q29" s="16">
        <f t="shared" si="5"/>
        <v>9433.2290849060555</v>
      </c>
    </row>
    <row r="30" spans="1:17" s="16" customFormat="1" x14ac:dyDescent="0.2">
      <c r="A30" s="37"/>
      <c r="B30" s="37"/>
      <c r="C30" s="37"/>
      <c r="D30" s="37"/>
      <c r="E30" s="33"/>
      <c r="F30" s="33"/>
      <c r="G30" s="33"/>
      <c r="H30" s="33"/>
      <c r="I30" s="75"/>
      <c r="K30" s="16">
        <v>2009</v>
      </c>
      <c r="L30" s="16">
        <f t="shared" si="1"/>
        <v>255.12811535596848</v>
      </c>
      <c r="M30" s="16">
        <f t="shared" si="2"/>
        <v>320.28180072913244</v>
      </c>
      <c r="N30" s="16">
        <f t="shared" si="0"/>
        <v>303.27474001442494</v>
      </c>
      <c r="O30" s="16">
        <f t="shared" si="3"/>
        <v>289.24011415374741</v>
      </c>
      <c r="P30" s="73">
        <f t="shared" si="4"/>
        <v>303.27474001442494</v>
      </c>
      <c r="Q30" s="16">
        <f t="shared" si="5"/>
        <v>289.24011415374741</v>
      </c>
    </row>
    <row r="31" spans="1:17" s="16" customFormat="1" x14ac:dyDescent="0.2">
      <c r="A31" s="24" t="s">
        <v>47</v>
      </c>
      <c r="B31" s="25"/>
      <c r="C31" s="38"/>
      <c r="D31" s="38"/>
      <c r="E31" s="39"/>
      <c r="F31" s="33"/>
      <c r="G31" s="33"/>
      <c r="H31" s="33"/>
      <c r="I31" s="75"/>
      <c r="K31" s="16">
        <v>2010</v>
      </c>
      <c r="L31" s="16">
        <f t="shared" si="1"/>
        <v>250.77945436164737</v>
      </c>
      <c r="M31" s="16">
        <f t="shared" si="2"/>
        <v>314.82259458841213</v>
      </c>
      <c r="N31" s="16">
        <f t="shared" si="0"/>
        <v>256.16977221054862</v>
      </c>
      <c r="O31" s="16">
        <f t="shared" si="3"/>
        <v>3440.1535728892072</v>
      </c>
      <c r="P31" s="73">
        <f t="shared" si="4"/>
        <v>256.16977221054862</v>
      </c>
      <c r="Q31" s="16">
        <f t="shared" si="5"/>
        <v>3440.1535728892072</v>
      </c>
    </row>
    <row r="32" spans="1:17" s="16" customFormat="1" x14ac:dyDescent="0.2">
      <c r="A32" s="40" t="s">
        <v>48</v>
      </c>
      <c r="B32" s="30"/>
      <c r="C32" s="37"/>
      <c r="D32" s="37"/>
      <c r="E32" s="44" t="e">
        <f ca="1">100*(1-SUM(OFFSET(X40,E20,0,E21,1))/SUM(OFFSET(AA40,E20,0,E21,1)))</f>
        <v>#VALUE!</v>
      </c>
      <c r="F32" s="33"/>
      <c r="G32" s="33"/>
      <c r="H32" s="33"/>
      <c r="I32" s="75"/>
      <c r="K32" s="16">
        <v>2011</v>
      </c>
      <c r="L32" s="16">
        <f t="shared" si="1"/>
        <v>241.33655512332916</v>
      </c>
      <c r="M32" s="16">
        <f t="shared" si="2"/>
        <v>302.96820226503957</v>
      </c>
      <c r="N32" s="16">
        <f t="shared" si="0"/>
        <v>281.13993462100495</v>
      </c>
      <c r="O32" s="16">
        <f t="shared" si="3"/>
        <v>476.4732683396083</v>
      </c>
      <c r="P32" s="73">
        <f t="shared" si="4"/>
        <v>281.13993462100495</v>
      </c>
      <c r="Q32" s="16">
        <f t="shared" si="5"/>
        <v>476.4732683396083</v>
      </c>
    </row>
    <row r="33" spans="1:36" s="16" customFormat="1" x14ac:dyDescent="0.2">
      <c r="A33" s="40" t="s">
        <v>49</v>
      </c>
      <c r="B33" s="30"/>
      <c r="C33" s="37"/>
      <c r="D33" s="37"/>
      <c r="E33" s="44" t="e">
        <f ca="1">100*(1-SUM(OFFSET(Y40,E20,0,E21,1))/SUM(OFFSET(AB40,E20,0,E21,1)))</f>
        <v>#VALUE!</v>
      </c>
      <c r="F33" s="33"/>
      <c r="G33" s="33"/>
      <c r="H33" s="33"/>
      <c r="I33" s="75"/>
      <c r="K33" s="16">
        <v>2012</v>
      </c>
      <c r="L33" s="16">
        <f t="shared" si="1"/>
        <v>232.80291366577148</v>
      </c>
      <c r="M33" s="16">
        <f t="shared" si="2"/>
        <v>292.25527065030991</v>
      </c>
      <c r="N33" s="16">
        <f t="shared" si="0"/>
        <v>256.69783055564301</v>
      </c>
      <c r="O33" s="16">
        <f t="shared" si="3"/>
        <v>1264.3315460858253</v>
      </c>
      <c r="P33" s="73">
        <f t="shared" si="4"/>
        <v>256.69783055564301</v>
      </c>
      <c r="Q33" s="16">
        <f t="shared" si="5"/>
        <v>1264.3315460858253</v>
      </c>
    </row>
    <row r="34" spans="1:36" s="16" customFormat="1" x14ac:dyDescent="0.2">
      <c r="A34" s="40" t="s">
        <v>50</v>
      </c>
      <c r="B34" s="30"/>
      <c r="C34" s="37"/>
      <c r="D34" s="37"/>
      <c r="E34" s="44" t="e">
        <f ca="1">100*(1-SUM(OFFSET(Z40,E20,0,E21,1))/SUM(OFFSET(AC40,E20,0,E21,1)))</f>
        <v>#VALUE!</v>
      </c>
      <c r="F34" s="33"/>
      <c r="G34" s="33"/>
      <c r="H34" s="33"/>
      <c r="K34" s="16">
        <v>2013</v>
      </c>
      <c r="L34" s="16">
        <f t="shared" si="1"/>
        <v>161.46658363752067</v>
      </c>
      <c r="M34" s="16">
        <f t="shared" si="2"/>
        <v>202.70132945893053</v>
      </c>
      <c r="N34" s="16">
        <f t="shared" si="0"/>
        <v>162.11455377238707</v>
      </c>
      <c r="O34" s="16">
        <f t="shared" si="3"/>
        <v>1647.2863606297954</v>
      </c>
      <c r="P34" s="73">
        <f t="shared" si="4"/>
        <v>162.11455377238707</v>
      </c>
      <c r="Q34" s="16">
        <f t="shared" si="5"/>
        <v>1647.2863606297954</v>
      </c>
    </row>
    <row r="35" spans="1:36" s="16" customFormat="1" x14ac:dyDescent="0.2">
      <c r="A35" s="41" t="s">
        <v>51</v>
      </c>
      <c r="B35" s="35"/>
      <c r="C35" s="42"/>
      <c r="D35" s="45"/>
      <c r="E35" s="46" t="e">
        <f ca="1">100*SUM(OFFSET(U40,E20,0,E21,1))/SUM(OFFSET(R40,E20,0,E21,1))</f>
        <v>#VALUE!</v>
      </c>
      <c r="F35" s="47"/>
      <c r="G35" s="47"/>
      <c r="H35" s="47"/>
      <c r="K35" s="16">
        <v>2014</v>
      </c>
      <c r="L35" s="16">
        <f t="shared" si="1"/>
        <v>265.25277298688889</v>
      </c>
      <c r="M35" s="16">
        <f t="shared" si="2"/>
        <v>332.99205641095995</v>
      </c>
      <c r="N35" s="16">
        <f t="shared" si="0"/>
        <v>223.84130598100595</v>
      </c>
      <c r="O35" s="16">
        <f t="shared" si="3"/>
        <v>11913.886319422103</v>
      </c>
      <c r="P35" s="73">
        <f t="shared" si="4"/>
        <v>223.84130598100595</v>
      </c>
      <c r="Q35" s="16">
        <f t="shared" si="5"/>
        <v>11913.886319422103</v>
      </c>
    </row>
    <row r="36" spans="1:36" s="16" customFormat="1" x14ac:dyDescent="0.2">
      <c r="A36" s="47"/>
      <c r="B36" s="48"/>
      <c r="C36" s="37"/>
      <c r="D36" s="47"/>
      <c r="E36" s="47"/>
      <c r="F36" s="47"/>
      <c r="G36" s="47"/>
      <c r="H36" s="47"/>
      <c r="P36" s="73"/>
    </row>
    <row r="37" spans="1:36" s="16" customFormat="1" x14ac:dyDescent="0.2">
      <c r="A37" s="47"/>
      <c r="B37" s="47"/>
      <c r="C37" s="37"/>
      <c r="D37" s="49"/>
      <c r="E37" s="49"/>
      <c r="F37" s="47"/>
      <c r="G37" s="47"/>
      <c r="H37" s="47"/>
      <c r="I37" s="47"/>
    </row>
    <row r="38" spans="1:36" x14ac:dyDescent="0.2">
      <c r="A38" s="55" t="s">
        <v>2</v>
      </c>
      <c r="B38"/>
      <c r="C38"/>
      <c r="D38"/>
      <c r="E38" s="16" t="s">
        <v>88</v>
      </c>
      <c r="F38" s="52" t="s">
        <v>58</v>
      </c>
      <c r="G38" s="53"/>
      <c r="H38" s="54"/>
      <c r="J38" s="16"/>
      <c r="R38" s="50" t="s">
        <v>55</v>
      </c>
      <c r="S38" s="51"/>
    </row>
    <row r="39" spans="1:36" x14ac:dyDescent="0.2">
      <c r="A39" s="5" t="s">
        <v>1</v>
      </c>
      <c r="B39" s="5" t="s">
        <v>60</v>
      </c>
      <c r="C39" s="5" t="s">
        <v>13</v>
      </c>
      <c r="D39" s="5" t="s">
        <v>59</v>
      </c>
      <c r="E39" s="4"/>
      <c r="F39" s="5" t="s">
        <v>3</v>
      </c>
      <c r="G39" s="5" t="s">
        <v>4</v>
      </c>
      <c r="H39" s="5" t="s">
        <v>5</v>
      </c>
      <c r="I39" s="5" t="s">
        <v>6</v>
      </c>
      <c r="J39" s="5" t="s">
        <v>7</v>
      </c>
      <c r="K39" s="5" t="s">
        <v>8</v>
      </c>
      <c r="L39" s="5" t="s">
        <v>9</v>
      </c>
      <c r="M39" s="5" t="s">
        <v>10</v>
      </c>
      <c r="N39" s="5" t="s">
        <v>11</v>
      </c>
      <c r="O39" s="5" t="s">
        <v>12</v>
      </c>
      <c r="P39" s="5" t="s">
        <v>0</v>
      </c>
      <c r="Q39" s="1" t="s">
        <v>81</v>
      </c>
      <c r="R39" s="5" t="s">
        <v>23</v>
      </c>
      <c r="S39" s="5" t="s">
        <v>24</v>
      </c>
      <c r="T39" s="5" t="s">
        <v>25</v>
      </c>
      <c r="U39" s="5" t="s">
        <v>26</v>
      </c>
      <c r="V39" s="5" t="s">
        <v>27</v>
      </c>
      <c r="W39" s="5" t="s">
        <v>28</v>
      </c>
      <c r="X39" s="5" t="s">
        <v>29</v>
      </c>
      <c r="Y39" s="5" t="s">
        <v>30</v>
      </c>
      <c r="Z39" s="5" t="s">
        <v>31</v>
      </c>
      <c r="AA39" s="5" t="s">
        <v>32</v>
      </c>
      <c r="AB39" s="5" t="s">
        <v>33</v>
      </c>
      <c r="AC39" s="5" t="s">
        <v>34</v>
      </c>
      <c r="AD39" s="5" t="s">
        <v>35</v>
      </c>
      <c r="AE39" s="5" t="s">
        <v>36</v>
      </c>
      <c r="AG39" s="5" t="s">
        <v>85</v>
      </c>
      <c r="AH39" s="5" t="s">
        <v>84</v>
      </c>
      <c r="AI39" s="5" t="s">
        <v>93</v>
      </c>
      <c r="AJ39" s="5" t="s">
        <v>95</v>
      </c>
    </row>
    <row r="40" spans="1:36" x14ac:dyDescent="0.2">
      <c r="A40" s="61">
        <v>30317</v>
      </c>
      <c r="B40" s="74">
        <v>37.360939025878906</v>
      </c>
      <c r="C40" s="58">
        <v>18.1705701422601</v>
      </c>
      <c r="D40" s="71" t="e">
        <f>E40/E$9*1000</f>
        <v>#VALUE!</v>
      </c>
      <c r="E40" s="76" t="s">
        <v>97</v>
      </c>
      <c r="F40" s="6">
        <f>(E16+$E$12*TANH(B40/$E$12))/(1+E16/$E$12*TANH(B40/$E$12))</f>
        <v>1126.2994476520419</v>
      </c>
      <c r="G40" s="6">
        <f>B40+E16-F40</f>
        <v>9.5791297172020222</v>
      </c>
      <c r="H40" s="6">
        <f t="shared" ref="H40:H71" si="6">F40*(1-TANH(C40/$E$12))/(1+(1-F40/$E$12)*TANH(C40/$E$12))</f>
        <v>1112.5005893922837</v>
      </c>
      <c r="I40" s="6">
        <f t="shared" ref="I40:I71" si="7">H40/(1+(H40/$E$12)^3)^(1/3)</f>
        <v>1068.1411741920078</v>
      </c>
      <c r="J40" s="6">
        <f>H40-I40</f>
        <v>44.359415200275862</v>
      </c>
      <c r="K40" s="6">
        <f>G40+J40</f>
        <v>53.938544917477884</v>
      </c>
      <c r="L40" s="6">
        <f>E17+K40</f>
        <v>83.938544917477884</v>
      </c>
      <c r="M40" s="6">
        <f>($E$13-1)*L40</f>
        <v>-16.677583562777521</v>
      </c>
      <c r="N40" s="6">
        <f t="shared" ref="N40:N71" si="8">$E$13*L40</f>
        <v>67.26096135470037</v>
      </c>
      <c r="O40" s="6">
        <f>N40-P40</f>
        <v>31.711670557272321</v>
      </c>
      <c r="P40" s="6">
        <f>N40*N40/(N40+60)</f>
        <v>35.54929079742805</v>
      </c>
      <c r="Q40">
        <f>P40*E$9/1000</f>
        <v>247.95630331206067</v>
      </c>
      <c r="R40" s="13" t="e">
        <f>IF(D40&gt;=0,D40,"")</f>
        <v>#VALUE!</v>
      </c>
      <c r="S40" s="13" t="e">
        <f>IF(D40&gt;=0,D40^0.5,"")</f>
        <v>#VALUE!</v>
      </c>
      <c r="T40" s="13" t="e">
        <f>IF(D40&gt;=0,LN(D40+$E$27/40),"")</f>
        <v>#VALUE!</v>
      </c>
      <c r="U40" s="13" t="e">
        <f t="shared" ref="U40:U71" si="9">IF(D40&gt;=0,P40,"")</f>
        <v>#VALUE!</v>
      </c>
      <c r="V40" s="13" t="e">
        <f t="shared" ref="V40:V71" si="10">IF(D40&gt;=0,P40^0.5,"")</f>
        <v>#VALUE!</v>
      </c>
      <c r="W40" s="13" t="e">
        <f t="shared" ref="W40:W71" si="11">IF(D40&gt;=0,LN(P40+$E$27/40),"")</f>
        <v>#VALUE!</v>
      </c>
      <c r="X40" s="13" t="e">
        <f t="shared" ref="X40:X71" si="12">IF(D40&gt;=0,(R40-U40)^2,"")</f>
        <v>#VALUE!</v>
      </c>
      <c r="Y40" s="13" t="e">
        <f t="shared" ref="Y40:Y71" si="13">IF(D40&gt;=0,(S40-V40)^2,"")</f>
        <v>#VALUE!</v>
      </c>
      <c r="Z40" s="13" t="e">
        <f t="shared" ref="Z40:Z71" si="14">IF(D40&gt;=0,(T40-W40)^2,"")</f>
        <v>#VALUE!</v>
      </c>
      <c r="AA40" s="13" t="e">
        <f t="shared" ref="AA40:AA71" si="15">IF(D40&gt;=0,($E$27-R40)^2,"")</f>
        <v>#VALUE!</v>
      </c>
      <c r="AB40" s="13" t="e">
        <f>IF(D40&gt;=0,($E$28-S40)^2,"")</f>
        <v>#VALUE!</v>
      </c>
      <c r="AC40" s="13" t="e">
        <f t="shared" ref="AC40:AC71" si="16">IF(D40&gt;=0,($E$29-T40)^2,"")</f>
        <v>#VALUE!</v>
      </c>
      <c r="AD40" s="13">
        <f>IF(B40&gt;=0,B40,"")</f>
        <v>37.360939025878906</v>
      </c>
      <c r="AE40" s="13">
        <f>IF(C40&gt;=0,C40,"")</f>
        <v>18.1705701422601</v>
      </c>
      <c r="AG40">
        <f>YEAR(A40)</f>
        <v>1983</v>
      </c>
      <c r="AH40">
        <f>IF(MONTH(A40)&gt;9,1,0)</f>
        <v>0</v>
      </c>
      <c r="AI40" s="76" t="s">
        <v>97</v>
      </c>
      <c r="AJ40" s="2">
        <f>MAX(AI40,Q40)</f>
        <v>247.95630331206067</v>
      </c>
    </row>
    <row r="41" spans="1:36" x14ac:dyDescent="0.2">
      <c r="A41" s="61">
        <v>30348</v>
      </c>
      <c r="B41" s="74">
        <v>78.17864990234375</v>
      </c>
      <c r="C41" s="58">
        <v>29.301257532559202</v>
      </c>
      <c r="D41" s="71" t="e">
        <f t="shared" ref="D41:D104" si="17">E41/E$9*1000</f>
        <v>#VALUE!</v>
      </c>
      <c r="E41" s="76" t="s">
        <v>97</v>
      </c>
      <c r="F41" s="6">
        <f t="shared" ref="F41:F72" si="18">(I40+$E$12*TANH(B41/$E$12))/(1+I40/$E$12*TANH(B41/$E$12))</f>
        <v>1126.8015507342345</v>
      </c>
      <c r="G41" s="6">
        <f t="shared" ref="G41:G72" si="19">B41+I40-F41</f>
        <v>19.518273360117064</v>
      </c>
      <c r="H41" s="6">
        <f t="shared" si="6"/>
        <v>1104.598809199279</v>
      </c>
      <c r="I41" s="6">
        <f t="shared" si="7"/>
        <v>1061.4153589810981</v>
      </c>
      <c r="J41" s="6">
        <f>H41-I41</f>
        <v>43.183450218180951</v>
      </c>
      <c r="K41" s="6">
        <f>G41+J41</f>
        <v>62.701723578298015</v>
      </c>
      <c r="L41" s="6">
        <f>O40+K41</f>
        <v>94.413394135570343</v>
      </c>
      <c r="M41" s="6">
        <f>($E$13-1)*L41</f>
        <v>-18.758810647592714</v>
      </c>
      <c r="N41" s="6">
        <f t="shared" si="8"/>
        <v>75.654583487977632</v>
      </c>
      <c r="O41" s="6">
        <f>N41-P41</f>
        <v>33.462009852995124</v>
      </c>
      <c r="P41" s="6">
        <f>N41*N41/(N41+60)</f>
        <v>42.192573634982509</v>
      </c>
      <c r="Q41">
        <f t="shared" ref="Q41:Q104" si="20">P41*E$9/1000</f>
        <v>294.293201104003</v>
      </c>
      <c r="R41" s="13" t="e">
        <f t="shared" ref="R41:R104" si="21">IF(D41&gt;=0,D41,"")</f>
        <v>#VALUE!</v>
      </c>
      <c r="S41" s="13" t="e">
        <f t="shared" ref="S41:S104" si="22">IF(D41&gt;=0,D41^0.5,"")</f>
        <v>#VALUE!</v>
      </c>
      <c r="T41" s="13" t="e">
        <f t="shared" ref="T41:T104" si="23">IF(D41&gt;=0,LN(D41+$E$27/40),"")</f>
        <v>#VALUE!</v>
      </c>
      <c r="U41" s="13" t="e">
        <f t="shared" si="9"/>
        <v>#VALUE!</v>
      </c>
      <c r="V41" s="13" t="e">
        <f t="shared" si="10"/>
        <v>#VALUE!</v>
      </c>
      <c r="W41" s="13" t="e">
        <f t="shared" si="11"/>
        <v>#VALUE!</v>
      </c>
      <c r="X41" s="13" t="e">
        <f t="shared" si="12"/>
        <v>#VALUE!</v>
      </c>
      <c r="Y41" s="13" t="e">
        <f t="shared" si="13"/>
        <v>#VALUE!</v>
      </c>
      <c r="Z41" s="13" t="e">
        <f t="shared" si="14"/>
        <v>#VALUE!</v>
      </c>
      <c r="AA41" s="13" t="e">
        <f t="shared" si="15"/>
        <v>#VALUE!</v>
      </c>
      <c r="AB41" s="13" t="e">
        <f t="shared" ref="AB41:AB71" si="24">IF(D41&gt;=0,($E$28-S41)^2,"")</f>
        <v>#VALUE!</v>
      </c>
      <c r="AC41" s="13" t="e">
        <f t="shared" si="16"/>
        <v>#VALUE!</v>
      </c>
      <c r="AD41" s="13">
        <f t="shared" ref="AD41:AD104" si="25">IF(B41&gt;=0,B41,"")</f>
        <v>78.17864990234375</v>
      </c>
      <c r="AE41" s="13">
        <f t="shared" ref="AE41:AE104" si="26">IF(C41&gt;=0,C41,"")</f>
        <v>29.301257532559202</v>
      </c>
      <c r="AG41">
        <f t="shared" ref="AG41:AG104" si="27">YEAR(A41)</f>
        <v>1983</v>
      </c>
      <c r="AH41">
        <f t="shared" ref="AH41:AH104" si="28">IF(MONTH(A41)&gt;9,1,0)</f>
        <v>0</v>
      </c>
      <c r="AI41" s="76" t="s">
        <v>97</v>
      </c>
      <c r="AJ41" s="2">
        <f t="shared" ref="AJ41:AJ104" si="29">MAX(AI41,Q41)</f>
        <v>294.293201104003</v>
      </c>
    </row>
    <row r="42" spans="1:36" x14ac:dyDescent="0.2">
      <c r="A42" s="61">
        <v>30376</v>
      </c>
      <c r="B42" s="74">
        <v>49.795597076416016</v>
      </c>
      <c r="C42" s="58">
        <v>50.342638791770099</v>
      </c>
      <c r="D42" s="71" t="e">
        <f t="shared" si="17"/>
        <v>#VALUE!</v>
      </c>
      <c r="E42" s="76" t="s">
        <v>97</v>
      </c>
      <c r="F42" s="2">
        <f t="shared" si="18"/>
        <v>1099.1689208479261</v>
      </c>
      <c r="G42" s="2">
        <f t="shared" si="19"/>
        <v>12.042035209587993</v>
      </c>
      <c r="H42" s="2">
        <f t="shared" si="6"/>
        <v>1061.8310813077792</v>
      </c>
      <c r="I42" s="2">
        <f t="shared" si="7"/>
        <v>1024.640133503576</v>
      </c>
      <c r="J42" s="2">
        <f t="shared" ref="J42:J105" si="30">H42-I42</f>
        <v>37.190947804203233</v>
      </c>
      <c r="K42" s="2">
        <f t="shared" ref="K42:K105" si="31">G42+J42</f>
        <v>49.232983013791227</v>
      </c>
      <c r="L42" s="2">
        <f t="shared" ref="L42:L105" si="32">O41+K42</f>
        <v>82.69499286678635</v>
      </c>
      <c r="M42" s="2">
        <f>($E$13-1)*L42</f>
        <v>-16.430504664037247</v>
      </c>
      <c r="N42" s="2">
        <f t="shared" si="8"/>
        <v>66.264488202749106</v>
      </c>
      <c r="O42" s="2">
        <f t="shared" ref="O42:O105" si="33">N42-P42</f>
        <v>31.488420447883151</v>
      </c>
      <c r="P42" s="2">
        <f t="shared" ref="P42:P105" si="34">N42*N42/(N42+60)</f>
        <v>34.776067754865956</v>
      </c>
      <c r="Q42">
        <f t="shared" si="20"/>
        <v>242.56307259019005</v>
      </c>
      <c r="R42" s="13" t="e">
        <f t="shared" si="21"/>
        <v>#VALUE!</v>
      </c>
      <c r="S42" s="13" t="e">
        <f t="shared" si="22"/>
        <v>#VALUE!</v>
      </c>
      <c r="T42" s="13" t="e">
        <f t="shared" si="23"/>
        <v>#VALUE!</v>
      </c>
      <c r="U42" s="13" t="e">
        <f t="shared" si="9"/>
        <v>#VALUE!</v>
      </c>
      <c r="V42" s="13" t="e">
        <f t="shared" si="10"/>
        <v>#VALUE!</v>
      </c>
      <c r="W42" s="13" t="e">
        <f t="shared" si="11"/>
        <v>#VALUE!</v>
      </c>
      <c r="X42" s="13" t="e">
        <f t="shared" si="12"/>
        <v>#VALUE!</v>
      </c>
      <c r="Y42" s="13" t="e">
        <f t="shared" si="13"/>
        <v>#VALUE!</v>
      </c>
      <c r="Z42" s="13" t="e">
        <f t="shared" si="14"/>
        <v>#VALUE!</v>
      </c>
      <c r="AA42" s="13" t="e">
        <f t="shared" si="15"/>
        <v>#VALUE!</v>
      </c>
      <c r="AB42" s="13" t="e">
        <f t="shared" si="24"/>
        <v>#VALUE!</v>
      </c>
      <c r="AC42" s="13" t="e">
        <f t="shared" si="16"/>
        <v>#VALUE!</v>
      </c>
      <c r="AD42" s="13">
        <f t="shared" si="25"/>
        <v>49.795597076416016</v>
      </c>
      <c r="AE42" s="13">
        <f t="shared" si="26"/>
        <v>50.342638791770099</v>
      </c>
      <c r="AG42">
        <f t="shared" si="27"/>
        <v>1983</v>
      </c>
      <c r="AH42">
        <f t="shared" si="28"/>
        <v>0</v>
      </c>
      <c r="AI42" s="76" t="s">
        <v>97</v>
      </c>
      <c r="AJ42" s="2">
        <f t="shared" si="29"/>
        <v>242.56307259019005</v>
      </c>
    </row>
    <row r="43" spans="1:36" x14ac:dyDescent="0.2">
      <c r="A43" s="61">
        <v>30407</v>
      </c>
      <c r="B43" s="74">
        <v>15.164773941040039</v>
      </c>
      <c r="C43" s="58">
        <v>63.9230028999064</v>
      </c>
      <c r="D43" s="71" t="e">
        <f t="shared" si="17"/>
        <v>#VALUE!</v>
      </c>
      <c r="E43" s="76" t="s">
        <v>97</v>
      </c>
      <c r="F43" s="2">
        <f t="shared" si="18"/>
        <v>1036.4682341246414</v>
      </c>
      <c r="G43" s="2">
        <f t="shared" si="19"/>
        <v>3.3366733199745795</v>
      </c>
      <c r="H43" s="2">
        <f t="shared" si="6"/>
        <v>991.09249889900912</v>
      </c>
      <c r="I43" s="2">
        <f t="shared" si="7"/>
        <v>962.4986740288723</v>
      </c>
      <c r="J43" s="2">
        <f t="shared" si="30"/>
        <v>28.593824870136814</v>
      </c>
      <c r="K43" s="2">
        <f t="shared" si="31"/>
        <v>31.930498190111393</v>
      </c>
      <c r="L43" s="2">
        <f t="shared" si="32"/>
        <v>63.418918637994544</v>
      </c>
      <c r="M43" s="2">
        <f t="shared" ref="M43:M106" si="35">($E$13-1)*L43</f>
        <v>-12.600579579810075</v>
      </c>
      <c r="N43" s="2">
        <f t="shared" si="8"/>
        <v>50.818339058184471</v>
      </c>
      <c r="O43" s="2">
        <f t="shared" si="33"/>
        <v>27.514402123371994</v>
      </c>
      <c r="P43" s="2">
        <f t="shared" si="34"/>
        <v>23.303936934812477</v>
      </c>
      <c r="Q43">
        <f t="shared" si="20"/>
        <v>162.54496012031703</v>
      </c>
      <c r="R43" s="13" t="e">
        <f t="shared" si="21"/>
        <v>#VALUE!</v>
      </c>
      <c r="S43" s="13" t="e">
        <f t="shared" si="22"/>
        <v>#VALUE!</v>
      </c>
      <c r="T43" s="13" t="e">
        <f t="shared" si="23"/>
        <v>#VALUE!</v>
      </c>
      <c r="U43" s="13" t="e">
        <f t="shared" si="9"/>
        <v>#VALUE!</v>
      </c>
      <c r="V43" s="13" t="e">
        <f t="shared" si="10"/>
        <v>#VALUE!</v>
      </c>
      <c r="W43" s="13" t="e">
        <f t="shared" si="11"/>
        <v>#VALUE!</v>
      </c>
      <c r="X43" s="13" t="e">
        <f t="shared" si="12"/>
        <v>#VALUE!</v>
      </c>
      <c r="Y43" s="13" t="e">
        <f t="shared" si="13"/>
        <v>#VALUE!</v>
      </c>
      <c r="Z43" s="13" t="e">
        <f t="shared" si="14"/>
        <v>#VALUE!</v>
      </c>
      <c r="AA43" s="13" t="e">
        <f t="shared" si="15"/>
        <v>#VALUE!</v>
      </c>
      <c r="AB43" s="13" t="e">
        <f t="shared" si="24"/>
        <v>#VALUE!</v>
      </c>
      <c r="AC43" s="13" t="e">
        <f t="shared" si="16"/>
        <v>#VALUE!</v>
      </c>
      <c r="AD43" s="13">
        <f t="shared" si="25"/>
        <v>15.164773941040039</v>
      </c>
      <c r="AE43" s="13">
        <f t="shared" si="26"/>
        <v>63.9230028999064</v>
      </c>
      <c r="AG43">
        <f t="shared" si="27"/>
        <v>1983</v>
      </c>
      <c r="AH43">
        <f t="shared" si="28"/>
        <v>0</v>
      </c>
      <c r="AI43" s="76" t="s">
        <v>97</v>
      </c>
      <c r="AJ43" s="2">
        <f t="shared" si="29"/>
        <v>162.54496012031703</v>
      </c>
    </row>
    <row r="44" spans="1:36" x14ac:dyDescent="0.2">
      <c r="A44" s="61">
        <v>30437</v>
      </c>
      <c r="B44" s="74">
        <v>11.393316268920898</v>
      </c>
      <c r="C44" s="58">
        <v>42.112387985681401</v>
      </c>
      <c r="D44" s="71" t="e">
        <f t="shared" si="17"/>
        <v>#VALUE!</v>
      </c>
      <c r="E44" s="76" t="s">
        <v>97</v>
      </c>
      <c r="F44" s="2">
        <f t="shared" si="18"/>
        <v>971.68440413105986</v>
      </c>
      <c r="G44" s="2">
        <f t="shared" si="19"/>
        <v>2.2075861667333356</v>
      </c>
      <c r="H44" s="2">
        <f t="shared" si="6"/>
        <v>942.98193459082347</v>
      </c>
      <c r="I44" s="2">
        <f t="shared" si="7"/>
        <v>919.36325866614607</v>
      </c>
      <c r="J44" s="2">
        <f t="shared" si="30"/>
        <v>23.618675924677405</v>
      </c>
      <c r="K44" s="2">
        <f t="shared" si="31"/>
        <v>25.82626209141074</v>
      </c>
      <c r="L44" s="2">
        <f t="shared" si="32"/>
        <v>53.340664214782734</v>
      </c>
      <c r="M44" s="2">
        <f t="shared" si="35"/>
        <v>-10.598151130814543</v>
      </c>
      <c r="N44" s="2">
        <f t="shared" si="8"/>
        <v>42.742513083968191</v>
      </c>
      <c r="O44" s="2">
        <f t="shared" si="33"/>
        <v>24.960950516580859</v>
      </c>
      <c r="P44" s="2">
        <f t="shared" si="34"/>
        <v>17.781562567387333</v>
      </c>
      <c r="Q44">
        <f t="shared" si="20"/>
        <v>124.02639890752664</v>
      </c>
      <c r="R44" s="13" t="e">
        <f t="shared" si="21"/>
        <v>#VALUE!</v>
      </c>
      <c r="S44" s="13" t="e">
        <f t="shared" si="22"/>
        <v>#VALUE!</v>
      </c>
      <c r="T44" s="13" t="e">
        <f t="shared" si="23"/>
        <v>#VALUE!</v>
      </c>
      <c r="U44" s="13" t="e">
        <f t="shared" si="9"/>
        <v>#VALUE!</v>
      </c>
      <c r="V44" s="13" t="e">
        <f t="shared" si="10"/>
        <v>#VALUE!</v>
      </c>
      <c r="W44" s="13" t="e">
        <f t="shared" si="11"/>
        <v>#VALUE!</v>
      </c>
      <c r="X44" s="13" t="e">
        <f t="shared" si="12"/>
        <v>#VALUE!</v>
      </c>
      <c r="Y44" s="13" t="e">
        <f t="shared" si="13"/>
        <v>#VALUE!</v>
      </c>
      <c r="Z44" s="13" t="e">
        <f t="shared" si="14"/>
        <v>#VALUE!</v>
      </c>
      <c r="AA44" s="13" t="e">
        <f t="shared" si="15"/>
        <v>#VALUE!</v>
      </c>
      <c r="AB44" s="13" t="e">
        <f t="shared" si="24"/>
        <v>#VALUE!</v>
      </c>
      <c r="AC44" s="13" t="e">
        <f t="shared" si="16"/>
        <v>#VALUE!</v>
      </c>
      <c r="AD44" s="13">
        <f t="shared" si="25"/>
        <v>11.393316268920898</v>
      </c>
      <c r="AE44" s="13">
        <f t="shared" si="26"/>
        <v>42.112387985681401</v>
      </c>
      <c r="AG44">
        <f t="shared" si="27"/>
        <v>1983</v>
      </c>
      <c r="AH44">
        <f t="shared" si="28"/>
        <v>0</v>
      </c>
      <c r="AI44" s="76" t="s">
        <v>97</v>
      </c>
      <c r="AJ44" s="2">
        <f t="shared" si="29"/>
        <v>124.02639890752664</v>
      </c>
    </row>
    <row r="45" spans="1:36" x14ac:dyDescent="0.2">
      <c r="A45" s="61">
        <v>30468</v>
      </c>
      <c r="B45" s="74">
        <v>0.46347114443778992</v>
      </c>
      <c r="C45" s="58">
        <v>19.804913364307101</v>
      </c>
      <c r="D45" s="71" t="e">
        <f t="shared" si="17"/>
        <v>#VALUE!</v>
      </c>
      <c r="E45" s="76" t="s">
        <v>97</v>
      </c>
      <c r="F45" s="2">
        <f t="shared" si="18"/>
        <v>919.74553963059111</v>
      </c>
      <c r="G45" s="2">
        <f t="shared" si="19"/>
        <v>8.119017999274547E-2</v>
      </c>
      <c r="H45" s="2">
        <f t="shared" si="6"/>
        <v>906.70320738818111</v>
      </c>
      <c r="I45" s="2">
        <f t="shared" si="7"/>
        <v>886.40363907259598</v>
      </c>
      <c r="J45" s="2">
        <f t="shared" si="30"/>
        <v>20.299568315585134</v>
      </c>
      <c r="K45" s="2">
        <f t="shared" si="31"/>
        <v>20.380758495577879</v>
      </c>
      <c r="L45" s="2">
        <f t="shared" si="32"/>
        <v>45.341709012158738</v>
      </c>
      <c r="M45" s="2">
        <f t="shared" si="35"/>
        <v>-9.0088545336692416</v>
      </c>
      <c r="N45" s="2">
        <f t="shared" si="8"/>
        <v>36.332854478489494</v>
      </c>
      <c r="O45" s="2">
        <f t="shared" si="33"/>
        <v>22.629572024112949</v>
      </c>
      <c r="P45" s="2">
        <f t="shared" si="34"/>
        <v>13.703282454376545</v>
      </c>
      <c r="Q45">
        <f t="shared" si="20"/>
        <v>95.580395119276403</v>
      </c>
      <c r="R45" s="13" t="e">
        <f t="shared" si="21"/>
        <v>#VALUE!</v>
      </c>
      <c r="S45" s="13" t="e">
        <f t="shared" si="22"/>
        <v>#VALUE!</v>
      </c>
      <c r="T45" s="13" t="e">
        <f t="shared" si="23"/>
        <v>#VALUE!</v>
      </c>
      <c r="U45" s="13" t="e">
        <f t="shared" si="9"/>
        <v>#VALUE!</v>
      </c>
      <c r="V45" s="13" t="e">
        <f t="shared" si="10"/>
        <v>#VALUE!</v>
      </c>
      <c r="W45" s="13" t="e">
        <f t="shared" si="11"/>
        <v>#VALUE!</v>
      </c>
      <c r="X45" s="13" t="e">
        <f t="shared" si="12"/>
        <v>#VALUE!</v>
      </c>
      <c r="Y45" s="13" t="e">
        <f t="shared" si="13"/>
        <v>#VALUE!</v>
      </c>
      <c r="Z45" s="13" t="e">
        <f t="shared" si="14"/>
        <v>#VALUE!</v>
      </c>
      <c r="AA45" s="13" t="e">
        <f t="shared" si="15"/>
        <v>#VALUE!</v>
      </c>
      <c r="AB45" s="13" t="e">
        <f t="shared" si="24"/>
        <v>#VALUE!</v>
      </c>
      <c r="AC45" s="13" t="e">
        <f t="shared" si="16"/>
        <v>#VALUE!</v>
      </c>
      <c r="AD45" s="13">
        <f t="shared" si="25"/>
        <v>0.46347114443778992</v>
      </c>
      <c r="AE45" s="13">
        <f t="shared" si="26"/>
        <v>19.804913364307101</v>
      </c>
      <c r="AG45">
        <f t="shared" si="27"/>
        <v>1983</v>
      </c>
      <c r="AH45">
        <f t="shared" si="28"/>
        <v>0</v>
      </c>
      <c r="AI45" s="76" t="s">
        <v>97</v>
      </c>
      <c r="AJ45" s="2">
        <f t="shared" si="29"/>
        <v>95.580395119276403</v>
      </c>
    </row>
    <row r="46" spans="1:36" x14ac:dyDescent="0.2">
      <c r="A46" s="61">
        <v>30498</v>
      </c>
      <c r="B46" s="74">
        <v>0</v>
      </c>
      <c r="C46" s="58">
        <v>20.726248915428901</v>
      </c>
      <c r="D46" s="71" t="e">
        <f t="shared" si="17"/>
        <v>#VALUE!</v>
      </c>
      <c r="E46" s="76" t="s">
        <v>97</v>
      </c>
      <c r="F46" s="2">
        <f t="shared" si="18"/>
        <v>886.40363907259598</v>
      </c>
      <c r="G46" s="2">
        <f t="shared" si="19"/>
        <v>0</v>
      </c>
      <c r="H46" s="2">
        <f t="shared" si="6"/>
        <v>873.12827293992314</v>
      </c>
      <c r="I46" s="2">
        <f t="shared" si="7"/>
        <v>855.58966140302709</v>
      </c>
      <c r="J46" s="2">
        <f t="shared" si="30"/>
        <v>17.538611536896042</v>
      </c>
      <c r="K46" s="2">
        <f t="shared" si="31"/>
        <v>17.538611536896042</v>
      </c>
      <c r="L46" s="2">
        <f t="shared" si="32"/>
        <v>40.168183561008988</v>
      </c>
      <c r="M46" s="2">
        <f t="shared" si="35"/>
        <v>-7.9809369886304014</v>
      </c>
      <c r="N46" s="2">
        <f t="shared" si="8"/>
        <v>32.187246572378584</v>
      </c>
      <c r="O46" s="2">
        <f t="shared" si="33"/>
        <v>20.949045189525783</v>
      </c>
      <c r="P46" s="2">
        <f t="shared" si="34"/>
        <v>11.238201382852798</v>
      </c>
      <c r="Q46">
        <f t="shared" si="20"/>
        <v>78.38645464539826</v>
      </c>
      <c r="R46" s="13" t="e">
        <f t="shared" si="21"/>
        <v>#VALUE!</v>
      </c>
      <c r="S46" s="13" t="e">
        <f t="shared" si="22"/>
        <v>#VALUE!</v>
      </c>
      <c r="T46" s="13" t="e">
        <f t="shared" si="23"/>
        <v>#VALUE!</v>
      </c>
      <c r="U46" s="13" t="e">
        <f t="shared" si="9"/>
        <v>#VALUE!</v>
      </c>
      <c r="V46" s="13" t="e">
        <f t="shared" si="10"/>
        <v>#VALUE!</v>
      </c>
      <c r="W46" s="13" t="e">
        <f t="shared" si="11"/>
        <v>#VALUE!</v>
      </c>
      <c r="X46" s="13" t="e">
        <f t="shared" si="12"/>
        <v>#VALUE!</v>
      </c>
      <c r="Y46" s="13" t="e">
        <f t="shared" si="13"/>
        <v>#VALUE!</v>
      </c>
      <c r="Z46" s="13" t="e">
        <f t="shared" si="14"/>
        <v>#VALUE!</v>
      </c>
      <c r="AA46" s="13" t="e">
        <f t="shared" si="15"/>
        <v>#VALUE!</v>
      </c>
      <c r="AB46" s="13" t="e">
        <f t="shared" si="24"/>
        <v>#VALUE!</v>
      </c>
      <c r="AC46" s="13" t="e">
        <f t="shared" si="16"/>
        <v>#VALUE!</v>
      </c>
      <c r="AD46" s="13">
        <f t="shared" si="25"/>
        <v>0</v>
      </c>
      <c r="AE46" s="13">
        <f t="shared" si="26"/>
        <v>20.726248915428901</v>
      </c>
      <c r="AG46">
        <f t="shared" si="27"/>
        <v>1983</v>
      </c>
      <c r="AH46">
        <f t="shared" si="28"/>
        <v>0</v>
      </c>
      <c r="AI46" s="76" t="s">
        <v>97</v>
      </c>
      <c r="AJ46" s="2">
        <f t="shared" si="29"/>
        <v>78.38645464539826</v>
      </c>
    </row>
    <row r="47" spans="1:36" x14ac:dyDescent="0.2">
      <c r="A47" s="61">
        <v>30529</v>
      </c>
      <c r="B47" s="74">
        <v>4.4802096672356129E-3</v>
      </c>
      <c r="C47" s="58">
        <v>18.3681263451764</v>
      </c>
      <c r="D47" s="71" t="e">
        <f t="shared" si="17"/>
        <v>#VALUE!</v>
      </c>
      <c r="E47" s="76" t="s">
        <v>97</v>
      </c>
      <c r="F47" s="2">
        <f t="shared" si="18"/>
        <v>855.59346216306847</v>
      </c>
      <c r="G47" s="2">
        <f t="shared" si="19"/>
        <v>6.7944962586352631E-4</v>
      </c>
      <c r="H47" s="2">
        <f t="shared" si="6"/>
        <v>844.1316493681594</v>
      </c>
      <c r="I47" s="2">
        <f t="shared" si="7"/>
        <v>828.7505721750581</v>
      </c>
      <c r="J47" s="2">
        <f t="shared" si="30"/>
        <v>15.381077193101305</v>
      </c>
      <c r="K47" s="2">
        <f t="shared" si="31"/>
        <v>15.381756642727169</v>
      </c>
      <c r="L47" s="2">
        <f t="shared" si="32"/>
        <v>36.330801832252952</v>
      </c>
      <c r="M47" s="2">
        <f t="shared" si="35"/>
        <v>-7.218495198550257</v>
      </c>
      <c r="N47" s="2">
        <f t="shared" si="8"/>
        <v>29.112306633702694</v>
      </c>
      <c r="O47" s="2">
        <f t="shared" si="33"/>
        <v>19.601539495573299</v>
      </c>
      <c r="P47" s="2">
        <f t="shared" si="34"/>
        <v>9.5107671381293972</v>
      </c>
      <c r="Q47">
        <f t="shared" si="20"/>
        <v>66.337600788452548</v>
      </c>
      <c r="R47" s="13" t="e">
        <f t="shared" si="21"/>
        <v>#VALUE!</v>
      </c>
      <c r="S47" s="13" t="e">
        <f t="shared" si="22"/>
        <v>#VALUE!</v>
      </c>
      <c r="T47" s="13" t="e">
        <f t="shared" si="23"/>
        <v>#VALUE!</v>
      </c>
      <c r="U47" s="13" t="e">
        <f t="shared" si="9"/>
        <v>#VALUE!</v>
      </c>
      <c r="V47" s="13" t="e">
        <f t="shared" si="10"/>
        <v>#VALUE!</v>
      </c>
      <c r="W47" s="13" t="e">
        <f t="shared" si="11"/>
        <v>#VALUE!</v>
      </c>
      <c r="X47" s="13" t="e">
        <f t="shared" si="12"/>
        <v>#VALUE!</v>
      </c>
      <c r="Y47" s="13" t="e">
        <f t="shared" si="13"/>
        <v>#VALUE!</v>
      </c>
      <c r="Z47" s="13" t="e">
        <f t="shared" si="14"/>
        <v>#VALUE!</v>
      </c>
      <c r="AA47" s="13" t="e">
        <f t="shared" si="15"/>
        <v>#VALUE!</v>
      </c>
      <c r="AB47" s="13" t="e">
        <f t="shared" si="24"/>
        <v>#VALUE!</v>
      </c>
      <c r="AC47" s="13" t="e">
        <f t="shared" si="16"/>
        <v>#VALUE!</v>
      </c>
      <c r="AD47" s="13">
        <f t="shared" si="25"/>
        <v>4.4802096672356129E-3</v>
      </c>
      <c r="AE47" s="13">
        <f t="shared" si="26"/>
        <v>18.3681263451764</v>
      </c>
      <c r="AG47">
        <f t="shared" si="27"/>
        <v>1983</v>
      </c>
      <c r="AH47">
        <f t="shared" si="28"/>
        <v>0</v>
      </c>
      <c r="AI47" s="76" t="s">
        <v>97</v>
      </c>
      <c r="AJ47" s="2">
        <f t="shared" si="29"/>
        <v>66.337600788452548</v>
      </c>
    </row>
    <row r="48" spans="1:36" x14ac:dyDescent="0.2">
      <c r="A48" s="61">
        <v>30560</v>
      </c>
      <c r="B48" s="74">
        <v>0</v>
      </c>
      <c r="C48" s="58">
        <v>13.922559285405001</v>
      </c>
      <c r="D48" s="71" t="e">
        <f t="shared" si="17"/>
        <v>#VALUE!</v>
      </c>
      <c r="E48" s="76" t="s">
        <v>97</v>
      </c>
      <c r="F48" s="2">
        <f t="shared" si="18"/>
        <v>828.7505721750581</v>
      </c>
      <c r="G48" s="2">
        <f t="shared" si="19"/>
        <v>0</v>
      </c>
      <c r="H48" s="2">
        <f t="shared" si="6"/>
        <v>820.26168087554947</v>
      </c>
      <c r="I48" s="2">
        <f t="shared" si="7"/>
        <v>806.50709593011163</v>
      </c>
      <c r="J48" s="2">
        <f t="shared" si="30"/>
        <v>13.754584945437841</v>
      </c>
      <c r="K48" s="2">
        <f t="shared" si="31"/>
        <v>13.754584945437841</v>
      </c>
      <c r="L48" s="2">
        <f t="shared" si="32"/>
        <v>33.35612444101114</v>
      </c>
      <c r="M48" s="2">
        <f t="shared" si="35"/>
        <v>-6.627462427926063</v>
      </c>
      <c r="N48" s="2">
        <f t="shared" si="8"/>
        <v>26.728662013085078</v>
      </c>
      <c r="O48" s="2">
        <f t="shared" si="33"/>
        <v>18.491230967487375</v>
      </c>
      <c r="P48" s="2">
        <f t="shared" si="34"/>
        <v>8.2374310455977042</v>
      </c>
      <c r="Q48">
        <f t="shared" si="20"/>
        <v>57.456081543043986</v>
      </c>
      <c r="R48" s="13" t="e">
        <f t="shared" si="21"/>
        <v>#VALUE!</v>
      </c>
      <c r="S48" s="13" t="e">
        <f t="shared" si="22"/>
        <v>#VALUE!</v>
      </c>
      <c r="T48" s="13" t="e">
        <f t="shared" si="23"/>
        <v>#VALUE!</v>
      </c>
      <c r="U48" s="13" t="e">
        <f t="shared" si="9"/>
        <v>#VALUE!</v>
      </c>
      <c r="V48" s="13" t="e">
        <f t="shared" si="10"/>
        <v>#VALUE!</v>
      </c>
      <c r="W48" s="13" t="e">
        <f t="shared" si="11"/>
        <v>#VALUE!</v>
      </c>
      <c r="X48" s="13" t="e">
        <f t="shared" si="12"/>
        <v>#VALUE!</v>
      </c>
      <c r="Y48" s="13" t="e">
        <f t="shared" si="13"/>
        <v>#VALUE!</v>
      </c>
      <c r="Z48" s="13" t="e">
        <f t="shared" si="14"/>
        <v>#VALUE!</v>
      </c>
      <c r="AA48" s="13" t="e">
        <f t="shared" si="15"/>
        <v>#VALUE!</v>
      </c>
      <c r="AB48" s="13" t="e">
        <f t="shared" si="24"/>
        <v>#VALUE!</v>
      </c>
      <c r="AC48" s="13" t="e">
        <f t="shared" si="16"/>
        <v>#VALUE!</v>
      </c>
      <c r="AD48" s="13">
        <f t="shared" si="25"/>
        <v>0</v>
      </c>
      <c r="AE48" s="13">
        <f t="shared" si="26"/>
        <v>13.922559285405001</v>
      </c>
      <c r="AG48">
        <f t="shared" si="27"/>
        <v>1983</v>
      </c>
      <c r="AH48">
        <f t="shared" si="28"/>
        <v>0</v>
      </c>
      <c r="AI48" s="76" t="s">
        <v>97</v>
      </c>
      <c r="AJ48" s="2">
        <f t="shared" si="29"/>
        <v>57.456081543043986</v>
      </c>
    </row>
    <row r="49" spans="1:36" x14ac:dyDescent="0.2">
      <c r="A49" s="61">
        <v>30590</v>
      </c>
      <c r="B49" s="74">
        <v>4.8478636741638184</v>
      </c>
      <c r="C49" s="58">
        <v>11.166592905109599</v>
      </c>
      <c r="D49" s="71" t="e">
        <f t="shared" si="17"/>
        <v>#VALUE!</v>
      </c>
      <c r="E49" s="76" t="s">
        <v>97</v>
      </c>
      <c r="F49" s="2">
        <f t="shared" si="18"/>
        <v>810.69828792666226</v>
      </c>
      <c r="G49" s="2">
        <f t="shared" si="19"/>
        <v>0.65667167761318979</v>
      </c>
      <c r="H49" s="2">
        <f t="shared" si="6"/>
        <v>803.99938826516438</v>
      </c>
      <c r="I49" s="2">
        <f t="shared" si="7"/>
        <v>791.27896635735419</v>
      </c>
      <c r="J49" s="2">
        <f t="shared" si="30"/>
        <v>12.720421907810191</v>
      </c>
      <c r="K49" s="2">
        <f t="shared" si="31"/>
        <v>13.377093585423381</v>
      </c>
      <c r="L49" s="2">
        <f t="shared" si="32"/>
        <v>31.868324552910757</v>
      </c>
      <c r="M49" s="2">
        <f t="shared" si="35"/>
        <v>-6.3318544091918882</v>
      </c>
      <c r="N49" s="2">
        <f t="shared" si="8"/>
        <v>25.536470143718869</v>
      </c>
      <c r="O49" s="2">
        <f t="shared" si="33"/>
        <v>17.912689242947959</v>
      </c>
      <c r="P49" s="2">
        <f t="shared" si="34"/>
        <v>7.6237809007709112</v>
      </c>
      <c r="Q49">
        <f t="shared" si="20"/>
        <v>53.175871782877103</v>
      </c>
      <c r="R49" s="13" t="e">
        <f t="shared" si="21"/>
        <v>#VALUE!</v>
      </c>
      <c r="S49" s="13" t="e">
        <f t="shared" si="22"/>
        <v>#VALUE!</v>
      </c>
      <c r="T49" s="13" t="e">
        <f t="shared" si="23"/>
        <v>#VALUE!</v>
      </c>
      <c r="U49" s="13" t="e">
        <f t="shared" si="9"/>
        <v>#VALUE!</v>
      </c>
      <c r="V49" s="13" t="e">
        <f t="shared" si="10"/>
        <v>#VALUE!</v>
      </c>
      <c r="W49" s="13" t="e">
        <f t="shared" si="11"/>
        <v>#VALUE!</v>
      </c>
      <c r="X49" s="13" t="e">
        <f t="shared" si="12"/>
        <v>#VALUE!</v>
      </c>
      <c r="Y49" s="13" t="e">
        <f t="shared" si="13"/>
        <v>#VALUE!</v>
      </c>
      <c r="Z49" s="13" t="e">
        <f t="shared" si="14"/>
        <v>#VALUE!</v>
      </c>
      <c r="AA49" s="13" t="e">
        <f t="shared" si="15"/>
        <v>#VALUE!</v>
      </c>
      <c r="AB49" s="13" t="e">
        <f t="shared" si="24"/>
        <v>#VALUE!</v>
      </c>
      <c r="AC49" s="13" t="e">
        <f t="shared" si="16"/>
        <v>#VALUE!</v>
      </c>
      <c r="AD49" s="13">
        <f t="shared" si="25"/>
        <v>4.8478636741638184</v>
      </c>
      <c r="AE49" s="13">
        <f t="shared" si="26"/>
        <v>11.166592905109599</v>
      </c>
      <c r="AG49">
        <f t="shared" si="27"/>
        <v>1983</v>
      </c>
      <c r="AH49">
        <f t="shared" si="28"/>
        <v>1</v>
      </c>
      <c r="AI49" s="76" t="s">
        <v>97</v>
      </c>
      <c r="AJ49" s="2">
        <f t="shared" si="29"/>
        <v>53.175871782877103</v>
      </c>
    </row>
    <row r="50" spans="1:36" x14ac:dyDescent="0.2">
      <c r="A50" s="61">
        <v>30621</v>
      </c>
      <c r="B50" s="74">
        <v>25.871213912963867</v>
      </c>
      <c r="C50" s="58">
        <v>17.785921509445199</v>
      </c>
      <c r="D50" s="71" t="e">
        <f t="shared" si="17"/>
        <v>#VALUE!</v>
      </c>
      <c r="E50" s="76" t="s">
        <v>97</v>
      </c>
      <c r="F50" s="2">
        <f t="shared" si="18"/>
        <v>813.69821735928247</v>
      </c>
      <c r="G50" s="2">
        <f t="shared" si="19"/>
        <v>3.4519629110355936</v>
      </c>
      <c r="H50" s="2">
        <f t="shared" si="6"/>
        <v>803.01809144007041</v>
      </c>
      <c r="I50" s="2">
        <f t="shared" si="7"/>
        <v>790.35820836667199</v>
      </c>
      <c r="J50" s="2">
        <f t="shared" si="30"/>
        <v>12.659883073398419</v>
      </c>
      <c r="K50" s="2">
        <f t="shared" si="31"/>
        <v>16.111845984434012</v>
      </c>
      <c r="L50" s="2">
        <f t="shared" si="32"/>
        <v>34.024535227381975</v>
      </c>
      <c r="M50" s="2">
        <f t="shared" si="35"/>
        <v>-6.760267645778252</v>
      </c>
      <c r="N50" s="2">
        <f t="shared" si="8"/>
        <v>27.264267581603722</v>
      </c>
      <c r="O50" s="2">
        <f t="shared" si="33"/>
        <v>18.746001086486856</v>
      </c>
      <c r="P50" s="2">
        <f t="shared" si="34"/>
        <v>8.5182664951168636</v>
      </c>
      <c r="Q50">
        <f t="shared" si="20"/>
        <v>59.41490880344012</v>
      </c>
      <c r="R50" s="13" t="e">
        <f t="shared" si="21"/>
        <v>#VALUE!</v>
      </c>
      <c r="S50" s="13" t="e">
        <f t="shared" si="22"/>
        <v>#VALUE!</v>
      </c>
      <c r="T50" s="13" t="e">
        <f t="shared" si="23"/>
        <v>#VALUE!</v>
      </c>
      <c r="U50" s="13" t="e">
        <f t="shared" si="9"/>
        <v>#VALUE!</v>
      </c>
      <c r="V50" s="13" t="e">
        <f t="shared" si="10"/>
        <v>#VALUE!</v>
      </c>
      <c r="W50" s="13" t="e">
        <f t="shared" si="11"/>
        <v>#VALUE!</v>
      </c>
      <c r="X50" s="13" t="e">
        <f t="shared" si="12"/>
        <v>#VALUE!</v>
      </c>
      <c r="Y50" s="13" t="e">
        <f t="shared" si="13"/>
        <v>#VALUE!</v>
      </c>
      <c r="Z50" s="13" t="e">
        <f t="shared" si="14"/>
        <v>#VALUE!</v>
      </c>
      <c r="AA50" s="13" t="e">
        <f t="shared" si="15"/>
        <v>#VALUE!</v>
      </c>
      <c r="AB50" s="13" t="e">
        <f t="shared" si="24"/>
        <v>#VALUE!</v>
      </c>
      <c r="AC50" s="13" t="e">
        <f t="shared" si="16"/>
        <v>#VALUE!</v>
      </c>
      <c r="AD50" s="13">
        <f t="shared" si="25"/>
        <v>25.871213912963867</v>
      </c>
      <c r="AE50" s="13">
        <f t="shared" si="26"/>
        <v>17.785921509445199</v>
      </c>
      <c r="AG50">
        <f t="shared" si="27"/>
        <v>1983</v>
      </c>
      <c r="AH50">
        <f t="shared" si="28"/>
        <v>1</v>
      </c>
      <c r="AI50" s="76" t="s">
        <v>97</v>
      </c>
      <c r="AJ50" s="2">
        <f t="shared" si="29"/>
        <v>59.41490880344012</v>
      </c>
    </row>
    <row r="51" spans="1:36" x14ac:dyDescent="0.2">
      <c r="A51" s="61">
        <v>30651</v>
      </c>
      <c r="B51" s="74">
        <v>13.73636531829834</v>
      </c>
      <c r="C51" s="58">
        <v>10.910185320195801</v>
      </c>
      <c r="D51" s="71" t="e">
        <f t="shared" si="17"/>
        <v>#VALUE!</v>
      </c>
      <c r="E51" s="76" t="s">
        <v>97</v>
      </c>
      <c r="F51" s="2">
        <f t="shared" si="18"/>
        <v>802.28993401537036</v>
      </c>
      <c r="G51" s="2">
        <f t="shared" si="19"/>
        <v>1.8046396695999647</v>
      </c>
      <c r="H51" s="2">
        <f t="shared" si="6"/>
        <v>795.79718370951502</v>
      </c>
      <c r="I51" s="2">
        <f t="shared" si="7"/>
        <v>783.57636134757104</v>
      </c>
      <c r="J51" s="2">
        <f t="shared" si="30"/>
        <v>12.220822361943988</v>
      </c>
      <c r="K51" s="2">
        <f t="shared" si="31"/>
        <v>14.025462031543952</v>
      </c>
      <c r="L51" s="2">
        <f t="shared" si="32"/>
        <v>32.771463118030809</v>
      </c>
      <c r="M51" s="2">
        <f t="shared" si="35"/>
        <v>-6.5112972254018269</v>
      </c>
      <c r="N51" s="2">
        <f t="shared" si="8"/>
        <v>26.260165892628983</v>
      </c>
      <c r="O51" s="2">
        <f t="shared" si="33"/>
        <v>18.265788585648622</v>
      </c>
      <c r="P51" s="2">
        <f t="shared" si="34"/>
        <v>7.9943773069803621</v>
      </c>
      <c r="Q51">
        <f t="shared" si="20"/>
        <v>55.760781716188021</v>
      </c>
      <c r="R51" s="13" t="e">
        <f t="shared" si="21"/>
        <v>#VALUE!</v>
      </c>
      <c r="S51" s="13" t="e">
        <f t="shared" si="22"/>
        <v>#VALUE!</v>
      </c>
      <c r="T51" s="13" t="e">
        <f t="shared" si="23"/>
        <v>#VALUE!</v>
      </c>
      <c r="U51" s="13" t="e">
        <f t="shared" si="9"/>
        <v>#VALUE!</v>
      </c>
      <c r="V51" s="13" t="e">
        <f t="shared" si="10"/>
        <v>#VALUE!</v>
      </c>
      <c r="W51" s="13" t="e">
        <f t="shared" si="11"/>
        <v>#VALUE!</v>
      </c>
      <c r="X51" s="13" t="e">
        <f t="shared" si="12"/>
        <v>#VALUE!</v>
      </c>
      <c r="Y51" s="13" t="e">
        <f t="shared" si="13"/>
        <v>#VALUE!</v>
      </c>
      <c r="Z51" s="13" t="e">
        <f t="shared" si="14"/>
        <v>#VALUE!</v>
      </c>
      <c r="AA51" s="13" t="e">
        <f t="shared" si="15"/>
        <v>#VALUE!</v>
      </c>
      <c r="AB51" s="13" t="e">
        <f t="shared" si="24"/>
        <v>#VALUE!</v>
      </c>
      <c r="AC51" s="13" t="e">
        <f t="shared" si="16"/>
        <v>#VALUE!</v>
      </c>
      <c r="AD51" s="13">
        <f t="shared" si="25"/>
        <v>13.73636531829834</v>
      </c>
      <c r="AE51" s="13">
        <f t="shared" si="26"/>
        <v>10.910185320195801</v>
      </c>
      <c r="AG51">
        <f t="shared" si="27"/>
        <v>1983</v>
      </c>
      <c r="AH51">
        <f t="shared" si="28"/>
        <v>1</v>
      </c>
      <c r="AI51" s="76" t="s">
        <v>97</v>
      </c>
      <c r="AJ51" s="2">
        <f t="shared" si="29"/>
        <v>55.760781716188021</v>
      </c>
    </row>
    <row r="52" spans="1:36" x14ac:dyDescent="0.2">
      <c r="A52" s="61">
        <v>30682</v>
      </c>
      <c r="B52" s="74">
        <v>54.817291259765625</v>
      </c>
      <c r="C52" s="58">
        <v>18.1705701422601</v>
      </c>
      <c r="D52" s="71" t="e">
        <f t="shared" si="17"/>
        <v>#VALUE!</v>
      </c>
      <c r="E52" s="76" t="s">
        <v>97</v>
      </c>
      <c r="F52" s="2">
        <f t="shared" si="18"/>
        <v>830.98912092150113</v>
      </c>
      <c r="G52" s="2">
        <f t="shared" si="19"/>
        <v>7.4045316858355363</v>
      </c>
      <c r="H52" s="2">
        <f t="shared" si="6"/>
        <v>819.90048392620452</v>
      </c>
      <c r="I52" s="2">
        <f t="shared" si="7"/>
        <v>806.16950865724016</v>
      </c>
      <c r="J52" s="2">
        <f t="shared" si="30"/>
        <v>13.730975268964357</v>
      </c>
      <c r="K52" s="2">
        <f t="shared" si="31"/>
        <v>21.135506954799894</v>
      </c>
      <c r="L52" s="2">
        <f t="shared" si="32"/>
        <v>39.401295540448515</v>
      </c>
      <c r="M52" s="2">
        <f t="shared" si="35"/>
        <v>-7.8285655237835385</v>
      </c>
      <c r="N52" s="2">
        <f t="shared" si="8"/>
        <v>31.572730016664977</v>
      </c>
      <c r="O52" s="2">
        <f t="shared" si="33"/>
        <v>20.68698618742884</v>
      </c>
      <c r="P52" s="2">
        <f t="shared" si="34"/>
        <v>10.885743829236137</v>
      </c>
      <c r="Q52">
        <f t="shared" si="20"/>
        <v>75.928063208922055</v>
      </c>
      <c r="R52" s="13" t="e">
        <f t="shared" si="21"/>
        <v>#VALUE!</v>
      </c>
      <c r="S52" s="13" t="e">
        <f t="shared" si="22"/>
        <v>#VALUE!</v>
      </c>
      <c r="T52" s="13" t="e">
        <f t="shared" si="23"/>
        <v>#VALUE!</v>
      </c>
      <c r="U52" s="13" t="e">
        <f t="shared" si="9"/>
        <v>#VALUE!</v>
      </c>
      <c r="V52" s="13" t="e">
        <f t="shared" si="10"/>
        <v>#VALUE!</v>
      </c>
      <c r="W52" s="13" t="e">
        <f t="shared" si="11"/>
        <v>#VALUE!</v>
      </c>
      <c r="X52" s="13" t="e">
        <f t="shared" si="12"/>
        <v>#VALUE!</v>
      </c>
      <c r="Y52" s="13" t="e">
        <f t="shared" si="13"/>
        <v>#VALUE!</v>
      </c>
      <c r="Z52" s="13" t="e">
        <f t="shared" si="14"/>
        <v>#VALUE!</v>
      </c>
      <c r="AA52" s="13" t="e">
        <f t="shared" si="15"/>
        <v>#VALUE!</v>
      </c>
      <c r="AB52" s="13" t="e">
        <f t="shared" si="24"/>
        <v>#VALUE!</v>
      </c>
      <c r="AC52" s="13" t="e">
        <f t="shared" si="16"/>
        <v>#VALUE!</v>
      </c>
      <c r="AD52" s="13">
        <f t="shared" si="25"/>
        <v>54.817291259765625</v>
      </c>
      <c r="AE52" s="13">
        <f t="shared" si="26"/>
        <v>18.1705701422601</v>
      </c>
      <c r="AG52">
        <f t="shared" si="27"/>
        <v>1984</v>
      </c>
      <c r="AH52">
        <f t="shared" si="28"/>
        <v>0</v>
      </c>
      <c r="AI52" s="76" t="s">
        <v>97</v>
      </c>
      <c r="AJ52" s="2">
        <f t="shared" si="29"/>
        <v>75.928063208922055</v>
      </c>
    </row>
    <row r="53" spans="1:36" x14ac:dyDescent="0.2">
      <c r="A53" s="61">
        <v>30713</v>
      </c>
      <c r="B53" s="74">
        <v>0</v>
      </c>
      <c r="C53" s="58">
        <v>29.301257532559202</v>
      </c>
      <c r="D53" s="71" t="e">
        <f t="shared" si="17"/>
        <v>#VALUE!</v>
      </c>
      <c r="E53" s="76" t="s">
        <v>97</v>
      </c>
      <c r="F53" s="2">
        <f t="shared" si="18"/>
        <v>806.16950865724016</v>
      </c>
      <c r="G53" s="2">
        <f t="shared" si="19"/>
        <v>0</v>
      </c>
      <c r="H53" s="2">
        <f t="shared" si="6"/>
        <v>788.75937399475606</v>
      </c>
      <c r="I53" s="2">
        <f t="shared" si="7"/>
        <v>776.95572323353372</v>
      </c>
      <c r="J53" s="2">
        <f t="shared" si="30"/>
        <v>11.803650761222343</v>
      </c>
      <c r="K53" s="2">
        <f t="shared" si="31"/>
        <v>11.803650761222343</v>
      </c>
      <c r="L53" s="2">
        <f t="shared" si="32"/>
        <v>32.490636948651186</v>
      </c>
      <c r="M53" s="2">
        <f t="shared" si="35"/>
        <v>-6.4555004289354612</v>
      </c>
      <c r="N53" s="2">
        <f t="shared" si="8"/>
        <v>26.035136519715724</v>
      </c>
      <c r="O53" s="2">
        <f t="shared" si="33"/>
        <v>18.156630585748793</v>
      </c>
      <c r="P53" s="2">
        <f t="shared" si="34"/>
        <v>7.8785059339669319</v>
      </c>
      <c r="Q53">
        <f t="shared" si="20"/>
        <v>54.95257888941935</v>
      </c>
      <c r="R53" s="13" t="e">
        <f t="shared" si="21"/>
        <v>#VALUE!</v>
      </c>
      <c r="S53" s="13" t="e">
        <f t="shared" si="22"/>
        <v>#VALUE!</v>
      </c>
      <c r="T53" s="13" t="e">
        <f t="shared" si="23"/>
        <v>#VALUE!</v>
      </c>
      <c r="U53" s="13" t="e">
        <f t="shared" si="9"/>
        <v>#VALUE!</v>
      </c>
      <c r="V53" s="13" t="e">
        <f t="shared" si="10"/>
        <v>#VALUE!</v>
      </c>
      <c r="W53" s="13" t="e">
        <f t="shared" si="11"/>
        <v>#VALUE!</v>
      </c>
      <c r="X53" s="13" t="e">
        <f t="shared" si="12"/>
        <v>#VALUE!</v>
      </c>
      <c r="Y53" s="13" t="e">
        <f t="shared" si="13"/>
        <v>#VALUE!</v>
      </c>
      <c r="Z53" s="13" t="e">
        <f t="shared" si="14"/>
        <v>#VALUE!</v>
      </c>
      <c r="AA53" s="13" t="e">
        <f t="shared" si="15"/>
        <v>#VALUE!</v>
      </c>
      <c r="AB53" s="13" t="e">
        <f t="shared" si="24"/>
        <v>#VALUE!</v>
      </c>
      <c r="AC53" s="13" t="e">
        <f t="shared" si="16"/>
        <v>#VALUE!</v>
      </c>
      <c r="AD53" s="13">
        <f t="shared" si="25"/>
        <v>0</v>
      </c>
      <c r="AE53" s="13">
        <f t="shared" si="26"/>
        <v>29.301257532559202</v>
      </c>
      <c r="AG53">
        <f t="shared" si="27"/>
        <v>1984</v>
      </c>
      <c r="AH53">
        <f t="shared" si="28"/>
        <v>0</v>
      </c>
      <c r="AI53" s="76" t="s">
        <v>97</v>
      </c>
      <c r="AJ53" s="2">
        <f t="shared" si="29"/>
        <v>54.95257888941935</v>
      </c>
    </row>
    <row r="54" spans="1:36" x14ac:dyDescent="0.2">
      <c r="A54" s="61">
        <v>30742</v>
      </c>
      <c r="B54" s="74">
        <v>62.605609893798828</v>
      </c>
      <c r="C54" s="58">
        <v>50.342638791770099</v>
      </c>
      <c r="D54" s="71" t="e">
        <f t="shared" si="17"/>
        <v>#VALUE!</v>
      </c>
      <c r="E54" s="76" t="s">
        <v>97</v>
      </c>
      <c r="F54" s="2">
        <f t="shared" si="18"/>
        <v>831.17086991693964</v>
      </c>
      <c r="G54" s="2">
        <f t="shared" si="19"/>
        <v>8.3904632103929089</v>
      </c>
      <c r="H54" s="2">
        <f t="shared" si="6"/>
        <v>800.72433184888212</v>
      </c>
      <c r="I54" s="2">
        <f t="shared" si="7"/>
        <v>788.20514032020674</v>
      </c>
      <c r="J54" s="2">
        <f t="shared" si="30"/>
        <v>12.519191528675378</v>
      </c>
      <c r="K54" s="2">
        <f t="shared" si="31"/>
        <v>20.909654739068287</v>
      </c>
      <c r="L54" s="2">
        <f t="shared" si="32"/>
        <v>39.06628532481708</v>
      </c>
      <c r="M54" s="2">
        <f t="shared" si="35"/>
        <v>-7.7620030062765908</v>
      </c>
      <c r="N54" s="2">
        <f t="shared" si="8"/>
        <v>31.304282318540491</v>
      </c>
      <c r="O54" s="2">
        <f t="shared" si="33"/>
        <v>20.571400282843314</v>
      </c>
      <c r="P54" s="2">
        <f t="shared" si="34"/>
        <v>10.732882035697179</v>
      </c>
      <c r="Q54">
        <f t="shared" si="20"/>
        <v>74.861852198987819</v>
      </c>
      <c r="R54" s="13" t="e">
        <f t="shared" si="21"/>
        <v>#VALUE!</v>
      </c>
      <c r="S54" s="13" t="e">
        <f t="shared" si="22"/>
        <v>#VALUE!</v>
      </c>
      <c r="T54" s="13" t="e">
        <f t="shared" si="23"/>
        <v>#VALUE!</v>
      </c>
      <c r="U54" s="13" t="e">
        <f t="shared" si="9"/>
        <v>#VALUE!</v>
      </c>
      <c r="V54" s="13" t="e">
        <f t="shared" si="10"/>
        <v>#VALUE!</v>
      </c>
      <c r="W54" s="13" t="e">
        <f t="shared" si="11"/>
        <v>#VALUE!</v>
      </c>
      <c r="X54" s="13" t="e">
        <f t="shared" si="12"/>
        <v>#VALUE!</v>
      </c>
      <c r="Y54" s="13" t="e">
        <f t="shared" si="13"/>
        <v>#VALUE!</v>
      </c>
      <c r="Z54" s="13" t="e">
        <f t="shared" si="14"/>
        <v>#VALUE!</v>
      </c>
      <c r="AA54" s="13" t="e">
        <f t="shared" si="15"/>
        <v>#VALUE!</v>
      </c>
      <c r="AB54" s="13" t="e">
        <f t="shared" si="24"/>
        <v>#VALUE!</v>
      </c>
      <c r="AC54" s="13" t="e">
        <f t="shared" si="16"/>
        <v>#VALUE!</v>
      </c>
      <c r="AD54" s="13">
        <f t="shared" si="25"/>
        <v>62.605609893798828</v>
      </c>
      <c r="AE54" s="13">
        <f t="shared" si="26"/>
        <v>50.342638791770099</v>
      </c>
      <c r="AG54">
        <f t="shared" si="27"/>
        <v>1984</v>
      </c>
      <c r="AH54">
        <f t="shared" si="28"/>
        <v>0</v>
      </c>
      <c r="AI54" s="76" t="s">
        <v>97</v>
      </c>
      <c r="AJ54" s="2">
        <f t="shared" si="29"/>
        <v>74.861852198987819</v>
      </c>
    </row>
    <row r="55" spans="1:36" x14ac:dyDescent="0.2">
      <c r="A55" s="61">
        <v>30773</v>
      </c>
      <c r="B55" s="74">
        <v>26.117166519165039</v>
      </c>
      <c r="C55" s="58">
        <v>63.9230028999064</v>
      </c>
      <c r="D55" s="71" t="e">
        <f t="shared" si="17"/>
        <v>#VALUE!</v>
      </c>
      <c r="E55" s="76" t="s">
        <v>97</v>
      </c>
      <c r="F55" s="2">
        <f t="shared" si="18"/>
        <v>810.86312949135458</v>
      </c>
      <c r="G55" s="2">
        <f t="shared" si="19"/>
        <v>3.4591773480171923</v>
      </c>
      <c r="H55" s="2">
        <f t="shared" si="6"/>
        <v>773.09006077954336</v>
      </c>
      <c r="I55" s="2">
        <f t="shared" si="7"/>
        <v>762.17788710799084</v>
      </c>
      <c r="J55" s="2">
        <f t="shared" si="30"/>
        <v>10.912173671552523</v>
      </c>
      <c r="K55" s="2">
        <f t="shared" si="31"/>
        <v>14.371351019569715</v>
      </c>
      <c r="L55" s="2">
        <f t="shared" si="32"/>
        <v>34.942751302413029</v>
      </c>
      <c r="M55" s="2">
        <f t="shared" si="35"/>
        <v>-6.9427061826276963</v>
      </c>
      <c r="N55" s="2">
        <f t="shared" si="8"/>
        <v>28.000045119785334</v>
      </c>
      <c r="O55" s="2">
        <f t="shared" si="33"/>
        <v>19.090930066005157</v>
      </c>
      <c r="P55" s="2">
        <f t="shared" si="34"/>
        <v>8.9091150537801784</v>
      </c>
      <c r="Q55">
        <f t="shared" si="20"/>
        <v>62.141077500116744</v>
      </c>
      <c r="R55" s="13" t="e">
        <f t="shared" si="21"/>
        <v>#VALUE!</v>
      </c>
      <c r="S55" s="13" t="e">
        <f t="shared" si="22"/>
        <v>#VALUE!</v>
      </c>
      <c r="T55" s="13" t="e">
        <f t="shared" si="23"/>
        <v>#VALUE!</v>
      </c>
      <c r="U55" s="13" t="e">
        <f t="shared" si="9"/>
        <v>#VALUE!</v>
      </c>
      <c r="V55" s="13" t="e">
        <f t="shared" si="10"/>
        <v>#VALUE!</v>
      </c>
      <c r="W55" s="13" t="e">
        <f t="shared" si="11"/>
        <v>#VALUE!</v>
      </c>
      <c r="X55" s="13" t="e">
        <f t="shared" si="12"/>
        <v>#VALUE!</v>
      </c>
      <c r="Y55" s="13" t="e">
        <f t="shared" si="13"/>
        <v>#VALUE!</v>
      </c>
      <c r="Z55" s="13" t="e">
        <f t="shared" si="14"/>
        <v>#VALUE!</v>
      </c>
      <c r="AA55" s="13" t="e">
        <f t="shared" si="15"/>
        <v>#VALUE!</v>
      </c>
      <c r="AB55" s="13" t="e">
        <f t="shared" si="24"/>
        <v>#VALUE!</v>
      </c>
      <c r="AC55" s="13" t="e">
        <f t="shared" si="16"/>
        <v>#VALUE!</v>
      </c>
      <c r="AD55" s="13">
        <f t="shared" si="25"/>
        <v>26.117166519165039</v>
      </c>
      <c r="AE55" s="13">
        <f t="shared" si="26"/>
        <v>63.9230028999064</v>
      </c>
      <c r="AG55">
        <f t="shared" si="27"/>
        <v>1984</v>
      </c>
      <c r="AH55">
        <f t="shared" si="28"/>
        <v>0</v>
      </c>
      <c r="AI55" s="76" t="s">
        <v>97</v>
      </c>
      <c r="AJ55" s="2">
        <f t="shared" si="29"/>
        <v>62.141077500116744</v>
      </c>
    </row>
    <row r="56" spans="1:36" x14ac:dyDescent="0.2">
      <c r="A56" s="61">
        <v>30803</v>
      </c>
      <c r="B56" s="74">
        <v>0</v>
      </c>
      <c r="C56" s="58">
        <v>42.112387985681401</v>
      </c>
      <c r="D56" s="71" t="e">
        <f t="shared" si="17"/>
        <v>#VALUE!</v>
      </c>
      <c r="E56" s="76" t="s">
        <v>97</v>
      </c>
      <c r="F56" s="2">
        <f t="shared" si="18"/>
        <v>762.17788710799084</v>
      </c>
      <c r="G56" s="2">
        <f t="shared" si="19"/>
        <v>0</v>
      </c>
      <c r="H56" s="2">
        <f t="shared" si="6"/>
        <v>738.32890973507017</v>
      </c>
      <c r="I56" s="2">
        <f t="shared" si="7"/>
        <v>729.21803888133559</v>
      </c>
      <c r="J56" s="2">
        <f t="shared" si="30"/>
        <v>9.1108708537345819</v>
      </c>
      <c r="K56" s="2">
        <f t="shared" si="31"/>
        <v>9.1108708537345819</v>
      </c>
      <c r="L56" s="2">
        <f t="shared" si="32"/>
        <v>28.201800919739739</v>
      </c>
      <c r="M56" s="2">
        <f t="shared" si="35"/>
        <v>-5.6033600763770268</v>
      </c>
      <c r="N56" s="2">
        <f t="shared" si="8"/>
        <v>22.598440843362713</v>
      </c>
      <c r="O56" s="2">
        <f t="shared" si="33"/>
        <v>16.415642193211184</v>
      </c>
      <c r="P56" s="2">
        <f t="shared" si="34"/>
        <v>6.1827986501515309</v>
      </c>
      <c r="Q56">
        <f t="shared" si="20"/>
        <v>43.125020584806933</v>
      </c>
      <c r="R56" s="13" t="e">
        <f t="shared" si="21"/>
        <v>#VALUE!</v>
      </c>
      <c r="S56" s="13" t="e">
        <f t="shared" si="22"/>
        <v>#VALUE!</v>
      </c>
      <c r="T56" s="13" t="e">
        <f t="shared" si="23"/>
        <v>#VALUE!</v>
      </c>
      <c r="U56" s="13" t="e">
        <f t="shared" si="9"/>
        <v>#VALUE!</v>
      </c>
      <c r="V56" s="13" t="e">
        <f t="shared" si="10"/>
        <v>#VALUE!</v>
      </c>
      <c r="W56" s="13" t="e">
        <f t="shared" si="11"/>
        <v>#VALUE!</v>
      </c>
      <c r="X56" s="13" t="e">
        <f t="shared" si="12"/>
        <v>#VALUE!</v>
      </c>
      <c r="Y56" s="13" t="e">
        <f t="shared" si="13"/>
        <v>#VALUE!</v>
      </c>
      <c r="Z56" s="13" t="e">
        <f t="shared" si="14"/>
        <v>#VALUE!</v>
      </c>
      <c r="AA56" s="13" t="e">
        <f t="shared" si="15"/>
        <v>#VALUE!</v>
      </c>
      <c r="AB56" s="13" t="e">
        <f t="shared" si="24"/>
        <v>#VALUE!</v>
      </c>
      <c r="AC56" s="13" t="e">
        <f t="shared" si="16"/>
        <v>#VALUE!</v>
      </c>
      <c r="AD56" s="13">
        <f t="shared" si="25"/>
        <v>0</v>
      </c>
      <c r="AE56" s="13">
        <f t="shared" si="26"/>
        <v>42.112387985681401</v>
      </c>
      <c r="AG56">
        <f t="shared" si="27"/>
        <v>1984</v>
      </c>
      <c r="AH56">
        <f t="shared" si="28"/>
        <v>0</v>
      </c>
      <c r="AI56" s="76" t="s">
        <v>97</v>
      </c>
      <c r="AJ56" s="2">
        <f t="shared" si="29"/>
        <v>43.125020584806933</v>
      </c>
    </row>
    <row r="57" spans="1:36" x14ac:dyDescent="0.2">
      <c r="A57" s="61">
        <v>30834</v>
      </c>
      <c r="B57" s="74">
        <v>0</v>
      </c>
      <c r="C57" s="58">
        <v>19.804913364307101</v>
      </c>
      <c r="D57" s="71" t="e">
        <f t="shared" si="17"/>
        <v>#VALUE!</v>
      </c>
      <c r="E57" s="76" t="s">
        <v>97</v>
      </c>
      <c r="F57" s="2">
        <f t="shared" si="18"/>
        <v>729.21803888133559</v>
      </c>
      <c r="G57" s="2">
        <f t="shared" si="19"/>
        <v>0</v>
      </c>
      <c r="H57" s="2">
        <f t="shared" si="6"/>
        <v>718.31886852935156</v>
      </c>
      <c r="I57" s="2">
        <f t="shared" si="7"/>
        <v>710.14040596706855</v>
      </c>
      <c r="J57" s="2">
        <f t="shared" si="30"/>
        <v>8.1784625622830163</v>
      </c>
      <c r="K57" s="2">
        <f t="shared" si="31"/>
        <v>8.1784625622830163</v>
      </c>
      <c r="L57" s="2">
        <f t="shared" si="32"/>
        <v>24.5941047554942</v>
      </c>
      <c r="M57" s="2">
        <f t="shared" si="35"/>
        <v>-4.8865540570748189</v>
      </c>
      <c r="N57" s="2">
        <f t="shared" si="8"/>
        <v>19.707550698419382</v>
      </c>
      <c r="O57" s="2">
        <f t="shared" si="33"/>
        <v>14.834893702593865</v>
      </c>
      <c r="P57" s="2">
        <f t="shared" si="34"/>
        <v>4.8726569958255173</v>
      </c>
      <c r="Q57">
        <f t="shared" si="20"/>
        <v>33.986782545882981</v>
      </c>
      <c r="R57" s="13" t="e">
        <f t="shared" si="21"/>
        <v>#VALUE!</v>
      </c>
      <c r="S57" s="13" t="e">
        <f t="shared" si="22"/>
        <v>#VALUE!</v>
      </c>
      <c r="T57" s="13" t="e">
        <f t="shared" si="23"/>
        <v>#VALUE!</v>
      </c>
      <c r="U57" s="13" t="e">
        <f t="shared" si="9"/>
        <v>#VALUE!</v>
      </c>
      <c r="V57" s="13" t="e">
        <f t="shared" si="10"/>
        <v>#VALUE!</v>
      </c>
      <c r="W57" s="13" t="e">
        <f t="shared" si="11"/>
        <v>#VALUE!</v>
      </c>
      <c r="X57" s="13" t="e">
        <f t="shared" si="12"/>
        <v>#VALUE!</v>
      </c>
      <c r="Y57" s="13" t="e">
        <f t="shared" si="13"/>
        <v>#VALUE!</v>
      </c>
      <c r="Z57" s="13" t="e">
        <f t="shared" si="14"/>
        <v>#VALUE!</v>
      </c>
      <c r="AA57" s="13" t="e">
        <f t="shared" si="15"/>
        <v>#VALUE!</v>
      </c>
      <c r="AB57" s="13" t="e">
        <f t="shared" si="24"/>
        <v>#VALUE!</v>
      </c>
      <c r="AC57" s="13" t="e">
        <f t="shared" si="16"/>
        <v>#VALUE!</v>
      </c>
      <c r="AD57" s="13">
        <f t="shared" si="25"/>
        <v>0</v>
      </c>
      <c r="AE57" s="13">
        <f t="shared" si="26"/>
        <v>19.804913364307101</v>
      </c>
      <c r="AG57">
        <f t="shared" si="27"/>
        <v>1984</v>
      </c>
      <c r="AH57">
        <f t="shared" si="28"/>
        <v>0</v>
      </c>
      <c r="AI57" s="76" t="s">
        <v>97</v>
      </c>
      <c r="AJ57" s="2">
        <f t="shared" si="29"/>
        <v>33.986782545882981</v>
      </c>
    </row>
    <row r="58" spans="1:36" x14ac:dyDescent="0.2">
      <c r="A58" s="61">
        <v>30864</v>
      </c>
      <c r="B58" s="74">
        <v>0</v>
      </c>
      <c r="C58" s="58">
        <v>20.726248915428901</v>
      </c>
      <c r="D58" s="71" t="e">
        <f t="shared" si="17"/>
        <v>#VALUE!</v>
      </c>
      <c r="E58" s="76" t="s">
        <v>97</v>
      </c>
      <c r="F58" s="2">
        <f t="shared" si="18"/>
        <v>710.14040596706855</v>
      </c>
      <c r="G58" s="2">
        <f t="shared" si="19"/>
        <v>0</v>
      </c>
      <c r="H58" s="2">
        <f t="shared" si="6"/>
        <v>698.97883000816068</v>
      </c>
      <c r="I58" s="2">
        <f t="shared" si="7"/>
        <v>691.6331642787701</v>
      </c>
      <c r="J58" s="2">
        <f t="shared" si="30"/>
        <v>7.3456657293905891</v>
      </c>
      <c r="K58" s="2">
        <f t="shared" si="31"/>
        <v>7.3456657293905891</v>
      </c>
      <c r="L58" s="2">
        <f t="shared" si="32"/>
        <v>22.180559431984456</v>
      </c>
      <c r="M58" s="2">
        <f t="shared" si="35"/>
        <v>-4.4070115077614194</v>
      </c>
      <c r="N58" s="2">
        <f t="shared" si="8"/>
        <v>17.773547924223038</v>
      </c>
      <c r="O58" s="2">
        <f t="shared" si="33"/>
        <v>13.711768382900809</v>
      </c>
      <c r="P58" s="2">
        <f t="shared" si="34"/>
        <v>4.0617795413222293</v>
      </c>
      <c r="Q58">
        <f t="shared" si="20"/>
        <v>28.330912300722549</v>
      </c>
      <c r="R58" s="13" t="e">
        <f t="shared" si="21"/>
        <v>#VALUE!</v>
      </c>
      <c r="S58" s="13" t="e">
        <f t="shared" si="22"/>
        <v>#VALUE!</v>
      </c>
      <c r="T58" s="13" t="e">
        <f t="shared" si="23"/>
        <v>#VALUE!</v>
      </c>
      <c r="U58" s="13" t="e">
        <f t="shared" si="9"/>
        <v>#VALUE!</v>
      </c>
      <c r="V58" s="13" t="e">
        <f t="shared" si="10"/>
        <v>#VALUE!</v>
      </c>
      <c r="W58" s="13" t="e">
        <f t="shared" si="11"/>
        <v>#VALUE!</v>
      </c>
      <c r="X58" s="13" t="e">
        <f t="shared" si="12"/>
        <v>#VALUE!</v>
      </c>
      <c r="Y58" s="13" t="e">
        <f t="shared" si="13"/>
        <v>#VALUE!</v>
      </c>
      <c r="Z58" s="13" t="e">
        <f t="shared" si="14"/>
        <v>#VALUE!</v>
      </c>
      <c r="AA58" s="13" t="e">
        <f t="shared" si="15"/>
        <v>#VALUE!</v>
      </c>
      <c r="AB58" s="13" t="e">
        <f t="shared" si="24"/>
        <v>#VALUE!</v>
      </c>
      <c r="AC58" s="13" t="e">
        <f t="shared" si="16"/>
        <v>#VALUE!</v>
      </c>
      <c r="AD58" s="13">
        <f t="shared" si="25"/>
        <v>0</v>
      </c>
      <c r="AE58" s="13">
        <f t="shared" si="26"/>
        <v>20.726248915428901</v>
      </c>
      <c r="AG58">
        <f t="shared" si="27"/>
        <v>1984</v>
      </c>
      <c r="AH58">
        <f t="shared" si="28"/>
        <v>0</v>
      </c>
      <c r="AI58" s="76" t="s">
        <v>97</v>
      </c>
      <c r="AJ58" s="2">
        <f t="shared" si="29"/>
        <v>28.330912300722549</v>
      </c>
    </row>
    <row r="59" spans="1:36" x14ac:dyDescent="0.2">
      <c r="A59" s="61">
        <v>30895</v>
      </c>
      <c r="B59" s="74">
        <v>0</v>
      </c>
      <c r="C59" s="58">
        <v>18.3681263451764</v>
      </c>
      <c r="D59" s="71" t="e">
        <f t="shared" si="17"/>
        <v>#VALUE!</v>
      </c>
      <c r="E59" s="76" t="s">
        <v>97</v>
      </c>
      <c r="F59" s="2">
        <f t="shared" si="18"/>
        <v>691.6331642787701</v>
      </c>
      <c r="G59" s="2">
        <f t="shared" si="19"/>
        <v>0</v>
      </c>
      <c r="H59" s="2">
        <f t="shared" si="6"/>
        <v>681.9445091172787</v>
      </c>
      <c r="I59" s="2">
        <f t="shared" si="7"/>
        <v>675.27922689892262</v>
      </c>
      <c r="J59" s="2">
        <f t="shared" si="30"/>
        <v>6.6652822183560829</v>
      </c>
      <c r="K59" s="2">
        <f t="shared" si="31"/>
        <v>6.6652822183560829</v>
      </c>
      <c r="L59" s="2">
        <f t="shared" si="32"/>
        <v>20.37705060125689</v>
      </c>
      <c r="M59" s="2">
        <f t="shared" si="35"/>
        <v>-4.048675903299408</v>
      </c>
      <c r="N59" s="2">
        <f t="shared" si="8"/>
        <v>16.328374697957482</v>
      </c>
      <c r="O59" s="2">
        <f t="shared" si="33"/>
        <v>12.835364119231867</v>
      </c>
      <c r="P59" s="2">
        <f t="shared" si="34"/>
        <v>3.4930105787256154</v>
      </c>
      <c r="Q59">
        <f t="shared" si="20"/>
        <v>24.363748786611165</v>
      </c>
      <c r="R59" s="13" t="e">
        <f t="shared" si="21"/>
        <v>#VALUE!</v>
      </c>
      <c r="S59" s="13" t="e">
        <f t="shared" si="22"/>
        <v>#VALUE!</v>
      </c>
      <c r="T59" s="13" t="e">
        <f t="shared" si="23"/>
        <v>#VALUE!</v>
      </c>
      <c r="U59" s="13" t="e">
        <f t="shared" si="9"/>
        <v>#VALUE!</v>
      </c>
      <c r="V59" s="13" t="e">
        <f t="shared" si="10"/>
        <v>#VALUE!</v>
      </c>
      <c r="W59" s="13" t="e">
        <f t="shared" si="11"/>
        <v>#VALUE!</v>
      </c>
      <c r="X59" s="13" t="e">
        <f t="shared" si="12"/>
        <v>#VALUE!</v>
      </c>
      <c r="Y59" s="13" t="e">
        <f t="shared" si="13"/>
        <v>#VALUE!</v>
      </c>
      <c r="Z59" s="13" t="e">
        <f t="shared" si="14"/>
        <v>#VALUE!</v>
      </c>
      <c r="AA59" s="13" t="e">
        <f t="shared" si="15"/>
        <v>#VALUE!</v>
      </c>
      <c r="AB59" s="13" t="e">
        <f t="shared" si="24"/>
        <v>#VALUE!</v>
      </c>
      <c r="AC59" s="13" t="e">
        <f t="shared" si="16"/>
        <v>#VALUE!</v>
      </c>
      <c r="AD59" s="13">
        <f t="shared" si="25"/>
        <v>0</v>
      </c>
      <c r="AE59" s="13">
        <f t="shared" si="26"/>
        <v>18.3681263451764</v>
      </c>
      <c r="AG59">
        <f t="shared" si="27"/>
        <v>1984</v>
      </c>
      <c r="AH59">
        <f t="shared" si="28"/>
        <v>0</v>
      </c>
      <c r="AI59" s="76" t="s">
        <v>97</v>
      </c>
      <c r="AJ59" s="2">
        <f t="shared" si="29"/>
        <v>24.363748786611165</v>
      </c>
    </row>
    <row r="60" spans="1:36" x14ac:dyDescent="0.2">
      <c r="A60" s="61">
        <v>30926</v>
      </c>
      <c r="B60" s="74">
        <v>1.4952694177627563</v>
      </c>
      <c r="C60" s="58">
        <v>13.922559285405001</v>
      </c>
      <c r="D60" s="71" t="e">
        <f t="shared" si="17"/>
        <v>#VALUE!</v>
      </c>
      <c r="E60" s="76" t="s">
        <v>97</v>
      </c>
      <c r="F60" s="2">
        <f t="shared" si="18"/>
        <v>676.63295521617374</v>
      </c>
      <c r="G60" s="2">
        <f t="shared" si="19"/>
        <v>0.14154110051163116</v>
      </c>
      <c r="H60" s="2">
        <f t="shared" si="6"/>
        <v>669.40965451789759</v>
      </c>
      <c r="I60" s="2">
        <f t="shared" si="7"/>
        <v>663.21457048942705</v>
      </c>
      <c r="J60" s="2">
        <f t="shared" si="30"/>
        <v>6.1950840284705464</v>
      </c>
      <c r="K60" s="2">
        <f t="shared" si="31"/>
        <v>6.3366251289821776</v>
      </c>
      <c r="L60" s="2">
        <f t="shared" si="32"/>
        <v>19.171989248214047</v>
      </c>
      <c r="M60" s="2">
        <f t="shared" si="35"/>
        <v>-3.8092446451878437</v>
      </c>
      <c r="N60" s="2">
        <f t="shared" si="8"/>
        <v>15.362744603026202</v>
      </c>
      <c r="O60" s="2">
        <f t="shared" si="33"/>
        <v>12.231039103431996</v>
      </c>
      <c r="P60" s="2">
        <f t="shared" si="34"/>
        <v>3.1317054995942057</v>
      </c>
      <c r="Q60">
        <f t="shared" si="20"/>
        <v>21.843645859669586</v>
      </c>
      <c r="R60" s="13" t="e">
        <f t="shared" si="21"/>
        <v>#VALUE!</v>
      </c>
      <c r="S60" s="13" t="e">
        <f t="shared" si="22"/>
        <v>#VALUE!</v>
      </c>
      <c r="T60" s="13" t="e">
        <f t="shared" si="23"/>
        <v>#VALUE!</v>
      </c>
      <c r="U60" s="13" t="e">
        <f t="shared" si="9"/>
        <v>#VALUE!</v>
      </c>
      <c r="V60" s="13" t="e">
        <f t="shared" si="10"/>
        <v>#VALUE!</v>
      </c>
      <c r="W60" s="13" t="e">
        <f t="shared" si="11"/>
        <v>#VALUE!</v>
      </c>
      <c r="X60" s="13" t="e">
        <f t="shared" si="12"/>
        <v>#VALUE!</v>
      </c>
      <c r="Y60" s="13" t="e">
        <f t="shared" si="13"/>
        <v>#VALUE!</v>
      </c>
      <c r="Z60" s="13" t="e">
        <f t="shared" si="14"/>
        <v>#VALUE!</v>
      </c>
      <c r="AA60" s="13" t="e">
        <f t="shared" si="15"/>
        <v>#VALUE!</v>
      </c>
      <c r="AB60" s="13" t="e">
        <f t="shared" si="24"/>
        <v>#VALUE!</v>
      </c>
      <c r="AC60" s="13" t="e">
        <f t="shared" si="16"/>
        <v>#VALUE!</v>
      </c>
      <c r="AD60" s="13">
        <f t="shared" si="25"/>
        <v>1.4952694177627563</v>
      </c>
      <c r="AE60" s="13">
        <f t="shared" si="26"/>
        <v>13.922559285405001</v>
      </c>
      <c r="AG60">
        <f t="shared" si="27"/>
        <v>1984</v>
      </c>
      <c r="AH60">
        <f t="shared" si="28"/>
        <v>0</v>
      </c>
      <c r="AI60" s="76" t="s">
        <v>97</v>
      </c>
      <c r="AJ60" s="2">
        <f t="shared" si="29"/>
        <v>21.843645859669586</v>
      </c>
    </row>
    <row r="61" spans="1:36" x14ac:dyDescent="0.2">
      <c r="A61" s="61">
        <v>30956</v>
      </c>
      <c r="B61" s="74">
        <v>19.400012969970703</v>
      </c>
      <c r="C61" s="58">
        <v>11.166592905109599</v>
      </c>
      <c r="D61" s="71" t="e">
        <f t="shared" si="17"/>
        <v>#VALUE!</v>
      </c>
      <c r="E61" s="76" t="s">
        <v>97</v>
      </c>
      <c r="F61" s="2">
        <f t="shared" si="18"/>
        <v>680.79944159486331</v>
      </c>
      <c r="G61" s="2">
        <f t="shared" si="19"/>
        <v>1.8151418645344393</v>
      </c>
      <c r="H61" s="2">
        <f t="shared" si="6"/>
        <v>674.97172976129843</v>
      </c>
      <c r="I61" s="2">
        <f t="shared" si="7"/>
        <v>668.57112643482765</v>
      </c>
      <c r="J61" s="2">
        <f t="shared" si="30"/>
        <v>6.4006033264707867</v>
      </c>
      <c r="K61" s="2">
        <f t="shared" si="31"/>
        <v>8.2157451910052259</v>
      </c>
      <c r="L61" s="2">
        <f t="shared" si="32"/>
        <v>20.446784294437222</v>
      </c>
      <c r="M61" s="2">
        <f t="shared" si="35"/>
        <v>-4.0625311529502017</v>
      </c>
      <c r="N61" s="2">
        <f t="shared" si="8"/>
        <v>16.384253141487019</v>
      </c>
      <c r="O61" s="2">
        <f t="shared" si="33"/>
        <v>12.869867126517583</v>
      </c>
      <c r="P61" s="2">
        <f t="shared" si="34"/>
        <v>3.5143860149694364</v>
      </c>
      <c r="Q61">
        <f t="shared" si="20"/>
        <v>24.512842454411818</v>
      </c>
      <c r="R61" s="13" t="e">
        <f t="shared" si="21"/>
        <v>#VALUE!</v>
      </c>
      <c r="S61" s="13" t="e">
        <f t="shared" si="22"/>
        <v>#VALUE!</v>
      </c>
      <c r="T61" s="13" t="e">
        <f t="shared" si="23"/>
        <v>#VALUE!</v>
      </c>
      <c r="U61" s="13" t="e">
        <f t="shared" si="9"/>
        <v>#VALUE!</v>
      </c>
      <c r="V61" s="13" t="e">
        <f t="shared" si="10"/>
        <v>#VALUE!</v>
      </c>
      <c r="W61" s="13" t="e">
        <f t="shared" si="11"/>
        <v>#VALUE!</v>
      </c>
      <c r="X61" s="13" t="e">
        <f t="shared" si="12"/>
        <v>#VALUE!</v>
      </c>
      <c r="Y61" s="13" t="e">
        <f t="shared" si="13"/>
        <v>#VALUE!</v>
      </c>
      <c r="Z61" s="13" t="e">
        <f t="shared" si="14"/>
        <v>#VALUE!</v>
      </c>
      <c r="AA61" s="13" t="e">
        <f t="shared" si="15"/>
        <v>#VALUE!</v>
      </c>
      <c r="AB61" s="13" t="e">
        <f t="shared" si="24"/>
        <v>#VALUE!</v>
      </c>
      <c r="AC61" s="13" t="e">
        <f t="shared" si="16"/>
        <v>#VALUE!</v>
      </c>
      <c r="AD61" s="13">
        <f t="shared" si="25"/>
        <v>19.400012969970703</v>
      </c>
      <c r="AE61" s="13">
        <f t="shared" si="26"/>
        <v>11.166592905109599</v>
      </c>
      <c r="AG61">
        <f t="shared" si="27"/>
        <v>1984</v>
      </c>
      <c r="AH61">
        <f t="shared" si="28"/>
        <v>1</v>
      </c>
      <c r="AI61" s="76" t="s">
        <v>97</v>
      </c>
      <c r="AJ61" s="2">
        <f t="shared" si="29"/>
        <v>24.512842454411818</v>
      </c>
    </row>
    <row r="62" spans="1:36" x14ac:dyDescent="0.2">
      <c r="A62" s="61">
        <v>30987</v>
      </c>
      <c r="B62" s="74">
        <v>20.396551132202148</v>
      </c>
      <c r="C62" s="58">
        <v>17.785921509445199</v>
      </c>
      <c r="D62" s="71" t="e">
        <f t="shared" si="17"/>
        <v>#VALUE!</v>
      </c>
      <c r="E62" s="76" t="s">
        <v>97</v>
      </c>
      <c r="F62" s="2">
        <f t="shared" si="18"/>
        <v>687.02624530764615</v>
      </c>
      <c r="G62" s="2">
        <f t="shared" si="19"/>
        <v>1.9414322593836459</v>
      </c>
      <c r="H62" s="2">
        <f t="shared" si="6"/>
        <v>677.69403980992809</v>
      </c>
      <c r="I62" s="2">
        <f t="shared" si="7"/>
        <v>671.19103871653874</v>
      </c>
      <c r="J62" s="2">
        <f t="shared" si="30"/>
        <v>6.5030010933893436</v>
      </c>
      <c r="K62" s="2">
        <f t="shared" si="31"/>
        <v>8.4444333527729896</v>
      </c>
      <c r="L62" s="2">
        <f t="shared" si="32"/>
        <v>21.314300479290573</v>
      </c>
      <c r="M62" s="2">
        <f t="shared" si="35"/>
        <v>-4.2348962288420662</v>
      </c>
      <c r="N62" s="2">
        <f t="shared" si="8"/>
        <v>17.079404250448508</v>
      </c>
      <c r="O62" s="2">
        <f t="shared" si="33"/>
        <v>13.294916651109789</v>
      </c>
      <c r="P62" s="2">
        <f t="shared" si="34"/>
        <v>3.7844875993387195</v>
      </c>
      <c r="Q62">
        <f t="shared" si="20"/>
        <v>26.396801005387569</v>
      </c>
      <c r="R62" s="13" t="e">
        <f t="shared" si="21"/>
        <v>#VALUE!</v>
      </c>
      <c r="S62" s="13" t="e">
        <f t="shared" si="22"/>
        <v>#VALUE!</v>
      </c>
      <c r="T62" s="13" t="e">
        <f t="shared" si="23"/>
        <v>#VALUE!</v>
      </c>
      <c r="U62" s="13" t="e">
        <f t="shared" si="9"/>
        <v>#VALUE!</v>
      </c>
      <c r="V62" s="13" t="e">
        <f t="shared" si="10"/>
        <v>#VALUE!</v>
      </c>
      <c r="W62" s="13" t="e">
        <f t="shared" si="11"/>
        <v>#VALUE!</v>
      </c>
      <c r="X62" s="13" t="e">
        <f t="shared" si="12"/>
        <v>#VALUE!</v>
      </c>
      <c r="Y62" s="13" t="e">
        <f t="shared" si="13"/>
        <v>#VALUE!</v>
      </c>
      <c r="Z62" s="13" t="e">
        <f t="shared" si="14"/>
        <v>#VALUE!</v>
      </c>
      <c r="AA62" s="13" t="e">
        <f t="shared" si="15"/>
        <v>#VALUE!</v>
      </c>
      <c r="AB62" s="13" t="e">
        <f t="shared" si="24"/>
        <v>#VALUE!</v>
      </c>
      <c r="AC62" s="13" t="e">
        <f t="shared" si="16"/>
        <v>#VALUE!</v>
      </c>
      <c r="AD62" s="13">
        <f t="shared" si="25"/>
        <v>20.396551132202148</v>
      </c>
      <c r="AE62" s="13">
        <f t="shared" si="26"/>
        <v>17.785921509445199</v>
      </c>
      <c r="AG62">
        <f t="shared" si="27"/>
        <v>1984</v>
      </c>
      <c r="AH62">
        <f t="shared" si="28"/>
        <v>1</v>
      </c>
      <c r="AI62" s="76" t="s">
        <v>97</v>
      </c>
      <c r="AJ62" s="2">
        <f t="shared" si="29"/>
        <v>26.396801005387569</v>
      </c>
    </row>
    <row r="63" spans="1:36" x14ac:dyDescent="0.2">
      <c r="A63" s="61">
        <v>31017</v>
      </c>
      <c r="B63" s="74">
        <v>33.829292297363281</v>
      </c>
      <c r="C63" s="58">
        <v>10.910185320195801</v>
      </c>
      <c r="D63" s="71" t="e">
        <f t="shared" si="17"/>
        <v>#VALUE!</v>
      </c>
      <c r="E63" s="76" t="s">
        <v>97</v>
      </c>
      <c r="F63" s="2">
        <f t="shared" si="18"/>
        <v>701.7170591116676</v>
      </c>
      <c r="G63" s="2">
        <f t="shared" si="19"/>
        <v>3.3032719022344281</v>
      </c>
      <c r="H63" s="2">
        <f t="shared" si="6"/>
        <v>695.88053263084578</v>
      </c>
      <c r="I63" s="2">
        <f t="shared" si="7"/>
        <v>688.66225062852448</v>
      </c>
      <c r="J63" s="2">
        <f t="shared" si="30"/>
        <v>7.2182820023213026</v>
      </c>
      <c r="K63" s="2">
        <f t="shared" si="31"/>
        <v>10.521553904555731</v>
      </c>
      <c r="L63" s="2">
        <f t="shared" si="32"/>
        <v>23.816470555665518</v>
      </c>
      <c r="M63" s="2">
        <f t="shared" si="35"/>
        <v>-4.7320474551118394</v>
      </c>
      <c r="N63" s="2">
        <f t="shared" si="8"/>
        <v>19.084423100553678</v>
      </c>
      <c r="O63" s="2">
        <f t="shared" si="33"/>
        <v>14.479025592401445</v>
      </c>
      <c r="P63" s="2">
        <f t="shared" si="34"/>
        <v>4.605397508152234</v>
      </c>
      <c r="Q63">
        <f t="shared" si="20"/>
        <v>32.122647619361835</v>
      </c>
      <c r="R63" s="13" t="e">
        <f t="shared" si="21"/>
        <v>#VALUE!</v>
      </c>
      <c r="S63" s="13" t="e">
        <f t="shared" si="22"/>
        <v>#VALUE!</v>
      </c>
      <c r="T63" s="13" t="e">
        <f t="shared" si="23"/>
        <v>#VALUE!</v>
      </c>
      <c r="U63" s="13" t="e">
        <f t="shared" si="9"/>
        <v>#VALUE!</v>
      </c>
      <c r="V63" s="13" t="e">
        <f t="shared" si="10"/>
        <v>#VALUE!</v>
      </c>
      <c r="W63" s="13" t="e">
        <f t="shared" si="11"/>
        <v>#VALUE!</v>
      </c>
      <c r="X63" s="13" t="e">
        <f t="shared" si="12"/>
        <v>#VALUE!</v>
      </c>
      <c r="Y63" s="13" t="e">
        <f t="shared" si="13"/>
        <v>#VALUE!</v>
      </c>
      <c r="Z63" s="13" t="e">
        <f t="shared" si="14"/>
        <v>#VALUE!</v>
      </c>
      <c r="AA63" s="13" t="e">
        <f t="shared" si="15"/>
        <v>#VALUE!</v>
      </c>
      <c r="AB63" s="13" t="e">
        <f t="shared" si="24"/>
        <v>#VALUE!</v>
      </c>
      <c r="AC63" s="13" t="e">
        <f t="shared" si="16"/>
        <v>#VALUE!</v>
      </c>
      <c r="AD63" s="13">
        <f t="shared" si="25"/>
        <v>33.829292297363281</v>
      </c>
      <c r="AE63" s="13">
        <f t="shared" si="26"/>
        <v>10.910185320195801</v>
      </c>
      <c r="AG63">
        <f t="shared" si="27"/>
        <v>1984</v>
      </c>
      <c r="AH63">
        <f t="shared" si="28"/>
        <v>1</v>
      </c>
      <c r="AI63" s="76" t="s">
        <v>97</v>
      </c>
      <c r="AJ63" s="2">
        <f t="shared" si="29"/>
        <v>32.122647619361835</v>
      </c>
    </row>
    <row r="64" spans="1:36" x14ac:dyDescent="0.2">
      <c r="A64" s="61">
        <v>31048</v>
      </c>
      <c r="B64" s="74">
        <v>37.193557739257813</v>
      </c>
      <c r="C64" s="58">
        <v>18.1705701422601</v>
      </c>
      <c r="D64" s="71" t="e">
        <f t="shared" si="17"/>
        <v>#VALUE!</v>
      </c>
      <c r="E64" s="76" t="s">
        <v>97</v>
      </c>
      <c r="F64" s="2">
        <f t="shared" si="18"/>
        <v>722.02128826583828</v>
      </c>
      <c r="G64" s="2">
        <f t="shared" si="19"/>
        <v>3.8345201019440083</v>
      </c>
      <c r="H64" s="2">
        <f t="shared" si="6"/>
        <v>712.09610837216087</v>
      </c>
      <c r="I64" s="2">
        <f t="shared" si="7"/>
        <v>704.19278077173476</v>
      </c>
      <c r="J64" s="2">
        <f t="shared" si="30"/>
        <v>7.9033276004261097</v>
      </c>
      <c r="K64" s="2">
        <f t="shared" si="31"/>
        <v>11.737847702370118</v>
      </c>
      <c r="L64" s="2">
        <f t="shared" si="32"/>
        <v>26.216873294771563</v>
      </c>
      <c r="M64" s="2">
        <f t="shared" si="35"/>
        <v>-5.2089787303098838</v>
      </c>
      <c r="N64" s="2">
        <f t="shared" si="8"/>
        <v>21.007894564461679</v>
      </c>
      <c r="O64" s="2">
        <f t="shared" si="33"/>
        <v>15.55988685602345</v>
      </c>
      <c r="P64" s="2">
        <f t="shared" si="34"/>
        <v>5.4480077084382295</v>
      </c>
      <c r="Q64">
        <f t="shared" si="20"/>
        <v>37.999853766356651</v>
      </c>
      <c r="R64" s="13" t="e">
        <f t="shared" si="21"/>
        <v>#VALUE!</v>
      </c>
      <c r="S64" s="13" t="e">
        <f t="shared" si="22"/>
        <v>#VALUE!</v>
      </c>
      <c r="T64" s="13" t="e">
        <f t="shared" si="23"/>
        <v>#VALUE!</v>
      </c>
      <c r="U64" s="13" t="e">
        <f t="shared" si="9"/>
        <v>#VALUE!</v>
      </c>
      <c r="V64" s="13" t="e">
        <f t="shared" si="10"/>
        <v>#VALUE!</v>
      </c>
      <c r="W64" s="13" t="e">
        <f t="shared" si="11"/>
        <v>#VALUE!</v>
      </c>
      <c r="X64" s="13" t="e">
        <f t="shared" si="12"/>
        <v>#VALUE!</v>
      </c>
      <c r="Y64" s="13" t="e">
        <f t="shared" si="13"/>
        <v>#VALUE!</v>
      </c>
      <c r="Z64" s="13" t="e">
        <f t="shared" si="14"/>
        <v>#VALUE!</v>
      </c>
      <c r="AA64" s="13" t="e">
        <f t="shared" si="15"/>
        <v>#VALUE!</v>
      </c>
      <c r="AB64" s="13" t="e">
        <f t="shared" si="24"/>
        <v>#VALUE!</v>
      </c>
      <c r="AC64" s="13" t="e">
        <f t="shared" si="16"/>
        <v>#VALUE!</v>
      </c>
      <c r="AD64" s="13">
        <f t="shared" si="25"/>
        <v>37.193557739257813</v>
      </c>
      <c r="AE64" s="13">
        <f t="shared" si="26"/>
        <v>18.1705701422601</v>
      </c>
      <c r="AG64">
        <f t="shared" si="27"/>
        <v>1985</v>
      </c>
      <c r="AH64">
        <f t="shared" si="28"/>
        <v>0</v>
      </c>
      <c r="AI64" s="76" t="s">
        <v>97</v>
      </c>
      <c r="AJ64" s="2">
        <f t="shared" si="29"/>
        <v>37.999853766356651</v>
      </c>
    </row>
    <row r="65" spans="1:36" x14ac:dyDescent="0.2">
      <c r="A65" s="61">
        <v>31079</v>
      </c>
      <c r="B65" s="74">
        <v>39.111316680908203</v>
      </c>
      <c r="C65" s="58">
        <v>29.301257532559202</v>
      </c>
      <c r="D65" s="71" t="e">
        <f t="shared" si="17"/>
        <v>#VALUE!</v>
      </c>
      <c r="E65" s="76" t="s">
        <v>97</v>
      </c>
      <c r="F65" s="2">
        <f t="shared" si="18"/>
        <v>739.08331724744278</v>
      </c>
      <c r="G65" s="2">
        <f t="shared" si="19"/>
        <v>4.2207802052001853</v>
      </c>
      <c r="H65" s="2">
        <f t="shared" si="6"/>
        <v>722.83010389977574</v>
      </c>
      <c r="I65" s="2">
        <f t="shared" si="7"/>
        <v>714.44783722111879</v>
      </c>
      <c r="J65" s="2">
        <f t="shared" si="30"/>
        <v>8.3822666786569471</v>
      </c>
      <c r="K65" s="2">
        <f t="shared" si="31"/>
        <v>12.603046883857132</v>
      </c>
      <c r="L65" s="2">
        <f t="shared" si="32"/>
        <v>28.162933739880582</v>
      </c>
      <c r="M65" s="2">
        <f t="shared" si="35"/>
        <v>-5.5956376332421378</v>
      </c>
      <c r="N65" s="2">
        <f t="shared" si="8"/>
        <v>22.567296106638445</v>
      </c>
      <c r="O65" s="2">
        <f t="shared" si="33"/>
        <v>16.399201987304046</v>
      </c>
      <c r="P65" s="2">
        <f t="shared" si="34"/>
        <v>6.1680941193344001</v>
      </c>
      <c r="Q65">
        <f t="shared" si="20"/>
        <v>43.022456482357441</v>
      </c>
      <c r="R65" s="13" t="e">
        <f t="shared" si="21"/>
        <v>#VALUE!</v>
      </c>
      <c r="S65" s="13" t="e">
        <f t="shared" si="22"/>
        <v>#VALUE!</v>
      </c>
      <c r="T65" s="13" t="e">
        <f t="shared" si="23"/>
        <v>#VALUE!</v>
      </c>
      <c r="U65" s="13" t="e">
        <f t="shared" si="9"/>
        <v>#VALUE!</v>
      </c>
      <c r="V65" s="13" t="e">
        <f t="shared" si="10"/>
        <v>#VALUE!</v>
      </c>
      <c r="W65" s="13" t="e">
        <f t="shared" si="11"/>
        <v>#VALUE!</v>
      </c>
      <c r="X65" s="13" t="e">
        <f t="shared" si="12"/>
        <v>#VALUE!</v>
      </c>
      <c r="Y65" s="13" t="e">
        <f t="shared" si="13"/>
        <v>#VALUE!</v>
      </c>
      <c r="Z65" s="13" t="e">
        <f t="shared" si="14"/>
        <v>#VALUE!</v>
      </c>
      <c r="AA65" s="13" t="e">
        <f t="shared" si="15"/>
        <v>#VALUE!</v>
      </c>
      <c r="AB65" s="13" t="e">
        <f t="shared" si="24"/>
        <v>#VALUE!</v>
      </c>
      <c r="AC65" s="13" t="e">
        <f t="shared" si="16"/>
        <v>#VALUE!</v>
      </c>
      <c r="AD65" s="13">
        <f t="shared" si="25"/>
        <v>39.111316680908203</v>
      </c>
      <c r="AE65" s="13">
        <f t="shared" si="26"/>
        <v>29.301257532559202</v>
      </c>
      <c r="AG65">
        <f t="shared" si="27"/>
        <v>1985</v>
      </c>
      <c r="AH65">
        <f t="shared" si="28"/>
        <v>0</v>
      </c>
      <c r="AI65" s="76" t="s">
        <v>97</v>
      </c>
      <c r="AJ65" s="2">
        <f t="shared" si="29"/>
        <v>43.022456482357441</v>
      </c>
    </row>
    <row r="66" spans="1:36" x14ac:dyDescent="0.2">
      <c r="A66" s="61">
        <v>31107</v>
      </c>
      <c r="B66" s="74">
        <v>15.63974666595459</v>
      </c>
      <c r="C66" s="58">
        <v>50.342638791770099</v>
      </c>
      <c r="D66" s="71" t="e">
        <f t="shared" si="17"/>
        <v>#VALUE!</v>
      </c>
      <c r="E66" s="76" t="s">
        <v>97</v>
      </c>
      <c r="F66" s="2">
        <f t="shared" si="18"/>
        <v>728.40119577939504</v>
      </c>
      <c r="G66" s="2">
        <f t="shared" si="19"/>
        <v>1.68638810767834</v>
      </c>
      <c r="H66" s="2">
        <f t="shared" si="6"/>
        <v>700.97855231729341</v>
      </c>
      <c r="I66" s="2">
        <f t="shared" si="7"/>
        <v>693.549798236274</v>
      </c>
      <c r="J66" s="2">
        <f t="shared" si="30"/>
        <v>7.4287540810194059</v>
      </c>
      <c r="K66" s="2">
        <f t="shared" si="31"/>
        <v>9.115142188697746</v>
      </c>
      <c r="L66" s="2">
        <f t="shared" si="32"/>
        <v>25.514344176001792</v>
      </c>
      <c r="M66" s="2">
        <f t="shared" si="35"/>
        <v>-5.0693946084373156</v>
      </c>
      <c r="N66" s="2">
        <f t="shared" si="8"/>
        <v>20.444949567564478</v>
      </c>
      <c r="O66" s="2">
        <f t="shared" si="33"/>
        <v>15.248899783616432</v>
      </c>
      <c r="P66" s="2">
        <f t="shared" si="34"/>
        <v>5.1960497839480464</v>
      </c>
      <c r="Q66">
        <f t="shared" si="20"/>
        <v>36.242447243037624</v>
      </c>
      <c r="R66" s="13" t="e">
        <f t="shared" si="21"/>
        <v>#VALUE!</v>
      </c>
      <c r="S66" s="13" t="e">
        <f t="shared" si="22"/>
        <v>#VALUE!</v>
      </c>
      <c r="T66" s="13" t="e">
        <f t="shared" si="23"/>
        <v>#VALUE!</v>
      </c>
      <c r="U66" s="13" t="e">
        <f t="shared" si="9"/>
        <v>#VALUE!</v>
      </c>
      <c r="V66" s="13" t="e">
        <f t="shared" si="10"/>
        <v>#VALUE!</v>
      </c>
      <c r="W66" s="13" t="e">
        <f t="shared" si="11"/>
        <v>#VALUE!</v>
      </c>
      <c r="X66" s="13" t="e">
        <f t="shared" si="12"/>
        <v>#VALUE!</v>
      </c>
      <c r="Y66" s="13" t="e">
        <f t="shared" si="13"/>
        <v>#VALUE!</v>
      </c>
      <c r="Z66" s="13" t="e">
        <f t="shared" si="14"/>
        <v>#VALUE!</v>
      </c>
      <c r="AA66" s="13" t="e">
        <f t="shared" si="15"/>
        <v>#VALUE!</v>
      </c>
      <c r="AB66" s="13" t="e">
        <f t="shared" si="24"/>
        <v>#VALUE!</v>
      </c>
      <c r="AC66" s="13" t="e">
        <f t="shared" si="16"/>
        <v>#VALUE!</v>
      </c>
      <c r="AD66" s="13">
        <f t="shared" si="25"/>
        <v>15.63974666595459</v>
      </c>
      <c r="AE66" s="13">
        <f t="shared" si="26"/>
        <v>50.342638791770099</v>
      </c>
      <c r="AG66">
        <f t="shared" si="27"/>
        <v>1985</v>
      </c>
      <c r="AH66">
        <f t="shared" si="28"/>
        <v>0</v>
      </c>
      <c r="AI66" s="76" t="s">
        <v>97</v>
      </c>
      <c r="AJ66" s="2">
        <f t="shared" si="29"/>
        <v>36.242447243037624</v>
      </c>
    </row>
    <row r="67" spans="1:36" x14ac:dyDescent="0.2">
      <c r="A67" s="61">
        <v>31138</v>
      </c>
      <c r="B67" s="74">
        <v>14.848391532897949</v>
      </c>
      <c r="C67" s="58">
        <v>63.9230028999064</v>
      </c>
      <c r="D67" s="71" t="e">
        <f t="shared" si="17"/>
        <v>#VALUE!</v>
      </c>
      <c r="E67" s="76" t="s">
        <v>97</v>
      </c>
      <c r="F67" s="2">
        <f t="shared" si="18"/>
        <v>706.88987062589308</v>
      </c>
      <c r="G67" s="2">
        <f t="shared" si="19"/>
        <v>1.5083191432788681</v>
      </c>
      <c r="H67" s="2">
        <f t="shared" si="6"/>
        <v>673.05049824690002</v>
      </c>
      <c r="I67" s="2">
        <f t="shared" si="7"/>
        <v>666.72144311639533</v>
      </c>
      <c r="J67" s="2">
        <f t="shared" si="30"/>
        <v>6.3290551305046847</v>
      </c>
      <c r="K67" s="2">
        <f t="shared" si="31"/>
        <v>7.8373742737835528</v>
      </c>
      <c r="L67" s="2">
        <f t="shared" si="32"/>
        <v>23.086274057399983</v>
      </c>
      <c r="M67" s="2">
        <f t="shared" si="35"/>
        <v>-4.586966156299197</v>
      </c>
      <c r="N67" s="2">
        <f t="shared" si="8"/>
        <v>18.499307901100785</v>
      </c>
      <c r="O67" s="2">
        <f t="shared" si="33"/>
        <v>14.139723059271486</v>
      </c>
      <c r="P67" s="2">
        <f t="shared" si="34"/>
        <v>4.3595848418292986</v>
      </c>
      <c r="Q67">
        <f t="shared" si="20"/>
        <v>30.40810427175936</v>
      </c>
      <c r="R67" s="13" t="e">
        <f t="shared" si="21"/>
        <v>#VALUE!</v>
      </c>
      <c r="S67" s="13" t="e">
        <f t="shared" si="22"/>
        <v>#VALUE!</v>
      </c>
      <c r="T67" s="13" t="e">
        <f t="shared" si="23"/>
        <v>#VALUE!</v>
      </c>
      <c r="U67" s="13" t="e">
        <f t="shared" si="9"/>
        <v>#VALUE!</v>
      </c>
      <c r="V67" s="13" t="e">
        <f t="shared" si="10"/>
        <v>#VALUE!</v>
      </c>
      <c r="W67" s="13" t="e">
        <f t="shared" si="11"/>
        <v>#VALUE!</v>
      </c>
      <c r="X67" s="13" t="e">
        <f t="shared" si="12"/>
        <v>#VALUE!</v>
      </c>
      <c r="Y67" s="13" t="e">
        <f t="shared" si="13"/>
        <v>#VALUE!</v>
      </c>
      <c r="Z67" s="13" t="e">
        <f t="shared" si="14"/>
        <v>#VALUE!</v>
      </c>
      <c r="AA67" s="13" t="e">
        <f t="shared" si="15"/>
        <v>#VALUE!</v>
      </c>
      <c r="AB67" s="13" t="e">
        <f t="shared" si="24"/>
        <v>#VALUE!</v>
      </c>
      <c r="AC67" s="13" t="e">
        <f t="shared" si="16"/>
        <v>#VALUE!</v>
      </c>
      <c r="AD67" s="13">
        <f t="shared" si="25"/>
        <v>14.848391532897949</v>
      </c>
      <c r="AE67" s="13">
        <f t="shared" si="26"/>
        <v>63.9230028999064</v>
      </c>
      <c r="AG67">
        <f t="shared" si="27"/>
        <v>1985</v>
      </c>
      <c r="AH67">
        <f t="shared" si="28"/>
        <v>0</v>
      </c>
      <c r="AI67" s="76" t="s">
        <v>97</v>
      </c>
      <c r="AJ67" s="2">
        <f t="shared" si="29"/>
        <v>30.40810427175936</v>
      </c>
    </row>
    <row r="68" spans="1:36" x14ac:dyDescent="0.2">
      <c r="A68" s="61">
        <v>31168</v>
      </c>
      <c r="B68" s="74">
        <v>1.1797517538070679</v>
      </c>
      <c r="C68" s="58">
        <v>42.112387985681401</v>
      </c>
      <c r="D68" s="71" t="e">
        <f t="shared" si="17"/>
        <v>#VALUE!</v>
      </c>
      <c r="E68" s="76" t="s">
        <v>97</v>
      </c>
      <c r="F68" s="2">
        <f t="shared" si="18"/>
        <v>667.79237633844025</v>
      </c>
      <c r="G68" s="2">
        <f t="shared" si="19"/>
        <v>0.10881853176215373</v>
      </c>
      <c r="H68" s="2">
        <f t="shared" si="6"/>
        <v>646.37116005215262</v>
      </c>
      <c r="I68" s="2">
        <f t="shared" si="7"/>
        <v>640.97599230603248</v>
      </c>
      <c r="J68" s="2">
        <f t="shared" si="30"/>
        <v>5.3951677461201371</v>
      </c>
      <c r="K68" s="2">
        <f t="shared" si="31"/>
        <v>5.5039862778822908</v>
      </c>
      <c r="L68" s="2">
        <f t="shared" si="32"/>
        <v>19.643709337153776</v>
      </c>
      <c r="M68" s="2">
        <f t="shared" si="35"/>
        <v>-3.902969777178964</v>
      </c>
      <c r="N68" s="2">
        <f t="shared" si="8"/>
        <v>15.740739559974813</v>
      </c>
      <c r="O68" s="2">
        <f t="shared" si="33"/>
        <v>12.469436911830478</v>
      </c>
      <c r="P68" s="2">
        <f t="shared" si="34"/>
        <v>3.2713026481443359</v>
      </c>
      <c r="Q68">
        <f t="shared" si="20"/>
        <v>22.817335970806745</v>
      </c>
      <c r="R68" s="13" t="e">
        <f t="shared" si="21"/>
        <v>#VALUE!</v>
      </c>
      <c r="S68" s="13" t="e">
        <f t="shared" si="22"/>
        <v>#VALUE!</v>
      </c>
      <c r="T68" s="13" t="e">
        <f t="shared" si="23"/>
        <v>#VALUE!</v>
      </c>
      <c r="U68" s="13" t="e">
        <f t="shared" si="9"/>
        <v>#VALUE!</v>
      </c>
      <c r="V68" s="13" t="e">
        <f t="shared" si="10"/>
        <v>#VALUE!</v>
      </c>
      <c r="W68" s="13" t="e">
        <f t="shared" si="11"/>
        <v>#VALUE!</v>
      </c>
      <c r="X68" s="13" t="e">
        <f t="shared" si="12"/>
        <v>#VALUE!</v>
      </c>
      <c r="Y68" s="13" t="e">
        <f t="shared" si="13"/>
        <v>#VALUE!</v>
      </c>
      <c r="Z68" s="13" t="e">
        <f t="shared" si="14"/>
        <v>#VALUE!</v>
      </c>
      <c r="AA68" s="13" t="e">
        <f t="shared" si="15"/>
        <v>#VALUE!</v>
      </c>
      <c r="AB68" s="13" t="e">
        <f t="shared" si="24"/>
        <v>#VALUE!</v>
      </c>
      <c r="AC68" s="13" t="e">
        <f t="shared" si="16"/>
        <v>#VALUE!</v>
      </c>
      <c r="AD68" s="13">
        <f t="shared" si="25"/>
        <v>1.1797517538070679</v>
      </c>
      <c r="AE68" s="13">
        <f t="shared" si="26"/>
        <v>42.112387985681401</v>
      </c>
      <c r="AG68">
        <f t="shared" si="27"/>
        <v>1985</v>
      </c>
      <c r="AH68">
        <f t="shared" si="28"/>
        <v>0</v>
      </c>
      <c r="AI68" s="76" t="s">
        <v>97</v>
      </c>
      <c r="AJ68" s="2">
        <f t="shared" si="29"/>
        <v>22.817335970806745</v>
      </c>
    </row>
    <row r="69" spans="1:36" x14ac:dyDescent="0.2">
      <c r="A69" s="61">
        <v>31199</v>
      </c>
      <c r="B69" s="74">
        <v>0</v>
      </c>
      <c r="C69" s="58">
        <v>19.804913364307101</v>
      </c>
      <c r="D69" s="71" t="e">
        <f t="shared" si="17"/>
        <v>#VALUE!</v>
      </c>
      <c r="E69" s="76" t="s">
        <v>97</v>
      </c>
      <c r="F69" s="2">
        <f t="shared" si="18"/>
        <v>640.97599230603248</v>
      </c>
      <c r="G69" s="2">
        <f t="shared" si="19"/>
        <v>0</v>
      </c>
      <c r="H69" s="2">
        <f t="shared" si="6"/>
        <v>631.16857758188951</v>
      </c>
      <c r="I69" s="2">
        <f t="shared" si="7"/>
        <v>626.25773773329263</v>
      </c>
      <c r="J69" s="2">
        <f t="shared" si="30"/>
        <v>4.9108398485968792</v>
      </c>
      <c r="K69" s="2">
        <f t="shared" si="31"/>
        <v>4.9108398485968792</v>
      </c>
      <c r="L69" s="2">
        <f t="shared" si="32"/>
        <v>17.380276760427357</v>
      </c>
      <c r="M69" s="2">
        <f t="shared" si="35"/>
        <v>-3.4532528327861427</v>
      </c>
      <c r="N69" s="2">
        <f t="shared" si="8"/>
        <v>13.927023927641214</v>
      </c>
      <c r="O69" s="2">
        <f t="shared" si="33"/>
        <v>11.303328488867184</v>
      </c>
      <c r="P69" s="2">
        <f t="shared" si="34"/>
        <v>2.623695438774031</v>
      </c>
      <c r="Q69">
        <f t="shared" si="20"/>
        <v>18.300275685448867</v>
      </c>
      <c r="R69" s="13" t="e">
        <f t="shared" si="21"/>
        <v>#VALUE!</v>
      </c>
      <c r="S69" s="13" t="e">
        <f t="shared" si="22"/>
        <v>#VALUE!</v>
      </c>
      <c r="T69" s="13" t="e">
        <f t="shared" si="23"/>
        <v>#VALUE!</v>
      </c>
      <c r="U69" s="13" t="e">
        <f t="shared" si="9"/>
        <v>#VALUE!</v>
      </c>
      <c r="V69" s="13" t="e">
        <f t="shared" si="10"/>
        <v>#VALUE!</v>
      </c>
      <c r="W69" s="13" t="e">
        <f t="shared" si="11"/>
        <v>#VALUE!</v>
      </c>
      <c r="X69" s="13" t="e">
        <f t="shared" si="12"/>
        <v>#VALUE!</v>
      </c>
      <c r="Y69" s="13" t="e">
        <f t="shared" si="13"/>
        <v>#VALUE!</v>
      </c>
      <c r="Z69" s="13" t="e">
        <f t="shared" si="14"/>
        <v>#VALUE!</v>
      </c>
      <c r="AA69" s="13" t="e">
        <f t="shared" si="15"/>
        <v>#VALUE!</v>
      </c>
      <c r="AB69" s="13" t="e">
        <f t="shared" si="24"/>
        <v>#VALUE!</v>
      </c>
      <c r="AC69" s="13" t="e">
        <f t="shared" si="16"/>
        <v>#VALUE!</v>
      </c>
      <c r="AD69" s="13">
        <f t="shared" si="25"/>
        <v>0</v>
      </c>
      <c r="AE69" s="13">
        <f t="shared" si="26"/>
        <v>19.804913364307101</v>
      </c>
      <c r="AG69">
        <f t="shared" si="27"/>
        <v>1985</v>
      </c>
      <c r="AH69">
        <f t="shared" si="28"/>
        <v>0</v>
      </c>
      <c r="AI69" s="76" t="s">
        <v>97</v>
      </c>
      <c r="AJ69" s="2">
        <f t="shared" si="29"/>
        <v>18.300275685448867</v>
      </c>
    </row>
    <row r="70" spans="1:36" x14ac:dyDescent="0.2">
      <c r="A70" s="61">
        <v>31229</v>
      </c>
      <c r="B70" s="74">
        <v>0</v>
      </c>
      <c r="C70" s="58">
        <v>20.726248915428901</v>
      </c>
      <c r="D70" s="71" t="e">
        <f t="shared" si="17"/>
        <v>#VALUE!</v>
      </c>
      <c r="E70" s="76" t="s">
        <v>97</v>
      </c>
      <c r="F70" s="2">
        <f t="shared" si="18"/>
        <v>626.25773773329263</v>
      </c>
      <c r="G70" s="2">
        <f t="shared" si="19"/>
        <v>0</v>
      </c>
      <c r="H70" s="2">
        <f t="shared" si="6"/>
        <v>616.19405508949319</v>
      </c>
      <c r="I70" s="2">
        <f t="shared" si="7"/>
        <v>611.7281252108595</v>
      </c>
      <c r="J70" s="2">
        <f t="shared" si="30"/>
        <v>4.4659298786336876</v>
      </c>
      <c r="K70" s="2">
        <f t="shared" si="31"/>
        <v>4.4659298786336876</v>
      </c>
      <c r="L70" s="2">
        <f t="shared" si="32"/>
        <v>15.769258367500871</v>
      </c>
      <c r="M70" s="2">
        <f t="shared" si="35"/>
        <v>-3.1331627729022418</v>
      </c>
      <c r="N70" s="2">
        <f t="shared" si="8"/>
        <v>12.636095594598629</v>
      </c>
      <c r="O70" s="2">
        <f t="shared" si="33"/>
        <v>10.43786466590168</v>
      </c>
      <c r="P70" s="2">
        <f t="shared" si="34"/>
        <v>2.1982309286969488</v>
      </c>
      <c r="Q70">
        <f t="shared" si="20"/>
        <v>15.332660727661217</v>
      </c>
      <c r="R70" s="13" t="e">
        <f t="shared" si="21"/>
        <v>#VALUE!</v>
      </c>
      <c r="S70" s="13" t="e">
        <f t="shared" si="22"/>
        <v>#VALUE!</v>
      </c>
      <c r="T70" s="13" t="e">
        <f t="shared" si="23"/>
        <v>#VALUE!</v>
      </c>
      <c r="U70" s="13" t="e">
        <f t="shared" si="9"/>
        <v>#VALUE!</v>
      </c>
      <c r="V70" s="13" t="e">
        <f t="shared" si="10"/>
        <v>#VALUE!</v>
      </c>
      <c r="W70" s="13" t="e">
        <f t="shared" si="11"/>
        <v>#VALUE!</v>
      </c>
      <c r="X70" s="13" t="e">
        <f t="shared" si="12"/>
        <v>#VALUE!</v>
      </c>
      <c r="Y70" s="13" t="e">
        <f t="shared" si="13"/>
        <v>#VALUE!</v>
      </c>
      <c r="Z70" s="13" t="e">
        <f t="shared" si="14"/>
        <v>#VALUE!</v>
      </c>
      <c r="AA70" s="13" t="e">
        <f t="shared" si="15"/>
        <v>#VALUE!</v>
      </c>
      <c r="AB70" s="13" t="e">
        <f t="shared" si="24"/>
        <v>#VALUE!</v>
      </c>
      <c r="AC70" s="13" t="e">
        <f t="shared" si="16"/>
        <v>#VALUE!</v>
      </c>
      <c r="AD70" s="13">
        <f t="shared" si="25"/>
        <v>0</v>
      </c>
      <c r="AE70" s="13">
        <f t="shared" si="26"/>
        <v>20.726248915428901</v>
      </c>
      <c r="AG70">
        <f t="shared" si="27"/>
        <v>1985</v>
      </c>
      <c r="AH70">
        <f t="shared" si="28"/>
        <v>0</v>
      </c>
      <c r="AI70" s="76" t="s">
        <v>97</v>
      </c>
      <c r="AJ70" s="2">
        <f t="shared" si="29"/>
        <v>15.332660727661217</v>
      </c>
    </row>
    <row r="71" spans="1:36" x14ac:dyDescent="0.2">
      <c r="A71" s="61">
        <v>31260</v>
      </c>
      <c r="B71" s="74">
        <v>0.29432013630867004</v>
      </c>
      <c r="C71" s="58">
        <v>18.3681263451764</v>
      </c>
      <c r="D71" s="71" t="e">
        <f t="shared" si="17"/>
        <v>#VALUE!</v>
      </c>
      <c r="E71" s="76" t="s">
        <v>97</v>
      </c>
      <c r="F71" s="2">
        <f t="shared" si="18"/>
        <v>611.99961799463733</v>
      </c>
      <c r="G71" s="2">
        <f t="shared" si="19"/>
        <v>2.2827352530839562E-2</v>
      </c>
      <c r="H71" s="2">
        <f t="shared" si="6"/>
        <v>603.24474289200759</v>
      </c>
      <c r="I71" s="2">
        <f t="shared" si="7"/>
        <v>599.1388934504148</v>
      </c>
      <c r="J71" s="2">
        <f t="shared" si="30"/>
        <v>4.1058494415927953</v>
      </c>
      <c r="K71" s="2">
        <f t="shared" si="31"/>
        <v>4.1286767941236349</v>
      </c>
      <c r="L71" s="2">
        <f t="shared" si="32"/>
        <v>14.566541460025315</v>
      </c>
      <c r="M71" s="2">
        <f t="shared" si="35"/>
        <v>-2.8941973280460211</v>
      </c>
      <c r="N71" s="2">
        <f t="shared" si="8"/>
        <v>11.672344131979294</v>
      </c>
      <c r="O71" s="2">
        <f t="shared" si="33"/>
        <v>9.7714209909073482</v>
      </c>
      <c r="P71" s="2">
        <f t="shared" si="34"/>
        <v>1.9009231410719452</v>
      </c>
      <c r="Q71">
        <f t="shared" si="20"/>
        <v>13.258938908976818</v>
      </c>
      <c r="R71" s="13" t="e">
        <f t="shared" si="21"/>
        <v>#VALUE!</v>
      </c>
      <c r="S71" s="13" t="e">
        <f t="shared" si="22"/>
        <v>#VALUE!</v>
      </c>
      <c r="T71" s="13" t="e">
        <f t="shared" si="23"/>
        <v>#VALUE!</v>
      </c>
      <c r="U71" s="13" t="e">
        <f t="shared" si="9"/>
        <v>#VALUE!</v>
      </c>
      <c r="V71" s="13" t="e">
        <f t="shared" si="10"/>
        <v>#VALUE!</v>
      </c>
      <c r="W71" s="13" t="e">
        <f t="shared" si="11"/>
        <v>#VALUE!</v>
      </c>
      <c r="X71" s="13" t="e">
        <f t="shared" si="12"/>
        <v>#VALUE!</v>
      </c>
      <c r="Y71" s="13" t="e">
        <f t="shared" si="13"/>
        <v>#VALUE!</v>
      </c>
      <c r="Z71" s="13" t="e">
        <f t="shared" si="14"/>
        <v>#VALUE!</v>
      </c>
      <c r="AA71" s="13" t="e">
        <f t="shared" si="15"/>
        <v>#VALUE!</v>
      </c>
      <c r="AB71" s="13" t="e">
        <f t="shared" si="24"/>
        <v>#VALUE!</v>
      </c>
      <c r="AC71" s="13" t="e">
        <f t="shared" si="16"/>
        <v>#VALUE!</v>
      </c>
      <c r="AD71" s="13">
        <f t="shared" si="25"/>
        <v>0.29432013630867004</v>
      </c>
      <c r="AE71" s="13">
        <f t="shared" si="26"/>
        <v>18.3681263451764</v>
      </c>
      <c r="AG71">
        <f t="shared" si="27"/>
        <v>1985</v>
      </c>
      <c r="AH71">
        <f t="shared" si="28"/>
        <v>0</v>
      </c>
      <c r="AI71" s="76" t="s">
        <v>97</v>
      </c>
      <c r="AJ71" s="2">
        <f t="shared" si="29"/>
        <v>13.258938908976818</v>
      </c>
    </row>
    <row r="72" spans="1:36" x14ac:dyDescent="0.2">
      <c r="A72" s="61">
        <v>31291</v>
      </c>
      <c r="B72" s="74">
        <v>0</v>
      </c>
      <c r="C72" s="58">
        <v>13.922559285405001</v>
      </c>
      <c r="D72" s="71" t="e">
        <f t="shared" si="17"/>
        <v>#VALUE!</v>
      </c>
      <c r="E72" s="76" t="s">
        <v>97</v>
      </c>
      <c r="F72" s="2">
        <f t="shared" si="18"/>
        <v>599.1388934504148</v>
      </c>
      <c r="G72" s="2">
        <f t="shared" si="19"/>
        <v>0</v>
      </c>
      <c r="H72" s="2">
        <f t="shared" ref="H72:H103" si="36">F72*(1-TANH(C72/$E$12))/(1+(1-F72/$E$12)*TANH(C72/$E$12))</f>
        <v>592.61099038775774</v>
      </c>
      <c r="I72" s="2">
        <f t="shared" ref="I72:I103" si="37">H72/(1+(H72/$E$12)^3)^(1/3)</f>
        <v>588.78438612095931</v>
      </c>
      <c r="J72" s="2">
        <f t="shared" si="30"/>
        <v>3.8266042667984266</v>
      </c>
      <c r="K72" s="2">
        <f t="shared" si="31"/>
        <v>3.8266042667984266</v>
      </c>
      <c r="L72" s="2">
        <f t="shared" si="32"/>
        <v>13.598025257705775</v>
      </c>
      <c r="M72" s="2">
        <f t="shared" si="35"/>
        <v>-2.7017647583372182</v>
      </c>
      <c r="N72" s="2">
        <f t="shared" ref="N72:N103" si="38">$E$13*L72</f>
        <v>10.896260499368557</v>
      </c>
      <c r="O72" s="2">
        <f t="shared" si="33"/>
        <v>9.2215812986065231</v>
      </c>
      <c r="P72" s="2">
        <f t="shared" si="34"/>
        <v>1.6746792007620344</v>
      </c>
      <c r="Q72">
        <f t="shared" si="20"/>
        <v>11.68088742531519</v>
      </c>
      <c r="R72" s="13" t="e">
        <f t="shared" si="21"/>
        <v>#VALUE!</v>
      </c>
      <c r="S72" s="13" t="e">
        <f t="shared" si="22"/>
        <v>#VALUE!</v>
      </c>
      <c r="T72" s="13" t="e">
        <f t="shared" si="23"/>
        <v>#VALUE!</v>
      </c>
      <c r="U72" s="13" t="e">
        <f t="shared" ref="U72:U103" si="39">IF(D72&gt;=0,P72,"")</f>
        <v>#VALUE!</v>
      </c>
      <c r="V72" s="13" t="e">
        <f t="shared" ref="V72:V103" si="40">IF(D72&gt;=0,P72^0.5,"")</f>
        <v>#VALUE!</v>
      </c>
      <c r="W72" s="13" t="e">
        <f t="shared" ref="W72:W103" si="41">IF(D72&gt;=0,LN(P72+$E$27/40),"")</f>
        <v>#VALUE!</v>
      </c>
      <c r="X72" s="13" t="e">
        <f t="shared" ref="X72:X103" si="42">IF(D72&gt;=0,(R72-U72)^2,"")</f>
        <v>#VALUE!</v>
      </c>
      <c r="Y72" s="13" t="e">
        <f t="shared" ref="Y72:Y103" si="43">IF(D72&gt;=0,(S72-V72)^2,"")</f>
        <v>#VALUE!</v>
      </c>
      <c r="Z72" s="13" t="e">
        <f t="shared" ref="Z72:Z103" si="44">IF(D72&gt;=0,(T72-W72)^2,"")</f>
        <v>#VALUE!</v>
      </c>
      <c r="AA72" s="13" t="e">
        <f t="shared" ref="AA72:AA103" si="45">IF(D72&gt;=0,($E$27-R72)^2,"")</f>
        <v>#VALUE!</v>
      </c>
      <c r="AB72" s="13" t="e">
        <f t="shared" ref="AB72:AB103" si="46">IF(D72&gt;=0,($E$28-S72)^2,"")</f>
        <v>#VALUE!</v>
      </c>
      <c r="AC72" s="13" t="e">
        <f t="shared" ref="AC72:AC103" si="47">IF(D72&gt;=0,($E$29-T72)^2,"")</f>
        <v>#VALUE!</v>
      </c>
      <c r="AD72" s="13">
        <f t="shared" si="25"/>
        <v>0</v>
      </c>
      <c r="AE72" s="13">
        <f t="shared" si="26"/>
        <v>13.922559285405001</v>
      </c>
      <c r="AG72">
        <f t="shared" si="27"/>
        <v>1985</v>
      </c>
      <c r="AH72">
        <f t="shared" si="28"/>
        <v>0</v>
      </c>
      <c r="AI72" s="76" t="s">
        <v>97</v>
      </c>
      <c r="AJ72" s="2">
        <f t="shared" si="29"/>
        <v>11.68088742531519</v>
      </c>
    </row>
    <row r="73" spans="1:36" x14ac:dyDescent="0.2">
      <c r="A73" s="61">
        <v>31321</v>
      </c>
      <c r="B73" s="74">
        <v>21.425294876098633</v>
      </c>
      <c r="C73" s="58">
        <v>11.166592905109599</v>
      </c>
      <c r="D73" s="71" t="e">
        <f t="shared" si="17"/>
        <v>#VALUE!</v>
      </c>
      <c r="E73" s="76" t="s">
        <v>97</v>
      </c>
      <c r="F73" s="2">
        <f t="shared" ref="F73:F104" si="48">(I72+$E$12*TANH(B73/$E$12))/(1+I72/$E$12*TANH(B73/$E$12))</f>
        <v>608.61847721467586</v>
      </c>
      <c r="G73" s="2">
        <f t="shared" ref="G73:G104" si="49">B73+I72-F73</f>
        <v>1.591203782382081</v>
      </c>
      <c r="H73" s="2">
        <f t="shared" si="36"/>
        <v>603.30825316450523</v>
      </c>
      <c r="I73" s="2">
        <f t="shared" si="37"/>
        <v>599.20069195841165</v>
      </c>
      <c r="J73" s="2">
        <f t="shared" si="30"/>
        <v>4.1075612060935782</v>
      </c>
      <c r="K73" s="2">
        <f t="shared" si="31"/>
        <v>5.6987649884756593</v>
      </c>
      <c r="L73" s="2">
        <f t="shared" si="32"/>
        <v>14.920346287082182</v>
      </c>
      <c r="M73" s="2">
        <f t="shared" si="35"/>
        <v>-2.9644941097445368</v>
      </c>
      <c r="N73" s="2">
        <f t="shared" si="38"/>
        <v>11.955852177337645</v>
      </c>
      <c r="O73" s="2">
        <f t="shared" si="33"/>
        <v>9.9693229797671279</v>
      </c>
      <c r="P73" s="2">
        <f t="shared" si="34"/>
        <v>1.9865291975705173</v>
      </c>
      <c r="Q73">
        <f t="shared" si="20"/>
        <v>13.85604115305436</v>
      </c>
      <c r="R73" s="13" t="e">
        <f t="shared" si="21"/>
        <v>#VALUE!</v>
      </c>
      <c r="S73" s="13" t="e">
        <f t="shared" si="22"/>
        <v>#VALUE!</v>
      </c>
      <c r="T73" s="13" t="e">
        <f t="shared" si="23"/>
        <v>#VALUE!</v>
      </c>
      <c r="U73" s="13" t="e">
        <f t="shared" si="39"/>
        <v>#VALUE!</v>
      </c>
      <c r="V73" s="13" t="e">
        <f t="shared" si="40"/>
        <v>#VALUE!</v>
      </c>
      <c r="W73" s="13" t="e">
        <f t="shared" si="41"/>
        <v>#VALUE!</v>
      </c>
      <c r="X73" s="13" t="e">
        <f t="shared" si="42"/>
        <v>#VALUE!</v>
      </c>
      <c r="Y73" s="13" t="e">
        <f t="shared" si="43"/>
        <v>#VALUE!</v>
      </c>
      <c r="Z73" s="13" t="e">
        <f t="shared" si="44"/>
        <v>#VALUE!</v>
      </c>
      <c r="AA73" s="13" t="e">
        <f t="shared" si="45"/>
        <v>#VALUE!</v>
      </c>
      <c r="AB73" s="13" t="e">
        <f t="shared" si="46"/>
        <v>#VALUE!</v>
      </c>
      <c r="AC73" s="13" t="e">
        <f t="shared" si="47"/>
        <v>#VALUE!</v>
      </c>
      <c r="AD73" s="13">
        <f t="shared" si="25"/>
        <v>21.425294876098633</v>
      </c>
      <c r="AE73" s="13">
        <f t="shared" si="26"/>
        <v>11.166592905109599</v>
      </c>
      <c r="AG73">
        <f t="shared" si="27"/>
        <v>1985</v>
      </c>
      <c r="AH73">
        <f t="shared" si="28"/>
        <v>1</v>
      </c>
      <c r="AI73" s="76" t="s">
        <v>97</v>
      </c>
      <c r="AJ73" s="2">
        <f t="shared" si="29"/>
        <v>13.85604115305436</v>
      </c>
    </row>
    <row r="74" spans="1:36" x14ac:dyDescent="0.2">
      <c r="A74" s="61">
        <v>31352</v>
      </c>
      <c r="B74" s="74">
        <v>14.784910202026367</v>
      </c>
      <c r="C74" s="58">
        <v>17.785921509445199</v>
      </c>
      <c r="D74" s="71" t="e">
        <f t="shared" si="17"/>
        <v>#VALUE!</v>
      </c>
      <c r="E74" s="76" t="s">
        <v>97</v>
      </c>
      <c r="F74" s="2">
        <f t="shared" si="48"/>
        <v>612.86058735609572</v>
      </c>
      <c r="G74" s="2">
        <f t="shared" si="49"/>
        <v>1.1250148043422996</v>
      </c>
      <c r="H74" s="2">
        <f t="shared" si="36"/>
        <v>604.37156519042514</v>
      </c>
      <c r="I74" s="2">
        <f t="shared" si="37"/>
        <v>600.23526651627651</v>
      </c>
      <c r="J74" s="2">
        <f t="shared" si="30"/>
        <v>4.1362986741486338</v>
      </c>
      <c r="K74" s="2">
        <f t="shared" si="31"/>
        <v>5.2613134784909334</v>
      </c>
      <c r="L74" s="2">
        <f t="shared" si="32"/>
        <v>15.230636458258061</v>
      </c>
      <c r="M74" s="2">
        <f t="shared" si="35"/>
        <v>-3.0261450504843581</v>
      </c>
      <c r="N74" s="2">
        <f t="shared" si="38"/>
        <v>12.204491407773704</v>
      </c>
      <c r="O74" s="2">
        <f t="shared" si="33"/>
        <v>10.141605739329179</v>
      </c>
      <c r="P74" s="2">
        <f t="shared" si="34"/>
        <v>2.0628856684445243</v>
      </c>
      <c r="Q74">
        <f t="shared" si="20"/>
        <v>14.388627537400556</v>
      </c>
      <c r="R74" s="13" t="e">
        <f t="shared" si="21"/>
        <v>#VALUE!</v>
      </c>
      <c r="S74" s="13" t="e">
        <f t="shared" si="22"/>
        <v>#VALUE!</v>
      </c>
      <c r="T74" s="13" t="e">
        <f t="shared" si="23"/>
        <v>#VALUE!</v>
      </c>
      <c r="U74" s="13" t="e">
        <f t="shared" si="39"/>
        <v>#VALUE!</v>
      </c>
      <c r="V74" s="13" t="e">
        <f t="shared" si="40"/>
        <v>#VALUE!</v>
      </c>
      <c r="W74" s="13" t="e">
        <f t="shared" si="41"/>
        <v>#VALUE!</v>
      </c>
      <c r="X74" s="13" t="e">
        <f t="shared" si="42"/>
        <v>#VALUE!</v>
      </c>
      <c r="Y74" s="13" t="e">
        <f t="shared" si="43"/>
        <v>#VALUE!</v>
      </c>
      <c r="Z74" s="13" t="e">
        <f t="shared" si="44"/>
        <v>#VALUE!</v>
      </c>
      <c r="AA74" s="13" t="e">
        <f t="shared" si="45"/>
        <v>#VALUE!</v>
      </c>
      <c r="AB74" s="13" t="e">
        <f t="shared" si="46"/>
        <v>#VALUE!</v>
      </c>
      <c r="AC74" s="13" t="e">
        <f t="shared" si="47"/>
        <v>#VALUE!</v>
      </c>
      <c r="AD74" s="13">
        <f t="shared" si="25"/>
        <v>14.784910202026367</v>
      </c>
      <c r="AE74" s="13">
        <f t="shared" si="26"/>
        <v>17.785921509445199</v>
      </c>
      <c r="AG74">
        <f t="shared" si="27"/>
        <v>1985</v>
      </c>
      <c r="AH74">
        <f t="shared" si="28"/>
        <v>1</v>
      </c>
      <c r="AI74" s="76" t="s">
        <v>97</v>
      </c>
      <c r="AJ74" s="2">
        <f t="shared" si="29"/>
        <v>14.388627537400556</v>
      </c>
    </row>
    <row r="75" spans="1:36" x14ac:dyDescent="0.2">
      <c r="A75" s="61">
        <v>31382</v>
      </c>
      <c r="B75" s="74">
        <v>37.722927093505859</v>
      </c>
      <c r="C75" s="58">
        <v>10.910185320195801</v>
      </c>
      <c r="D75" s="71" t="e">
        <f t="shared" si="17"/>
        <v>#VALUE!</v>
      </c>
      <c r="E75" s="76" t="s">
        <v>97</v>
      </c>
      <c r="F75" s="2">
        <f t="shared" si="48"/>
        <v>634.97619283022414</v>
      </c>
      <c r="G75" s="2">
        <f t="shared" si="49"/>
        <v>2.9820007795582342</v>
      </c>
      <c r="H75" s="2">
        <f t="shared" si="36"/>
        <v>629.60012752581167</v>
      </c>
      <c r="I75" s="2">
        <f t="shared" si="37"/>
        <v>624.73735983858182</v>
      </c>
      <c r="J75" s="2">
        <f t="shared" si="30"/>
        <v>4.862767687229848</v>
      </c>
      <c r="K75" s="2">
        <f t="shared" si="31"/>
        <v>7.8447684667880822</v>
      </c>
      <c r="L75" s="2">
        <f t="shared" si="32"/>
        <v>17.986374206117262</v>
      </c>
      <c r="M75" s="2">
        <f t="shared" si="35"/>
        <v>-3.5736771361573423</v>
      </c>
      <c r="N75" s="2">
        <f t="shared" si="38"/>
        <v>14.41269706995992</v>
      </c>
      <c r="O75" s="2">
        <f t="shared" si="33"/>
        <v>11.621159536585266</v>
      </c>
      <c r="P75" s="2">
        <f t="shared" si="34"/>
        <v>2.7915375333746542</v>
      </c>
      <c r="Q75">
        <f t="shared" si="20"/>
        <v>19.470974295288212</v>
      </c>
      <c r="R75" s="13" t="e">
        <f t="shared" si="21"/>
        <v>#VALUE!</v>
      </c>
      <c r="S75" s="13" t="e">
        <f t="shared" si="22"/>
        <v>#VALUE!</v>
      </c>
      <c r="T75" s="13" t="e">
        <f t="shared" si="23"/>
        <v>#VALUE!</v>
      </c>
      <c r="U75" s="13" t="e">
        <f t="shared" si="39"/>
        <v>#VALUE!</v>
      </c>
      <c r="V75" s="13" t="e">
        <f t="shared" si="40"/>
        <v>#VALUE!</v>
      </c>
      <c r="W75" s="13" t="e">
        <f t="shared" si="41"/>
        <v>#VALUE!</v>
      </c>
      <c r="X75" s="13" t="e">
        <f t="shared" si="42"/>
        <v>#VALUE!</v>
      </c>
      <c r="Y75" s="13" t="e">
        <f t="shared" si="43"/>
        <v>#VALUE!</v>
      </c>
      <c r="Z75" s="13" t="e">
        <f t="shared" si="44"/>
        <v>#VALUE!</v>
      </c>
      <c r="AA75" s="13" t="e">
        <f t="shared" si="45"/>
        <v>#VALUE!</v>
      </c>
      <c r="AB75" s="13" t="e">
        <f t="shared" si="46"/>
        <v>#VALUE!</v>
      </c>
      <c r="AC75" s="13" t="e">
        <f t="shared" si="47"/>
        <v>#VALUE!</v>
      </c>
      <c r="AD75" s="13">
        <f t="shared" si="25"/>
        <v>37.722927093505859</v>
      </c>
      <c r="AE75" s="13">
        <f t="shared" si="26"/>
        <v>10.910185320195801</v>
      </c>
      <c r="AG75">
        <f t="shared" si="27"/>
        <v>1985</v>
      </c>
      <c r="AH75">
        <f t="shared" si="28"/>
        <v>1</v>
      </c>
      <c r="AI75" s="76" t="s">
        <v>97</v>
      </c>
      <c r="AJ75" s="2">
        <f t="shared" si="29"/>
        <v>19.470974295288212</v>
      </c>
    </row>
    <row r="76" spans="1:36" x14ac:dyDescent="0.2">
      <c r="A76" s="61">
        <v>31413</v>
      </c>
      <c r="B76" s="74">
        <v>46.798805236816406</v>
      </c>
      <c r="C76" s="58">
        <v>18.1705701422601</v>
      </c>
      <c r="D76" s="71" t="e">
        <f t="shared" si="17"/>
        <v>#VALUE!</v>
      </c>
      <c r="E76" s="76" t="s">
        <v>97</v>
      </c>
      <c r="F76" s="2">
        <f t="shared" si="48"/>
        <v>667.4867269643994</v>
      </c>
      <c r="G76" s="2">
        <f t="shared" si="49"/>
        <v>4.0494381109988353</v>
      </c>
      <c r="H76" s="2">
        <f t="shared" si="36"/>
        <v>658.17683242162218</v>
      </c>
      <c r="I76" s="2">
        <f t="shared" si="37"/>
        <v>652.38194003464662</v>
      </c>
      <c r="J76" s="2">
        <f t="shared" si="30"/>
        <v>5.7948923869755617</v>
      </c>
      <c r="K76" s="2">
        <f t="shared" si="31"/>
        <v>9.8443304979743971</v>
      </c>
      <c r="L76" s="2">
        <f t="shared" si="32"/>
        <v>21.465490034559664</v>
      </c>
      <c r="M76" s="2">
        <f t="shared" si="35"/>
        <v>-4.2649357827120831</v>
      </c>
      <c r="N76" s="2">
        <f t="shared" si="38"/>
        <v>17.200554251847581</v>
      </c>
      <c r="O76" s="2">
        <f t="shared" si="33"/>
        <v>13.368210437247683</v>
      </c>
      <c r="P76" s="2">
        <f t="shared" si="34"/>
        <v>3.8323438145998976</v>
      </c>
      <c r="Q76">
        <f t="shared" si="20"/>
        <v>26.730598106834286</v>
      </c>
      <c r="R76" s="13" t="e">
        <f t="shared" si="21"/>
        <v>#VALUE!</v>
      </c>
      <c r="S76" s="13" t="e">
        <f t="shared" si="22"/>
        <v>#VALUE!</v>
      </c>
      <c r="T76" s="13" t="e">
        <f t="shared" si="23"/>
        <v>#VALUE!</v>
      </c>
      <c r="U76" s="13" t="e">
        <f t="shared" si="39"/>
        <v>#VALUE!</v>
      </c>
      <c r="V76" s="13" t="e">
        <f t="shared" si="40"/>
        <v>#VALUE!</v>
      </c>
      <c r="W76" s="13" t="e">
        <f t="shared" si="41"/>
        <v>#VALUE!</v>
      </c>
      <c r="X76" s="13" t="e">
        <f t="shared" si="42"/>
        <v>#VALUE!</v>
      </c>
      <c r="Y76" s="13" t="e">
        <f t="shared" si="43"/>
        <v>#VALUE!</v>
      </c>
      <c r="Z76" s="13" t="e">
        <f t="shared" si="44"/>
        <v>#VALUE!</v>
      </c>
      <c r="AA76" s="13" t="e">
        <f t="shared" si="45"/>
        <v>#VALUE!</v>
      </c>
      <c r="AB76" s="13" t="e">
        <f t="shared" si="46"/>
        <v>#VALUE!</v>
      </c>
      <c r="AC76" s="13" t="e">
        <f t="shared" si="47"/>
        <v>#VALUE!</v>
      </c>
      <c r="AD76" s="13">
        <f t="shared" si="25"/>
        <v>46.798805236816406</v>
      </c>
      <c r="AE76" s="13">
        <f t="shared" si="26"/>
        <v>18.1705701422601</v>
      </c>
      <c r="AG76">
        <f t="shared" si="27"/>
        <v>1986</v>
      </c>
      <c r="AH76">
        <f t="shared" si="28"/>
        <v>0</v>
      </c>
      <c r="AI76" s="76" t="s">
        <v>97</v>
      </c>
      <c r="AJ76" s="2">
        <f t="shared" si="29"/>
        <v>26.730598106834286</v>
      </c>
    </row>
    <row r="77" spans="1:36" x14ac:dyDescent="0.2">
      <c r="A77" s="61">
        <v>31444</v>
      </c>
      <c r="B77" s="74">
        <v>47.962779998779297</v>
      </c>
      <c r="C77" s="58">
        <v>29.301257532559202</v>
      </c>
      <c r="D77" s="71" t="e">
        <f t="shared" si="17"/>
        <v>#VALUE!</v>
      </c>
      <c r="E77" s="76" t="s">
        <v>97</v>
      </c>
      <c r="F77" s="2">
        <f t="shared" si="48"/>
        <v>695.82722562804929</v>
      </c>
      <c r="G77" s="2">
        <f t="shared" si="49"/>
        <v>4.5174944053766239</v>
      </c>
      <c r="H77" s="2">
        <f t="shared" si="36"/>
        <v>680.34819152275463</v>
      </c>
      <c r="I77" s="2">
        <f t="shared" si="37"/>
        <v>673.74420115540158</v>
      </c>
      <c r="J77" s="2">
        <f t="shared" si="30"/>
        <v>6.6039903673530489</v>
      </c>
      <c r="K77" s="2">
        <f t="shared" si="31"/>
        <v>11.121484772729673</v>
      </c>
      <c r="L77" s="2">
        <f t="shared" si="32"/>
        <v>24.489695209977356</v>
      </c>
      <c r="M77" s="2">
        <f t="shared" si="35"/>
        <v>-4.8658091308693354</v>
      </c>
      <c r="N77" s="2">
        <f t="shared" si="38"/>
        <v>19.623886079108022</v>
      </c>
      <c r="O77" s="2">
        <f t="shared" si="33"/>
        <v>14.787436568678356</v>
      </c>
      <c r="P77" s="2">
        <f t="shared" si="34"/>
        <v>4.8364495104296674</v>
      </c>
      <c r="Q77">
        <f t="shared" si="20"/>
        <v>33.734235335246929</v>
      </c>
      <c r="R77" s="13" t="e">
        <f t="shared" si="21"/>
        <v>#VALUE!</v>
      </c>
      <c r="S77" s="13" t="e">
        <f t="shared" si="22"/>
        <v>#VALUE!</v>
      </c>
      <c r="T77" s="13" t="e">
        <f t="shared" si="23"/>
        <v>#VALUE!</v>
      </c>
      <c r="U77" s="13" t="e">
        <f t="shared" si="39"/>
        <v>#VALUE!</v>
      </c>
      <c r="V77" s="13" t="e">
        <f t="shared" si="40"/>
        <v>#VALUE!</v>
      </c>
      <c r="W77" s="13" t="e">
        <f t="shared" si="41"/>
        <v>#VALUE!</v>
      </c>
      <c r="X77" s="13" t="e">
        <f t="shared" si="42"/>
        <v>#VALUE!</v>
      </c>
      <c r="Y77" s="13" t="e">
        <f t="shared" si="43"/>
        <v>#VALUE!</v>
      </c>
      <c r="Z77" s="13" t="e">
        <f t="shared" si="44"/>
        <v>#VALUE!</v>
      </c>
      <c r="AA77" s="13" t="e">
        <f t="shared" si="45"/>
        <v>#VALUE!</v>
      </c>
      <c r="AB77" s="13" t="e">
        <f t="shared" si="46"/>
        <v>#VALUE!</v>
      </c>
      <c r="AC77" s="13" t="e">
        <f t="shared" si="47"/>
        <v>#VALUE!</v>
      </c>
      <c r="AD77" s="13">
        <f t="shared" si="25"/>
        <v>47.962779998779297</v>
      </c>
      <c r="AE77" s="13">
        <f t="shared" si="26"/>
        <v>29.301257532559202</v>
      </c>
      <c r="AG77">
        <f t="shared" si="27"/>
        <v>1986</v>
      </c>
      <c r="AH77">
        <f t="shared" si="28"/>
        <v>0</v>
      </c>
      <c r="AI77" s="76" t="s">
        <v>97</v>
      </c>
      <c r="AJ77" s="2">
        <f t="shared" si="29"/>
        <v>33.734235335246929</v>
      </c>
    </row>
    <row r="78" spans="1:36" x14ac:dyDescent="0.2">
      <c r="A78" s="61">
        <v>31472</v>
      </c>
      <c r="B78" s="74">
        <v>9.1920700073242188</v>
      </c>
      <c r="C78" s="58">
        <v>50.342638791770099</v>
      </c>
      <c r="D78" s="71" t="e">
        <f t="shared" si="17"/>
        <v>#VALUE!</v>
      </c>
      <c r="E78" s="76" t="s">
        <v>97</v>
      </c>
      <c r="F78" s="2">
        <f t="shared" si="48"/>
        <v>682.06112280601394</v>
      </c>
      <c r="G78" s="2">
        <f t="shared" si="49"/>
        <v>0.8751483567118612</v>
      </c>
      <c r="H78" s="2">
        <f t="shared" si="36"/>
        <v>656.07083430434932</v>
      </c>
      <c r="I78" s="2">
        <f t="shared" si="37"/>
        <v>650.34879691261801</v>
      </c>
      <c r="J78" s="2">
        <f t="shared" si="30"/>
        <v>5.7220373917313054</v>
      </c>
      <c r="K78" s="2">
        <f t="shared" si="31"/>
        <v>6.5971857484431666</v>
      </c>
      <c r="L78" s="2">
        <f t="shared" si="32"/>
        <v>21.384622317121522</v>
      </c>
      <c r="M78" s="2">
        <f t="shared" si="35"/>
        <v>-4.248868335790867</v>
      </c>
      <c r="N78" s="2">
        <f t="shared" si="38"/>
        <v>17.135753981330655</v>
      </c>
      <c r="O78" s="2">
        <f t="shared" si="33"/>
        <v>13.329035963383253</v>
      </c>
      <c r="P78" s="2">
        <f t="shared" si="34"/>
        <v>3.8067180179474014</v>
      </c>
      <c r="Q78">
        <f t="shared" si="20"/>
        <v>26.551858175183128</v>
      </c>
      <c r="R78" s="13" t="e">
        <f t="shared" si="21"/>
        <v>#VALUE!</v>
      </c>
      <c r="S78" s="13" t="e">
        <f t="shared" si="22"/>
        <v>#VALUE!</v>
      </c>
      <c r="T78" s="13" t="e">
        <f t="shared" si="23"/>
        <v>#VALUE!</v>
      </c>
      <c r="U78" s="13" t="e">
        <f t="shared" si="39"/>
        <v>#VALUE!</v>
      </c>
      <c r="V78" s="13" t="e">
        <f t="shared" si="40"/>
        <v>#VALUE!</v>
      </c>
      <c r="W78" s="13" t="e">
        <f t="shared" si="41"/>
        <v>#VALUE!</v>
      </c>
      <c r="X78" s="13" t="e">
        <f t="shared" si="42"/>
        <v>#VALUE!</v>
      </c>
      <c r="Y78" s="13" t="e">
        <f t="shared" si="43"/>
        <v>#VALUE!</v>
      </c>
      <c r="Z78" s="13" t="e">
        <f t="shared" si="44"/>
        <v>#VALUE!</v>
      </c>
      <c r="AA78" s="13" t="e">
        <f t="shared" si="45"/>
        <v>#VALUE!</v>
      </c>
      <c r="AB78" s="13" t="e">
        <f t="shared" si="46"/>
        <v>#VALUE!</v>
      </c>
      <c r="AC78" s="13" t="e">
        <f t="shared" si="47"/>
        <v>#VALUE!</v>
      </c>
      <c r="AD78" s="13">
        <f t="shared" si="25"/>
        <v>9.1920700073242188</v>
      </c>
      <c r="AE78" s="13">
        <f t="shared" si="26"/>
        <v>50.342638791770099</v>
      </c>
      <c r="AG78">
        <f t="shared" si="27"/>
        <v>1986</v>
      </c>
      <c r="AH78">
        <f t="shared" si="28"/>
        <v>0</v>
      </c>
      <c r="AI78" s="76" t="s">
        <v>97</v>
      </c>
      <c r="AJ78" s="2">
        <f t="shared" si="29"/>
        <v>26.551858175183128</v>
      </c>
    </row>
    <row r="79" spans="1:36" x14ac:dyDescent="0.2">
      <c r="A79" s="61">
        <v>31503</v>
      </c>
      <c r="B79" s="74">
        <v>18.98052978515625</v>
      </c>
      <c r="C79" s="58">
        <v>63.9230028999064</v>
      </c>
      <c r="D79" s="71" t="e">
        <f t="shared" si="17"/>
        <v>#VALUE!</v>
      </c>
      <c r="E79" s="76" t="s">
        <v>97</v>
      </c>
      <c r="F79" s="2">
        <f t="shared" si="48"/>
        <v>667.6215924800199</v>
      </c>
      <c r="G79" s="2">
        <f t="shared" si="49"/>
        <v>1.7077342177543642</v>
      </c>
      <c r="H79" s="2">
        <f t="shared" si="36"/>
        <v>635.33811445989124</v>
      </c>
      <c r="I79" s="2">
        <f t="shared" si="37"/>
        <v>630.29777440811631</v>
      </c>
      <c r="J79" s="2">
        <f t="shared" si="30"/>
        <v>5.0403400517749333</v>
      </c>
      <c r="K79" s="2">
        <f t="shared" si="31"/>
        <v>6.7480742695292975</v>
      </c>
      <c r="L79" s="2">
        <f t="shared" si="32"/>
        <v>20.077110232912553</v>
      </c>
      <c r="M79" s="2">
        <f t="shared" si="35"/>
        <v>-3.989081344425045</v>
      </c>
      <c r="N79" s="2">
        <f t="shared" si="38"/>
        <v>16.088028888487507</v>
      </c>
      <c r="O79" s="2">
        <f t="shared" si="33"/>
        <v>12.686381122107138</v>
      </c>
      <c r="P79" s="2">
        <f t="shared" si="34"/>
        <v>3.401647766380369</v>
      </c>
      <c r="Q79">
        <f t="shared" si="20"/>
        <v>23.726493170503073</v>
      </c>
      <c r="R79" s="13" t="e">
        <f t="shared" si="21"/>
        <v>#VALUE!</v>
      </c>
      <c r="S79" s="13" t="e">
        <f t="shared" si="22"/>
        <v>#VALUE!</v>
      </c>
      <c r="T79" s="13" t="e">
        <f t="shared" si="23"/>
        <v>#VALUE!</v>
      </c>
      <c r="U79" s="13" t="e">
        <f t="shared" si="39"/>
        <v>#VALUE!</v>
      </c>
      <c r="V79" s="13" t="e">
        <f t="shared" si="40"/>
        <v>#VALUE!</v>
      </c>
      <c r="W79" s="13" t="e">
        <f t="shared" si="41"/>
        <v>#VALUE!</v>
      </c>
      <c r="X79" s="13" t="e">
        <f t="shared" si="42"/>
        <v>#VALUE!</v>
      </c>
      <c r="Y79" s="13" t="e">
        <f t="shared" si="43"/>
        <v>#VALUE!</v>
      </c>
      <c r="Z79" s="13" t="e">
        <f t="shared" si="44"/>
        <v>#VALUE!</v>
      </c>
      <c r="AA79" s="13" t="e">
        <f t="shared" si="45"/>
        <v>#VALUE!</v>
      </c>
      <c r="AB79" s="13" t="e">
        <f t="shared" si="46"/>
        <v>#VALUE!</v>
      </c>
      <c r="AC79" s="13" t="e">
        <f t="shared" si="47"/>
        <v>#VALUE!</v>
      </c>
      <c r="AD79" s="13">
        <f t="shared" si="25"/>
        <v>18.98052978515625</v>
      </c>
      <c r="AE79" s="13">
        <f t="shared" si="26"/>
        <v>63.9230028999064</v>
      </c>
      <c r="AG79">
        <f t="shared" si="27"/>
        <v>1986</v>
      </c>
      <c r="AH79">
        <f t="shared" si="28"/>
        <v>0</v>
      </c>
      <c r="AI79" s="76" t="s">
        <v>97</v>
      </c>
      <c r="AJ79" s="2">
        <f t="shared" si="29"/>
        <v>23.726493170503073</v>
      </c>
    </row>
    <row r="80" spans="1:36" x14ac:dyDescent="0.2">
      <c r="A80" s="61">
        <v>31533</v>
      </c>
      <c r="B80" s="74">
        <v>10.854193687438965</v>
      </c>
      <c r="C80" s="58">
        <v>42.112387985681401</v>
      </c>
      <c r="D80" s="71" t="e">
        <f t="shared" si="17"/>
        <v>#VALUE!</v>
      </c>
      <c r="E80" s="76" t="s">
        <v>97</v>
      </c>
      <c r="F80" s="2">
        <f t="shared" si="48"/>
        <v>640.24445305193501</v>
      </c>
      <c r="G80" s="2">
        <f t="shared" si="49"/>
        <v>0.90751504362026481</v>
      </c>
      <c r="H80" s="2">
        <f t="shared" si="36"/>
        <v>619.55998333476396</v>
      </c>
      <c r="I80" s="2">
        <f t="shared" si="37"/>
        <v>614.99675593072868</v>
      </c>
      <c r="J80" s="2">
        <f t="shared" si="30"/>
        <v>4.563227404035274</v>
      </c>
      <c r="K80" s="2">
        <f t="shared" si="31"/>
        <v>5.4707424476555389</v>
      </c>
      <c r="L80" s="2">
        <f t="shared" si="32"/>
        <v>18.157123569762675</v>
      </c>
      <c r="M80" s="2">
        <f t="shared" si="35"/>
        <v>-3.6076029896884831</v>
      </c>
      <c r="N80" s="2">
        <f t="shared" si="38"/>
        <v>14.549520580074191</v>
      </c>
      <c r="O80" s="2">
        <f t="shared" si="33"/>
        <v>11.709951023317267</v>
      </c>
      <c r="P80" s="2">
        <f t="shared" si="34"/>
        <v>2.8395695567569237</v>
      </c>
      <c r="Q80">
        <f t="shared" si="20"/>
        <v>19.805997658379543</v>
      </c>
      <c r="R80" s="13" t="e">
        <f t="shared" si="21"/>
        <v>#VALUE!</v>
      </c>
      <c r="S80" s="13" t="e">
        <f t="shared" si="22"/>
        <v>#VALUE!</v>
      </c>
      <c r="T80" s="13" t="e">
        <f t="shared" si="23"/>
        <v>#VALUE!</v>
      </c>
      <c r="U80" s="13" t="e">
        <f t="shared" si="39"/>
        <v>#VALUE!</v>
      </c>
      <c r="V80" s="13" t="e">
        <f t="shared" si="40"/>
        <v>#VALUE!</v>
      </c>
      <c r="W80" s="13" t="e">
        <f t="shared" si="41"/>
        <v>#VALUE!</v>
      </c>
      <c r="X80" s="13" t="e">
        <f t="shared" si="42"/>
        <v>#VALUE!</v>
      </c>
      <c r="Y80" s="13" t="e">
        <f t="shared" si="43"/>
        <v>#VALUE!</v>
      </c>
      <c r="Z80" s="13" t="e">
        <f t="shared" si="44"/>
        <v>#VALUE!</v>
      </c>
      <c r="AA80" s="13" t="e">
        <f t="shared" si="45"/>
        <v>#VALUE!</v>
      </c>
      <c r="AB80" s="13" t="e">
        <f t="shared" si="46"/>
        <v>#VALUE!</v>
      </c>
      <c r="AC80" s="13" t="e">
        <f t="shared" si="47"/>
        <v>#VALUE!</v>
      </c>
      <c r="AD80" s="13">
        <f t="shared" si="25"/>
        <v>10.854193687438965</v>
      </c>
      <c r="AE80" s="13">
        <f t="shared" si="26"/>
        <v>42.112387985681401</v>
      </c>
      <c r="AG80">
        <f t="shared" si="27"/>
        <v>1986</v>
      </c>
      <c r="AH80">
        <f t="shared" si="28"/>
        <v>0</v>
      </c>
      <c r="AI80" s="76" t="s">
        <v>97</v>
      </c>
      <c r="AJ80" s="2">
        <f t="shared" si="29"/>
        <v>19.805997658379543</v>
      </c>
    </row>
    <row r="81" spans="1:36" x14ac:dyDescent="0.2">
      <c r="A81" s="61">
        <v>31564</v>
      </c>
      <c r="B81" s="74">
        <v>1.3328012228012085</v>
      </c>
      <c r="C81" s="58">
        <v>19.804913364307101</v>
      </c>
      <c r="D81" s="71" t="e">
        <f t="shared" si="17"/>
        <v>#VALUE!</v>
      </c>
      <c r="E81" s="76" t="s">
        <v>97</v>
      </c>
      <c r="F81" s="2">
        <f t="shared" si="48"/>
        <v>616.22491563671349</v>
      </c>
      <c r="G81" s="2">
        <f t="shared" si="49"/>
        <v>0.10464151681640033</v>
      </c>
      <c r="H81" s="2">
        <f t="shared" si="36"/>
        <v>606.73498774593747</v>
      </c>
      <c r="I81" s="2">
        <f t="shared" si="37"/>
        <v>602.53428191660112</v>
      </c>
      <c r="J81" s="2">
        <f t="shared" si="30"/>
        <v>4.2007058293363571</v>
      </c>
      <c r="K81" s="2">
        <f t="shared" si="31"/>
        <v>4.3053473461527574</v>
      </c>
      <c r="L81" s="2">
        <f t="shared" si="32"/>
        <v>16.015298369470024</v>
      </c>
      <c r="M81" s="2">
        <f t="shared" si="35"/>
        <v>-3.1820479745299397</v>
      </c>
      <c r="N81" s="2">
        <f t="shared" si="38"/>
        <v>12.833250394940084</v>
      </c>
      <c r="O81" s="2">
        <f t="shared" si="33"/>
        <v>10.572026094140906</v>
      </c>
      <c r="P81" s="2">
        <f t="shared" si="34"/>
        <v>2.2612243007991779</v>
      </c>
      <c r="Q81">
        <f t="shared" si="20"/>
        <v>15.772039498074266</v>
      </c>
      <c r="R81" s="13" t="e">
        <f t="shared" si="21"/>
        <v>#VALUE!</v>
      </c>
      <c r="S81" s="13" t="e">
        <f t="shared" si="22"/>
        <v>#VALUE!</v>
      </c>
      <c r="T81" s="13" t="e">
        <f t="shared" si="23"/>
        <v>#VALUE!</v>
      </c>
      <c r="U81" s="13" t="e">
        <f t="shared" si="39"/>
        <v>#VALUE!</v>
      </c>
      <c r="V81" s="13" t="e">
        <f t="shared" si="40"/>
        <v>#VALUE!</v>
      </c>
      <c r="W81" s="13" t="e">
        <f t="shared" si="41"/>
        <v>#VALUE!</v>
      </c>
      <c r="X81" s="13" t="e">
        <f t="shared" si="42"/>
        <v>#VALUE!</v>
      </c>
      <c r="Y81" s="13" t="e">
        <f t="shared" si="43"/>
        <v>#VALUE!</v>
      </c>
      <c r="Z81" s="13" t="e">
        <f t="shared" si="44"/>
        <v>#VALUE!</v>
      </c>
      <c r="AA81" s="13" t="e">
        <f t="shared" si="45"/>
        <v>#VALUE!</v>
      </c>
      <c r="AB81" s="13" t="e">
        <f t="shared" si="46"/>
        <v>#VALUE!</v>
      </c>
      <c r="AC81" s="13" t="e">
        <f t="shared" si="47"/>
        <v>#VALUE!</v>
      </c>
      <c r="AD81" s="13">
        <f t="shared" si="25"/>
        <v>1.3328012228012085</v>
      </c>
      <c r="AE81" s="13">
        <f t="shared" si="26"/>
        <v>19.804913364307101</v>
      </c>
      <c r="AG81">
        <f t="shared" si="27"/>
        <v>1986</v>
      </c>
      <c r="AH81">
        <f t="shared" si="28"/>
        <v>0</v>
      </c>
      <c r="AI81" s="76" t="s">
        <v>97</v>
      </c>
      <c r="AJ81" s="2">
        <f t="shared" si="29"/>
        <v>15.772039498074266</v>
      </c>
    </row>
    <row r="82" spans="1:36" x14ac:dyDescent="0.2">
      <c r="A82" s="61">
        <v>31594</v>
      </c>
      <c r="B82" s="74">
        <v>0</v>
      </c>
      <c r="C82" s="58">
        <v>20.726248915428901</v>
      </c>
      <c r="D82" s="71" t="e">
        <f t="shared" si="17"/>
        <v>#VALUE!</v>
      </c>
      <c r="E82" s="76" t="s">
        <v>97</v>
      </c>
      <c r="F82" s="2">
        <f t="shared" si="48"/>
        <v>602.53428191660112</v>
      </c>
      <c r="G82" s="2">
        <f t="shared" si="49"/>
        <v>0</v>
      </c>
      <c r="H82" s="2">
        <f t="shared" si="36"/>
        <v>592.79184625782557</v>
      </c>
      <c r="I82" s="2">
        <f t="shared" si="37"/>
        <v>588.96061368507446</v>
      </c>
      <c r="J82" s="2">
        <f t="shared" si="30"/>
        <v>3.8312325727511052</v>
      </c>
      <c r="K82" s="2">
        <f t="shared" si="31"/>
        <v>3.8312325727511052</v>
      </c>
      <c r="L82" s="2">
        <f t="shared" si="32"/>
        <v>14.403258666892011</v>
      </c>
      <c r="M82" s="2">
        <f t="shared" si="35"/>
        <v>-2.8617549926502672</v>
      </c>
      <c r="N82" s="2">
        <f t="shared" si="38"/>
        <v>11.541503674241744</v>
      </c>
      <c r="O82" s="2">
        <f t="shared" si="33"/>
        <v>9.6795592053488413</v>
      </c>
      <c r="P82" s="2">
        <f t="shared" si="34"/>
        <v>1.8619444688929025</v>
      </c>
      <c r="Q82">
        <f t="shared" si="20"/>
        <v>12.987062670527996</v>
      </c>
      <c r="R82" s="13" t="e">
        <f t="shared" si="21"/>
        <v>#VALUE!</v>
      </c>
      <c r="S82" s="13" t="e">
        <f t="shared" si="22"/>
        <v>#VALUE!</v>
      </c>
      <c r="T82" s="13" t="e">
        <f t="shared" si="23"/>
        <v>#VALUE!</v>
      </c>
      <c r="U82" s="13" t="e">
        <f t="shared" si="39"/>
        <v>#VALUE!</v>
      </c>
      <c r="V82" s="13" t="e">
        <f t="shared" si="40"/>
        <v>#VALUE!</v>
      </c>
      <c r="W82" s="13" t="e">
        <f t="shared" si="41"/>
        <v>#VALUE!</v>
      </c>
      <c r="X82" s="13" t="e">
        <f t="shared" si="42"/>
        <v>#VALUE!</v>
      </c>
      <c r="Y82" s="13" t="e">
        <f t="shared" si="43"/>
        <v>#VALUE!</v>
      </c>
      <c r="Z82" s="13" t="e">
        <f t="shared" si="44"/>
        <v>#VALUE!</v>
      </c>
      <c r="AA82" s="13" t="e">
        <f t="shared" si="45"/>
        <v>#VALUE!</v>
      </c>
      <c r="AB82" s="13" t="e">
        <f t="shared" si="46"/>
        <v>#VALUE!</v>
      </c>
      <c r="AC82" s="13" t="e">
        <f t="shared" si="47"/>
        <v>#VALUE!</v>
      </c>
      <c r="AD82" s="13">
        <f t="shared" si="25"/>
        <v>0</v>
      </c>
      <c r="AE82" s="13">
        <f t="shared" si="26"/>
        <v>20.726248915428901</v>
      </c>
      <c r="AG82">
        <f t="shared" si="27"/>
        <v>1986</v>
      </c>
      <c r="AH82">
        <f t="shared" si="28"/>
        <v>0</v>
      </c>
      <c r="AI82" s="76" t="s">
        <v>97</v>
      </c>
      <c r="AJ82" s="2">
        <f t="shared" si="29"/>
        <v>12.987062670527996</v>
      </c>
    </row>
    <row r="83" spans="1:36" x14ac:dyDescent="0.2">
      <c r="A83" s="61">
        <v>31625</v>
      </c>
      <c r="B83" s="74">
        <v>2.5951212272047997E-2</v>
      </c>
      <c r="C83" s="58">
        <v>18.3681263451764</v>
      </c>
      <c r="D83" s="71" t="e">
        <f t="shared" si="17"/>
        <v>#VALUE!</v>
      </c>
      <c r="E83" s="76" t="s">
        <v>97</v>
      </c>
      <c r="F83" s="2">
        <f t="shared" si="48"/>
        <v>588.98469991873367</v>
      </c>
      <c r="G83" s="2">
        <f t="shared" si="49"/>
        <v>1.8649786128435153E-3</v>
      </c>
      <c r="H83" s="2">
        <f t="shared" si="36"/>
        <v>580.50852710724132</v>
      </c>
      <c r="I83" s="2">
        <f t="shared" si="37"/>
        <v>576.9823466116311</v>
      </c>
      <c r="J83" s="2">
        <f t="shared" si="30"/>
        <v>3.5261804956102196</v>
      </c>
      <c r="K83" s="2">
        <f t="shared" si="31"/>
        <v>3.5280454742230631</v>
      </c>
      <c r="L83" s="2">
        <f t="shared" si="32"/>
        <v>13.207604679571904</v>
      </c>
      <c r="M83" s="2">
        <f t="shared" si="35"/>
        <v>-2.6241928654379914</v>
      </c>
      <c r="N83" s="2">
        <f t="shared" si="38"/>
        <v>10.583411814133912</v>
      </c>
      <c r="O83" s="2">
        <f t="shared" si="33"/>
        <v>8.9965147975586923</v>
      </c>
      <c r="P83" s="2">
        <f t="shared" si="34"/>
        <v>1.5868970165752205</v>
      </c>
      <c r="Q83">
        <f t="shared" si="20"/>
        <v>11.068606690612164</v>
      </c>
      <c r="R83" s="13" t="e">
        <f t="shared" si="21"/>
        <v>#VALUE!</v>
      </c>
      <c r="S83" s="13" t="e">
        <f t="shared" si="22"/>
        <v>#VALUE!</v>
      </c>
      <c r="T83" s="13" t="e">
        <f t="shared" si="23"/>
        <v>#VALUE!</v>
      </c>
      <c r="U83" s="13" t="e">
        <f t="shared" si="39"/>
        <v>#VALUE!</v>
      </c>
      <c r="V83" s="13" t="e">
        <f t="shared" si="40"/>
        <v>#VALUE!</v>
      </c>
      <c r="W83" s="13" t="e">
        <f t="shared" si="41"/>
        <v>#VALUE!</v>
      </c>
      <c r="X83" s="13" t="e">
        <f t="shared" si="42"/>
        <v>#VALUE!</v>
      </c>
      <c r="Y83" s="13" t="e">
        <f t="shared" si="43"/>
        <v>#VALUE!</v>
      </c>
      <c r="Z83" s="13" t="e">
        <f t="shared" si="44"/>
        <v>#VALUE!</v>
      </c>
      <c r="AA83" s="13" t="e">
        <f t="shared" si="45"/>
        <v>#VALUE!</v>
      </c>
      <c r="AB83" s="13" t="e">
        <f t="shared" si="46"/>
        <v>#VALUE!</v>
      </c>
      <c r="AC83" s="13" t="e">
        <f t="shared" si="47"/>
        <v>#VALUE!</v>
      </c>
      <c r="AD83" s="13">
        <f t="shared" si="25"/>
        <v>2.5951212272047997E-2</v>
      </c>
      <c r="AE83" s="13">
        <f t="shared" si="26"/>
        <v>18.3681263451764</v>
      </c>
      <c r="AG83">
        <f t="shared" si="27"/>
        <v>1986</v>
      </c>
      <c r="AH83">
        <f t="shared" si="28"/>
        <v>0</v>
      </c>
      <c r="AI83" s="76" t="s">
        <v>97</v>
      </c>
      <c r="AJ83" s="2">
        <f t="shared" si="29"/>
        <v>11.068606690612164</v>
      </c>
    </row>
    <row r="84" spans="1:36" x14ac:dyDescent="0.2">
      <c r="A84" s="61">
        <v>31656</v>
      </c>
      <c r="B84" s="74">
        <v>3.4122998714447021</v>
      </c>
      <c r="C84" s="58">
        <v>13.922559285405001</v>
      </c>
      <c r="D84" s="71" t="e">
        <f t="shared" si="17"/>
        <v>#VALUE!</v>
      </c>
      <c r="E84" s="76" t="s">
        <v>97</v>
      </c>
      <c r="F84" s="2">
        <f t="shared" si="48"/>
        <v>580.15800731379966</v>
      </c>
      <c r="G84" s="2">
        <f t="shared" si="49"/>
        <v>0.23663916927614537</v>
      </c>
      <c r="H84" s="2">
        <f t="shared" si="36"/>
        <v>573.80564034266774</v>
      </c>
      <c r="I84" s="2">
        <f t="shared" si="37"/>
        <v>570.43812676734285</v>
      </c>
      <c r="J84" s="2">
        <f t="shared" si="30"/>
        <v>3.3675135753248924</v>
      </c>
      <c r="K84" s="2">
        <f t="shared" si="31"/>
        <v>3.6041527446010377</v>
      </c>
      <c r="L84" s="2">
        <f t="shared" si="32"/>
        <v>12.60066754215973</v>
      </c>
      <c r="M84" s="2">
        <f t="shared" si="35"/>
        <v>-2.5036017253783687</v>
      </c>
      <c r="N84" s="2">
        <f t="shared" si="38"/>
        <v>10.097065816781361</v>
      </c>
      <c r="O84" s="2">
        <f t="shared" si="33"/>
        <v>8.6426434822589453</v>
      </c>
      <c r="P84" s="2">
        <f t="shared" si="34"/>
        <v>1.4544223345224168</v>
      </c>
      <c r="Q84">
        <f t="shared" si="20"/>
        <v>10.144595783293857</v>
      </c>
      <c r="R84" s="13" t="e">
        <f t="shared" si="21"/>
        <v>#VALUE!</v>
      </c>
      <c r="S84" s="13" t="e">
        <f t="shared" si="22"/>
        <v>#VALUE!</v>
      </c>
      <c r="T84" s="13" t="e">
        <f t="shared" si="23"/>
        <v>#VALUE!</v>
      </c>
      <c r="U84" s="13" t="e">
        <f t="shared" si="39"/>
        <v>#VALUE!</v>
      </c>
      <c r="V84" s="13" t="e">
        <f t="shared" si="40"/>
        <v>#VALUE!</v>
      </c>
      <c r="W84" s="13" t="e">
        <f t="shared" si="41"/>
        <v>#VALUE!</v>
      </c>
      <c r="X84" s="13" t="e">
        <f t="shared" si="42"/>
        <v>#VALUE!</v>
      </c>
      <c r="Y84" s="13" t="e">
        <f t="shared" si="43"/>
        <v>#VALUE!</v>
      </c>
      <c r="Z84" s="13" t="e">
        <f t="shared" si="44"/>
        <v>#VALUE!</v>
      </c>
      <c r="AA84" s="13" t="e">
        <f t="shared" si="45"/>
        <v>#VALUE!</v>
      </c>
      <c r="AB84" s="13" t="e">
        <f t="shared" si="46"/>
        <v>#VALUE!</v>
      </c>
      <c r="AC84" s="13" t="e">
        <f t="shared" si="47"/>
        <v>#VALUE!</v>
      </c>
      <c r="AD84" s="13">
        <f t="shared" si="25"/>
        <v>3.4122998714447021</v>
      </c>
      <c r="AE84" s="13">
        <f t="shared" si="26"/>
        <v>13.922559285405001</v>
      </c>
      <c r="AG84">
        <f t="shared" si="27"/>
        <v>1986</v>
      </c>
      <c r="AH84">
        <f t="shared" si="28"/>
        <v>0</v>
      </c>
      <c r="AI84" s="76" t="s">
        <v>97</v>
      </c>
      <c r="AJ84" s="2">
        <f t="shared" si="29"/>
        <v>10.144595783293857</v>
      </c>
    </row>
    <row r="85" spans="1:36" x14ac:dyDescent="0.2">
      <c r="A85" s="61">
        <v>31686</v>
      </c>
      <c r="B85" s="74">
        <v>18.529102325439453</v>
      </c>
      <c r="C85" s="58">
        <v>11.166592905109599</v>
      </c>
      <c r="D85" s="71" t="e">
        <f t="shared" si="17"/>
        <v>#VALUE!</v>
      </c>
      <c r="E85" s="76" t="s">
        <v>97</v>
      </c>
      <c r="F85" s="2">
        <f t="shared" si="48"/>
        <v>587.67996490764483</v>
      </c>
      <c r="G85" s="2">
        <f t="shared" si="49"/>
        <v>1.2872641851374738</v>
      </c>
      <c r="H85" s="2">
        <f t="shared" si="36"/>
        <v>582.52431716358979</v>
      </c>
      <c r="I85" s="2">
        <f t="shared" si="37"/>
        <v>578.94935510755283</v>
      </c>
      <c r="J85" s="2">
        <f t="shared" si="30"/>
        <v>3.5749620560369522</v>
      </c>
      <c r="K85" s="2">
        <f t="shared" si="31"/>
        <v>4.8622262411744259</v>
      </c>
      <c r="L85" s="2">
        <f t="shared" si="32"/>
        <v>13.504869723433371</v>
      </c>
      <c r="M85" s="2">
        <f t="shared" si="35"/>
        <v>-2.6832558693793431</v>
      </c>
      <c r="N85" s="2">
        <f t="shared" si="38"/>
        <v>10.821613854054029</v>
      </c>
      <c r="O85" s="2">
        <f t="shared" si="33"/>
        <v>9.1680603689896589</v>
      </c>
      <c r="P85" s="2">
        <f t="shared" si="34"/>
        <v>1.6535534850643698</v>
      </c>
      <c r="Q85">
        <f t="shared" si="20"/>
        <v>11.53353555832398</v>
      </c>
      <c r="R85" s="13" t="e">
        <f t="shared" si="21"/>
        <v>#VALUE!</v>
      </c>
      <c r="S85" s="13" t="e">
        <f t="shared" si="22"/>
        <v>#VALUE!</v>
      </c>
      <c r="T85" s="13" t="e">
        <f t="shared" si="23"/>
        <v>#VALUE!</v>
      </c>
      <c r="U85" s="13" t="e">
        <f t="shared" si="39"/>
        <v>#VALUE!</v>
      </c>
      <c r="V85" s="13" t="e">
        <f t="shared" si="40"/>
        <v>#VALUE!</v>
      </c>
      <c r="W85" s="13" t="e">
        <f t="shared" si="41"/>
        <v>#VALUE!</v>
      </c>
      <c r="X85" s="13" t="e">
        <f t="shared" si="42"/>
        <v>#VALUE!</v>
      </c>
      <c r="Y85" s="13" t="e">
        <f t="shared" si="43"/>
        <v>#VALUE!</v>
      </c>
      <c r="Z85" s="13" t="e">
        <f t="shared" si="44"/>
        <v>#VALUE!</v>
      </c>
      <c r="AA85" s="13" t="e">
        <f t="shared" si="45"/>
        <v>#VALUE!</v>
      </c>
      <c r="AB85" s="13" t="e">
        <f t="shared" si="46"/>
        <v>#VALUE!</v>
      </c>
      <c r="AC85" s="13" t="e">
        <f t="shared" si="47"/>
        <v>#VALUE!</v>
      </c>
      <c r="AD85" s="13">
        <f t="shared" si="25"/>
        <v>18.529102325439453</v>
      </c>
      <c r="AE85" s="13">
        <f t="shared" si="26"/>
        <v>11.166592905109599</v>
      </c>
      <c r="AG85">
        <f t="shared" si="27"/>
        <v>1986</v>
      </c>
      <c r="AH85">
        <f t="shared" si="28"/>
        <v>1</v>
      </c>
      <c r="AI85" s="76" t="s">
        <v>97</v>
      </c>
      <c r="AJ85" s="2">
        <f t="shared" si="29"/>
        <v>11.53353555832398</v>
      </c>
    </row>
    <row r="86" spans="1:36" x14ac:dyDescent="0.2">
      <c r="A86" s="61">
        <v>31717</v>
      </c>
      <c r="B86" s="74">
        <v>98.769607543945313</v>
      </c>
      <c r="C86" s="58">
        <v>17.785921509445199</v>
      </c>
      <c r="D86" s="71" t="e">
        <f t="shared" si="17"/>
        <v>#VALUE!</v>
      </c>
      <c r="E86" s="76" t="s">
        <v>97</v>
      </c>
      <c r="F86" s="2">
        <f t="shared" si="48"/>
        <v>669.72393752515279</v>
      </c>
      <c r="G86" s="2">
        <f t="shared" si="49"/>
        <v>7.9950251263453538</v>
      </c>
      <c r="H86" s="2">
        <f t="shared" si="36"/>
        <v>660.58487664987342</v>
      </c>
      <c r="I86" s="2">
        <f t="shared" si="37"/>
        <v>654.70584530112967</v>
      </c>
      <c r="J86" s="2">
        <f t="shared" si="30"/>
        <v>5.8790313487437516</v>
      </c>
      <c r="K86" s="2">
        <f t="shared" si="31"/>
        <v>13.874056475089105</v>
      </c>
      <c r="L86" s="2">
        <f t="shared" si="32"/>
        <v>23.042116844078762</v>
      </c>
      <c r="M86" s="2">
        <f t="shared" si="35"/>
        <v>-4.5781926468728891</v>
      </c>
      <c r="N86" s="2">
        <f t="shared" si="38"/>
        <v>18.463924197205873</v>
      </c>
      <c r="O86" s="2">
        <f t="shared" si="33"/>
        <v>14.11904213518552</v>
      </c>
      <c r="P86" s="2">
        <f t="shared" si="34"/>
        <v>4.3448820620203534</v>
      </c>
      <c r="Q86">
        <f t="shared" si="20"/>
        <v>30.305552382591966</v>
      </c>
      <c r="R86" s="13" t="e">
        <f t="shared" si="21"/>
        <v>#VALUE!</v>
      </c>
      <c r="S86" s="13" t="e">
        <f t="shared" si="22"/>
        <v>#VALUE!</v>
      </c>
      <c r="T86" s="13" t="e">
        <f t="shared" si="23"/>
        <v>#VALUE!</v>
      </c>
      <c r="U86" s="13" t="e">
        <f t="shared" si="39"/>
        <v>#VALUE!</v>
      </c>
      <c r="V86" s="13" t="e">
        <f t="shared" si="40"/>
        <v>#VALUE!</v>
      </c>
      <c r="W86" s="13" t="e">
        <f t="shared" si="41"/>
        <v>#VALUE!</v>
      </c>
      <c r="X86" s="13" t="e">
        <f t="shared" si="42"/>
        <v>#VALUE!</v>
      </c>
      <c r="Y86" s="13" t="e">
        <f t="shared" si="43"/>
        <v>#VALUE!</v>
      </c>
      <c r="Z86" s="13" t="e">
        <f t="shared" si="44"/>
        <v>#VALUE!</v>
      </c>
      <c r="AA86" s="13" t="e">
        <f t="shared" si="45"/>
        <v>#VALUE!</v>
      </c>
      <c r="AB86" s="13" t="e">
        <f t="shared" si="46"/>
        <v>#VALUE!</v>
      </c>
      <c r="AC86" s="13" t="e">
        <f t="shared" si="47"/>
        <v>#VALUE!</v>
      </c>
      <c r="AD86" s="13">
        <f t="shared" si="25"/>
        <v>98.769607543945313</v>
      </c>
      <c r="AE86" s="13">
        <f t="shared" si="26"/>
        <v>17.785921509445199</v>
      </c>
      <c r="AG86">
        <f t="shared" si="27"/>
        <v>1986</v>
      </c>
      <c r="AH86">
        <f t="shared" si="28"/>
        <v>1</v>
      </c>
      <c r="AI86" s="76" t="s">
        <v>97</v>
      </c>
      <c r="AJ86" s="2">
        <f t="shared" si="29"/>
        <v>30.305552382591966</v>
      </c>
    </row>
    <row r="87" spans="1:36" x14ac:dyDescent="0.2">
      <c r="A87" s="61">
        <v>31747</v>
      </c>
      <c r="B87" s="74">
        <v>18.022607803344727</v>
      </c>
      <c r="C87" s="58">
        <v>10.910185320195801</v>
      </c>
      <c r="D87" s="71" t="e">
        <f t="shared" si="17"/>
        <v>#VALUE!</v>
      </c>
      <c r="E87" s="76" t="s">
        <v>97</v>
      </c>
      <c r="F87" s="2">
        <f t="shared" si="48"/>
        <v>671.08761293500106</v>
      </c>
      <c r="G87" s="2">
        <f t="shared" si="49"/>
        <v>1.6408401694733357</v>
      </c>
      <c r="H87" s="2">
        <f t="shared" si="36"/>
        <v>665.45993211062682</v>
      </c>
      <c r="I87" s="2">
        <f t="shared" si="37"/>
        <v>659.4078115739452</v>
      </c>
      <c r="J87" s="2">
        <f t="shared" si="30"/>
        <v>6.0521205366816275</v>
      </c>
      <c r="K87" s="2">
        <f t="shared" si="31"/>
        <v>7.6929607061549632</v>
      </c>
      <c r="L87" s="2">
        <f t="shared" si="32"/>
        <v>21.812002841340483</v>
      </c>
      <c r="M87" s="2">
        <f t="shared" si="35"/>
        <v>-4.3337837273165691</v>
      </c>
      <c r="N87" s="2">
        <f t="shared" si="38"/>
        <v>17.478219114023915</v>
      </c>
      <c r="O87" s="2">
        <f t="shared" si="33"/>
        <v>13.53532849403887</v>
      </c>
      <c r="P87" s="2">
        <f t="shared" si="34"/>
        <v>3.9428906199850453</v>
      </c>
      <c r="Q87">
        <f t="shared" si="20"/>
        <v>27.501662074395693</v>
      </c>
      <c r="R87" s="13" t="e">
        <f t="shared" si="21"/>
        <v>#VALUE!</v>
      </c>
      <c r="S87" s="13" t="e">
        <f t="shared" si="22"/>
        <v>#VALUE!</v>
      </c>
      <c r="T87" s="13" t="e">
        <f t="shared" si="23"/>
        <v>#VALUE!</v>
      </c>
      <c r="U87" s="13" t="e">
        <f t="shared" si="39"/>
        <v>#VALUE!</v>
      </c>
      <c r="V87" s="13" t="e">
        <f t="shared" si="40"/>
        <v>#VALUE!</v>
      </c>
      <c r="W87" s="13" t="e">
        <f t="shared" si="41"/>
        <v>#VALUE!</v>
      </c>
      <c r="X87" s="13" t="e">
        <f t="shared" si="42"/>
        <v>#VALUE!</v>
      </c>
      <c r="Y87" s="13" t="e">
        <f t="shared" si="43"/>
        <v>#VALUE!</v>
      </c>
      <c r="Z87" s="13" t="e">
        <f t="shared" si="44"/>
        <v>#VALUE!</v>
      </c>
      <c r="AA87" s="13" t="e">
        <f t="shared" si="45"/>
        <v>#VALUE!</v>
      </c>
      <c r="AB87" s="13" t="e">
        <f t="shared" si="46"/>
        <v>#VALUE!</v>
      </c>
      <c r="AC87" s="13" t="e">
        <f t="shared" si="47"/>
        <v>#VALUE!</v>
      </c>
      <c r="AD87" s="13">
        <f t="shared" si="25"/>
        <v>18.022607803344727</v>
      </c>
      <c r="AE87" s="13">
        <f t="shared" si="26"/>
        <v>10.910185320195801</v>
      </c>
      <c r="AG87">
        <f t="shared" si="27"/>
        <v>1986</v>
      </c>
      <c r="AH87">
        <f t="shared" si="28"/>
        <v>1</v>
      </c>
      <c r="AI87" s="76" t="s">
        <v>97</v>
      </c>
      <c r="AJ87" s="2">
        <f t="shared" si="29"/>
        <v>27.501662074395693</v>
      </c>
    </row>
    <row r="88" spans="1:36" x14ac:dyDescent="0.2">
      <c r="A88" s="61">
        <v>31778</v>
      </c>
      <c r="B88" s="74">
        <v>46.799850463867188</v>
      </c>
      <c r="C88" s="58">
        <v>18.1705701422601</v>
      </c>
      <c r="D88" s="71" t="e">
        <f t="shared" si="17"/>
        <v>#VALUE!</v>
      </c>
      <c r="E88" s="76" t="s">
        <v>97</v>
      </c>
      <c r="F88" s="2">
        <f t="shared" si="48"/>
        <v>701.71499492598048</v>
      </c>
      <c r="G88" s="2">
        <f t="shared" si="49"/>
        <v>4.4926671118319064</v>
      </c>
      <c r="H88" s="2">
        <f t="shared" si="36"/>
        <v>692.01634809788845</v>
      </c>
      <c r="I88" s="2">
        <f t="shared" si="37"/>
        <v>684.95465599964393</v>
      </c>
      <c r="J88" s="2">
        <f t="shared" si="30"/>
        <v>7.0616920982445208</v>
      </c>
      <c r="K88" s="2">
        <f t="shared" si="31"/>
        <v>11.554359210076427</v>
      </c>
      <c r="L88" s="2">
        <f t="shared" si="32"/>
        <v>25.089687704115299</v>
      </c>
      <c r="M88" s="2">
        <f t="shared" si="35"/>
        <v>-4.9850204534847364</v>
      </c>
      <c r="N88" s="2">
        <f t="shared" si="38"/>
        <v>20.104667250630563</v>
      </c>
      <c r="O88" s="2">
        <f t="shared" si="33"/>
        <v>15.058798400143637</v>
      </c>
      <c r="P88" s="2">
        <f t="shared" si="34"/>
        <v>5.0458688504869267</v>
      </c>
      <c r="Q88">
        <f t="shared" si="20"/>
        <v>35.194935232146314</v>
      </c>
      <c r="R88" s="13" t="e">
        <f t="shared" si="21"/>
        <v>#VALUE!</v>
      </c>
      <c r="S88" s="13" t="e">
        <f t="shared" si="22"/>
        <v>#VALUE!</v>
      </c>
      <c r="T88" s="13" t="e">
        <f t="shared" si="23"/>
        <v>#VALUE!</v>
      </c>
      <c r="U88" s="13" t="e">
        <f t="shared" si="39"/>
        <v>#VALUE!</v>
      </c>
      <c r="V88" s="13" t="e">
        <f t="shared" si="40"/>
        <v>#VALUE!</v>
      </c>
      <c r="W88" s="13" t="e">
        <f t="shared" si="41"/>
        <v>#VALUE!</v>
      </c>
      <c r="X88" s="13" t="e">
        <f t="shared" si="42"/>
        <v>#VALUE!</v>
      </c>
      <c r="Y88" s="13" t="e">
        <f t="shared" si="43"/>
        <v>#VALUE!</v>
      </c>
      <c r="Z88" s="13" t="e">
        <f t="shared" si="44"/>
        <v>#VALUE!</v>
      </c>
      <c r="AA88" s="13" t="e">
        <f t="shared" si="45"/>
        <v>#VALUE!</v>
      </c>
      <c r="AB88" s="13" t="e">
        <f t="shared" si="46"/>
        <v>#VALUE!</v>
      </c>
      <c r="AC88" s="13" t="e">
        <f t="shared" si="47"/>
        <v>#VALUE!</v>
      </c>
      <c r="AD88" s="13">
        <f t="shared" si="25"/>
        <v>46.799850463867188</v>
      </c>
      <c r="AE88" s="13">
        <f t="shared" si="26"/>
        <v>18.1705701422601</v>
      </c>
      <c r="AG88">
        <f t="shared" si="27"/>
        <v>1987</v>
      </c>
      <c r="AH88">
        <f t="shared" si="28"/>
        <v>0</v>
      </c>
      <c r="AI88" s="76" t="s">
        <v>97</v>
      </c>
      <c r="AJ88" s="2">
        <f t="shared" si="29"/>
        <v>35.194935232146314</v>
      </c>
    </row>
    <row r="89" spans="1:36" x14ac:dyDescent="0.2">
      <c r="A89" s="61">
        <v>31809</v>
      </c>
      <c r="B89" s="74">
        <v>22.783397674560547</v>
      </c>
      <c r="C89" s="58">
        <v>29.301257532559202</v>
      </c>
      <c r="D89" s="71" t="e">
        <f t="shared" si="17"/>
        <v>#VALUE!</v>
      </c>
      <c r="E89" s="76" t="s">
        <v>97</v>
      </c>
      <c r="F89" s="2">
        <f t="shared" si="48"/>
        <v>705.45657478327234</v>
      </c>
      <c r="G89" s="2">
        <f t="shared" si="49"/>
        <v>2.2814788909321351</v>
      </c>
      <c r="H89" s="2">
        <f t="shared" si="36"/>
        <v>689.80328567649087</v>
      </c>
      <c r="I89" s="2">
        <f t="shared" si="37"/>
        <v>682.83014228796992</v>
      </c>
      <c r="J89" s="2">
        <f t="shared" si="30"/>
        <v>6.9731433885209526</v>
      </c>
      <c r="K89" s="2">
        <f t="shared" si="31"/>
        <v>9.2546222794530877</v>
      </c>
      <c r="L89" s="2">
        <f t="shared" si="32"/>
        <v>24.313420679596724</v>
      </c>
      <c r="M89" s="2">
        <f t="shared" si="35"/>
        <v>-4.8307854928815361</v>
      </c>
      <c r="N89" s="2">
        <f t="shared" si="38"/>
        <v>19.482635186715189</v>
      </c>
      <c r="O89" s="2">
        <f t="shared" si="33"/>
        <v>14.707088013084551</v>
      </c>
      <c r="P89" s="2">
        <f t="shared" si="34"/>
        <v>4.7755471736306383</v>
      </c>
      <c r="Q89">
        <f t="shared" si="20"/>
        <v>33.309441536073706</v>
      </c>
      <c r="R89" s="13" t="e">
        <f t="shared" si="21"/>
        <v>#VALUE!</v>
      </c>
      <c r="S89" s="13" t="e">
        <f t="shared" si="22"/>
        <v>#VALUE!</v>
      </c>
      <c r="T89" s="13" t="e">
        <f t="shared" si="23"/>
        <v>#VALUE!</v>
      </c>
      <c r="U89" s="13" t="e">
        <f t="shared" si="39"/>
        <v>#VALUE!</v>
      </c>
      <c r="V89" s="13" t="e">
        <f t="shared" si="40"/>
        <v>#VALUE!</v>
      </c>
      <c r="W89" s="13" t="e">
        <f t="shared" si="41"/>
        <v>#VALUE!</v>
      </c>
      <c r="X89" s="13" t="e">
        <f t="shared" si="42"/>
        <v>#VALUE!</v>
      </c>
      <c r="Y89" s="13" t="e">
        <f t="shared" si="43"/>
        <v>#VALUE!</v>
      </c>
      <c r="Z89" s="13" t="e">
        <f t="shared" si="44"/>
        <v>#VALUE!</v>
      </c>
      <c r="AA89" s="13" t="e">
        <f t="shared" si="45"/>
        <v>#VALUE!</v>
      </c>
      <c r="AB89" s="13" t="e">
        <f t="shared" si="46"/>
        <v>#VALUE!</v>
      </c>
      <c r="AC89" s="13" t="e">
        <f t="shared" si="47"/>
        <v>#VALUE!</v>
      </c>
      <c r="AD89" s="13">
        <f t="shared" si="25"/>
        <v>22.783397674560547</v>
      </c>
      <c r="AE89" s="13">
        <f t="shared" si="26"/>
        <v>29.301257532559202</v>
      </c>
      <c r="AG89">
        <f t="shared" si="27"/>
        <v>1987</v>
      </c>
      <c r="AH89">
        <f t="shared" si="28"/>
        <v>0</v>
      </c>
      <c r="AI89" s="76" t="s">
        <v>97</v>
      </c>
      <c r="AJ89" s="2">
        <f t="shared" si="29"/>
        <v>33.309441536073706</v>
      </c>
    </row>
    <row r="90" spans="1:36" x14ac:dyDescent="0.2">
      <c r="A90" s="61">
        <v>31837</v>
      </c>
      <c r="B90" s="74">
        <v>70.534126281738281</v>
      </c>
      <c r="C90" s="58">
        <v>50.342638791770099</v>
      </c>
      <c r="D90" s="71" t="e">
        <f t="shared" si="17"/>
        <v>#VALUE!</v>
      </c>
      <c r="E90" s="76" t="s">
        <v>97</v>
      </c>
      <c r="F90" s="2">
        <f t="shared" si="48"/>
        <v>745.90010615975029</v>
      </c>
      <c r="G90" s="2">
        <f t="shared" si="49"/>
        <v>7.4641624099579076</v>
      </c>
      <c r="H90" s="2">
        <f t="shared" si="36"/>
        <v>717.94769819154897</v>
      </c>
      <c r="I90" s="2">
        <f t="shared" si="37"/>
        <v>709.78584068220835</v>
      </c>
      <c r="J90" s="2">
        <f t="shared" si="30"/>
        <v>8.1618575093406207</v>
      </c>
      <c r="K90" s="2">
        <f t="shared" si="31"/>
        <v>15.626019919298528</v>
      </c>
      <c r="L90" s="2">
        <f t="shared" si="32"/>
        <v>30.333107932383079</v>
      </c>
      <c r="M90" s="2">
        <f t="shared" si="35"/>
        <v>-6.0268252536235263</v>
      </c>
      <c r="N90" s="2">
        <f t="shared" si="38"/>
        <v>24.306282678759551</v>
      </c>
      <c r="O90" s="2">
        <f t="shared" si="33"/>
        <v>17.298556102664008</v>
      </c>
      <c r="P90" s="2">
        <f t="shared" si="34"/>
        <v>7.0077265760955427</v>
      </c>
      <c r="Q90">
        <f t="shared" si="20"/>
        <v>48.878892868266412</v>
      </c>
      <c r="R90" s="13" t="e">
        <f t="shared" si="21"/>
        <v>#VALUE!</v>
      </c>
      <c r="S90" s="13" t="e">
        <f t="shared" si="22"/>
        <v>#VALUE!</v>
      </c>
      <c r="T90" s="13" t="e">
        <f t="shared" si="23"/>
        <v>#VALUE!</v>
      </c>
      <c r="U90" s="13" t="e">
        <f t="shared" si="39"/>
        <v>#VALUE!</v>
      </c>
      <c r="V90" s="13" t="e">
        <f t="shared" si="40"/>
        <v>#VALUE!</v>
      </c>
      <c r="W90" s="13" t="e">
        <f t="shared" si="41"/>
        <v>#VALUE!</v>
      </c>
      <c r="X90" s="13" t="e">
        <f t="shared" si="42"/>
        <v>#VALUE!</v>
      </c>
      <c r="Y90" s="13" t="e">
        <f t="shared" si="43"/>
        <v>#VALUE!</v>
      </c>
      <c r="Z90" s="13" t="e">
        <f t="shared" si="44"/>
        <v>#VALUE!</v>
      </c>
      <c r="AA90" s="13" t="e">
        <f t="shared" si="45"/>
        <v>#VALUE!</v>
      </c>
      <c r="AB90" s="13" t="e">
        <f t="shared" si="46"/>
        <v>#VALUE!</v>
      </c>
      <c r="AC90" s="13" t="e">
        <f t="shared" si="47"/>
        <v>#VALUE!</v>
      </c>
      <c r="AD90" s="13">
        <f t="shared" si="25"/>
        <v>70.534126281738281</v>
      </c>
      <c r="AE90" s="13">
        <f t="shared" si="26"/>
        <v>50.342638791770099</v>
      </c>
      <c r="AG90">
        <f t="shared" si="27"/>
        <v>1987</v>
      </c>
      <c r="AH90">
        <f t="shared" si="28"/>
        <v>0</v>
      </c>
      <c r="AI90" s="76" t="s">
        <v>97</v>
      </c>
      <c r="AJ90" s="2">
        <f t="shared" si="29"/>
        <v>48.878892868266412</v>
      </c>
    </row>
    <row r="91" spans="1:36" x14ac:dyDescent="0.2">
      <c r="A91" s="61">
        <v>31868</v>
      </c>
      <c r="B91" s="74">
        <v>2.258465051651001</v>
      </c>
      <c r="C91" s="58">
        <v>63.9230028999064</v>
      </c>
      <c r="D91" s="71" t="e">
        <f t="shared" si="17"/>
        <v>#VALUE!</v>
      </c>
      <c r="E91" s="76" t="s">
        <v>97</v>
      </c>
      <c r="F91" s="2">
        <f t="shared" si="48"/>
        <v>711.80791482694303</v>
      </c>
      <c r="G91" s="2">
        <f t="shared" si="49"/>
        <v>0.23639090691631282</v>
      </c>
      <c r="H91" s="2">
        <f t="shared" si="36"/>
        <v>677.77638860025411</v>
      </c>
      <c r="I91" s="2">
        <f t="shared" si="37"/>
        <v>671.27027136038032</v>
      </c>
      <c r="J91" s="2">
        <f t="shared" si="30"/>
        <v>6.5061172398737881</v>
      </c>
      <c r="K91" s="2">
        <f t="shared" si="31"/>
        <v>6.7425081467901009</v>
      </c>
      <c r="L91" s="2">
        <f t="shared" si="32"/>
        <v>24.041064249454109</v>
      </c>
      <c r="M91" s="2">
        <f t="shared" si="35"/>
        <v>-4.7766715321614779</v>
      </c>
      <c r="N91" s="2">
        <f t="shared" si="38"/>
        <v>19.264392717292633</v>
      </c>
      <c r="O91" s="2">
        <f t="shared" si="33"/>
        <v>14.582380857443827</v>
      </c>
      <c r="P91" s="2">
        <f t="shared" si="34"/>
        <v>4.6820118598488056</v>
      </c>
      <c r="Q91">
        <f t="shared" si="20"/>
        <v>32.657032722445422</v>
      </c>
      <c r="R91" s="13" t="e">
        <f t="shared" si="21"/>
        <v>#VALUE!</v>
      </c>
      <c r="S91" s="13" t="e">
        <f t="shared" si="22"/>
        <v>#VALUE!</v>
      </c>
      <c r="T91" s="13" t="e">
        <f t="shared" si="23"/>
        <v>#VALUE!</v>
      </c>
      <c r="U91" s="13" t="e">
        <f t="shared" si="39"/>
        <v>#VALUE!</v>
      </c>
      <c r="V91" s="13" t="e">
        <f t="shared" si="40"/>
        <v>#VALUE!</v>
      </c>
      <c r="W91" s="13" t="e">
        <f t="shared" si="41"/>
        <v>#VALUE!</v>
      </c>
      <c r="X91" s="13" t="e">
        <f t="shared" si="42"/>
        <v>#VALUE!</v>
      </c>
      <c r="Y91" s="13" t="e">
        <f t="shared" si="43"/>
        <v>#VALUE!</v>
      </c>
      <c r="Z91" s="13" t="e">
        <f t="shared" si="44"/>
        <v>#VALUE!</v>
      </c>
      <c r="AA91" s="13" t="e">
        <f t="shared" si="45"/>
        <v>#VALUE!</v>
      </c>
      <c r="AB91" s="13" t="e">
        <f t="shared" si="46"/>
        <v>#VALUE!</v>
      </c>
      <c r="AC91" s="13" t="e">
        <f t="shared" si="47"/>
        <v>#VALUE!</v>
      </c>
      <c r="AD91" s="13">
        <f t="shared" si="25"/>
        <v>2.258465051651001</v>
      </c>
      <c r="AE91" s="13">
        <f t="shared" si="26"/>
        <v>63.9230028999064</v>
      </c>
      <c r="AG91">
        <f t="shared" si="27"/>
        <v>1987</v>
      </c>
      <c r="AH91">
        <f t="shared" si="28"/>
        <v>0</v>
      </c>
      <c r="AI91" s="76" t="s">
        <v>97</v>
      </c>
      <c r="AJ91" s="2">
        <f t="shared" si="29"/>
        <v>32.657032722445422</v>
      </c>
    </row>
    <row r="92" spans="1:36" x14ac:dyDescent="0.2">
      <c r="A92" s="61">
        <v>31898</v>
      </c>
      <c r="B92" s="74">
        <v>0.88619625568389893</v>
      </c>
      <c r="C92" s="58">
        <v>42.112387985681401</v>
      </c>
      <c r="D92" s="71" t="e">
        <f t="shared" si="17"/>
        <v>#VALUE!</v>
      </c>
      <c r="E92" s="76" t="s">
        <v>97</v>
      </c>
      <c r="F92" s="2">
        <f t="shared" si="48"/>
        <v>672.0736409166891</v>
      </c>
      <c r="G92" s="2">
        <f t="shared" si="49"/>
        <v>8.2826699375118551E-2</v>
      </c>
      <c r="H92" s="2">
        <f t="shared" si="36"/>
        <v>650.53906746980601</v>
      </c>
      <c r="I92" s="2">
        <f t="shared" si="37"/>
        <v>645.00518079960568</v>
      </c>
      <c r="J92" s="2">
        <f t="shared" si="30"/>
        <v>5.5338866702003315</v>
      </c>
      <c r="K92" s="2">
        <f t="shared" si="31"/>
        <v>5.6167133695754501</v>
      </c>
      <c r="L92" s="2">
        <f t="shared" si="32"/>
        <v>20.199094227019277</v>
      </c>
      <c r="M92" s="2">
        <f t="shared" si="35"/>
        <v>-4.0133181030802767</v>
      </c>
      <c r="N92" s="2">
        <f t="shared" si="38"/>
        <v>16.185776123939</v>
      </c>
      <c r="O92" s="2">
        <f t="shared" si="33"/>
        <v>12.747085044542686</v>
      </c>
      <c r="P92" s="2">
        <f t="shared" si="34"/>
        <v>3.4386910793963148</v>
      </c>
      <c r="Q92">
        <f t="shared" si="20"/>
        <v>23.984870278789295</v>
      </c>
      <c r="R92" s="13" t="e">
        <f t="shared" si="21"/>
        <v>#VALUE!</v>
      </c>
      <c r="S92" s="13" t="e">
        <f t="shared" si="22"/>
        <v>#VALUE!</v>
      </c>
      <c r="T92" s="13" t="e">
        <f t="shared" si="23"/>
        <v>#VALUE!</v>
      </c>
      <c r="U92" s="13" t="e">
        <f t="shared" si="39"/>
        <v>#VALUE!</v>
      </c>
      <c r="V92" s="13" t="e">
        <f t="shared" si="40"/>
        <v>#VALUE!</v>
      </c>
      <c r="W92" s="13" t="e">
        <f t="shared" si="41"/>
        <v>#VALUE!</v>
      </c>
      <c r="X92" s="13" t="e">
        <f t="shared" si="42"/>
        <v>#VALUE!</v>
      </c>
      <c r="Y92" s="13" t="e">
        <f t="shared" si="43"/>
        <v>#VALUE!</v>
      </c>
      <c r="Z92" s="13" t="e">
        <f t="shared" si="44"/>
        <v>#VALUE!</v>
      </c>
      <c r="AA92" s="13" t="e">
        <f t="shared" si="45"/>
        <v>#VALUE!</v>
      </c>
      <c r="AB92" s="13" t="e">
        <f t="shared" si="46"/>
        <v>#VALUE!</v>
      </c>
      <c r="AC92" s="13" t="e">
        <f t="shared" si="47"/>
        <v>#VALUE!</v>
      </c>
      <c r="AD92" s="13">
        <f t="shared" si="25"/>
        <v>0.88619625568389893</v>
      </c>
      <c r="AE92" s="13">
        <f t="shared" si="26"/>
        <v>42.112387985681401</v>
      </c>
      <c r="AG92">
        <f t="shared" si="27"/>
        <v>1987</v>
      </c>
      <c r="AH92">
        <f t="shared" si="28"/>
        <v>0</v>
      </c>
      <c r="AI92" s="76" t="s">
        <v>97</v>
      </c>
      <c r="AJ92" s="2">
        <f t="shared" si="29"/>
        <v>23.984870278789295</v>
      </c>
    </row>
    <row r="93" spans="1:36" x14ac:dyDescent="0.2">
      <c r="A93" s="61">
        <v>31929</v>
      </c>
      <c r="B93" s="74">
        <v>2.6048846244812012</v>
      </c>
      <c r="C93" s="58">
        <v>19.804913364307101</v>
      </c>
      <c r="D93" s="71" t="e">
        <f t="shared" si="17"/>
        <v>#VALUE!</v>
      </c>
      <c r="E93" s="76" t="s">
        <v>97</v>
      </c>
      <c r="F93" s="2">
        <f t="shared" si="48"/>
        <v>647.38472337938333</v>
      </c>
      <c r="G93" s="2">
        <f t="shared" si="49"/>
        <v>0.22534204470355235</v>
      </c>
      <c r="H93" s="2">
        <f t="shared" si="36"/>
        <v>637.49590632712375</v>
      </c>
      <c r="I93" s="2">
        <f t="shared" si="37"/>
        <v>632.38756708503138</v>
      </c>
      <c r="J93" s="2">
        <f t="shared" si="30"/>
        <v>5.1083392420923701</v>
      </c>
      <c r="K93" s="2">
        <f t="shared" si="31"/>
        <v>5.3336812867959225</v>
      </c>
      <c r="L93" s="2">
        <f t="shared" si="32"/>
        <v>18.080766331338609</v>
      </c>
      <c r="M93" s="2">
        <f t="shared" si="35"/>
        <v>-3.5924317209264114</v>
      </c>
      <c r="N93" s="2">
        <f t="shared" si="38"/>
        <v>14.488334610412197</v>
      </c>
      <c r="O93" s="2">
        <f t="shared" si="33"/>
        <v>11.670284765679519</v>
      </c>
      <c r="P93" s="2">
        <f t="shared" si="34"/>
        <v>2.8180498447326796</v>
      </c>
      <c r="Q93">
        <f t="shared" si="20"/>
        <v>19.655897667010443</v>
      </c>
      <c r="R93" s="13" t="e">
        <f t="shared" si="21"/>
        <v>#VALUE!</v>
      </c>
      <c r="S93" s="13" t="e">
        <f t="shared" si="22"/>
        <v>#VALUE!</v>
      </c>
      <c r="T93" s="13" t="e">
        <f t="shared" si="23"/>
        <v>#VALUE!</v>
      </c>
      <c r="U93" s="13" t="e">
        <f t="shared" si="39"/>
        <v>#VALUE!</v>
      </c>
      <c r="V93" s="13" t="e">
        <f t="shared" si="40"/>
        <v>#VALUE!</v>
      </c>
      <c r="W93" s="13" t="e">
        <f t="shared" si="41"/>
        <v>#VALUE!</v>
      </c>
      <c r="X93" s="13" t="e">
        <f t="shared" si="42"/>
        <v>#VALUE!</v>
      </c>
      <c r="Y93" s="13" t="e">
        <f t="shared" si="43"/>
        <v>#VALUE!</v>
      </c>
      <c r="Z93" s="13" t="e">
        <f t="shared" si="44"/>
        <v>#VALUE!</v>
      </c>
      <c r="AA93" s="13" t="e">
        <f t="shared" si="45"/>
        <v>#VALUE!</v>
      </c>
      <c r="AB93" s="13" t="e">
        <f t="shared" si="46"/>
        <v>#VALUE!</v>
      </c>
      <c r="AC93" s="13" t="e">
        <f t="shared" si="47"/>
        <v>#VALUE!</v>
      </c>
      <c r="AD93" s="13">
        <f t="shared" si="25"/>
        <v>2.6048846244812012</v>
      </c>
      <c r="AE93" s="13">
        <f t="shared" si="26"/>
        <v>19.804913364307101</v>
      </c>
      <c r="AG93">
        <f t="shared" si="27"/>
        <v>1987</v>
      </c>
      <c r="AH93">
        <f t="shared" si="28"/>
        <v>0</v>
      </c>
      <c r="AI93" s="76" t="s">
        <v>97</v>
      </c>
      <c r="AJ93" s="2">
        <f t="shared" si="29"/>
        <v>19.655897667010443</v>
      </c>
    </row>
    <row r="94" spans="1:36" x14ac:dyDescent="0.2">
      <c r="A94" s="61">
        <v>31959</v>
      </c>
      <c r="B94" s="74">
        <v>5.0507849082350731E-3</v>
      </c>
      <c r="C94" s="58">
        <v>20.726248915428901</v>
      </c>
      <c r="D94" s="71" t="e">
        <f t="shared" si="17"/>
        <v>#VALUE!</v>
      </c>
      <c r="E94" s="76" t="s">
        <v>97</v>
      </c>
      <c r="F94" s="2">
        <f t="shared" si="48"/>
        <v>632.39219940927455</v>
      </c>
      <c r="G94" s="2">
        <f t="shared" si="49"/>
        <v>4.1846066505968338E-4</v>
      </c>
      <c r="H94" s="2">
        <f t="shared" si="36"/>
        <v>622.24621865746826</v>
      </c>
      <c r="I94" s="2">
        <f t="shared" si="37"/>
        <v>617.60422453921149</v>
      </c>
      <c r="J94" s="2">
        <f t="shared" si="30"/>
        <v>4.6419941182567754</v>
      </c>
      <c r="K94" s="2">
        <f t="shared" si="31"/>
        <v>4.6424125789218351</v>
      </c>
      <c r="L94" s="2">
        <f t="shared" si="32"/>
        <v>16.312697344601354</v>
      </c>
      <c r="M94" s="2">
        <f t="shared" si="35"/>
        <v>-3.2411375890105498</v>
      </c>
      <c r="N94" s="2">
        <f t="shared" si="38"/>
        <v>13.071559755590803</v>
      </c>
      <c r="O94" s="2">
        <f t="shared" si="33"/>
        <v>10.733226277894538</v>
      </c>
      <c r="P94" s="2">
        <f t="shared" si="34"/>
        <v>2.3383334776962656</v>
      </c>
      <c r="Q94">
        <f t="shared" si="20"/>
        <v>16.309876006931454</v>
      </c>
      <c r="R94" s="13" t="e">
        <f t="shared" si="21"/>
        <v>#VALUE!</v>
      </c>
      <c r="S94" s="13" t="e">
        <f t="shared" si="22"/>
        <v>#VALUE!</v>
      </c>
      <c r="T94" s="13" t="e">
        <f t="shared" si="23"/>
        <v>#VALUE!</v>
      </c>
      <c r="U94" s="13" t="e">
        <f t="shared" si="39"/>
        <v>#VALUE!</v>
      </c>
      <c r="V94" s="13" t="e">
        <f t="shared" si="40"/>
        <v>#VALUE!</v>
      </c>
      <c r="W94" s="13" t="e">
        <f t="shared" si="41"/>
        <v>#VALUE!</v>
      </c>
      <c r="X94" s="13" t="e">
        <f t="shared" si="42"/>
        <v>#VALUE!</v>
      </c>
      <c r="Y94" s="13" t="e">
        <f t="shared" si="43"/>
        <v>#VALUE!</v>
      </c>
      <c r="Z94" s="13" t="e">
        <f t="shared" si="44"/>
        <v>#VALUE!</v>
      </c>
      <c r="AA94" s="13" t="e">
        <f t="shared" si="45"/>
        <v>#VALUE!</v>
      </c>
      <c r="AB94" s="13" t="e">
        <f t="shared" si="46"/>
        <v>#VALUE!</v>
      </c>
      <c r="AC94" s="13" t="e">
        <f t="shared" si="47"/>
        <v>#VALUE!</v>
      </c>
      <c r="AD94" s="13">
        <f t="shared" si="25"/>
        <v>5.0507849082350731E-3</v>
      </c>
      <c r="AE94" s="13">
        <f t="shared" si="26"/>
        <v>20.726248915428901</v>
      </c>
      <c r="AG94">
        <f t="shared" si="27"/>
        <v>1987</v>
      </c>
      <c r="AH94">
        <f t="shared" si="28"/>
        <v>0</v>
      </c>
      <c r="AI94" s="76" t="s">
        <v>97</v>
      </c>
      <c r="AJ94" s="2">
        <f t="shared" si="29"/>
        <v>16.309876006931454</v>
      </c>
    </row>
    <row r="95" spans="1:36" x14ac:dyDescent="0.2">
      <c r="A95" s="61">
        <v>31990</v>
      </c>
      <c r="B95" s="74">
        <v>0.47119542956352234</v>
      </c>
      <c r="C95" s="58">
        <v>18.3681263451764</v>
      </c>
      <c r="D95" s="71" t="e">
        <f t="shared" si="17"/>
        <v>#VALUE!</v>
      </c>
      <c r="E95" s="76" t="s">
        <v>97</v>
      </c>
      <c r="F95" s="2">
        <f t="shared" si="48"/>
        <v>618.03815912934454</v>
      </c>
      <c r="G95" s="2">
        <f t="shared" si="49"/>
        <v>3.7260839430473425E-2</v>
      </c>
      <c r="H95" s="2">
        <f t="shared" si="36"/>
        <v>609.21081505670293</v>
      </c>
      <c r="I95" s="2">
        <f t="shared" si="37"/>
        <v>604.94184645682901</v>
      </c>
      <c r="J95" s="2">
        <f t="shared" si="30"/>
        <v>4.2689685998739151</v>
      </c>
      <c r="K95" s="2">
        <f t="shared" si="31"/>
        <v>4.3062294393043885</v>
      </c>
      <c r="L95" s="2">
        <f t="shared" si="32"/>
        <v>15.039455717198926</v>
      </c>
      <c r="M95" s="2">
        <f t="shared" si="35"/>
        <v>-2.9881597269629401</v>
      </c>
      <c r="N95" s="2">
        <f t="shared" si="38"/>
        <v>12.051295990235985</v>
      </c>
      <c r="O95" s="2">
        <f t="shared" si="33"/>
        <v>10.035596854665137</v>
      </c>
      <c r="P95" s="2">
        <f t="shared" si="34"/>
        <v>2.0156991355708476</v>
      </c>
      <c r="Q95">
        <f t="shared" si="20"/>
        <v>14.059501470606662</v>
      </c>
      <c r="R95" s="13" t="e">
        <f t="shared" si="21"/>
        <v>#VALUE!</v>
      </c>
      <c r="S95" s="13" t="e">
        <f t="shared" si="22"/>
        <v>#VALUE!</v>
      </c>
      <c r="T95" s="13" t="e">
        <f t="shared" si="23"/>
        <v>#VALUE!</v>
      </c>
      <c r="U95" s="13" t="e">
        <f t="shared" si="39"/>
        <v>#VALUE!</v>
      </c>
      <c r="V95" s="13" t="e">
        <f t="shared" si="40"/>
        <v>#VALUE!</v>
      </c>
      <c r="W95" s="13" t="e">
        <f t="shared" si="41"/>
        <v>#VALUE!</v>
      </c>
      <c r="X95" s="13" t="e">
        <f t="shared" si="42"/>
        <v>#VALUE!</v>
      </c>
      <c r="Y95" s="13" t="e">
        <f t="shared" si="43"/>
        <v>#VALUE!</v>
      </c>
      <c r="Z95" s="13" t="e">
        <f t="shared" si="44"/>
        <v>#VALUE!</v>
      </c>
      <c r="AA95" s="13" t="e">
        <f t="shared" si="45"/>
        <v>#VALUE!</v>
      </c>
      <c r="AB95" s="13" t="e">
        <f t="shared" si="46"/>
        <v>#VALUE!</v>
      </c>
      <c r="AC95" s="13" t="e">
        <f t="shared" si="47"/>
        <v>#VALUE!</v>
      </c>
      <c r="AD95" s="13">
        <f t="shared" si="25"/>
        <v>0.47119542956352234</v>
      </c>
      <c r="AE95" s="13">
        <f t="shared" si="26"/>
        <v>18.3681263451764</v>
      </c>
      <c r="AG95">
        <f t="shared" si="27"/>
        <v>1987</v>
      </c>
      <c r="AH95">
        <f t="shared" si="28"/>
        <v>0</v>
      </c>
      <c r="AI95" s="76" t="s">
        <v>97</v>
      </c>
      <c r="AJ95" s="2">
        <f t="shared" si="29"/>
        <v>14.059501470606662</v>
      </c>
    </row>
    <row r="96" spans="1:36" x14ac:dyDescent="0.2">
      <c r="A96" s="61">
        <v>32021</v>
      </c>
      <c r="B96" s="74">
        <v>0.53047627210617065</v>
      </c>
      <c r="C96" s="58">
        <v>13.922559285405001</v>
      </c>
      <c r="D96" s="71" t="e">
        <f t="shared" si="17"/>
        <v>#VALUE!</v>
      </c>
      <c r="E96" s="76" t="s">
        <v>97</v>
      </c>
      <c r="F96" s="2">
        <f t="shared" si="48"/>
        <v>605.43207224961805</v>
      </c>
      <c r="G96" s="2">
        <f t="shared" si="49"/>
        <v>4.0250479317137433E-2</v>
      </c>
      <c r="H96" s="2">
        <f t="shared" si="36"/>
        <v>598.84642202458826</v>
      </c>
      <c r="I96" s="2">
        <f t="shared" si="37"/>
        <v>594.85784036525399</v>
      </c>
      <c r="J96" s="2">
        <f t="shared" si="30"/>
        <v>3.9885816593342724</v>
      </c>
      <c r="K96" s="2">
        <f t="shared" si="31"/>
        <v>4.0288321386514099</v>
      </c>
      <c r="L96" s="2">
        <f t="shared" si="32"/>
        <v>14.064428993316547</v>
      </c>
      <c r="M96" s="2">
        <f t="shared" si="35"/>
        <v>-2.7944335945945951</v>
      </c>
      <c r="N96" s="2">
        <f t="shared" si="38"/>
        <v>11.269995398721951</v>
      </c>
      <c r="O96" s="2">
        <f t="shared" si="33"/>
        <v>9.4878597948589594</v>
      </c>
      <c r="P96" s="2">
        <f t="shared" si="34"/>
        <v>1.7821356038629914</v>
      </c>
      <c r="Q96">
        <f t="shared" si="20"/>
        <v>12.430395836944365</v>
      </c>
      <c r="R96" s="13" t="e">
        <f t="shared" si="21"/>
        <v>#VALUE!</v>
      </c>
      <c r="S96" s="13" t="e">
        <f t="shared" si="22"/>
        <v>#VALUE!</v>
      </c>
      <c r="T96" s="13" t="e">
        <f t="shared" si="23"/>
        <v>#VALUE!</v>
      </c>
      <c r="U96" s="13" t="e">
        <f t="shared" si="39"/>
        <v>#VALUE!</v>
      </c>
      <c r="V96" s="13" t="e">
        <f t="shared" si="40"/>
        <v>#VALUE!</v>
      </c>
      <c r="W96" s="13" t="e">
        <f t="shared" si="41"/>
        <v>#VALUE!</v>
      </c>
      <c r="X96" s="13" t="e">
        <f t="shared" si="42"/>
        <v>#VALUE!</v>
      </c>
      <c r="Y96" s="13" t="e">
        <f t="shared" si="43"/>
        <v>#VALUE!</v>
      </c>
      <c r="Z96" s="13" t="e">
        <f t="shared" si="44"/>
        <v>#VALUE!</v>
      </c>
      <c r="AA96" s="13" t="e">
        <f t="shared" si="45"/>
        <v>#VALUE!</v>
      </c>
      <c r="AB96" s="13" t="e">
        <f t="shared" si="46"/>
        <v>#VALUE!</v>
      </c>
      <c r="AC96" s="13" t="e">
        <f t="shared" si="47"/>
        <v>#VALUE!</v>
      </c>
      <c r="AD96" s="13">
        <f t="shared" si="25"/>
        <v>0.53047627210617065</v>
      </c>
      <c r="AE96" s="13">
        <f t="shared" si="26"/>
        <v>13.922559285405001</v>
      </c>
      <c r="AG96">
        <f t="shared" si="27"/>
        <v>1987</v>
      </c>
      <c r="AH96">
        <f t="shared" si="28"/>
        <v>0</v>
      </c>
      <c r="AI96" s="76" t="s">
        <v>97</v>
      </c>
      <c r="AJ96" s="2">
        <f t="shared" si="29"/>
        <v>12.430395836944365</v>
      </c>
    </row>
    <row r="97" spans="1:36" x14ac:dyDescent="0.2">
      <c r="A97" s="61">
        <v>32051</v>
      </c>
      <c r="B97" s="74">
        <v>24.560239791870117</v>
      </c>
      <c r="C97" s="58">
        <v>11.166592905109599</v>
      </c>
      <c r="D97" s="71" t="e">
        <f t="shared" si="17"/>
        <v>#VALUE!</v>
      </c>
      <c r="E97" s="76" t="s">
        <v>97</v>
      </c>
      <c r="F97" s="2">
        <f t="shared" si="48"/>
        <v>617.54799235434677</v>
      </c>
      <c r="G97" s="2">
        <f t="shared" si="49"/>
        <v>1.8700878027773342</v>
      </c>
      <c r="H97" s="2">
        <f t="shared" si="36"/>
        <v>612.17245732722904</v>
      </c>
      <c r="I97" s="2">
        <f t="shared" si="37"/>
        <v>607.82075766628486</v>
      </c>
      <c r="J97" s="2">
        <f t="shared" si="30"/>
        <v>4.3516996609441776</v>
      </c>
      <c r="K97" s="2">
        <f t="shared" si="31"/>
        <v>6.2217874637215118</v>
      </c>
      <c r="L97" s="2">
        <f t="shared" si="32"/>
        <v>15.709647258580471</v>
      </c>
      <c r="M97" s="2">
        <f t="shared" si="35"/>
        <v>-3.1213187595080711</v>
      </c>
      <c r="N97" s="2">
        <f t="shared" si="38"/>
        <v>12.5883284990724</v>
      </c>
      <c r="O97" s="2">
        <f t="shared" si="33"/>
        <v>10.405250066530957</v>
      </c>
      <c r="P97" s="2">
        <f t="shared" si="34"/>
        <v>2.1830784325414436</v>
      </c>
      <c r="Q97">
        <f t="shared" si="20"/>
        <v>15.226972066976568</v>
      </c>
      <c r="R97" s="13" t="e">
        <f t="shared" si="21"/>
        <v>#VALUE!</v>
      </c>
      <c r="S97" s="13" t="e">
        <f t="shared" si="22"/>
        <v>#VALUE!</v>
      </c>
      <c r="T97" s="13" t="e">
        <f t="shared" si="23"/>
        <v>#VALUE!</v>
      </c>
      <c r="U97" s="13" t="e">
        <f t="shared" si="39"/>
        <v>#VALUE!</v>
      </c>
      <c r="V97" s="13" t="e">
        <f t="shared" si="40"/>
        <v>#VALUE!</v>
      </c>
      <c r="W97" s="13" t="e">
        <f t="shared" si="41"/>
        <v>#VALUE!</v>
      </c>
      <c r="X97" s="13" t="e">
        <f t="shared" si="42"/>
        <v>#VALUE!</v>
      </c>
      <c r="Y97" s="13" t="e">
        <f t="shared" si="43"/>
        <v>#VALUE!</v>
      </c>
      <c r="Z97" s="13" t="e">
        <f t="shared" si="44"/>
        <v>#VALUE!</v>
      </c>
      <c r="AA97" s="13" t="e">
        <f t="shared" si="45"/>
        <v>#VALUE!</v>
      </c>
      <c r="AB97" s="13" t="e">
        <f t="shared" si="46"/>
        <v>#VALUE!</v>
      </c>
      <c r="AC97" s="13" t="e">
        <f t="shared" si="47"/>
        <v>#VALUE!</v>
      </c>
      <c r="AD97" s="13">
        <f t="shared" si="25"/>
        <v>24.560239791870117</v>
      </c>
      <c r="AE97" s="13">
        <f t="shared" si="26"/>
        <v>11.166592905109599</v>
      </c>
      <c r="AG97">
        <f t="shared" si="27"/>
        <v>1987</v>
      </c>
      <c r="AH97">
        <f t="shared" si="28"/>
        <v>1</v>
      </c>
      <c r="AI97" s="76" t="s">
        <v>97</v>
      </c>
      <c r="AJ97" s="2">
        <f t="shared" si="29"/>
        <v>15.226972066976568</v>
      </c>
    </row>
    <row r="98" spans="1:36" x14ac:dyDescent="0.2">
      <c r="A98" s="61">
        <v>32082</v>
      </c>
      <c r="B98" s="74">
        <v>14.045880317687988</v>
      </c>
      <c r="C98" s="58">
        <v>17.785921509445199</v>
      </c>
      <c r="D98" s="71" t="e">
        <f t="shared" si="17"/>
        <v>#VALUE!</v>
      </c>
      <c r="E98" s="76" t="s">
        <v>97</v>
      </c>
      <c r="F98" s="2">
        <f t="shared" si="48"/>
        <v>620.76851777576212</v>
      </c>
      <c r="G98" s="2">
        <f t="shared" si="49"/>
        <v>1.0981202082107302</v>
      </c>
      <c r="H98" s="2">
        <f t="shared" si="36"/>
        <v>612.18769336305297</v>
      </c>
      <c r="I98" s="2">
        <f t="shared" si="37"/>
        <v>607.83556505554714</v>
      </c>
      <c r="J98" s="2">
        <f t="shared" si="30"/>
        <v>4.3521283075058363</v>
      </c>
      <c r="K98" s="2">
        <f t="shared" si="31"/>
        <v>5.4502485157165665</v>
      </c>
      <c r="L98" s="2">
        <f t="shared" si="32"/>
        <v>15.855498582247524</v>
      </c>
      <c r="M98" s="2">
        <f t="shared" si="35"/>
        <v>-3.1502976706935151</v>
      </c>
      <c r="N98" s="2">
        <f t="shared" si="38"/>
        <v>12.705200911554009</v>
      </c>
      <c r="O98" s="2">
        <f t="shared" si="33"/>
        <v>10.48497280986259</v>
      </c>
      <c r="P98" s="2">
        <f t="shared" si="34"/>
        <v>2.2202281016914194</v>
      </c>
      <c r="Q98">
        <f t="shared" si="20"/>
        <v>15.486091009297651</v>
      </c>
      <c r="R98" s="13" t="e">
        <f t="shared" si="21"/>
        <v>#VALUE!</v>
      </c>
      <c r="S98" s="13" t="e">
        <f t="shared" si="22"/>
        <v>#VALUE!</v>
      </c>
      <c r="T98" s="13" t="e">
        <f t="shared" si="23"/>
        <v>#VALUE!</v>
      </c>
      <c r="U98" s="13" t="e">
        <f t="shared" si="39"/>
        <v>#VALUE!</v>
      </c>
      <c r="V98" s="13" t="e">
        <f t="shared" si="40"/>
        <v>#VALUE!</v>
      </c>
      <c r="W98" s="13" t="e">
        <f t="shared" si="41"/>
        <v>#VALUE!</v>
      </c>
      <c r="X98" s="13" t="e">
        <f t="shared" si="42"/>
        <v>#VALUE!</v>
      </c>
      <c r="Y98" s="13" t="e">
        <f t="shared" si="43"/>
        <v>#VALUE!</v>
      </c>
      <c r="Z98" s="13" t="e">
        <f t="shared" si="44"/>
        <v>#VALUE!</v>
      </c>
      <c r="AA98" s="13" t="e">
        <f t="shared" si="45"/>
        <v>#VALUE!</v>
      </c>
      <c r="AB98" s="13" t="e">
        <f t="shared" si="46"/>
        <v>#VALUE!</v>
      </c>
      <c r="AC98" s="13" t="e">
        <f t="shared" si="47"/>
        <v>#VALUE!</v>
      </c>
      <c r="AD98" s="13">
        <f t="shared" si="25"/>
        <v>14.045880317687988</v>
      </c>
      <c r="AE98" s="13">
        <f t="shared" si="26"/>
        <v>17.785921509445199</v>
      </c>
      <c r="AG98">
        <f t="shared" si="27"/>
        <v>1987</v>
      </c>
      <c r="AH98">
        <f t="shared" si="28"/>
        <v>1</v>
      </c>
      <c r="AI98" s="76" t="s">
        <v>97</v>
      </c>
      <c r="AJ98" s="2">
        <f t="shared" si="29"/>
        <v>15.486091009297651</v>
      </c>
    </row>
    <row r="99" spans="1:36" x14ac:dyDescent="0.2">
      <c r="A99" s="61">
        <v>32112</v>
      </c>
      <c r="B99" s="74">
        <v>63.908695220947266</v>
      </c>
      <c r="C99" s="58">
        <v>10.910185320195801</v>
      </c>
      <c r="D99" s="71" t="e">
        <f t="shared" si="17"/>
        <v>#VALUE!</v>
      </c>
      <c r="E99" s="76" t="s">
        <v>97</v>
      </c>
      <c r="F99" s="2">
        <f t="shared" si="48"/>
        <v>666.36504434801998</v>
      </c>
      <c r="G99" s="2">
        <f t="shared" si="49"/>
        <v>5.379215928474423</v>
      </c>
      <c r="H99" s="2">
        <f t="shared" si="36"/>
        <v>660.76993765623547</v>
      </c>
      <c r="I99" s="2">
        <f t="shared" si="37"/>
        <v>654.88440310904525</v>
      </c>
      <c r="J99" s="2">
        <f t="shared" si="30"/>
        <v>5.8855345471902183</v>
      </c>
      <c r="K99" s="2">
        <f t="shared" si="31"/>
        <v>11.264750475664641</v>
      </c>
      <c r="L99" s="2">
        <f t="shared" si="32"/>
        <v>21.749723285527232</v>
      </c>
      <c r="M99" s="2">
        <f t="shared" si="35"/>
        <v>-4.321409525484154</v>
      </c>
      <c r="N99" s="2">
        <f t="shared" si="38"/>
        <v>17.428313760043078</v>
      </c>
      <c r="O99" s="2">
        <f t="shared" si="33"/>
        <v>13.505380329517367</v>
      </c>
      <c r="P99" s="2">
        <f t="shared" si="34"/>
        <v>3.9229334305257111</v>
      </c>
      <c r="Q99">
        <f t="shared" si="20"/>
        <v>27.362460677916836</v>
      </c>
      <c r="R99" s="13" t="e">
        <f t="shared" si="21"/>
        <v>#VALUE!</v>
      </c>
      <c r="S99" s="13" t="e">
        <f t="shared" si="22"/>
        <v>#VALUE!</v>
      </c>
      <c r="T99" s="13" t="e">
        <f t="shared" si="23"/>
        <v>#VALUE!</v>
      </c>
      <c r="U99" s="13" t="e">
        <f t="shared" si="39"/>
        <v>#VALUE!</v>
      </c>
      <c r="V99" s="13" t="e">
        <f t="shared" si="40"/>
        <v>#VALUE!</v>
      </c>
      <c r="W99" s="13" t="e">
        <f t="shared" si="41"/>
        <v>#VALUE!</v>
      </c>
      <c r="X99" s="13" t="e">
        <f t="shared" si="42"/>
        <v>#VALUE!</v>
      </c>
      <c r="Y99" s="13" t="e">
        <f t="shared" si="43"/>
        <v>#VALUE!</v>
      </c>
      <c r="Z99" s="13" t="e">
        <f t="shared" si="44"/>
        <v>#VALUE!</v>
      </c>
      <c r="AA99" s="13" t="e">
        <f t="shared" si="45"/>
        <v>#VALUE!</v>
      </c>
      <c r="AB99" s="13" t="e">
        <f t="shared" si="46"/>
        <v>#VALUE!</v>
      </c>
      <c r="AC99" s="13" t="e">
        <f t="shared" si="47"/>
        <v>#VALUE!</v>
      </c>
      <c r="AD99" s="13">
        <f t="shared" si="25"/>
        <v>63.908695220947266</v>
      </c>
      <c r="AE99" s="13">
        <f t="shared" si="26"/>
        <v>10.910185320195801</v>
      </c>
      <c r="AG99">
        <f t="shared" si="27"/>
        <v>1987</v>
      </c>
      <c r="AH99">
        <f t="shared" si="28"/>
        <v>1</v>
      </c>
      <c r="AI99" s="76" t="s">
        <v>97</v>
      </c>
      <c r="AJ99" s="2">
        <f t="shared" si="29"/>
        <v>27.362460677916836</v>
      </c>
    </row>
    <row r="100" spans="1:36" x14ac:dyDescent="0.2">
      <c r="A100" s="61">
        <v>32143</v>
      </c>
      <c r="B100" s="74">
        <v>28.876241683959961</v>
      </c>
      <c r="C100" s="58">
        <v>18.1705701422601</v>
      </c>
      <c r="D100" s="71" t="e">
        <f t="shared" si="17"/>
        <v>#VALUE!</v>
      </c>
      <c r="E100" s="76" t="s">
        <v>97</v>
      </c>
      <c r="F100" s="2">
        <f t="shared" si="48"/>
        <v>681.09082578547736</v>
      </c>
      <c r="G100" s="2">
        <f t="shared" si="49"/>
        <v>2.669819007527849</v>
      </c>
      <c r="H100" s="2">
        <f t="shared" si="36"/>
        <v>671.62538256712287</v>
      </c>
      <c r="I100" s="2">
        <f t="shared" si="37"/>
        <v>665.34901837311031</v>
      </c>
      <c r="J100" s="2">
        <f t="shared" si="30"/>
        <v>6.2763641940125581</v>
      </c>
      <c r="K100" s="2">
        <f t="shared" si="31"/>
        <v>8.946183201540407</v>
      </c>
      <c r="L100" s="2">
        <f t="shared" si="32"/>
        <v>22.451563531057772</v>
      </c>
      <c r="M100" s="2">
        <f t="shared" si="35"/>
        <v>-4.4608567764945608</v>
      </c>
      <c r="N100" s="2">
        <f t="shared" si="38"/>
        <v>17.99070675456321</v>
      </c>
      <c r="O100" s="2">
        <f t="shared" si="33"/>
        <v>13.840654229109607</v>
      </c>
      <c r="P100" s="2">
        <f t="shared" si="34"/>
        <v>4.150052525453602</v>
      </c>
      <c r="Q100">
        <f t="shared" si="20"/>
        <v>28.946616365038874</v>
      </c>
      <c r="R100" s="13" t="e">
        <f t="shared" si="21"/>
        <v>#VALUE!</v>
      </c>
      <c r="S100" s="13" t="e">
        <f t="shared" si="22"/>
        <v>#VALUE!</v>
      </c>
      <c r="T100" s="13" t="e">
        <f t="shared" si="23"/>
        <v>#VALUE!</v>
      </c>
      <c r="U100" s="13" t="e">
        <f t="shared" si="39"/>
        <v>#VALUE!</v>
      </c>
      <c r="V100" s="13" t="e">
        <f t="shared" si="40"/>
        <v>#VALUE!</v>
      </c>
      <c r="W100" s="13" t="e">
        <f t="shared" si="41"/>
        <v>#VALUE!</v>
      </c>
      <c r="X100" s="13" t="e">
        <f t="shared" si="42"/>
        <v>#VALUE!</v>
      </c>
      <c r="Y100" s="13" t="e">
        <f t="shared" si="43"/>
        <v>#VALUE!</v>
      </c>
      <c r="Z100" s="13" t="e">
        <f t="shared" si="44"/>
        <v>#VALUE!</v>
      </c>
      <c r="AA100" s="13" t="e">
        <f t="shared" si="45"/>
        <v>#VALUE!</v>
      </c>
      <c r="AB100" s="13" t="e">
        <f t="shared" si="46"/>
        <v>#VALUE!</v>
      </c>
      <c r="AC100" s="13" t="e">
        <f t="shared" si="47"/>
        <v>#VALUE!</v>
      </c>
      <c r="AD100" s="13">
        <f t="shared" si="25"/>
        <v>28.876241683959961</v>
      </c>
      <c r="AE100" s="13">
        <f t="shared" si="26"/>
        <v>18.1705701422601</v>
      </c>
      <c r="AG100">
        <f t="shared" si="27"/>
        <v>1988</v>
      </c>
      <c r="AH100">
        <f t="shared" si="28"/>
        <v>0</v>
      </c>
      <c r="AI100" s="76" t="s">
        <v>97</v>
      </c>
      <c r="AJ100" s="2">
        <f t="shared" si="29"/>
        <v>28.946616365038874</v>
      </c>
    </row>
    <row r="101" spans="1:36" x14ac:dyDescent="0.2">
      <c r="A101" s="61">
        <v>32174</v>
      </c>
      <c r="B101" s="74">
        <v>83.182632446289063</v>
      </c>
      <c r="C101" s="58">
        <v>29.301257532559202</v>
      </c>
      <c r="D101" s="71" t="e">
        <f t="shared" si="17"/>
        <v>#VALUE!</v>
      </c>
      <c r="E101" s="76" t="s">
        <v>97</v>
      </c>
      <c r="F101" s="2">
        <f t="shared" si="48"/>
        <v>740.01108619618572</v>
      </c>
      <c r="G101" s="2">
        <f t="shared" si="49"/>
        <v>8.5205646232136587</v>
      </c>
      <c r="H101" s="2">
        <f t="shared" si="36"/>
        <v>723.74151025913272</v>
      </c>
      <c r="I101" s="2">
        <f t="shared" si="37"/>
        <v>715.31762147644952</v>
      </c>
      <c r="J101" s="2">
        <f t="shared" si="30"/>
        <v>8.423888782683207</v>
      </c>
      <c r="K101" s="2">
        <f t="shared" si="31"/>
        <v>16.944453405896866</v>
      </c>
      <c r="L101" s="2">
        <f t="shared" si="32"/>
        <v>30.785107635006472</v>
      </c>
      <c r="M101" s="2">
        <f t="shared" si="35"/>
        <v>-6.1166321810400461</v>
      </c>
      <c r="N101" s="2">
        <f t="shared" si="38"/>
        <v>24.668475453966426</v>
      </c>
      <c r="O101" s="2">
        <f t="shared" si="33"/>
        <v>17.481223316022842</v>
      </c>
      <c r="P101" s="2">
        <f t="shared" si="34"/>
        <v>7.1872521379435845</v>
      </c>
      <c r="Q101">
        <f t="shared" si="20"/>
        <v>50.131083662156506</v>
      </c>
      <c r="R101" s="13" t="e">
        <f t="shared" si="21"/>
        <v>#VALUE!</v>
      </c>
      <c r="S101" s="13" t="e">
        <f t="shared" si="22"/>
        <v>#VALUE!</v>
      </c>
      <c r="T101" s="13" t="e">
        <f t="shared" si="23"/>
        <v>#VALUE!</v>
      </c>
      <c r="U101" s="13" t="e">
        <f t="shared" si="39"/>
        <v>#VALUE!</v>
      </c>
      <c r="V101" s="13" t="e">
        <f t="shared" si="40"/>
        <v>#VALUE!</v>
      </c>
      <c r="W101" s="13" t="e">
        <f t="shared" si="41"/>
        <v>#VALUE!</v>
      </c>
      <c r="X101" s="13" t="e">
        <f t="shared" si="42"/>
        <v>#VALUE!</v>
      </c>
      <c r="Y101" s="13" t="e">
        <f t="shared" si="43"/>
        <v>#VALUE!</v>
      </c>
      <c r="Z101" s="13" t="e">
        <f t="shared" si="44"/>
        <v>#VALUE!</v>
      </c>
      <c r="AA101" s="13" t="e">
        <f t="shared" si="45"/>
        <v>#VALUE!</v>
      </c>
      <c r="AB101" s="13" t="e">
        <f t="shared" si="46"/>
        <v>#VALUE!</v>
      </c>
      <c r="AC101" s="13" t="e">
        <f t="shared" si="47"/>
        <v>#VALUE!</v>
      </c>
      <c r="AD101" s="13">
        <f t="shared" si="25"/>
        <v>83.182632446289063</v>
      </c>
      <c r="AE101" s="13">
        <f t="shared" si="26"/>
        <v>29.301257532559202</v>
      </c>
      <c r="AG101">
        <f t="shared" si="27"/>
        <v>1988</v>
      </c>
      <c r="AH101">
        <f t="shared" si="28"/>
        <v>0</v>
      </c>
      <c r="AI101" s="76" t="s">
        <v>97</v>
      </c>
      <c r="AJ101" s="2">
        <f t="shared" si="29"/>
        <v>50.131083662156506</v>
      </c>
    </row>
    <row r="102" spans="1:36" x14ac:dyDescent="0.2">
      <c r="A102" s="61">
        <v>32203</v>
      </c>
      <c r="B102" s="74">
        <v>60.255168914794922</v>
      </c>
      <c r="C102" s="58">
        <v>50.342638791770099</v>
      </c>
      <c r="D102" s="71" t="e">
        <f t="shared" si="17"/>
        <v>#VALUE!</v>
      </c>
      <c r="E102" s="76" t="s">
        <v>97</v>
      </c>
      <c r="F102" s="2">
        <f t="shared" si="48"/>
        <v>768.69546782106397</v>
      </c>
      <c r="G102" s="2">
        <f t="shared" si="49"/>
        <v>6.8773225701804677</v>
      </c>
      <c r="H102" s="2">
        <f t="shared" si="36"/>
        <v>740.06210157122655</v>
      </c>
      <c r="I102" s="2">
        <f t="shared" si="37"/>
        <v>730.8669683918456</v>
      </c>
      <c r="J102" s="2">
        <f t="shared" si="30"/>
        <v>9.1951331793809459</v>
      </c>
      <c r="K102" s="2">
        <f t="shared" si="31"/>
        <v>16.072455749561414</v>
      </c>
      <c r="L102" s="2">
        <f t="shared" si="32"/>
        <v>33.553679065584255</v>
      </c>
      <c r="M102" s="2">
        <f t="shared" si="35"/>
        <v>-6.6667141657631959</v>
      </c>
      <c r="N102" s="2">
        <f t="shared" si="38"/>
        <v>26.886964899821059</v>
      </c>
      <c r="O102" s="2">
        <f t="shared" si="33"/>
        <v>18.566857477980406</v>
      </c>
      <c r="P102" s="2">
        <f t="shared" si="34"/>
        <v>8.3201074218406532</v>
      </c>
      <c r="Q102">
        <f t="shared" si="20"/>
        <v>58.032749267338559</v>
      </c>
      <c r="R102" s="13" t="e">
        <f t="shared" si="21"/>
        <v>#VALUE!</v>
      </c>
      <c r="S102" s="13" t="e">
        <f t="shared" si="22"/>
        <v>#VALUE!</v>
      </c>
      <c r="T102" s="13" t="e">
        <f t="shared" si="23"/>
        <v>#VALUE!</v>
      </c>
      <c r="U102" s="13" t="e">
        <f t="shared" si="39"/>
        <v>#VALUE!</v>
      </c>
      <c r="V102" s="13" t="e">
        <f t="shared" si="40"/>
        <v>#VALUE!</v>
      </c>
      <c r="W102" s="13" t="e">
        <f t="shared" si="41"/>
        <v>#VALUE!</v>
      </c>
      <c r="X102" s="13" t="e">
        <f t="shared" si="42"/>
        <v>#VALUE!</v>
      </c>
      <c r="Y102" s="13" t="e">
        <f t="shared" si="43"/>
        <v>#VALUE!</v>
      </c>
      <c r="Z102" s="13" t="e">
        <f t="shared" si="44"/>
        <v>#VALUE!</v>
      </c>
      <c r="AA102" s="13" t="e">
        <f t="shared" si="45"/>
        <v>#VALUE!</v>
      </c>
      <c r="AB102" s="13" t="e">
        <f t="shared" si="46"/>
        <v>#VALUE!</v>
      </c>
      <c r="AC102" s="13" t="e">
        <f t="shared" si="47"/>
        <v>#VALUE!</v>
      </c>
      <c r="AD102" s="13">
        <f t="shared" si="25"/>
        <v>60.255168914794922</v>
      </c>
      <c r="AE102" s="13">
        <f t="shared" si="26"/>
        <v>50.342638791770099</v>
      </c>
      <c r="AG102">
        <f t="shared" si="27"/>
        <v>1988</v>
      </c>
      <c r="AH102">
        <f t="shared" si="28"/>
        <v>0</v>
      </c>
      <c r="AI102" s="76" t="s">
        <v>97</v>
      </c>
      <c r="AJ102" s="2">
        <f t="shared" si="29"/>
        <v>58.032749267338559</v>
      </c>
    </row>
    <row r="103" spans="1:36" x14ac:dyDescent="0.2">
      <c r="A103" s="61">
        <v>32234</v>
      </c>
      <c r="B103" s="74">
        <v>18.252031326293945</v>
      </c>
      <c r="C103" s="58">
        <v>63.9230028999064</v>
      </c>
      <c r="D103" s="71" t="e">
        <f t="shared" si="17"/>
        <v>#VALUE!</v>
      </c>
      <c r="E103" s="76" t="s">
        <v>97</v>
      </c>
      <c r="F103" s="2">
        <f t="shared" si="48"/>
        <v>747.05406730691709</v>
      </c>
      <c r="G103" s="2">
        <f t="shared" si="49"/>
        <v>2.0649324112224576</v>
      </c>
      <c r="H103" s="2">
        <f t="shared" si="36"/>
        <v>711.66310223046185</v>
      </c>
      <c r="I103" s="2">
        <f t="shared" si="37"/>
        <v>703.77866357487517</v>
      </c>
      <c r="J103" s="2">
        <f t="shared" si="30"/>
        <v>7.8844386555866777</v>
      </c>
      <c r="K103" s="2">
        <f t="shared" si="31"/>
        <v>9.9493710668091353</v>
      </c>
      <c r="L103" s="2">
        <f t="shared" si="32"/>
        <v>28.516228544789541</v>
      </c>
      <c r="M103" s="2">
        <f t="shared" si="35"/>
        <v>-5.6658330796482792</v>
      </c>
      <c r="N103" s="2">
        <f t="shared" si="38"/>
        <v>22.850395465141261</v>
      </c>
      <c r="O103" s="2">
        <f t="shared" si="33"/>
        <v>16.548185681084945</v>
      </c>
      <c r="P103" s="2">
        <f t="shared" si="34"/>
        <v>6.3022097840563172</v>
      </c>
      <c r="Q103">
        <f t="shared" si="20"/>
        <v>43.95791324379281</v>
      </c>
      <c r="R103" s="13" t="e">
        <f t="shared" si="21"/>
        <v>#VALUE!</v>
      </c>
      <c r="S103" s="13" t="e">
        <f t="shared" si="22"/>
        <v>#VALUE!</v>
      </c>
      <c r="T103" s="13" t="e">
        <f t="shared" si="23"/>
        <v>#VALUE!</v>
      </c>
      <c r="U103" s="13" t="e">
        <f t="shared" si="39"/>
        <v>#VALUE!</v>
      </c>
      <c r="V103" s="13" t="e">
        <f t="shared" si="40"/>
        <v>#VALUE!</v>
      </c>
      <c r="W103" s="13" t="e">
        <f t="shared" si="41"/>
        <v>#VALUE!</v>
      </c>
      <c r="X103" s="13" t="e">
        <f t="shared" si="42"/>
        <v>#VALUE!</v>
      </c>
      <c r="Y103" s="13" t="e">
        <f t="shared" si="43"/>
        <v>#VALUE!</v>
      </c>
      <c r="Z103" s="13" t="e">
        <f t="shared" si="44"/>
        <v>#VALUE!</v>
      </c>
      <c r="AA103" s="13" t="e">
        <f t="shared" si="45"/>
        <v>#VALUE!</v>
      </c>
      <c r="AB103" s="13" t="e">
        <f t="shared" si="46"/>
        <v>#VALUE!</v>
      </c>
      <c r="AC103" s="13" t="e">
        <f t="shared" si="47"/>
        <v>#VALUE!</v>
      </c>
      <c r="AD103" s="13">
        <f t="shared" si="25"/>
        <v>18.252031326293945</v>
      </c>
      <c r="AE103" s="13">
        <f t="shared" si="26"/>
        <v>63.9230028999064</v>
      </c>
      <c r="AG103">
        <f t="shared" si="27"/>
        <v>1988</v>
      </c>
      <c r="AH103">
        <f t="shared" si="28"/>
        <v>0</v>
      </c>
      <c r="AI103" s="76" t="s">
        <v>97</v>
      </c>
      <c r="AJ103" s="2">
        <f t="shared" si="29"/>
        <v>43.95791324379281</v>
      </c>
    </row>
    <row r="104" spans="1:36" x14ac:dyDescent="0.2">
      <c r="A104" s="61">
        <v>32264</v>
      </c>
      <c r="B104" s="74">
        <v>2.4650206565856934</v>
      </c>
      <c r="C104" s="58">
        <v>42.112387985681401</v>
      </c>
      <c r="D104" s="71" t="e">
        <f t="shared" si="17"/>
        <v>#VALUE!</v>
      </c>
      <c r="E104" s="76" t="s">
        <v>97</v>
      </c>
      <c r="F104" s="2">
        <f t="shared" si="48"/>
        <v>705.98994787205322</v>
      </c>
      <c r="G104" s="2">
        <f t="shared" si="49"/>
        <v>0.25373635940763961</v>
      </c>
      <c r="H104" s="2">
        <f t="shared" ref="H104:H135" si="50">F104*(1-TANH(C104/$E$12))/(1+(1-F104/$E$12)*TANH(C104/$E$12))</f>
        <v>683.5682163521044</v>
      </c>
      <c r="I104" s="2">
        <f t="shared" ref="I104:I135" si="51">H104/(1+(H104/$E$12)^3)^(1/3)</f>
        <v>676.8401625463506</v>
      </c>
      <c r="J104" s="2">
        <f t="shared" si="30"/>
        <v>6.7280538057538024</v>
      </c>
      <c r="K104" s="2">
        <f t="shared" si="31"/>
        <v>6.981790165161442</v>
      </c>
      <c r="L104" s="2">
        <f t="shared" si="32"/>
        <v>23.529975846246387</v>
      </c>
      <c r="M104" s="2">
        <f t="shared" si="35"/>
        <v>-4.6751243876304018</v>
      </c>
      <c r="N104" s="2">
        <f t="shared" ref="N104:N135" si="52">$E$13*L104</f>
        <v>18.854851458615986</v>
      </c>
      <c r="O104" s="2">
        <f t="shared" si="33"/>
        <v>14.346499506256439</v>
      </c>
      <c r="P104" s="2">
        <f t="shared" si="34"/>
        <v>4.5083519523595461</v>
      </c>
      <c r="Q104">
        <f t="shared" si="20"/>
        <v>31.445754867707834</v>
      </c>
      <c r="R104" s="13" t="e">
        <f t="shared" si="21"/>
        <v>#VALUE!</v>
      </c>
      <c r="S104" s="13" t="e">
        <f t="shared" si="22"/>
        <v>#VALUE!</v>
      </c>
      <c r="T104" s="13" t="e">
        <f t="shared" si="23"/>
        <v>#VALUE!</v>
      </c>
      <c r="U104" s="13" t="e">
        <f t="shared" ref="U104:U135" si="53">IF(D104&gt;=0,P104,"")</f>
        <v>#VALUE!</v>
      </c>
      <c r="V104" s="13" t="e">
        <f t="shared" ref="V104:V135" si="54">IF(D104&gt;=0,P104^0.5,"")</f>
        <v>#VALUE!</v>
      </c>
      <c r="W104" s="13" t="e">
        <f t="shared" ref="W104:W135" si="55">IF(D104&gt;=0,LN(P104+$E$27/40),"")</f>
        <v>#VALUE!</v>
      </c>
      <c r="X104" s="13" t="e">
        <f t="shared" ref="X104:X135" si="56">IF(D104&gt;=0,(R104-U104)^2,"")</f>
        <v>#VALUE!</v>
      </c>
      <c r="Y104" s="13" t="e">
        <f t="shared" ref="Y104:Y135" si="57">IF(D104&gt;=0,(S104-V104)^2,"")</f>
        <v>#VALUE!</v>
      </c>
      <c r="Z104" s="13" t="e">
        <f t="shared" ref="Z104:Z135" si="58">IF(D104&gt;=0,(T104-W104)^2,"")</f>
        <v>#VALUE!</v>
      </c>
      <c r="AA104" s="13" t="e">
        <f t="shared" ref="AA104:AA135" si="59">IF(D104&gt;=0,($E$27-R104)^2,"")</f>
        <v>#VALUE!</v>
      </c>
      <c r="AB104" s="13" t="e">
        <f t="shared" ref="AB104:AB135" si="60">IF(D104&gt;=0,($E$28-S104)^2,"")</f>
        <v>#VALUE!</v>
      </c>
      <c r="AC104" s="13" t="e">
        <f t="shared" ref="AC104:AC135" si="61">IF(D104&gt;=0,($E$29-T104)^2,"")</f>
        <v>#VALUE!</v>
      </c>
      <c r="AD104" s="13">
        <f t="shared" si="25"/>
        <v>2.4650206565856934</v>
      </c>
      <c r="AE104" s="13">
        <f t="shared" si="26"/>
        <v>42.112387985681401</v>
      </c>
      <c r="AG104">
        <f t="shared" si="27"/>
        <v>1988</v>
      </c>
      <c r="AH104">
        <f t="shared" si="28"/>
        <v>0</v>
      </c>
      <c r="AI104" s="76" t="s">
        <v>97</v>
      </c>
      <c r="AJ104" s="2">
        <f t="shared" si="29"/>
        <v>31.445754867707834</v>
      </c>
    </row>
    <row r="105" spans="1:36" x14ac:dyDescent="0.2">
      <c r="A105" s="61">
        <v>32295</v>
      </c>
      <c r="B105" s="74">
        <v>1.6165879964828491</v>
      </c>
      <c r="C105" s="58">
        <v>19.804913364307101</v>
      </c>
      <c r="D105" s="71" t="e">
        <f t="shared" ref="D105:D168" si="62">E105/E$9*1000</f>
        <v>#VALUE!</v>
      </c>
      <c r="E105" s="76" t="s">
        <v>97</v>
      </c>
      <c r="F105" s="2">
        <f t="shared" ref="F105:F136" si="63">(I104+$E$12*TANH(B105/$E$12))/(1+I104/$E$12*TANH(B105/$E$12))</f>
        <v>678.30299319133917</v>
      </c>
      <c r="G105" s="2">
        <f t="shared" ref="G105:G136" si="64">B105+I104-F105</f>
        <v>0.15375735149427783</v>
      </c>
      <c r="H105" s="2">
        <f t="shared" si="50"/>
        <v>668.0261048702065</v>
      </c>
      <c r="I105" s="2">
        <f t="shared" si="51"/>
        <v>661.88137936209841</v>
      </c>
      <c r="J105" s="2">
        <f t="shared" si="30"/>
        <v>6.1447255081080812</v>
      </c>
      <c r="K105" s="2">
        <f t="shared" si="31"/>
        <v>6.298482859602359</v>
      </c>
      <c r="L105" s="2">
        <f t="shared" si="32"/>
        <v>20.644982365858798</v>
      </c>
      <c r="M105" s="2">
        <f t="shared" si="35"/>
        <v>-4.101910735969712</v>
      </c>
      <c r="N105" s="2">
        <f t="shared" si="52"/>
        <v>16.543071629889088</v>
      </c>
      <c r="O105" s="2">
        <f t="shared" si="33"/>
        <v>12.967656989163128</v>
      </c>
      <c r="P105" s="2">
        <f t="shared" si="34"/>
        <v>3.5754146407259588</v>
      </c>
      <c r="Q105">
        <f t="shared" ref="Q105:Q168" si="65">P105*E$9/1000</f>
        <v>24.938517119063562</v>
      </c>
      <c r="R105" s="13" t="e">
        <f t="shared" ref="R105:R168" si="66">IF(D105&gt;=0,D105,"")</f>
        <v>#VALUE!</v>
      </c>
      <c r="S105" s="13" t="e">
        <f t="shared" ref="S105:S168" si="67">IF(D105&gt;=0,D105^0.5,"")</f>
        <v>#VALUE!</v>
      </c>
      <c r="T105" s="13" t="e">
        <f t="shared" ref="T105:T168" si="68">IF(D105&gt;=0,LN(D105+$E$27/40),"")</f>
        <v>#VALUE!</v>
      </c>
      <c r="U105" s="13" t="e">
        <f t="shared" si="53"/>
        <v>#VALUE!</v>
      </c>
      <c r="V105" s="13" t="e">
        <f t="shared" si="54"/>
        <v>#VALUE!</v>
      </c>
      <c r="W105" s="13" t="e">
        <f t="shared" si="55"/>
        <v>#VALUE!</v>
      </c>
      <c r="X105" s="13" t="e">
        <f t="shared" si="56"/>
        <v>#VALUE!</v>
      </c>
      <c r="Y105" s="13" t="e">
        <f t="shared" si="57"/>
        <v>#VALUE!</v>
      </c>
      <c r="Z105" s="13" t="e">
        <f t="shared" si="58"/>
        <v>#VALUE!</v>
      </c>
      <c r="AA105" s="13" t="e">
        <f t="shared" si="59"/>
        <v>#VALUE!</v>
      </c>
      <c r="AB105" s="13" t="e">
        <f t="shared" si="60"/>
        <v>#VALUE!</v>
      </c>
      <c r="AC105" s="13" t="e">
        <f t="shared" si="61"/>
        <v>#VALUE!</v>
      </c>
      <c r="AD105" s="13">
        <f t="shared" ref="AD105:AD168" si="69">IF(B105&gt;=0,B105,"")</f>
        <v>1.6165879964828491</v>
      </c>
      <c r="AE105" s="13">
        <f t="shared" ref="AE105:AE168" si="70">IF(C105&gt;=0,C105,"")</f>
        <v>19.804913364307101</v>
      </c>
      <c r="AG105">
        <f t="shared" ref="AG105:AG168" si="71">YEAR(A105)</f>
        <v>1988</v>
      </c>
      <c r="AH105">
        <f t="shared" ref="AH105:AH168" si="72">IF(MONTH(A105)&gt;9,1,0)</f>
        <v>0</v>
      </c>
      <c r="AI105" s="76" t="s">
        <v>97</v>
      </c>
      <c r="AJ105" s="2">
        <f t="shared" ref="AJ105:AJ168" si="73">MAX(AI105,Q105)</f>
        <v>24.938517119063562</v>
      </c>
    </row>
    <row r="106" spans="1:36" x14ac:dyDescent="0.2">
      <c r="A106" s="61">
        <v>32325</v>
      </c>
      <c r="B106" s="74">
        <v>1.7713432312011719</v>
      </c>
      <c r="C106" s="58">
        <v>20.726248915428901</v>
      </c>
      <c r="D106" s="71" t="e">
        <f t="shared" si="62"/>
        <v>#VALUE!</v>
      </c>
      <c r="E106" s="76" t="s">
        <v>97</v>
      </c>
      <c r="F106" s="2">
        <f t="shared" si="63"/>
        <v>663.49156707822544</v>
      </c>
      <c r="G106" s="2">
        <f t="shared" si="64"/>
        <v>0.16115551507414239</v>
      </c>
      <c r="H106" s="2">
        <f t="shared" si="50"/>
        <v>652.93323960451892</v>
      </c>
      <c r="I106" s="2">
        <f t="shared" si="51"/>
        <v>647.31848942817282</v>
      </c>
      <c r="J106" s="2">
        <f t="shared" ref="J106:J169" si="74">H106-I106</f>
        <v>5.6147501763460923</v>
      </c>
      <c r="K106" s="2">
        <f t="shared" ref="K106:K169" si="75">G106+J106</f>
        <v>5.7759056914202347</v>
      </c>
      <c r="L106" s="2">
        <f t="shared" ref="L106:L169" si="76">O105+K106</f>
        <v>18.743562680583363</v>
      </c>
      <c r="M106" s="2">
        <f t="shared" si="35"/>
        <v>-3.7241214173644495</v>
      </c>
      <c r="N106" s="2">
        <f t="shared" si="52"/>
        <v>15.019441263218914</v>
      </c>
      <c r="O106" s="2">
        <f t="shared" ref="O106:O169" si="77">N106-P106</f>
        <v>12.012439184014095</v>
      </c>
      <c r="P106" s="2">
        <f t="shared" ref="P106:P169" si="78">N106*N106/(N106+60)</f>
        <v>3.0070020792048178</v>
      </c>
      <c r="Q106">
        <f t="shared" si="65"/>
        <v>20.973839502453604</v>
      </c>
      <c r="R106" s="13" t="e">
        <f t="shared" si="66"/>
        <v>#VALUE!</v>
      </c>
      <c r="S106" s="13" t="e">
        <f t="shared" si="67"/>
        <v>#VALUE!</v>
      </c>
      <c r="T106" s="13" t="e">
        <f t="shared" si="68"/>
        <v>#VALUE!</v>
      </c>
      <c r="U106" s="13" t="e">
        <f t="shared" si="53"/>
        <v>#VALUE!</v>
      </c>
      <c r="V106" s="13" t="e">
        <f t="shared" si="54"/>
        <v>#VALUE!</v>
      </c>
      <c r="W106" s="13" t="e">
        <f t="shared" si="55"/>
        <v>#VALUE!</v>
      </c>
      <c r="X106" s="13" t="e">
        <f t="shared" si="56"/>
        <v>#VALUE!</v>
      </c>
      <c r="Y106" s="13" t="e">
        <f t="shared" si="57"/>
        <v>#VALUE!</v>
      </c>
      <c r="Z106" s="13" t="e">
        <f t="shared" si="58"/>
        <v>#VALUE!</v>
      </c>
      <c r="AA106" s="13" t="e">
        <f t="shared" si="59"/>
        <v>#VALUE!</v>
      </c>
      <c r="AB106" s="13" t="e">
        <f t="shared" si="60"/>
        <v>#VALUE!</v>
      </c>
      <c r="AC106" s="13" t="e">
        <f t="shared" si="61"/>
        <v>#VALUE!</v>
      </c>
      <c r="AD106" s="13">
        <f t="shared" si="69"/>
        <v>1.7713432312011719</v>
      </c>
      <c r="AE106" s="13">
        <f t="shared" si="70"/>
        <v>20.726248915428901</v>
      </c>
      <c r="AG106">
        <f t="shared" si="71"/>
        <v>1988</v>
      </c>
      <c r="AH106">
        <f t="shared" si="72"/>
        <v>0</v>
      </c>
      <c r="AI106" s="76" t="s">
        <v>97</v>
      </c>
      <c r="AJ106" s="2">
        <f t="shared" si="73"/>
        <v>20.973839502453604</v>
      </c>
    </row>
    <row r="107" spans="1:36" x14ac:dyDescent="0.2">
      <c r="A107" s="61">
        <v>32356</v>
      </c>
      <c r="B107" s="74">
        <v>2.8717559762299061E-3</v>
      </c>
      <c r="C107" s="58">
        <v>18.3681263451764</v>
      </c>
      <c r="D107" s="71" t="e">
        <f t="shared" si="62"/>
        <v>#VALUE!</v>
      </c>
      <c r="E107" s="76" t="s">
        <v>97</v>
      </c>
      <c r="F107" s="2">
        <f t="shared" si="63"/>
        <v>647.321111890476</v>
      </c>
      <c r="G107" s="2">
        <f t="shared" si="64"/>
        <v>2.49293673050488E-4</v>
      </c>
      <c r="H107" s="2">
        <f t="shared" si="50"/>
        <v>638.14620676225366</v>
      </c>
      <c r="I107" s="2">
        <f t="shared" si="51"/>
        <v>633.01724228994567</v>
      </c>
      <c r="J107" s="2">
        <f t="shared" si="74"/>
        <v>5.1289644723079846</v>
      </c>
      <c r="K107" s="2">
        <f t="shared" si="75"/>
        <v>5.1292137659810351</v>
      </c>
      <c r="L107" s="2">
        <f t="shared" si="76"/>
        <v>17.14165294999513</v>
      </c>
      <c r="M107" s="2">
        <f t="shared" ref="M107:M170" si="79">($E$13-1)*L107</f>
        <v>-3.4058411395948403</v>
      </c>
      <c r="N107" s="2">
        <f t="shared" si="52"/>
        <v>13.735811810400291</v>
      </c>
      <c r="O107" s="2">
        <f t="shared" si="77"/>
        <v>11.177048009496152</v>
      </c>
      <c r="P107" s="2">
        <f t="shared" si="78"/>
        <v>2.5587638009041385</v>
      </c>
      <c r="Q107">
        <f t="shared" si="65"/>
        <v>17.847377511306366</v>
      </c>
      <c r="R107" s="13" t="e">
        <f t="shared" si="66"/>
        <v>#VALUE!</v>
      </c>
      <c r="S107" s="13" t="e">
        <f t="shared" si="67"/>
        <v>#VALUE!</v>
      </c>
      <c r="T107" s="13" t="e">
        <f t="shared" si="68"/>
        <v>#VALUE!</v>
      </c>
      <c r="U107" s="13" t="e">
        <f t="shared" si="53"/>
        <v>#VALUE!</v>
      </c>
      <c r="V107" s="13" t="e">
        <f t="shared" si="54"/>
        <v>#VALUE!</v>
      </c>
      <c r="W107" s="13" t="e">
        <f t="shared" si="55"/>
        <v>#VALUE!</v>
      </c>
      <c r="X107" s="13" t="e">
        <f t="shared" si="56"/>
        <v>#VALUE!</v>
      </c>
      <c r="Y107" s="13" t="e">
        <f t="shared" si="57"/>
        <v>#VALUE!</v>
      </c>
      <c r="Z107" s="13" t="e">
        <f t="shared" si="58"/>
        <v>#VALUE!</v>
      </c>
      <c r="AA107" s="13" t="e">
        <f t="shared" si="59"/>
        <v>#VALUE!</v>
      </c>
      <c r="AB107" s="13" t="e">
        <f t="shared" si="60"/>
        <v>#VALUE!</v>
      </c>
      <c r="AC107" s="13" t="e">
        <f t="shared" si="61"/>
        <v>#VALUE!</v>
      </c>
      <c r="AD107" s="13">
        <f t="shared" si="69"/>
        <v>2.8717559762299061E-3</v>
      </c>
      <c r="AE107" s="13">
        <f t="shared" si="70"/>
        <v>18.3681263451764</v>
      </c>
      <c r="AG107">
        <f t="shared" si="71"/>
        <v>1988</v>
      </c>
      <c r="AH107">
        <f t="shared" si="72"/>
        <v>0</v>
      </c>
      <c r="AI107" s="76" t="s">
        <v>97</v>
      </c>
      <c r="AJ107" s="2">
        <f t="shared" si="73"/>
        <v>17.847377511306366</v>
      </c>
    </row>
    <row r="108" spans="1:36" x14ac:dyDescent="0.2">
      <c r="A108" s="61">
        <v>32387</v>
      </c>
      <c r="B108" s="74">
        <v>0.41939350962638855</v>
      </c>
      <c r="C108" s="58">
        <v>13.922559285405001</v>
      </c>
      <c r="D108" s="71" t="e">
        <f t="shared" si="62"/>
        <v>#VALUE!</v>
      </c>
      <c r="E108" s="76" t="s">
        <v>97</v>
      </c>
      <c r="F108" s="2">
        <f t="shared" si="63"/>
        <v>633.40179865627886</v>
      </c>
      <c r="G108" s="2">
        <f t="shared" si="64"/>
        <v>3.4837143293202644E-2</v>
      </c>
      <c r="H108" s="2">
        <f t="shared" si="50"/>
        <v>626.56222040957005</v>
      </c>
      <c r="I108" s="2">
        <f t="shared" si="51"/>
        <v>621.79157352523907</v>
      </c>
      <c r="J108" s="2">
        <f t="shared" si="74"/>
        <v>4.7706468843309722</v>
      </c>
      <c r="K108" s="2">
        <f t="shared" si="75"/>
        <v>4.8054840276241748</v>
      </c>
      <c r="L108" s="2">
        <f t="shared" si="76"/>
        <v>15.982532037120327</v>
      </c>
      <c r="M108" s="2">
        <f t="shared" si="79"/>
        <v>-3.1755376967267561</v>
      </c>
      <c r="N108" s="2">
        <f t="shared" si="52"/>
        <v>12.806994340393571</v>
      </c>
      <c r="O108" s="2">
        <f t="shared" si="77"/>
        <v>10.55420110918234</v>
      </c>
      <c r="P108" s="2">
        <f t="shared" si="78"/>
        <v>2.2527932312112298</v>
      </c>
      <c r="Q108">
        <f t="shared" si="65"/>
        <v>15.713232787698328</v>
      </c>
      <c r="R108" s="13" t="e">
        <f t="shared" si="66"/>
        <v>#VALUE!</v>
      </c>
      <c r="S108" s="13" t="e">
        <f t="shared" si="67"/>
        <v>#VALUE!</v>
      </c>
      <c r="T108" s="13" t="e">
        <f t="shared" si="68"/>
        <v>#VALUE!</v>
      </c>
      <c r="U108" s="13" t="e">
        <f t="shared" si="53"/>
        <v>#VALUE!</v>
      </c>
      <c r="V108" s="13" t="e">
        <f t="shared" si="54"/>
        <v>#VALUE!</v>
      </c>
      <c r="W108" s="13" t="e">
        <f t="shared" si="55"/>
        <v>#VALUE!</v>
      </c>
      <c r="X108" s="13" t="e">
        <f t="shared" si="56"/>
        <v>#VALUE!</v>
      </c>
      <c r="Y108" s="13" t="e">
        <f t="shared" si="57"/>
        <v>#VALUE!</v>
      </c>
      <c r="Z108" s="13" t="e">
        <f t="shared" si="58"/>
        <v>#VALUE!</v>
      </c>
      <c r="AA108" s="13" t="e">
        <f t="shared" si="59"/>
        <v>#VALUE!</v>
      </c>
      <c r="AB108" s="13" t="e">
        <f t="shared" si="60"/>
        <v>#VALUE!</v>
      </c>
      <c r="AC108" s="13" t="e">
        <f t="shared" si="61"/>
        <v>#VALUE!</v>
      </c>
      <c r="AD108" s="13">
        <f t="shared" si="69"/>
        <v>0.41939350962638855</v>
      </c>
      <c r="AE108" s="13">
        <f t="shared" si="70"/>
        <v>13.922559285405001</v>
      </c>
      <c r="AG108">
        <f t="shared" si="71"/>
        <v>1988</v>
      </c>
      <c r="AH108">
        <f t="shared" si="72"/>
        <v>0</v>
      </c>
      <c r="AI108" s="76" t="s">
        <v>97</v>
      </c>
      <c r="AJ108" s="2">
        <f t="shared" si="73"/>
        <v>15.713232787698328</v>
      </c>
    </row>
    <row r="109" spans="1:36" x14ac:dyDescent="0.2">
      <c r="A109" s="61">
        <v>32417</v>
      </c>
      <c r="B109" s="74">
        <v>13.819472312927246</v>
      </c>
      <c r="C109" s="58">
        <v>11.166592905109599</v>
      </c>
      <c r="D109" s="71" t="e">
        <f t="shared" si="62"/>
        <v>#VALUE!</v>
      </c>
      <c r="E109" s="76" t="s">
        <v>97</v>
      </c>
      <c r="F109" s="2">
        <f t="shared" si="63"/>
        <v>634.48139178178531</v>
      </c>
      <c r="G109" s="2">
        <f t="shared" si="64"/>
        <v>1.129654056381014</v>
      </c>
      <c r="H109" s="2">
        <f t="shared" si="50"/>
        <v>628.98300701301321</v>
      </c>
      <c r="I109" s="2">
        <f t="shared" si="51"/>
        <v>624.13905815140265</v>
      </c>
      <c r="J109" s="2">
        <f t="shared" si="74"/>
        <v>4.8439488616105564</v>
      </c>
      <c r="K109" s="2">
        <f t="shared" si="75"/>
        <v>5.9736029179915704</v>
      </c>
      <c r="L109" s="2">
        <f t="shared" si="76"/>
        <v>16.527804027173911</v>
      </c>
      <c r="M109" s="2">
        <f t="shared" si="79"/>
        <v>-3.283876710555278</v>
      </c>
      <c r="N109" s="2">
        <f t="shared" si="52"/>
        <v>13.243927316618633</v>
      </c>
      <c r="O109" s="2">
        <f t="shared" si="77"/>
        <v>10.849167543434275</v>
      </c>
      <c r="P109" s="2">
        <f t="shared" si="78"/>
        <v>2.3947597731843575</v>
      </c>
      <c r="Q109">
        <f t="shared" si="65"/>
        <v>16.703449417960893</v>
      </c>
      <c r="R109" s="13" t="e">
        <f t="shared" si="66"/>
        <v>#VALUE!</v>
      </c>
      <c r="S109" s="13" t="e">
        <f t="shared" si="67"/>
        <v>#VALUE!</v>
      </c>
      <c r="T109" s="13" t="e">
        <f t="shared" si="68"/>
        <v>#VALUE!</v>
      </c>
      <c r="U109" s="13" t="e">
        <f t="shared" si="53"/>
        <v>#VALUE!</v>
      </c>
      <c r="V109" s="13" t="e">
        <f t="shared" si="54"/>
        <v>#VALUE!</v>
      </c>
      <c r="W109" s="13" t="e">
        <f t="shared" si="55"/>
        <v>#VALUE!</v>
      </c>
      <c r="X109" s="13" t="e">
        <f t="shared" si="56"/>
        <v>#VALUE!</v>
      </c>
      <c r="Y109" s="13" t="e">
        <f t="shared" si="57"/>
        <v>#VALUE!</v>
      </c>
      <c r="Z109" s="13" t="e">
        <f t="shared" si="58"/>
        <v>#VALUE!</v>
      </c>
      <c r="AA109" s="13" t="e">
        <f t="shared" si="59"/>
        <v>#VALUE!</v>
      </c>
      <c r="AB109" s="13" t="e">
        <f t="shared" si="60"/>
        <v>#VALUE!</v>
      </c>
      <c r="AC109" s="13" t="e">
        <f t="shared" si="61"/>
        <v>#VALUE!</v>
      </c>
      <c r="AD109" s="13">
        <f t="shared" si="69"/>
        <v>13.819472312927246</v>
      </c>
      <c r="AE109" s="13">
        <f t="shared" si="70"/>
        <v>11.166592905109599</v>
      </c>
      <c r="AG109">
        <f t="shared" si="71"/>
        <v>1988</v>
      </c>
      <c r="AH109">
        <f t="shared" si="72"/>
        <v>1</v>
      </c>
      <c r="AI109" s="76" t="s">
        <v>97</v>
      </c>
      <c r="AJ109" s="2">
        <f t="shared" si="73"/>
        <v>16.703449417960893</v>
      </c>
    </row>
    <row r="110" spans="1:36" x14ac:dyDescent="0.2">
      <c r="A110" s="61">
        <v>32448</v>
      </c>
      <c r="B110" s="74">
        <v>5.8978567123413086</v>
      </c>
      <c r="C110" s="58">
        <v>17.785921509445199</v>
      </c>
      <c r="D110" s="71" t="e">
        <f t="shared" si="62"/>
        <v>#VALUE!</v>
      </c>
      <c r="E110" s="76" t="s">
        <v>97</v>
      </c>
      <c r="F110" s="2">
        <f t="shared" si="63"/>
        <v>629.55679662200794</v>
      </c>
      <c r="G110" s="2">
        <f t="shared" si="64"/>
        <v>0.48011824173602236</v>
      </c>
      <c r="H110" s="2">
        <f t="shared" si="50"/>
        <v>620.87448140250399</v>
      </c>
      <c r="I110" s="2">
        <f t="shared" si="51"/>
        <v>616.27283427683244</v>
      </c>
      <c r="J110" s="2">
        <f t="shared" si="74"/>
        <v>4.6016471256715477</v>
      </c>
      <c r="K110" s="2">
        <f t="shared" si="75"/>
        <v>5.08176536740757</v>
      </c>
      <c r="L110" s="2">
        <f t="shared" si="76"/>
        <v>15.930932910841845</v>
      </c>
      <c r="M110" s="2">
        <f t="shared" si="79"/>
        <v>-3.1652855683258916</v>
      </c>
      <c r="N110" s="2">
        <f t="shared" si="52"/>
        <v>12.765647342515953</v>
      </c>
      <c r="O110" s="2">
        <f t="shared" si="77"/>
        <v>10.526104948198952</v>
      </c>
      <c r="P110" s="2">
        <f t="shared" si="78"/>
        <v>2.2395423943170001</v>
      </c>
      <c r="Q110">
        <f t="shared" si="65"/>
        <v>15.620808200361076</v>
      </c>
      <c r="R110" s="13" t="e">
        <f t="shared" si="66"/>
        <v>#VALUE!</v>
      </c>
      <c r="S110" s="13" t="e">
        <f t="shared" si="67"/>
        <v>#VALUE!</v>
      </c>
      <c r="T110" s="13" t="e">
        <f t="shared" si="68"/>
        <v>#VALUE!</v>
      </c>
      <c r="U110" s="13" t="e">
        <f t="shared" si="53"/>
        <v>#VALUE!</v>
      </c>
      <c r="V110" s="13" t="e">
        <f t="shared" si="54"/>
        <v>#VALUE!</v>
      </c>
      <c r="W110" s="13" t="e">
        <f t="shared" si="55"/>
        <v>#VALUE!</v>
      </c>
      <c r="X110" s="13" t="e">
        <f t="shared" si="56"/>
        <v>#VALUE!</v>
      </c>
      <c r="Y110" s="13" t="e">
        <f t="shared" si="57"/>
        <v>#VALUE!</v>
      </c>
      <c r="Z110" s="13" t="e">
        <f t="shared" si="58"/>
        <v>#VALUE!</v>
      </c>
      <c r="AA110" s="13" t="e">
        <f t="shared" si="59"/>
        <v>#VALUE!</v>
      </c>
      <c r="AB110" s="13" t="e">
        <f t="shared" si="60"/>
        <v>#VALUE!</v>
      </c>
      <c r="AC110" s="13" t="e">
        <f t="shared" si="61"/>
        <v>#VALUE!</v>
      </c>
      <c r="AD110" s="13">
        <f t="shared" si="69"/>
        <v>5.8978567123413086</v>
      </c>
      <c r="AE110" s="13">
        <f t="shared" si="70"/>
        <v>17.785921509445199</v>
      </c>
      <c r="AG110">
        <f t="shared" si="71"/>
        <v>1988</v>
      </c>
      <c r="AH110">
        <f t="shared" si="72"/>
        <v>1</v>
      </c>
      <c r="AI110" s="76" t="s">
        <v>97</v>
      </c>
      <c r="AJ110" s="2">
        <f t="shared" si="73"/>
        <v>15.620808200361076</v>
      </c>
    </row>
    <row r="111" spans="1:36" x14ac:dyDescent="0.2">
      <c r="A111" s="61">
        <v>32478</v>
      </c>
      <c r="B111" s="74">
        <v>74.879356384277344</v>
      </c>
      <c r="C111" s="58">
        <v>10.910185320195801</v>
      </c>
      <c r="D111" s="71" t="e">
        <f t="shared" si="62"/>
        <v>#VALUE!</v>
      </c>
      <c r="E111" s="76" t="s">
        <v>97</v>
      </c>
      <c r="F111" s="2">
        <f t="shared" si="63"/>
        <v>684.58110098145107</v>
      </c>
      <c r="G111" s="2">
        <f t="shared" si="64"/>
        <v>6.5710896796587122</v>
      </c>
      <c r="H111" s="2">
        <f t="shared" si="50"/>
        <v>678.86089805782376</v>
      </c>
      <c r="I111" s="2">
        <f t="shared" si="51"/>
        <v>672.31363951467938</v>
      </c>
      <c r="J111" s="2">
        <f t="shared" si="74"/>
        <v>6.5472585431443804</v>
      </c>
      <c r="K111" s="2">
        <f t="shared" si="75"/>
        <v>13.118348222803093</v>
      </c>
      <c r="L111" s="2">
        <f t="shared" si="76"/>
        <v>23.644453171002045</v>
      </c>
      <c r="M111" s="2">
        <f t="shared" si="79"/>
        <v>-4.6978696609912003</v>
      </c>
      <c r="N111" s="2">
        <f t="shared" si="52"/>
        <v>18.946583510010843</v>
      </c>
      <c r="O111" s="2">
        <f t="shared" si="77"/>
        <v>14.399546630874774</v>
      </c>
      <c r="P111" s="2">
        <f t="shared" si="78"/>
        <v>4.5470368791360691</v>
      </c>
      <c r="Q111">
        <f t="shared" si="65"/>
        <v>31.715582231974082</v>
      </c>
      <c r="R111" s="13" t="e">
        <f t="shared" si="66"/>
        <v>#VALUE!</v>
      </c>
      <c r="S111" s="13" t="e">
        <f t="shared" si="67"/>
        <v>#VALUE!</v>
      </c>
      <c r="T111" s="13" t="e">
        <f t="shared" si="68"/>
        <v>#VALUE!</v>
      </c>
      <c r="U111" s="13" t="e">
        <f t="shared" si="53"/>
        <v>#VALUE!</v>
      </c>
      <c r="V111" s="13" t="e">
        <f t="shared" si="54"/>
        <v>#VALUE!</v>
      </c>
      <c r="W111" s="13" t="e">
        <f t="shared" si="55"/>
        <v>#VALUE!</v>
      </c>
      <c r="X111" s="13" t="e">
        <f t="shared" si="56"/>
        <v>#VALUE!</v>
      </c>
      <c r="Y111" s="13" t="e">
        <f t="shared" si="57"/>
        <v>#VALUE!</v>
      </c>
      <c r="Z111" s="13" t="e">
        <f t="shared" si="58"/>
        <v>#VALUE!</v>
      </c>
      <c r="AA111" s="13" t="e">
        <f t="shared" si="59"/>
        <v>#VALUE!</v>
      </c>
      <c r="AB111" s="13" t="e">
        <f t="shared" si="60"/>
        <v>#VALUE!</v>
      </c>
      <c r="AC111" s="13" t="e">
        <f t="shared" si="61"/>
        <v>#VALUE!</v>
      </c>
      <c r="AD111" s="13">
        <f t="shared" si="69"/>
        <v>74.879356384277344</v>
      </c>
      <c r="AE111" s="13">
        <f t="shared" si="70"/>
        <v>10.910185320195801</v>
      </c>
      <c r="AG111">
        <f t="shared" si="71"/>
        <v>1988</v>
      </c>
      <c r="AH111">
        <f t="shared" si="72"/>
        <v>1</v>
      </c>
      <c r="AI111" s="76" t="s">
        <v>97</v>
      </c>
      <c r="AJ111" s="2">
        <f t="shared" si="73"/>
        <v>31.715582231974082</v>
      </c>
    </row>
    <row r="112" spans="1:36" x14ac:dyDescent="0.2">
      <c r="A112" s="61">
        <v>32509</v>
      </c>
      <c r="B112" s="74">
        <v>27.2864990234375</v>
      </c>
      <c r="C112" s="58">
        <v>18.1705701422601</v>
      </c>
      <c r="D112" s="71" t="e">
        <f t="shared" si="62"/>
        <v>#VALUE!</v>
      </c>
      <c r="E112" s="76" t="s">
        <v>97</v>
      </c>
      <c r="F112" s="2">
        <f t="shared" si="63"/>
        <v>696.95008290564238</v>
      </c>
      <c r="G112" s="2">
        <f t="shared" si="64"/>
        <v>2.6500556324745048</v>
      </c>
      <c r="H112" s="2">
        <f t="shared" si="50"/>
        <v>687.30503468880011</v>
      </c>
      <c r="I112" s="2">
        <f t="shared" si="51"/>
        <v>680.43086747973382</v>
      </c>
      <c r="J112" s="2">
        <f t="shared" si="74"/>
        <v>6.874167209066286</v>
      </c>
      <c r="K112" s="2">
        <f t="shared" si="75"/>
        <v>9.5242228415407908</v>
      </c>
      <c r="L112" s="2">
        <f t="shared" si="76"/>
        <v>23.923769472415565</v>
      </c>
      <c r="M112" s="2">
        <f t="shared" si="79"/>
        <v>-4.753366464776037</v>
      </c>
      <c r="N112" s="2">
        <f t="shared" si="52"/>
        <v>19.170403007639528</v>
      </c>
      <c r="O112" s="2">
        <f t="shared" si="77"/>
        <v>14.528461859002803</v>
      </c>
      <c r="P112" s="2">
        <f t="shared" si="78"/>
        <v>4.6419411486367252</v>
      </c>
      <c r="Q112">
        <f t="shared" si="65"/>
        <v>32.377539511741155</v>
      </c>
      <c r="R112" s="13" t="e">
        <f t="shared" si="66"/>
        <v>#VALUE!</v>
      </c>
      <c r="S112" s="13" t="e">
        <f t="shared" si="67"/>
        <v>#VALUE!</v>
      </c>
      <c r="T112" s="13" t="e">
        <f t="shared" si="68"/>
        <v>#VALUE!</v>
      </c>
      <c r="U112" s="13" t="e">
        <f t="shared" si="53"/>
        <v>#VALUE!</v>
      </c>
      <c r="V112" s="13" t="e">
        <f t="shared" si="54"/>
        <v>#VALUE!</v>
      </c>
      <c r="W112" s="13" t="e">
        <f t="shared" si="55"/>
        <v>#VALUE!</v>
      </c>
      <c r="X112" s="13" t="e">
        <f t="shared" si="56"/>
        <v>#VALUE!</v>
      </c>
      <c r="Y112" s="13" t="e">
        <f t="shared" si="57"/>
        <v>#VALUE!</v>
      </c>
      <c r="Z112" s="13" t="e">
        <f t="shared" si="58"/>
        <v>#VALUE!</v>
      </c>
      <c r="AA112" s="13" t="e">
        <f t="shared" si="59"/>
        <v>#VALUE!</v>
      </c>
      <c r="AB112" s="13" t="e">
        <f t="shared" si="60"/>
        <v>#VALUE!</v>
      </c>
      <c r="AC112" s="13" t="e">
        <f t="shared" si="61"/>
        <v>#VALUE!</v>
      </c>
      <c r="AD112" s="13">
        <f t="shared" si="69"/>
        <v>27.2864990234375</v>
      </c>
      <c r="AE112" s="13">
        <f t="shared" si="70"/>
        <v>18.1705701422601</v>
      </c>
      <c r="AG112">
        <f t="shared" si="71"/>
        <v>1989</v>
      </c>
      <c r="AH112">
        <f t="shared" si="72"/>
        <v>0</v>
      </c>
      <c r="AI112" s="76" t="s">
        <v>97</v>
      </c>
      <c r="AJ112" s="2">
        <f t="shared" si="73"/>
        <v>32.377539511741155</v>
      </c>
    </row>
    <row r="113" spans="1:36" x14ac:dyDescent="0.2">
      <c r="A113" s="61">
        <v>32540</v>
      </c>
      <c r="B113" s="74">
        <v>17.739185333251953</v>
      </c>
      <c r="C113" s="58">
        <v>29.301257532559202</v>
      </c>
      <c r="D113" s="71" t="e">
        <f t="shared" si="62"/>
        <v>#VALUE!</v>
      </c>
      <c r="E113" s="76" t="s">
        <v>97</v>
      </c>
      <c r="F113" s="2">
        <f t="shared" si="63"/>
        <v>696.42821922003202</v>
      </c>
      <c r="G113" s="2">
        <f t="shared" si="64"/>
        <v>1.7418335929537534</v>
      </c>
      <c r="H113" s="2">
        <f t="shared" si="50"/>
        <v>680.93827734356705</v>
      </c>
      <c r="I113" s="2">
        <f t="shared" si="51"/>
        <v>674.3116786778362</v>
      </c>
      <c r="J113" s="2">
        <f t="shared" si="74"/>
        <v>6.6265986657308531</v>
      </c>
      <c r="K113" s="2">
        <f t="shared" si="75"/>
        <v>8.3684322586846065</v>
      </c>
      <c r="L113" s="2">
        <f t="shared" si="76"/>
        <v>22.89689411768741</v>
      </c>
      <c r="M113" s="2">
        <f t="shared" si="79"/>
        <v>-4.549338630437564</v>
      </c>
      <c r="N113" s="2">
        <f t="shared" si="52"/>
        <v>18.347555487249846</v>
      </c>
      <c r="O113" s="2">
        <f t="shared" si="77"/>
        <v>14.050895683837155</v>
      </c>
      <c r="P113" s="2">
        <f t="shared" si="78"/>
        <v>4.2966598034126919</v>
      </c>
      <c r="Q113">
        <f t="shared" si="65"/>
        <v>29.969202128803524</v>
      </c>
      <c r="R113" s="13" t="e">
        <f t="shared" si="66"/>
        <v>#VALUE!</v>
      </c>
      <c r="S113" s="13" t="e">
        <f t="shared" si="67"/>
        <v>#VALUE!</v>
      </c>
      <c r="T113" s="13" t="e">
        <f t="shared" si="68"/>
        <v>#VALUE!</v>
      </c>
      <c r="U113" s="13" t="e">
        <f t="shared" si="53"/>
        <v>#VALUE!</v>
      </c>
      <c r="V113" s="13" t="e">
        <f t="shared" si="54"/>
        <v>#VALUE!</v>
      </c>
      <c r="W113" s="13" t="e">
        <f t="shared" si="55"/>
        <v>#VALUE!</v>
      </c>
      <c r="X113" s="13" t="e">
        <f t="shared" si="56"/>
        <v>#VALUE!</v>
      </c>
      <c r="Y113" s="13" t="e">
        <f t="shared" si="57"/>
        <v>#VALUE!</v>
      </c>
      <c r="Z113" s="13" t="e">
        <f t="shared" si="58"/>
        <v>#VALUE!</v>
      </c>
      <c r="AA113" s="13" t="e">
        <f t="shared" si="59"/>
        <v>#VALUE!</v>
      </c>
      <c r="AB113" s="13" t="e">
        <f t="shared" si="60"/>
        <v>#VALUE!</v>
      </c>
      <c r="AC113" s="13" t="e">
        <f t="shared" si="61"/>
        <v>#VALUE!</v>
      </c>
      <c r="AD113" s="13">
        <f t="shared" si="69"/>
        <v>17.739185333251953</v>
      </c>
      <c r="AE113" s="13">
        <f t="shared" si="70"/>
        <v>29.301257532559202</v>
      </c>
      <c r="AG113">
        <f t="shared" si="71"/>
        <v>1989</v>
      </c>
      <c r="AH113">
        <f t="shared" si="72"/>
        <v>0</v>
      </c>
      <c r="AI113" s="76" t="s">
        <v>97</v>
      </c>
      <c r="AJ113" s="2">
        <f t="shared" si="73"/>
        <v>29.969202128803524</v>
      </c>
    </row>
    <row r="114" spans="1:36" x14ac:dyDescent="0.2">
      <c r="A114" s="61">
        <v>32568</v>
      </c>
      <c r="B114" s="74">
        <v>30.272783279418945</v>
      </c>
      <c r="C114" s="58">
        <v>50.342638791770099</v>
      </c>
      <c r="D114" s="71" t="e">
        <f t="shared" si="62"/>
        <v>#VALUE!</v>
      </c>
      <c r="E114" s="76" t="s">
        <v>97</v>
      </c>
      <c r="F114" s="2">
        <f t="shared" si="63"/>
        <v>701.61559287678131</v>
      </c>
      <c r="G114" s="2">
        <f t="shared" si="64"/>
        <v>2.9688690804738371</v>
      </c>
      <c r="H114" s="2">
        <f t="shared" si="50"/>
        <v>675.01567107105893</v>
      </c>
      <c r="I114" s="2">
        <f t="shared" si="51"/>
        <v>668.61342440609883</v>
      </c>
      <c r="J114" s="2">
        <f t="shared" si="74"/>
        <v>6.4022466649601029</v>
      </c>
      <c r="K114" s="2">
        <f t="shared" si="75"/>
        <v>9.37111574543394</v>
      </c>
      <c r="L114" s="2">
        <f t="shared" si="76"/>
        <v>23.422011429271095</v>
      </c>
      <c r="M114" s="2">
        <f t="shared" si="79"/>
        <v>-4.6536731510419882</v>
      </c>
      <c r="N114" s="2">
        <f t="shared" si="52"/>
        <v>18.768338278229105</v>
      </c>
      <c r="O114" s="2">
        <f t="shared" si="77"/>
        <v>14.296357157060793</v>
      </c>
      <c r="P114" s="2">
        <f t="shared" si="78"/>
        <v>4.4719811211683123</v>
      </c>
      <c r="Q114">
        <f t="shared" si="65"/>
        <v>31.192068320148977</v>
      </c>
      <c r="R114" s="13" t="e">
        <f t="shared" si="66"/>
        <v>#VALUE!</v>
      </c>
      <c r="S114" s="13" t="e">
        <f t="shared" si="67"/>
        <v>#VALUE!</v>
      </c>
      <c r="T114" s="13" t="e">
        <f t="shared" si="68"/>
        <v>#VALUE!</v>
      </c>
      <c r="U114" s="13" t="e">
        <f t="shared" si="53"/>
        <v>#VALUE!</v>
      </c>
      <c r="V114" s="13" t="e">
        <f t="shared" si="54"/>
        <v>#VALUE!</v>
      </c>
      <c r="W114" s="13" t="e">
        <f t="shared" si="55"/>
        <v>#VALUE!</v>
      </c>
      <c r="X114" s="13" t="e">
        <f t="shared" si="56"/>
        <v>#VALUE!</v>
      </c>
      <c r="Y114" s="13" t="e">
        <f t="shared" si="57"/>
        <v>#VALUE!</v>
      </c>
      <c r="Z114" s="13" t="e">
        <f t="shared" si="58"/>
        <v>#VALUE!</v>
      </c>
      <c r="AA114" s="13" t="e">
        <f t="shared" si="59"/>
        <v>#VALUE!</v>
      </c>
      <c r="AB114" s="13" t="e">
        <f t="shared" si="60"/>
        <v>#VALUE!</v>
      </c>
      <c r="AC114" s="13" t="e">
        <f t="shared" si="61"/>
        <v>#VALUE!</v>
      </c>
      <c r="AD114" s="13">
        <f t="shared" si="69"/>
        <v>30.272783279418945</v>
      </c>
      <c r="AE114" s="13">
        <f t="shared" si="70"/>
        <v>50.342638791770099</v>
      </c>
      <c r="AG114">
        <f t="shared" si="71"/>
        <v>1989</v>
      </c>
      <c r="AH114">
        <f t="shared" si="72"/>
        <v>0</v>
      </c>
      <c r="AI114" s="76" t="s">
        <v>97</v>
      </c>
      <c r="AJ114" s="2">
        <f t="shared" si="73"/>
        <v>31.192068320148977</v>
      </c>
    </row>
    <row r="115" spans="1:36" x14ac:dyDescent="0.2">
      <c r="A115" s="61">
        <v>32599</v>
      </c>
      <c r="B115" s="74">
        <v>0.81725591421127319</v>
      </c>
      <c r="C115" s="58">
        <v>63.9230028999064</v>
      </c>
      <c r="D115" s="71" t="e">
        <f t="shared" si="62"/>
        <v>#VALUE!</v>
      </c>
      <c r="E115" s="76" t="s">
        <v>97</v>
      </c>
      <c r="F115" s="2">
        <f t="shared" si="63"/>
        <v>669.3549070988654</v>
      </c>
      <c r="G115" s="2">
        <f t="shared" si="64"/>
        <v>7.5773221444705996E-2</v>
      </c>
      <c r="H115" s="2">
        <f t="shared" si="50"/>
        <v>637.00194058192631</v>
      </c>
      <c r="I115" s="2">
        <f t="shared" si="51"/>
        <v>631.9092272317755</v>
      </c>
      <c r="J115" s="2">
        <f t="shared" si="74"/>
        <v>5.0927133501508024</v>
      </c>
      <c r="K115" s="2">
        <f t="shared" si="75"/>
        <v>5.1684865715955084</v>
      </c>
      <c r="L115" s="2">
        <f t="shared" si="76"/>
        <v>19.464843728656302</v>
      </c>
      <c r="M115" s="2">
        <f t="shared" si="79"/>
        <v>-3.8674313230020849</v>
      </c>
      <c r="N115" s="2">
        <f t="shared" si="52"/>
        <v>15.597412405654216</v>
      </c>
      <c r="O115" s="2">
        <f t="shared" si="77"/>
        <v>12.379322447143146</v>
      </c>
      <c r="P115" s="2">
        <f t="shared" si="78"/>
        <v>3.2180899585110705</v>
      </c>
      <c r="Q115">
        <f t="shared" si="65"/>
        <v>22.446177460614717</v>
      </c>
      <c r="R115" s="13" t="e">
        <f t="shared" si="66"/>
        <v>#VALUE!</v>
      </c>
      <c r="S115" s="13" t="e">
        <f t="shared" si="67"/>
        <v>#VALUE!</v>
      </c>
      <c r="T115" s="13" t="e">
        <f t="shared" si="68"/>
        <v>#VALUE!</v>
      </c>
      <c r="U115" s="13" t="e">
        <f t="shared" si="53"/>
        <v>#VALUE!</v>
      </c>
      <c r="V115" s="13" t="e">
        <f t="shared" si="54"/>
        <v>#VALUE!</v>
      </c>
      <c r="W115" s="13" t="e">
        <f t="shared" si="55"/>
        <v>#VALUE!</v>
      </c>
      <c r="X115" s="13" t="e">
        <f t="shared" si="56"/>
        <v>#VALUE!</v>
      </c>
      <c r="Y115" s="13" t="e">
        <f t="shared" si="57"/>
        <v>#VALUE!</v>
      </c>
      <c r="Z115" s="13" t="e">
        <f t="shared" si="58"/>
        <v>#VALUE!</v>
      </c>
      <c r="AA115" s="13" t="e">
        <f t="shared" si="59"/>
        <v>#VALUE!</v>
      </c>
      <c r="AB115" s="13" t="e">
        <f t="shared" si="60"/>
        <v>#VALUE!</v>
      </c>
      <c r="AC115" s="13" t="e">
        <f t="shared" si="61"/>
        <v>#VALUE!</v>
      </c>
      <c r="AD115" s="13">
        <f t="shared" si="69"/>
        <v>0.81725591421127319</v>
      </c>
      <c r="AE115" s="13">
        <f t="shared" si="70"/>
        <v>63.9230028999064</v>
      </c>
      <c r="AG115">
        <f t="shared" si="71"/>
        <v>1989</v>
      </c>
      <c r="AH115">
        <f t="shared" si="72"/>
        <v>0</v>
      </c>
      <c r="AI115" s="76" t="s">
        <v>97</v>
      </c>
      <c r="AJ115" s="2">
        <f t="shared" si="73"/>
        <v>22.446177460614717</v>
      </c>
    </row>
    <row r="116" spans="1:36" x14ac:dyDescent="0.2">
      <c r="A116" s="61">
        <v>32629</v>
      </c>
      <c r="B116" s="74">
        <v>2.8712034225463867</v>
      </c>
      <c r="C116" s="58">
        <v>42.112387985681401</v>
      </c>
      <c r="D116" s="71" t="e">
        <f t="shared" si="62"/>
        <v>#VALUE!</v>
      </c>
      <c r="E116" s="76" t="s">
        <v>97</v>
      </c>
      <c r="F116" s="2">
        <f t="shared" si="63"/>
        <v>634.54192007511767</v>
      </c>
      <c r="G116" s="2">
        <f t="shared" si="64"/>
        <v>0.23851057920421681</v>
      </c>
      <c r="H116" s="2">
        <f t="shared" si="50"/>
        <v>614.01154808066894</v>
      </c>
      <c r="I116" s="2">
        <f t="shared" si="51"/>
        <v>609.60788199666661</v>
      </c>
      <c r="J116" s="2">
        <f t="shared" si="74"/>
        <v>4.4036660840023387</v>
      </c>
      <c r="K116" s="2">
        <f t="shared" si="75"/>
        <v>4.6421766632065555</v>
      </c>
      <c r="L116" s="2">
        <f t="shared" si="76"/>
        <v>17.021499110349701</v>
      </c>
      <c r="M116" s="2">
        <f t="shared" si="79"/>
        <v>-3.3819680107117356</v>
      </c>
      <c r="N116" s="2">
        <f t="shared" si="52"/>
        <v>13.639531099637965</v>
      </c>
      <c r="O116" s="2">
        <f t="shared" si="77"/>
        <v>11.113213972954009</v>
      </c>
      <c r="P116" s="2">
        <f t="shared" si="78"/>
        <v>2.5263171266839568</v>
      </c>
      <c r="Q116">
        <f t="shared" si="65"/>
        <v>17.621061958620597</v>
      </c>
      <c r="R116" s="13" t="e">
        <f t="shared" si="66"/>
        <v>#VALUE!</v>
      </c>
      <c r="S116" s="13" t="e">
        <f t="shared" si="67"/>
        <v>#VALUE!</v>
      </c>
      <c r="T116" s="13" t="e">
        <f t="shared" si="68"/>
        <v>#VALUE!</v>
      </c>
      <c r="U116" s="13" t="e">
        <f t="shared" si="53"/>
        <v>#VALUE!</v>
      </c>
      <c r="V116" s="13" t="e">
        <f t="shared" si="54"/>
        <v>#VALUE!</v>
      </c>
      <c r="W116" s="13" t="e">
        <f t="shared" si="55"/>
        <v>#VALUE!</v>
      </c>
      <c r="X116" s="13" t="e">
        <f t="shared" si="56"/>
        <v>#VALUE!</v>
      </c>
      <c r="Y116" s="13" t="e">
        <f t="shared" si="57"/>
        <v>#VALUE!</v>
      </c>
      <c r="Z116" s="13" t="e">
        <f t="shared" si="58"/>
        <v>#VALUE!</v>
      </c>
      <c r="AA116" s="13" t="e">
        <f t="shared" si="59"/>
        <v>#VALUE!</v>
      </c>
      <c r="AB116" s="13" t="e">
        <f t="shared" si="60"/>
        <v>#VALUE!</v>
      </c>
      <c r="AC116" s="13" t="e">
        <f t="shared" si="61"/>
        <v>#VALUE!</v>
      </c>
      <c r="AD116" s="13">
        <f t="shared" si="69"/>
        <v>2.8712034225463867</v>
      </c>
      <c r="AE116" s="13">
        <f t="shared" si="70"/>
        <v>42.112387985681401</v>
      </c>
      <c r="AG116">
        <f t="shared" si="71"/>
        <v>1989</v>
      </c>
      <c r="AH116">
        <f t="shared" si="72"/>
        <v>0</v>
      </c>
      <c r="AI116" s="76" t="s">
        <v>97</v>
      </c>
      <c r="AJ116" s="2">
        <f t="shared" si="73"/>
        <v>17.621061958620597</v>
      </c>
    </row>
    <row r="117" spans="1:36" x14ac:dyDescent="0.2">
      <c r="A117" s="61">
        <v>32660</v>
      </c>
      <c r="B117" s="74">
        <v>2.922823429107666</v>
      </c>
      <c r="C117" s="58">
        <v>19.804913364307101</v>
      </c>
      <c r="D117" s="71" t="e">
        <f t="shared" si="62"/>
        <v>#VALUE!</v>
      </c>
      <c r="E117" s="76" t="s">
        <v>97</v>
      </c>
      <c r="F117" s="2">
        <f t="shared" si="63"/>
        <v>612.30468393670901</v>
      </c>
      <c r="G117" s="2">
        <f t="shared" si="64"/>
        <v>0.22602148906526054</v>
      </c>
      <c r="H117" s="2">
        <f t="shared" si="50"/>
        <v>602.86549391220058</v>
      </c>
      <c r="I117" s="2">
        <f t="shared" si="51"/>
        <v>598.76985521956863</v>
      </c>
      <c r="J117" s="2">
        <f t="shared" si="74"/>
        <v>4.095638692631951</v>
      </c>
      <c r="K117" s="2">
        <f t="shared" si="75"/>
        <v>4.3216601816972116</v>
      </c>
      <c r="L117" s="2">
        <f t="shared" si="76"/>
        <v>15.43487415465122</v>
      </c>
      <c r="M117" s="2">
        <f t="shared" si="79"/>
        <v>-3.0667246346505452</v>
      </c>
      <c r="N117" s="2">
        <f t="shared" si="52"/>
        <v>12.368149520000674</v>
      </c>
      <c r="O117" s="2">
        <f t="shared" si="77"/>
        <v>10.254358804558715</v>
      </c>
      <c r="P117" s="2">
        <f t="shared" si="78"/>
        <v>2.1137907154419593</v>
      </c>
      <c r="Q117">
        <f t="shared" si="65"/>
        <v>14.743690240207666</v>
      </c>
      <c r="R117" s="13" t="e">
        <f t="shared" si="66"/>
        <v>#VALUE!</v>
      </c>
      <c r="S117" s="13" t="e">
        <f t="shared" si="67"/>
        <v>#VALUE!</v>
      </c>
      <c r="T117" s="13" t="e">
        <f t="shared" si="68"/>
        <v>#VALUE!</v>
      </c>
      <c r="U117" s="13" t="e">
        <f t="shared" si="53"/>
        <v>#VALUE!</v>
      </c>
      <c r="V117" s="13" t="e">
        <f t="shared" si="54"/>
        <v>#VALUE!</v>
      </c>
      <c r="W117" s="13" t="e">
        <f t="shared" si="55"/>
        <v>#VALUE!</v>
      </c>
      <c r="X117" s="13" t="e">
        <f t="shared" si="56"/>
        <v>#VALUE!</v>
      </c>
      <c r="Y117" s="13" t="e">
        <f t="shared" si="57"/>
        <v>#VALUE!</v>
      </c>
      <c r="Z117" s="13" t="e">
        <f t="shared" si="58"/>
        <v>#VALUE!</v>
      </c>
      <c r="AA117" s="13" t="e">
        <f t="shared" si="59"/>
        <v>#VALUE!</v>
      </c>
      <c r="AB117" s="13" t="e">
        <f t="shared" si="60"/>
        <v>#VALUE!</v>
      </c>
      <c r="AC117" s="13" t="e">
        <f t="shared" si="61"/>
        <v>#VALUE!</v>
      </c>
      <c r="AD117" s="13">
        <f t="shared" si="69"/>
        <v>2.922823429107666</v>
      </c>
      <c r="AE117" s="13">
        <f t="shared" si="70"/>
        <v>19.804913364307101</v>
      </c>
      <c r="AG117">
        <f t="shared" si="71"/>
        <v>1989</v>
      </c>
      <c r="AH117">
        <f t="shared" si="72"/>
        <v>0</v>
      </c>
      <c r="AI117" s="76" t="s">
        <v>97</v>
      </c>
      <c r="AJ117" s="2">
        <f t="shared" si="73"/>
        <v>14.743690240207666</v>
      </c>
    </row>
    <row r="118" spans="1:36" x14ac:dyDescent="0.2">
      <c r="A118" s="61">
        <v>32690</v>
      </c>
      <c r="B118" s="74">
        <v>0</v>
      </c>
      <c r="C118" s="58">
        <v>20.726248915428901</v>
      </c>
      <c r="D118" s="71" t="e">
        <f t="shared" si="62"/>
        <v>#VALUE!</v>
      </c>
      <c r="E118" s="76" t="s">
        <v>97</v>
      </c>
      <c r="F118" s="2">
        <f t="shared" si="63"/>
        <v>598.76985521956863</v>
      </c>
      <c r="G118" s="2">
        <f t="shared" si="64"/>
        <v>0</v>
      </c>
      <c r="H118" s="2">
        <f t="shared" si="50"/>
        <v>589.07883017368385</v>
      </c>
      <c r="I118" s="2">
        <f t="shared" si="51"/>
        <v>585.34179068917672</v>
      </c>
      <c r="J118" s="2">
        <f t="shared" si="74"/>
        <v>3.737039484507136</v>
      </c>
      <c r="K118" s="2">
        <f t="shared" si="75"/>
        <v>3.737039484507136</v>
      </c>
      <c r="L118" s="2">
        <f t="shared" si="76"/>
        <v>13.991398289065851</v>
      </c>
      <c r="M118" s="2">
        <f t="shared" si="79"/>
        <v>-2.7799232683316499</v>
      </c>
      <c r="N118" s="2">
        <f t="shared" si="52"/>
        <v>11.2114750207342</v>
      </c>
      <c r="O118" s="2">
        <f t="shared" si="77"/>
        <v>9.4463497778720278</v>
      </c>
      <c r="P118" s="2">
        <f t="shared" si="78"/>
        <v>1.765125242862172</v>
      </c>
      <c r="Q118">
        <f t="shared" si="65"/>
        <v>12.311748568963649</v>
      </c>
      <c r="R118" s="13" t="e">
        <f t="shared" si="66"/>
        <v>#VALUE!</v>
      </c>
      <c r="S118" s="13" t="e">
        <f t="shared" si="67"/>
        <v>#VALUE!</v>
      </c>
      <c r="T118" s="13" t="e">
        <f t="shared" si="68"/>
        <v>#VALUE!</v>
      </c>
      <c r="U118" s="13" t="e">
        <f t="shared" si="53"/>
        <v>#VALUE!</v>
      </c>
      <c r="V118" s="13" t="e">
        <f t="shared" si="54"/>
        <v>#VALUE!</v>
      </c>
      <c r="W118" s="13" t="e">
        <f t="shared" si="55"/>
        <v>#VALUE!</v>
      </c>
      <c r="X118" s="13" t="e">
        <f t="shared" si="56"/>
        <v>#VALUE!</v>
      </c>
      <c r="Y118" s="13" t="e">
        <f t="shared" si="57"/>
        <v>#VALUE!</v>
      </c>
      <c r="Z118" s="13" t="e">
        <f t="shared" si="58"/>
        <v>#VALUE!</v>
      </c>
      <c r="AA118" s="13" t="e">
        <f t="shared" si="59"/>
        <v>#VALUE!</v>
      </c>
      <c r="AB118" s="13" t="e">
        <f t="shared" si="60"/>
        <v>#VALUE!</v>
      </c>
      <c r="AC118" s="13" t="e">
        <f t="shared" si="61"/>
        <v>#VALUE!</v>
      </c>
      <c r="AD118" s="13">
        <f t="shared" si="69"/>
        <v>0</v>
      </c>
      <c r="AE118" s="13">
        <f t="shared" si="70"/>
        <v>20.726248915428901</v>
      </c>
      <c r="AG118">
        <f t="shared" si="71"/>
        <v>1989</v>
      </c>
      <c r="AH118">
        <f t="shared" si="72"/>
        <v>0</v>
      </c>
      <c r="AI118" s="76" t="s">
        <v>97</v>
      </c>
      <c r="AJ118" s="2">
        <f t="shared" si="73"/>
        <v>12.311748568963649</v>
      </c>
    </row>
    <row r="119" spans="1:36" x14ac:dyDescent="0.2">
      <c r="A119" s="61">
        <v>32721</v>
      </c>
      <c r="B119" s="74">
        <v>0</v>
      </c>
      <c r="C119" s="58">
        <v>18.3681263451764</v>
      </c>
      <c r="D119" s="71" t="e">
        <f t="shared" si="62"/>
        <v>#VALUE!</v>
      </c>
      <c r="E119" s="76" t="s">
        <v>97</v>
      </c>
      <c r="F119" s="2">
        <f t="shared" si="63"/>
        <v>585.34179068917672</v>
      </c>
      <c r="G119" s="2">
        <f t="shared" si="64"/>
        <v>0</v>
      </c>
      <c r="H119" s="2">
        <f t="shared" si="50"/>
        <v>576.91009501747089</v>
      </c>
      <c r="I119" s="2">
        <f t="shared" si="51"/>
        <v>573.46976735586202</v>
      </c>
      <c r="J119" s="2">
        <f t="shared" si="74"/>
        <v>3.440327661608876</v>
      </c>
      <c r="K119" s="2">
        <f t="shared" si="75"/>
        <v>3.440327661608876</v>
      </c>
      <c r="L119" s="2">
        <f t="shared" si="76"/>
        <v>12.886677439480904</v>
      </c>
      <c r="M119" s="2">
        <f t="shared" si="79"/>
        <v>-2.5604284665024224</v>
      </c>
      <c r="N119" s="2">
        <f t="shared" si="52"/>
        <v>10.326248972978481</v>
      </c>
      <c r="O119" s="2">
        <f t="shared" si="77"/>
        <v>8.8100097392762802</v>
      </c>
      <c r="P119" s="2">
        <f t="shared" si="78"/>
        <v>1.5162392337022019</v>
      </c>
      <c r="Q119">
        <f t="shared" si="65"/>
        <v>10.575768655072858</v>
      </c>
      <c r="R119" s="13" t="e">
        <f t="shared" si="66"/>
        <v>#VALUE!</v>
      </c>
      <c r="S119" s="13" t="e">
        <f t="shared" si="67"/>
        <v>#VALUE!</v>
      </c>
      <c r="T119" s="13" t="e">
        <f t="shared" si="68"/>
        <v>#VALUE!</v>
      </c>
      <c r="U119" s="13" t="e">
        <f t="shared" si="53"/>
        <v>#VALUE!</v>
      </c>
      <c r="V119" s="13" t="e">
        <f t="shared" si="54"/>
        <v>#VALUE!</v>
      </c>
      <c r="W119" s="13" t="e">
        <f t="shared" si="55"/>
        <v>#VALUE!</v>
      </c>
      <c r="X119" s="13" t="e">
        <f t="shared" si="56"/>
        <v>#VALUE!</v>
      </c>
      <c r="Y119" s="13" t="e">
        <f t="shared" si="57"/>
        <v>#VALUE!</v>
      </c>
      <c r="Z119" s="13" t="e">
        <f t="shared" si="58"/>
        <v>#VALUE!</v>
      </c>
      <c r="AA119" s="13" t="e">
        <f t="shared" si="59"/>
        <v>#VALUE!</v>
      </c>
      <c r="AB119" s="13" t="e">
        <f t="shared" si="60"/>
        <v>#VALUE!</v>
      </c>
      <c r="AC119" s="13" t="e">
        <f t="shared" si="61"/>
        <v>#VALUE!</v>
      </c>
      <c r="AD119" s="13">
        <f t="shared" si="69"/>
        <v>0</v>
      </c>
      <c r="AE119" s="13">
        <f t="shared" si="70"/>
        <v>18.3681263451764</v>
      </c>
      <c r="AG119">
        <f t="shared" si="71"/>
        <v>1989</v>
      </c>
      <c r="AH119">
        <f t="shared" si="72"/>
        <v>0</v>
      </c>
      <c r="AI119" s="76" t="s">
        <v>97</v>
      </c>
      <c r="AJ119" s="2">
        <f t="shared" si="73"/>
        <v>10.575768655072858</v>
      </c>
    </row>
    <row r="120" spans="1:36" x14ac:dyDescent="0.2">
      <c r="A120" s="61">
        <v>32752</v>
      </c>
      <c r="B120" s="74">
        <v>0.96174514293670654</v>
      </c>
      <c r="C120" s="58">
        <v>13.922559285405001</v>
      </c>
      <c r="D120" s="71" t="e">
        <f t="shared" si="62"/>
        <v>#VALUE!</v>
      </c>
      <c r="E120" s="76" t="s">
        <v>97</v>
      </c>
      <c r="F120" s="2">
        <f t="shared" si="63"/>
        <v>574.36588505570262</v>
      </c>
      <c r="G120" s="2">
        <f t="shared" si="64"/>
        <v>6.5627443096104798E-2</v>
      </c>
      <c r="H120" s="2">
        <f t="shared" si="50"/>
        <v>568.06749201716241</v>
      </c>
      <c r="I120" s="2">
        <f t="shared" si="51"/>
        <v>564.83155023497272</v>
      </c>
      <c r="J120" s="2">
        <f t="shared" si="74"/>
        <v>3.2359417821896841</v>
      </c>
      <c r="K120" s="2">
        <f t="shared" si="75"/>
        <v>3.3015692252857889</v>
      </c>
      <c r="L120" s="2">
        <f t="shared" si="76"/>
        <v>12.111578964562069</v>
      </c>
      <c r="M120" s="2">
        <f t="shared" si="79"/>
        <v>-2.4064256827092447</v>
      </c>
      <c r="N120" s="2">
        <f t="shared" si="52"/>
        <v>9.7051532818528248</v>
      </c>
      <c r="O120" s="2">
        <f t="shared" si="77"/>
        <v>8.35389020029268</v>
      </c>
      <c r="P120" s="2">
        <f t="shared" si="78"/>
        <v>1.3512630815601443</v>
      </c>
      <c r="Q120">
        <f t="shared" si="65"/>
        <v>9.425059993882007</v>
      </c>
      <c r="R120" s="13" t="e">
        <f t="shared" si="66"/>
        <v>#VALUE!</v>
      </c>
      <c r="S120" s="13" t="e">
        <f t="shared" si="67"/>
        <v>#VALUE!</v>
      </c>
      <c r="T120" s="13" t="e">
        <f t="shared" si="68"/>
        <v>#VALUE!</v>
      </c>
      <c r="U120" s="13" t="e">
        <f t="shared" si="53"/>
        <v>#VALUE!</v>
      </c>
      <c r="V120" s="13" t="e">
        <f t="shared" si="54"/>
        <v>#VALUE!</v>
      </c>
      <c r="W120" s="13" t="e">
        <f t="shared" si="55"/>
        <v>#VALUE!</v>
      </c>
      <c r="X120" s="13" t="e">
        <f t="shared" si="56"/>
        <v>#VALUE!</v>
      </c>
      <c r="Y120" s="13" t="e">
        <f t="shared" si="57"/>
        <v>#VALUE!</v>
      </c>
      <c r="Z120" s="13" t="e">
        <f t="shared" si="58"/>
        <v>#VALUE!</v>
      </c>
      <c r="AA120" s="13" t="e">
        <f t="shared" si="59"/>
        <v>#VALUE!</v>
      </c>
      <c r="AB120" s="13" t="e">
        <f t="shared" si="60"/>
        <v>#VALUE!</v>
      </c>
      <c r="AC120" s="13" t="e">
        <f t="shared" si="61"/>
        <v>#VALUE!</v>
      </c>
      <c r="AD120" s="13">
        <f t="shared" si="69"/>
        <v>0.96174514293670654</v>
      </c>
      <c r="AE120" s="13">
        <f t="shared" si="70"/>
        <v>13.922559285405001</v>
      </c>
      <c r="AG120">
        <f t="shared" si="71"/>
        <v>1989</v>
      </c>
      <c r="AH120">
        <f t="shared" si="72"/>
        <v>0</v>
      </c>
      <c r="AI120" s="76" t="s">
        <v>97</v>
      </c>
      <c r="AJ120" s="2">
        <f t="shared" si="73"/>
        <v>9.425059993882007</v>
      </c>
    </row>
    <row r="121" spans="1:36" x14ac:dyDescent="0.2">
      <c r="A121" s="61">
        <v>32782</v>
      </c>
      <c r="B121" s="74">
        <v>4.2869763374328613</v>
      </c>
      <c r="C121" s="58">
        <v>11.166592905109599</v>
      </c>
      <c r="D121" s="71" t="e">
        <f t="shared" si="62"/>
        <v>#VALUE!</v>
      </c>
      <c r="E121" s="76" t="s">
        <v>97</v>
      </c>
      <c r="F121" s="2">
        <f t="shared" si="63"/>
        <v>568.83316951657469</v>
      </c>
      <c r="G121" s="2">
        <f t="shared" si="64"/>
        <v>0.28535705583090021</v>
      </c>
      <c r="H121" s="2">
        <f t="shared" si="50"/>
        <v>563.81837155279777</v>
      </c>
      <c r="I121" s="2">
        <f t="shared" si="51"/>
        <v>560.67737367393613</v>
      </c>
      <c r="J121" s="2">
        <f t="shared" si="74"/>
        <v>3.1409978788616399</v>
      </c>
      <c r="K121" s="2">
        <f t="shared" si="75"/>
        <v>3.4263549346925402</v>
      </c>
      <c r="L121" s="2">
        <f t="shared" si="76"/>
        <v>11.78024513498522</v>
      </c>
      <c r="M121" s="2">
        <f t="shared" si="79"/>
        <v>-2.3405936190801269</v>
      </c>
      <c r="N121" s="2">
        <f t="shared" si="52"/>
        <v>9.4396515159050942</v>
      </c>
      <c r="O121" s="2">
        <f t="shared" si="77"/>
        <v>8.1564218510597932</v>
      </c>
      <c r="P121" s="2">
        <f t="shared" si="78"/>
        <v>1.2832296648453003</v>
      </c>
      <c r="Q121">
        <f t="shared" si="65"/>
        <v>8.9505269122959685</v>
      </c>
      <c r="R121" s="13" t="e">
        <f t="shared" si="66"/>
        <v>#VALUE!</v>
      </c>
      <c r="S121" s="13" t="e">
        <f t="shared" si="67"/>
        <v>#VALUE!</v>
      </c>
      <c r="T121" s="13" t="e">
        <f t="shared" si="68"/>
        <v>#VALUE!</v>
      </c>
      <c r="U121" s="13" t="e">
        <f t="shared" si="53"/>
        <v>#VALUE!</v>
      </c>
      <c r="V121" s="13" t="e">
        <f t="shared" si="54"/>
        <v>#VALUE!</v>
      </c>
      <c r="W121" s="13" t="e">
        <f t="shared" si="55"/>
        <v>#VALUE!</v>
      </c>
      <c r="X121" s="13" t="e">
        <f t="shared" si="56"/>
        <v>#VALUE!</v>
      </c>
      <c r="Y121" s="13" t="e">
        <f t="shared" si="57"/>
        <v>#VALUE!</v>
      </c>
      <c r="Z121" s="13" t="e">
        <f t="shared" si="58"/>
        <v>#VALUE!</v>
      </c>
      <c r="AA121" s="13" t="e">
        <f t="shared" si="59"/>
        <v>#VALUE!</v>
      </c>
      <c r="AB121" s="13" t="e">
        <f t="shared" si="60"/>
        <v>#VALUE!</v>
      </c>
      <c r="AC121" s="13" t="e">
        <f t="shared" si="61"/>
        <v>#VALUE!</v>
      </c>
      <c r="AD121" s="13">
        <f t="shared" si="69"/>
        <v>4.2869763374328613</v>
      </c>
      <c r="AE121" s="13">
        <f t="shared" si="70"/>
        <v>11.166592905109599</v>
      </c>
      <c r="AG121">
        <f t="shared" si="71"/>
        <v>1989</v>
      </c>
      <c r="AH121">
        <f t="shared" si="72"/>
        <v>1</v>
      </c>
      <c r="AI121" s="76" t="s">
        <v>97</v>
      </c>
      <c r="AJ121" s="2">
        <f t="shared" si="73"/>
        <v>8.9505269122959685</v>
      </c>
    </row>
    <row r="122" spans="1:36" x14ac:dyDescent="0.2">
      <c r="A122" s="61">
        <v>32813</v>
      </c>
      <c r="B122" s="74">
        <v>16.530899047851563</v>
      </c>
      <c r="C122" s="58">
        <v>17.785921509445199</v>
      </c>
      <c r="D122" s="71" t="e">
        <f t="shared" si="62"/>
        <v>#VALUE!</v>
      </c>
      <c r="E122" s="76" t="s">
        <v>97</v>
      </c>
      <c r="F122" s="2">
        <f t="shared" si="63"/>
        <v>576.10177908502874</v>
      </c>
      <c r="G122" s="2">
        <f t="shared" si="64"/>
        <v>1.1064936367589553</v>
      </c>
      <c r="H122" s="2">
        <f t="shared" si="50"/>
        <v>568.04542969399165</v>
      </c>
      <c r="I122" s="2">
        <f t="shared" si="51"/>
        <v>564.80998630782676</v>
      </c>
      <c r="J122" s="2">
        <f t="shared" si="74"/>
        <v>3.2354433861648886</v>
      </c>
      <c r="K122" s="2">
        <f t="shared" si="75"/>
        <v>4.3419370229238439</v>
      </c>
      <c r="L122" s="2">
        <f t="shared" si="76"/>
        <v>12.498358873983637</v>
      </c>
      <c r="M122" s="2">
        <f t="shared" si="79"/>
        <v>-2.4832742183387753</v>
      </c>
      <c r="N122" s="2">
        <f t="shared" si="52"/>
        <v>10.015084655644863</v>
      </c>
      <c r="O122" s="2">
        <f t="shared" si="77"/>
        <v>8.5825087878436879</v>
      </c>
      <c r="P122" s="2">
        <f t="shared" si="78"/>
        <v>1.4325758678011751</v>
      </c>
      <c r="Q122">
        <f t="shared" si="65"/>
        <v>9.9922166779131967</v>
      </c>
      <c r="R122" s="13" t="e">
        <f t="shared" si="66"/>
        <v>#VALUE!</v>
      </c>
      <c r="S122" s="13" t="e">
        <f t="shared" si="67"/>
        <v>#VALUE!</v>
      </c>
      <c r="T122" s="13" t="e">
        <f t="shared" si="68"/>
        <v>#VALUE!</v>
      </c>
      <c r="U122" s="13" t="e">
        <f t="shared" si="53"/>
        <v>#VALUE!</v>
      </c>
      <c r="V122" s="13" t="e">
        <f t="shared" si="54"/>
        <v>#VALUE!</v>
      </c>
      <c r="W122" s="13" t="e">
        <f t="shared" si="55"/>
        <v>#VALUE!</v>
      </c>
      <c r="X122" s="13" t="e">
        <f t="shared" si="56"/>
        <v>#VALUE!</v>
      </c>
      <c r="Y122" s="13" t="e">
        <f t="shared" si="57"/>
        <v>#VALUE!</v>
      </c>
      <c r="Z122" s="13" t="e">
        <f t="shared" si="58"/>
        <v>#VALUE!</v>
      </c>
      <c r="AA122" s="13" t="e">
        <f t="shared" si="59"/>
        <v>#VALUE!</v>
      </c>
      <c r="AB122" s="13" t="e">
        <f t="shared" si="60"/>
        <v>#VALUE!</v>
      </c>
      <c r="AC122" s="13" t="e">
        <f t="shared" si="61"/>
        <v>#VALUE!</v>
      </c>
      <c r="AD122" s="13">
        <f t="shared" si="69"/>
        <v>16.530899047851563</v>
      </c>
      <c r="AE122" s="13">
        <f t="shared" si="70"/>
        <v>17.785921509445199</v>
      </c>
      <c r="AG122">
        <f t="shared" si="71"/>
        <v>1989</v>
      </c>
      <c r="AH122">
        <f t="shared" si="72"/>
        <v>1</v>
      </c>
      <c r="AI122" s="76" t="s">
        <v>97</v>
      </c>
      <c r="AJ122" s="2">
        <f t="shared" si="73"/>
        <v>9.9922166779131967</v>
      </c>
    </row>
    <row r="123" spans="1:36" x14ac:dyDescent="0.2">
      <c r="A123" s="61">
        <v>32843</v>
      </c>
      <c r="B123" s="74">
        <v>29.489173889160156</v>
      </c>
      <c r="C123" s="58">
        <v>10.910185320195801</v>
      </c>
      <c r="D123" s="71" t="e">
        <f t="shared" si="62"/>
        <v>#VALUE!</v>
      </c>
      <c r="E123" s="76" t="s">
        <v>97</v>
      </c>
      <c r="F123" s="2">
        <f t="shared" si="63"/>
        <v>592.25389827987181</v>
      </c>
      <c r="G123" s="2">
        <f t="shared" si="64"/>
        <v>2.0452619171151127</v>
      </c>
      <c r="H123" s="2">
        <f t="shared" si="50"/>
        <v>587.18304347654259</v>
      </c>
      <c r="I123" s="2">
        <f t="shared" si="51"/>
        <v>583.4934301444373</v>
      </c>
      <c r="J123" s="2">
        <f t="shared" si="74"/>
        <v>3.6896133321052957</v>
      </c>
      <c r="K123" s="2">
        <f t="shared" si="75"/>
        <v>5.7348752492204085</v>
      </c>
      <c r="L123" s="2">
        <f t="shared" si="76"/>
        <v>14.317384037064096</v>
      </c>
      <c r="M123" s="2">
        <f t="shared" si="79"/>
        <v>-2.8446927322038222</v>
      </c>
      <c r="N123" s="2">
        <f t="shared" si="52"/>
        <v>11.472691304860275</v>
      </c>
      <c r="O123" s="2">
        <f t="shared" si="77"/>
        <v>9.6311117676466544</v>
      </c>
      <c r="P123" s="2">
        <f t="shared" si="78"/>
        <v>1.8415795372136208</v>
      </c>
      <c r="Q123">
        <f t="shared" si="65"/>
        <v>12.845017272065004</v>
      </c>
      <c r="R123" s="13" t="e">
        <f t="shared" si="66"/>
        <v>#VALUE!</v>
      </c>
      <c r="S123" s="13" t="e">
        <f t="shared" si="67"/>
        <v>#VALUE!</v>
      </c>
      <c r="T123" s="13" t="e">
        <f t="shared" si="68"/>
        <v>#VALUE!</v>
      </c>
      <c r="U123" s="13" t="e">
        <f t="shared" si="53"/>
        <v>#VALUE!</v>
      </c>
      <c r="V123" s="13" t="e">
        <f t="shared" si="54"/>
        <v>#VALUE!</v>
      </c>
      <c r="W123" s="13" t="e">
        <f t="shared" si="55"/>
        <v>#VALUE!</v>
      </c>
      <c r="X123" s="13" t="e">
        <f t="shared" si="56"/>
        <v>#VALUE!</v>
      </c>
      <c r="Y123" s="13" t="e">
        <f t="shared" si="57"/>
        <v>#VALUE!</v>
      </c>
      <c r="Z123" s="13" t="e">
        <f t="shared" si="58"/>
        <v>#VALUE!</v>
      </c>
      <c r="AA123" s="13" t="e">
        <f t="shared" si="59"/>
        <v>#VALUE!</v>
      </c>
      <c r="AB123" s="13" t="e">
        <f t="shared" si="60"/>
        <v>#VALUE!</v>
      </c>
      <c r="AC123" s="13" t="e">
        <f t="shared" si="61"/>
        <v>#VALUE!</v>
      </c>
      <c r="AD123" s="13">
        <f t="shared" si="69"/>
        <v>29.489173889160156</v>
      </c>
      <c r="AE123" s="13">
        <f t="shared" si="70"/>
        <v>10.910185320195801</v>
      </c>
      <c r="AG123">
        <f t="shared" si="71"/>
        <v>1989</v>
      </c>
      <c r="AH123">
        <f t="shared" si="72"/>
        <v>1</v>
      </c>
      <c r="AI123" s="76" t="s">
        <v>97</v>
      </c>
      <c r="AJ123" s="2">
        <f t="shared" si="73"/>
        <v>12.845017272065004</v>
      </c>
    </row>
    <row r="124" spans="1:36" x14ac:dyDescent="0.2">
      <c r="A124" s="61">
        <v>32874</v>
      </c>
      <c r="B124" s="74">
        <v>65.231712341308594</v>
      </c>
      <c r="C124" s="58">
        <v>18.1705701422601</v>
      </c>
      <c r="D124" s="71" t="e">
        <f t="shared" si="62"/>
        <v>#VALUE!</v>
      </c>
      <c r="E124" s="76" t="s">
        <v>97</v>
      </c>
      <c r="F124" s="2">
        <f t="shared" si="63"/>
        <v>643.63220997674284</v>
      </c>
      <c r="G124" s="2">
        <f t="shared" si="64"/>
        <v>5.0929325090030488</v>
      </c>
      <c r="H124" s="2">
        <f t="shared" si="50"/>
        <v>634.59837277592885</v>
      </c>
      <c r="I124" s="2">
        <f t="shared" si="51"/>
        <v>629.58118991100616</v>
      </c>
      <c r="J124" s="2">
        <f t="shared" si="74"/>
        <v>5.0171828649226882</v>
      </c>
      <c r="K124" s="2">
        <f t="shared" si="75"/>
        <v>10.110115373925737</v>
      </c>
      <c r="L124" s="2">
        <f t="shared" si="76"/>
        <v>19.741227141572391</v>
      </c>
      <c r="M124" s="2">
        <f t="shared" si="79"/>
        <v>-3.9223453969690016</v>
      </c>
      <c r="N124" s="2">
        <f t="shared" si="52"/>
        <v>15.81888174460339</v>
      </c>
      <c r="O124" s="2">
        <f t="shared" si="77"/>
        <v>12.51842394449138</v>
      </c>
      <c r="P124" s="2">
        <f t="shared" si="78"/>
        <v>3.3004578001120106</v>
      </c>
      <c r="Q124">
        <f t="shared" si="65"/>
        <v>23.020693155781274</v>
      </c>
      <c r="R124" s="13" t="e">
        <f t="shared" si="66"/>
        <v>#VALUE!</v>
      </c>
      <c r="S124" s="13" t="e">
        <f t="shared" si="67"/>
        <v>#VALUE!</v>
      </c>
      <c r="T124" s="13" t="e">
        <f t="shared" si="68"/>
        <v>#VALUE!</v>
      </c>
      <c r="U124" s="13" t="e">
        <f t="shared" si="53"/>
        <v>#VALUE!</v>
      </c>
      <c r="V124" s="13" t="e">
        <f t="shared" si="54"/>
        <v>#VALUE!</v>
      </c>
      <c r="W124" s="13" t="e">
        <f t="shared" si="55"/>
        <v>#VALUE!</v>
      </c>
      <c r="X124" s="13" t="e">
        <f t="shared" si="56"/>
        <v>#VALUE!</v>
      </c>
      <c r="Y124" s="13" t="e">
        <f t="shared" si="57"/>
        <v>#VALUE!</v>
      </c>
      <c r="Z124" s="13" t="e">
        <f t="shared" si="58"/>
        <v>#VALUE!</v>
      </c>
      <c r="AA124" s="13" t="e">
        <f t="shared" si="59"/>
        <v>#VALUE!</v>
      </c>
      <c r="AB124" s="13" t="e">
        <f t="shared" si="60"/>
        <v>#VALUE!</v>
      </c>
      <c r="AC124" s="13" t="e">
        <f t="shared" si="61"/>
        <v>#VALUE!</v>
      </c>
      <c r="AD124" s="13">
        <f t="shared" si="69"/>
        <v>65.231712341308594</v>
      </c>
      <c r="AE124" s="13">
        <f t="shared" si="70"/>
        <v>18.1705701422601</v>
      </c>
      <c r="AG124">
        <f t="shared" si="71"/>
        <v>1990</v>
      </c>
      <c r="AH124">
        <f t="shared" si="72"/>
        <v>0</v>
      </c>
      <c r="AI124" s="76" t="s">
        <v>97</v>
      </c>
      <c r="AJ124" s="2">
        <f t="shared" si="73"/>
        <v>23.020693155781274</v>
      </c>
    </row>
    <row r="125" spans="1:36" x14ac:dyDescent="0.2">
      <c r="A125" s="61">
        <v>32905</v>
      </c>
      <c r="B125" s="74">
        <v>0</v>
      </c>
      <c r="C125" s="58">
        <v>29.301257532559202</v>
      </c>
      <c r="D125" s="71" t="e">
        <f t="shared" si="62"/>
        <v>#VALUE!</v>
      </c>
      <c r="E125" s="76" t="s">
        <v>97</v>
      </c>
      <c r="F125" s="2">
        <f t="shared" si="63"/>
        <v>629.58118991100616</v>
      </c>
      <c r="G125" s="2">
        <f t="shared" si="64"/>
        <v>0</v>
      </c>
      <c r="H125" s="2">
        <f t="shared" si="50"/>
        <v>615.3306357690451</v>
      </c>
      <c r="I125" s="2">
        <f t="shared" si="51"/>
        <v>610.88941527537258</v>
      </c>
      <c r="J125" s="2">
        <f t="shared" si="74"/>
        <v>4.4412204936725175</v>
      </c>
      <c r="K125" s="2">
        <f t="shared" si="75"/>
        <v>4.4412204936725175</v>
      </c>
      <c r="L125" s="2">
        <f t="shared" si="76"/>
        <v>16.959644438163899</v>
      </c>
      <c r="M125" s="2">
        <f t="shared" si="79"/>
        <v>-3.3696782281673623</v>
      </c>
      <c r="N125" s="2">
        <f t="shared" si="52"/>
        <v>13.589966209996536</v>
      </c>
      <c r="O125" s="2">
        <f t="shared" si="77"/>
        <v>11.080287362450612</v>
      </c>
      <c r="P125" s="2">
        <f t="shared" si="78"/>
        <v>2.5096788475459242</v>
      </c>
      <c r="Q125">
        <f t="shared" si="65"/>
        <v>17.505009961632823</v>
      </c>
      <c r="R125" s="13" t="e">
        <f t="shared" si="66"/>
        <v>#VALUE!</v>
      </c>
      <c r="S125" s="13" t="e">
        <f t="shared" si="67"/>
        <v>#VALUE!</v>
      </c>
      <c r="T125" s="13" t="e">
        <f t="shared" si="68"/>
        <v>#VALUE!</v>
      </c>
      <c r="U125" s="13" t="e">
        <f t="shared" si="53"/>
        <v>#VALUE!</v>
      </c>
      <c r="V125" s="13" t="e">
        <f t="shared" si="54"/>
        <v>#VALUE!</v>
      </c>
      <c r="W125" s="13" t="e">
        <f t="shared" si="55"/>
        <v>#VALUE!</v>
      </c>
      <c r="X125" s="13" t="e">
        <f t="shared" si="56"/>
        <v>#VALUE!</v>
      </c>
      <c r="Y125" s="13" t="e">
        <f t="shared" si="57"/>
        <v>#VALUE!</v>
      </c>
      <c r="Z125" s="13" t="e">
        <f t="shared" si="58"/>
        <v>#VALUE!</v>
      </c>
      <c r="AA125" s="13" t="e">
        <f t="shared" si="59"/>
        <v>#VALUE!</v>
      </c>
      <c r="AB125" s="13" t="e">
        <f t="shared" si="60"/>
        <v>#VALUE!</v>
      </c>
      <c r="AC125" s="13" t="e">
        <f t="shared" si="61"/>
        <v>#VALUE!</v>
      </c>
      <c r="AD125" s="13">
        <f t="shared" si="69"/>
        <v>0</v>
      </c>
      <c r="AE125" s="13">
        <f t="shared" si="70"/>
        <v>29.301257532559202</v>
      </c>
      <c r="AG125">
        <f t="shared" si="71"/>
        <v>1990</v>
      </c>
      <c r="AH125">
        <f t="shared" si="72"/>
        <v>0</v>
      </c>
      <c r="AI125" s="76" t="s">
        <v>97</v>
      </c>
      <c r="AJ125" s="2">
        <f t="shared" si="73"/>
        <v>17.505009961632823</v>
      </c>
    </row>
    <row r="126" spans="1:36" x14ac:dyDescent="0.2">
      <c r="A126" s="61">
        <v>32933</v>
      </c>
      <c r="B126" s="74">
        <v>30.277889251708984</v>
      </c>
      <c r="C126" s="58">
        <v>50.342638791770099</v>
      </c>
      <c r="D126" s="71" t="e">
        <f t="shared" si="62"/>
        <v>#VALUE!</v>
      </c>
      <c r="E126" s="76" t="s">
        <v>97</v>
      </c>
      <c r="F126" s="2">
        <f t="shared" si="63"/>
        <v>638.71803930542501</v>
      </c>
      <c r="G126" s="2">
        <f t="shared" si="64"/>
        <v>2.4492652216565602</v>
      </c>
      <c r="H126" s="2">
        <f t="shared" si="50"/>
        <v>614.10612265900238</v>
      </c>
      <c r="I126" s="2">
        <f t="shared" si="51"/>
        <v>609.69977187847587</v>
      </c>
      <c r="J126" s="2">
        <f t="shared" si="74"/>
        <v>4.406350780526509</v>
      </c>
      <c r="K126" s="2">
        <f t="shared" si="75"/>
        <v>6.8556160021830692</v>
      </c>
      <c r="L126" s="2">
        <f t="shared" si="76"/>
        <v>17.935903364633681</v>
      </c>
      <c r="M126" s="2">
        <f t="shared" si="79"/>
        <v>-3.5636491844320219</v>
      </c>
      <c r="N126" s="2">
        <f t="shared" si="52"/>
        <v>14.37225418020166</v>
      </c>
      <c r="O126" s="2">
        <f t="shared" si="77"/>
        <v>11.5948516058514</v>
      </c>
      <c r="P126" s="2">
        <f t="shared" si="78"/>
        <v>2.7774025743502611</v>
      </c>
      <c r="Q126">
        <f t="shared" si="65"/>
        <v>19.372382956093073</v>
      </c>
      <c r="R126" s="13" t="e">
        <f t="shared" si="66"/>
        <v>#VALUE!</v>
      </c>
      <c r="S126" s="13" t="e">
        <f t="shared" si="67"/>
        <v>#VALUE!</v>
      </c>
      <c r="T126" s="13" t="e">
        <f t="shared" si="68"/>
        <v>#VALUE!</v>
      </c>
      <c r="U126" s="13" t="e">
        <f t="shared" si="53"/>
        <v>#VALUE!</v>
      </c>
      <c r="V126" s="13" t="e">
        <f t="shared" si="54"/>
        <v>#VALUE!</v>
      </c>
      <c r="W126" s="13" t="e">
        <f t="shared" si="55"/>
        <v>#VALUE!</v>
      </c>
      <c r="X126" s="13" t="e">
        <f t="shared" si="56"/>
        <v>#VALUE!</v>
      </c>
      <c r="Y126" s="13" t="e">
        <f t="shared" si="57"/>
        <v>#VALUE!</v>
      </c>
      <c r="Z126" s="13" t="e">
        <f t="shared" si="58"/>
        <v>#VALUE!</v>
      </c>
      <c r="AA126" s="13" t="e">
        <f t="shared" si="59"/>
        <v>#VALUE!</v>
      </c>
      <c r="AB126" s="13" t="e">
        <f t="shared" si="60"/>
        <v>#VALUE!</v>
      </c>
      <c r="AC126" s="13" t="e">
        <f t="shared" si="61"/>
        <v>#VALUE!</v>
      </c>
      <c r="AD126" s="13">
        <f t="shared" si="69"/>
        <v>30.277889251708984</v>
      </c>
      <c r="AE126" s="13">
        <f t="shared" si="70"/>
        <v>50.342638791770099</v>
      </c>
      <c r="AG126">
        <f t="shared" si="71"/>
        <v>1990</v>
      </c>
      <c r="AH126">
        <f t="shared" si="72"/>
        <v>0</v>
      </c>
      <c r="AI126" s="76" t="s">
        <v>97</v>
      </c>
      <c r="AJ126" s="2">
        <f t="shared" si="73"/>
        <v>19.372382956093073</v>
      </c>
    </row>
    <row r="127" spans="1:36" x14ac:dyDescent="0.2">
      <c r="A127" s="61">
        <v>32964</v>
      </c>
      <c r="B127" s="74">
        <v>23.191600799560547</v>
      </c>
      <c r="C127" s="58">
        <v>63.9230028999064</v>
      </c>
      <c r="D127" s="71" t="e">
        <f t="shared" si="62"/>
        <v>#VALUE!</v>
      </c>
      <c r="E127" s="76" t="s">
        <v>97</v>
      </c>
      <c r="F127" s="2">
        <f t="shared" si="63"/>
        <v>631.04203090932117</v>
      </c>
      <c r="G127" s="2">
        <f t="shared" si="64"/>
        <v>1.8493417687152487</v>
      </c>
      <c r="H127" s="2">
        <f t="shared" si="50"/>
        <v>600.2424743673181</v>
      </c>
      <c r="I127" s="2">
        <f t="shared" si="51"/>
        <v>596.21694337630458</v>
      </c>
      <c r="J127" s="2">
        <f t="shared" si="74"/>
        <v>4.0255309910135111</v>
      </c>
      <c r="K127" s="2">
        <f t="shared" si="75"/>
        <v>5.8748727597287598</v>
      </c>
      <c r="L127" s="2">
        <f t="shared" si="76"/>
        <v>17.469724365580159</v>
      </c>
      <c r="M127" s="2">
        <f t="shared" si="79"/>
        <v>-3.4710250006369532</v>
      </c>
      <c r="N127" s="2">
        <f t="shared" si="52"/>
        <v>13.998699364943207</v>
      </c>
      <c r="O127" s="2">
        <f t="shared" si="77"/>
        <v>11.350496280404954</v>
      </c>
      <c r="P127" s="2">
        <f t="shared" si="78"/>
        <v>2.6482030845382516</v>
      </c>
      <c r="Q127">
        <f t="shared" si="65"/>
        <v>18.471216514654305</v>
      </c>
      <c r="R127" s="13" t="e">
        <f t="shared" si="66"/>
        <v>#VALUE!</v>
      </c>
      <c r="S127" s="13" t="e">
        <f t="shared" si="67"/>
        <v>#VALUE!</v>
      </c>
      <c r="T127" s="13" t="e">
        <f t="shared" si="68"/>
        <v>#VALUE!</v>
      </c>
      <c r="U127" s="13" t="e">
        <f t="shared" si="53"/>
        <v>#VALUE!</v>
      </c>
      <c r="V127" s="13" t="e">
        <f t="shared" si="54"/>
        <v>#VALUE!</v>
      </c>
      <c r="W127" s="13" t="e">
        <f t="shared" si="55"/>
        <v>#VALUE!</v>
      </c>
      <c r="X127" s="13" t="e">
        <f t="shared" si="56"/>
        <v>#VALUE!</v>
      </c>
      <c r="Y127" s="13" t="e">
        <f t="shared" si="57"/>
        <v>#VALUE!</v>
      </c>
      <c r="Z127" s="13" t="e">
        <f t="shared" si="58"/>
        <v>#VALUE!</v>
      </c>
      <c r="AA127" s="13" t="e">
        <f t="shared" si="59"/>
        <v>#VALUE!</v>
      </c>
      <c r="AB127" s="13" t="e">
        <f t="shared" si="60"/>
        <v>#VALUE!</v>
      </c>
      <c r="AC127" s="13" t="e">
        <f t="shared" si="61"/>
        <v>#VALUE!</v>
      </c>
      <c r="AD127" s="13">
        <f t="shared" si="69"/>
        <v>23.191600799560547</v>
      </c>
      <c r="AE127" s="13">
        <f t="shared" si="70"/>
        <v>63.9230028999064</v>
      </c>
      <c r="AG127">
        <f t="shared" si="71"/>
        <v>1990</v>
      </c>
      <c r="AH127">
        <f t="shared" si="72"/>
        <v>0</v>
      </c>
      <c r="AI127" s="76" t="s">
        <v>97</v>
      </c>
      <c r="AJ127" s="2">
        <f t="shared" si="73"/>
        <v>18.471216514654305</v>
      </c>
    </row>
    <row r="128" spans="1:36" x14ac:dyDescent="0.2">
      <c r="A128" s="61">
        <v>32994</v>
      </c>
      <c r="B128" s="74">
        <v>7.4949460029602051</v>
      </c>
      <c r="C128" s="58">
        <v>42.112387985681401</v>
      </c>
      <c r="D128" s="71" t="e">
        <f t="shared" si="62"/>
        <v>#VALUE!</v>
      </c>
      <c r="E128" s="76" t="s">
        <v>97</v>
      </c>
      <c r="F128" s="2">
        <f t="shared" si="63"/>
        <v>603.15348664974579</v>
      </c>
      <c r="G128" s="2">
        <f t="shared" si="64"/>
        <v>0.55840272951900261</v>
      </c>
      <c r="H128" s="2">
        <f t="shared" si="50"/>
        <v>583.48106023922617</v>
      </c>
      <c r="I128" s="2">
        <f t="shared" si="51"/>
        <v>579.88277114064363</v>
      </c>
      <c r="J128" s="2">
        <f t="shared" si="74"/>
        <v>3.5982890985825406</v>
      </c>
      <c r="K128" s="2">
        <f t="shared" si="75"/>
        <v>4.1566918281015433</v>
      </c>
      <c r="L128" s="2">
        <f t="shared" si="76"/>
        <v>15.507188108506497</v>
      </c>
      <c r="M128" s="2">
        <f t="shared" si="79"/>
        <v>-3.0810925511942724</v>
      </c>
      <c r="N128" s="2">
        <f t="shared" si="52"/>
        <v>12.426095557312225</v>
      </c>
      <c r="O128" s="2">
        <f t="shared" si="77"/>
        <v>10.294158862239817</v>
      </c>
      <c r="P128" s="2">
        <f t="shared" si="78"/>
        <v>2.1319366950724077</v>
      </c>
      <c r="Q128">
        <f t="shared" si="65"/>
        <v>14.870258448130043</v>
      </c>
      <c r="R128" s="13" t="e">
        <f t="shared" si="66"/>
        <v>#VALUE!</v>
      </c>
      <c r="S128" s="13" t="e">
        <f t="shared" si="67"/>
        <v>#VALUE!</v>
      </c>
      <c r="T128" s="13" t="e">
        <f t="shared" si="68"/>
        <v>#VALUE!</v>
      </c>
      <c r="U128" s="13" t="e">
        <f t="shared" si="53"/>
        <v>#VALUE!</v>
      </c>
      <c r="V128" s="13" t="e">
        <f t="shared" si="54"/>
        <v>#VALUE!</v>
      </c>
      <c r="W128" s="13" t="e">
        <f t="shared" si="55"/>
        <v>#VALUE!</v>
      </c>
      <c r="X128" s="13" t="e">
        <f t="shared" si="56"/>
        <v>#VALUE!</v>
      </c>
      <c r="Y128" s="13" t="e">
        <f t="shared" si="57"/>
        <v>#VALUE!</v>
      </c>
      <c r="Z128" s="13" t="e">
        <f t="shared" si="58"/>
        <v>#VALUE!</v>
      </c>
      <c r="AA128" s="13" t="e">
        <f t="shared" si="59"/>
        <v>#VALUE!</v>
      </c>
      <c r="AB128" s="13" t="e">
        <f t="shared" si="60"/>
        <v>#VALUE!</v>
      </c>
      <c r="AC128" s="13" t="e">
        <f t="shared" si="61"/>
        <v>#VALUE!</v>
      </c>
      <c r="AD128" s="13">
        <f t="shared" si="69"/>
        <v>7.4949460029602051</v>
      </c>
      <c r="AE128" s="13">
        <f t="shared" si="70"/>
        <v>42.112387985681401</v>
      </c>
      <c r="AG128">
        <f t="shared" si="71"/>
        <v>1990</v>
      </c>
      <c r="AH128">
        <f t="shared" si="72"/>
        <v>0</v>
      </c>
      <c r="AI128" s="76" t="s">
        <v>97</v>
      </c>
      <c r="AJ128" s="2">
        <f t="shared" si="73"/>
        <v>14.870258448130043</v>
      </c>
    </row>
    <row r="129" spans="1:36" x14ac:dyDescent="0.2">
      <c r="A129" s="61">
        <v>33025</v>
      </c>
      <c r="B129" s="74">
        <v>0</v>
      </c>
      <c r="C129" s="58">
        <v>19.804913364307101</v>
      </c>
      <c r="D129" s="71" t="e">
        <f t="shared" si="62"/>
        <v>#VALUE!</v>
      </c>
      <c r="E129" s="76" t="s">
        <v>97</v>
      </c>
      <c r="F129" s="2">
        <f t="shared" si="63"/>
        <v>579.88277114064363</v>
      </c>
      <c r="G129" s="2">
        <f t="shared" si="64"/>
        <v>0</v>
      </c>
      <c r="H129" s="2">
        <f t="shared" si="50"/>
        <v>570.86794424451716</v>
      </c>
      <c r="I129" s="2">
        <f t="shared" si="51"/>
        <v>567.56827560873876</v>
      </c>
      <c r="J129" s="2">
        <f t="shared" si="74"/>
        <v>3.2996686357784029</v>
      </c>
      <c r="K129" s="2">
        <f t="shared" si="75"/>
        <v>3.2996686357784029</v>
      </c>
      <c r="L129" s="2">
        <f t="shared" si="76"/>
        <v>13.59382749801822</v>
      </c>
      <c r="M129" s="2">
        <f t="shared" si="79"/>
        <v>-2.7009307137628871</v>
      </c>
      <c r="N129" s="2">
        <f t="shared" si="52"/>
        <v>10.892896784255333</v>
      </c>
      <c r="O129" s="2">
        <f t="shared" si="77"/>
        <v>9.2191719721131893</v>
      </c>
      <c r="P129" s="2">
        <f t="shared" si="78"/>
        <v>1.6737248121421444</v>
      </c>
      <c r="Q129">
        <f t="shared" si="65"/>
        <v>11.674230564691458</v>
      </c>
      <c r="R129" s="13" t="e">
        <f t="shared" si="66"/>
        <v>#VALUE!</v>
      </c>
      <c r="S129" s="13" t="e">
        <f t="shared" si="67"/>
        <v>#VALUE!</v>
      </c>
      <c r="T129" s="13" t="e">
        <f t="shared" si="68"/>
        <v>#VALUE!</v>
      </c>
      <c r="U129" s="13" t="e">
        <f t="shared" si="53"/>
        <v>#VALUE!</v>
      </c>
      <c r="V129" s="13" t="e">
        <f t="shared" si="54"/>
        <v>#VALUE!</v>
      </c>
      <c r="W129" s="13" t="e">
        <f t="shared" si="55"/>
        <v>#VALUE!</v>
      </c>
      <c r="X129" s="13" t="e">
        <f t="shared" si="56"/>
        <v>#VALUE!</v>
      </c>
      <c r="Y129" s="13" t="e">
        <f t="shared" si="57"/>
        <v>#VALUE!</v>
      </c>
      <c r="Z129" s="13" t="e">
        <f t="shared" si="58"/>
        <v>#VALUE!</v>
      </c>
      <c r="AA129" s="13" t="e">
        <f t="shared" si="59"/>
        <v>#VALUE!</v>
      </c>
      <c r="AB129" s="13" t="e">
        <f t="shared" si="60"/>
        <v>#VALUE!</v>
      </c>
      <c r="AC129" s="13" t="e">
        <f t="shared" si="61"/>
        <v>#VALUE!</v>
      </c>
      <c r="AD129" s="13">
        <f t="shared" si="69"/>
        <v>0</v>
      </c>
      <c r="AE129" s="13">
        <f t="shared" si="70"/>
        <v>19.804913364307101</v>
      </c>
      <c r="AG129">
        <f t="shared" si="71"/>
        <v>1990</v>
      </c>
      <c r="AH129">
        <f t="shared" si="72"/>
        <v>0</v>
      </c>
      <c r="AI129" s="76" t="s">
        <v>97</v>
      </c>
      <c r="AJ129" s="2">
        <f t="shared" si="73"/>
        <v>11.674230564691458</v>
      </c>
    </row>
    <row r="130" spans="1:36" x14ac:dyDescent="0.2">
      <c r="A130" s="61">
        <v>33055</v>
      </c>
      <c r="B130" s="74">
        <v>0</v>
      </c>
      <c r="C130" s="58">
        <v>20.726248915428901</v>
      </c>
      <c r="D130" s="71" t="e">
        <f t="shared" si="62"/>
        <v>#VALUE!</v>
      </c>
      <c r="E130" s="76" t="s">
        <v>97</v>
      </c>
      <c r="F130" s="2">
        <f t="shared" si="63"/>
        <v>567.56827560873876</v>
      </c>
      <c r="G130" s="2">
        <f t="shared" si="64"/>
        <v>0</v>
      </c>
      <c r="H130" s="2">
        <f t="shared" si="50"/>
        <v>558.30795753730763</v>
      </c>
      <c r="I130" s="2">
        <f t="shared" si="51"/>
        <v>555.28699022615729</v>
      </c>
      <c r="J130" s="2">
        <f t="shared" si="74"/>
        <v>3.0209673111503434</v>
      </c>
      <c r="K130" s="2">
        <f t="shared" si="75"/>
        <v>3.0209673111503434</v>
      </c>
      <c r="L130" s="2">
        <f t="shared" si="76"/>
        <v>12.240139283263533</v>
      </c>
      <c r="M130" s="2">
        <f t="shared" si="79"/>
        <v>-2.4319690782983496</v>
      </c>
      <c r="N130" s="2">
        <f t="shared" si="52"/>
        <v>9.8081702049651831</v>
      </c>
      <c r="O130" s="2">
        <f t="shared" si="77"/>
        <v>8.4301051090442982</v>
      </c>
      <c r="P130" s="2">
        <f t="shared" si="78"/>
        <v>1.3780650959208842</v>
      </c>
      <c r="Q130">
        <f t="shared" si="65"/>
        <v>9.6120040440481684</v>
      </c>
      <c r="R130" s="13" t="e">
        <f t="shared" si="66"/>
        <v>#VALUE!</v>
      </c>
      <c r="S130" s="13" t="e">
        <f t="shared" si="67"/>
        <v>#VALUE!</v>
      </c>
      <c r="T130" s="13" t="e">
        <f t="shared" si="68"/>
        <v>#VALUE!</v>
      </c>
      <c r="U130" s="13" t="e">
        <f t="shared" si="53"/>
        <v>#VALUE!</v>
      </c>
      <c r="V130" s="13" t="e">
        <f t="shared" si="54"/>
        <v>#VALUE!</v>
      </c>
      <c r="W130" s="13" t="e">
        <f t="shared" si="55"/>
        <v>#VALUE!</v>
      </c>
      <c r="X130" s="13" t="e">
        <f t="shared" si="56"/>
        <v>#VALUE!</v>
      </c>
      <c r="Y130" s="13" t="e">
        <f t="shared" si="57"/>
        <v>#VALUE!</v>
      </c>
      <c r="Z130" s="13" t="e">
        <f t="shared" si="58"/>
        <v>#VALUE!</v>
      </c>
      <c r="AA130" s="13" t="e">
        <f t="shared" si="59"/>
        <v>#VALUE!</v>
      </c>
      <c r="AB130" s="13" t="e">
        <f t="shared" si="60"/>
        <v>#VALUE!</v>
      </c>
      <c r="AC130" s="13" t="e">
        <f t="shared" si="61"/>
        <v>#VALUE!</v>
      </c>
      <c r="AD130" s="13">
        <f t="shared" si="69"/>
        <v>0</v>
      </c>
      <c r="AE130" s="13">
        <f t="shared" si="70"/>
        <v>20.726248915428901</v>
      </c>
      <c r="AG130">
        <f t="shared" si="71"/>
        <v>1990</v>
      </c>
      <c r="AH130">
        <f t="shared" si="72"/>
        <v>0</v>
      </c>
      <c r="AI130" s="76" t="s">
        <v>97</v>
      </c>
      <c r="AJ130" s="2">
        <f t="shared" si="73"/>
        <v>9.6120040440481684</v>
      </c>
    </row>
    <row r="131" spans="1:36" x14ac:dyDescent="0.2">
      <c r="A131" s="61">
        <v>33086</v>
      </c>
      <c r="B131" s="74">
        <v>0</v>
      </c>
      <c r="C131" s="58">
        <v>18.3681263451764</v>
      </c>
      <c r="D131" s="71" t="e">
        <f t="shared" si="62"/>
        <v>#VALUE!</v>
      </c>
      <c r="E131" s="76" t="s">
        <v>97</v>
      </c>
      <c r="F131" s="2">
        <f t="shared" si="63"/>
        <v>555.28699022615729</v>
      </c>
      <c r="G131" s="2">
        <f t="shared" si="64"/>
        <v>0</v>
      </c>
      <c r="H131" s="2">
        <f t="shared" si="50"/>
        <v>547.22602388084499</v>
      </c>
      <c r="I131" s="2">
        <f t="shared" si="51"/>
        <v>544.43610742803651</v>
      </c>
      <c r="J131" s="2">
        <f t="shared" si="74"/>
        <v>2.7899164528084839</v>
      </c>
      <c r="K131" s="2">
        <f t="shared" si="75"/>
        <v>2.7899164528084839</v>
      </c>
      <c r="L131" s="2">
        <f t="shared" si="76"/>
        <v>11.220021561852782</v>
      </c>
      <c r="M131" s="2">
        <f t="shared" si="79"/>
        <v>-2.2292839047654511</v>
      </c>
      <c r="N131" s="2">
        <f t="shared" si="52"/>
        <v>8.9907376570873314</v>
      </c>
      <c r="O131" s="2">
        <f t="shared" si="77"/>
        <v>7.8190823543082306</v>
      </c>
      <c r="P131" s="2">
        <f t="shared" si="78"/>
        <v>1.1716553027791012</v>
      </c>
      <c r="Q131">
        <f t="shared" si="65"/>
        <v>8.1722957368842302</v>
      </c>
      <c r="R131" s="13" t="e">
        <f t="shared" si="66"/>
        <v>#VALUE!</v>
      </c>
      <c r="S131" s="13" t="e">
        <f t="shared" si="67"/>
        <v>#VALUE!</v>
      </c>
      <c r="T131" s="13" t="e">
        <f t="shared" si="68"/>
        <v>#VALUE!</v>
      </c>
      <c r="U131" s="13" t="e">
        <f t="shared" si="53"/>
        <v>#VALUE!</v>
      </c>
      <c r="V131" s="13" t="e">
        <f t="shared" si="54"/>
        <v>#VALUE!</v>
      </c>
      <c r="W131" s="13" t="e">
        <f t="shared" si="55"/>
        <v>#VALUE!</v>
      </c>
      <c r="X131" s="13" t="e">
        <f t="shared" si="56"/>
        <v>#VALUE!</v>
      </c>
      <c r="Y131" s="13" t="e">
        <f t="shared" si="57"/>
        <v>#VALUE!</v>
      </c>
      <c r="Z131" s="13" t="e">
        <f t="shared" si="58"/>
        <v>#VALUE!</v>
      </c>
      <c r="AA131" s="13" t="e">
        <f t="shared" si="59"/>
        <v>#VALUE!</v>
      </c>
      <c r="AB131" s="13" t="e">
        <f t="shared" si="60"/>
        <v>#VALUE!</v>
      </c>
      <c r="AC131" s="13" t="e">
        <f t="shared" si="61"/>
        <v>#VALUE!</v>
      </c>
      <c r="AD131" s="13">
        <f t="shared" si="69"/>
        <v>0</v>
      </c>
      <c r="AE131" s="13">
        <f t="shared" si="70"/>
        <v>18.3681263451764</v>
      </c>
      <c r="AG131">
        <f t="shared" si="71"/>
        <v>1990</v>
      </c>
      <c r="AH131">
        <f t="shared" si="72"/>
        <v>0</v>
      </c>
      <c r="AI131" s="76" t="s">
        <v>97</v>
      </c>
      <c r="AJ131" s="2">
        <f t="shared" si="73"/>
        <v>8.1722957368842302</v>
      </c>
    </row>
    <row r="132" spans="1:36" x14ac:dyDescent="0.2">
      <c r="A132" s="61">
        <v>33117</v>
      </c>
      <c r="B132" s="74">
        <v>0</v>
      </c>
      <c r="C132" s="58">
        <v>13.922559285405001</v>
      </c>
      <c r="D132" s="71" t="e">
        <f t="shared" si="62"/>
        <v>#VALUE!</v>
      </c>
      <c r="E132" s="76" t="s">
        <v>97</v>
      </c>
      <c r="F132" s="2">
        <f t="shared" si="63"/>
        <v>544.43610742803651</v>
      </c>
      <c r="G132" s="2">
        <f t="shared" si="64"/>
        <v>0</v>
      </c>
      <c r="H132" s="2">
        <f t="shared" si="50"/>
        <v>538.41965574360484</v>
      </c>
      <c r="I132" s="2">
        <f t="shared" si="51"/>
        <v>535.80377720587001</v>
      </c>
      <c r="J132" s="2">
        <f t="shared" si="74"/>
        <v>2.6158785377348295</v>
      </c>
      <c r="K132" s="2">
        <f t="shared" si="75"/>
        <v>2.6158785377348295</v>
      </c>
      <c r="L132" s="2">
        <f t="shared" si="76"/>
        <v>10.43496089204306</v>
      </c>
      <c r="M132" s="2">
        <f t="shared" si="79"/>
        <v>-2.0733017521623327</v>
      </c>
      <c r="N132" s="2">
        <f t="shared" si="52"/>
        <v>8.361659139880727</v>
      </c>
      <c r="O132" s="2">
        <f t="shared" si="77"/>
        <v>7.3389024594366941</v>
      </c>
      <c r="P132" s="2">
        <f t="shared" si="78"/>
        <v>1.0227566804440329</v>
      </c>
      <c r="Q132">
        <f t="shared" si="65"/>
        <v>7.1337278460971296</v>
      </c>
      <c r="R132" s="13" t="e">
        <f t="shared" si="66"/>
        <v>#VALUE!</v>
      </c>
      <c r="S132" s="13" t="e">
        <f t="shared" si="67"/>
        <v>#VALUE!</v>
      </c>
      <c r="T132" s="13" t="e">
        <f t="shared" si="68"/>
        <v>#VALUE!</v>
      </c>
      <c r="U132" s="13" t="e">
        <f t="shared" si="53"/>
        <v>#VALUE!</v>
      </c>
      <c r="V132" s="13" t="e">
        <f t="shared" si="54"/>
        <v>#VALUE!</v>
      </c>
      <c r="W132" s="13" t="e">
        <f t="shared" si="55"/>
        <v>#VALUE!</v>
      </c>
      <c r="X132" s="13" t="e">
        <f t="shared" si="56"/>
        <v>#VALUE!</v>
      </c>
      <c r="Y132" s="13" t="e">
        <f t="shared" si="57"/>
        <v>#VALUE!</v>
      </c>
      <c r="Z132" s="13" t="e">
        <f t="shared" si="58"/>
        <v>#VALUE!</v>
      </c>
      <c r="AA132" s="13" t="e">
        <f t="shared" si="59"/>
        <v>#VALUE!</v>
      </c>
      <c r="AB132" s="13" t="e">
        <f t="shared" si="60"/>
        <v>#VALUE!</v>
      </c>
      <c r="AC132" s="13" t="e">
        <f t="shared" si="61"/>
        <v>#VALUE!</v>
      </c>
      <c r="AD132" s="13">
        <f t="shared" si="69"/>
        <v>0</v>
      </c>
      <c r="AE132" s="13">
        <f t="shared" si="70"/>
        <v>13.922559285405001</v>
      </c>
      <c r="AG132">
        <f t="shared" si="71"/>
        <v>1990</v>
      </c>
      <c r="AH132">
        <f t="shared" si="72"/>
        <v>0</v>
      </c>
      <c r="AI132" s="76" t="s">
        <v>97</v>
      </c>
      <c r="AJ132" s="2">
        <f t="shared" si="73"/>
        <v>7.1337278460971296</v>
      </c>
    </row>
    <row r="133" spans="1:36" x14ac:dyDescent="0.2">
      <c r="A133" s="61">
        <v>33147</v>
      </c>
      <c r="B133" s="74">
        <v>12.380354881286621</v>
      </c>
      <c r="C133" s="58">
        <v>11.166592905109599</v>
      </c>
      <c r="D133" s="71" t="e">
        <f t="shared" si="62"/>
        <v>#VALUE!</v>
      </c>
      <c r="E133" s="76" t="s">
        <v>97</v>
      </c>
      <c r="F133" s="2">
        <f t="shared" si="63"/>
        <v>547.43170262479532</v>
      </c>
      <c r="G133" s="2">
        <f t="shared" si="64"/>
        <v>0.75242946236130592</v>
      </c>
      <c r="H133" s="2">
        <f t="shared" si="50"/>
        <v>542.57881679315517</v>
      </c>
      <c r="I133" s="2">
        <f t="shared" si="51"/>
        <v>539.88177877551584</v>
      </c>
      <c r="J133" s="2">
        <f t="shared" si="74"/>
        <v>2.6970380176393292</v>
      </c>
      <c r="K133" s="2">
        <f t="shared" si="75"/>
        <v>3.4494674800006351</v>
      </c>
      <c r="L133" s="2">
        <f t="shared" si="76"/>
        <v>10.788369939437329</v>
      </c>
      <c r="M133" s="2">
        <f t="shared" si="79"/>
        <v>-2.1435198971820504</v>
      </c>
      <c r="N133" s="2">
        <f t="shared" si="52"/>
        <v>8.6448500422552783</v>
      </c>
      <c r="O133" s="2">
        <f t="shared" si="77"/>
        <v>7.556153188710141</v>
      </c>
      <c r="P133" s="2">
        <f t="shared" si="78"/>
        <v>1.0886968535451369</v>
      </c>
      <c r="Q133">
        <f t="shared" si="65"/>
        <v>7.5936605534773296</v>
      </c>
      <c r="R133" s="13" t="e">
        <f t="shared" si="66"/>
        <v>#VALUE!</v>
      </c>
      <c r="S133" s="13" t="e">
        <f t="shared" si="67"/>
        <v>#VALUE!</v>
      </c>
      <c r="T133" s="13" t="e">
        <f t="shared" si="68"/>
        <v>#VALUE!</v>
      </c>
      <c r="U133" s="13" t="e">
        <f t="shared" si="53"/>
        <v>#VALUE!</v>
      </c>
      <c r="V133" s="13" t="e">
        <f t="shared" si="54"/>
        <v>#VALUE!</v>
      </c>
      <c r="W133" s="13" t="e">
        <f t="shared" si="55"/>
        <v>#VALUE!</v>
      </c>
      <c r="X133" s="13" t="e">
        <f t="shared" si="56"/>
        <v>#VALUE!</v>
      </c>
      <c r="Y133" s="13" t="e">
        <f t="shared" si="57"/>
        <v>#VALUE!</v>
      </c>
      <c r="Z133" s="13" t="e">
        <f t="shared" si="58"/>
        <v>#VALUE!</v>
      </c>
      <c r="AA133" s="13" t="e">
        <f t="shared" si="59"/>
        <v>#VALUE!</v>
      </c>
      <c r="AB133" s="13" t="e">
        <f t="shared" si="60"/>
        <v>#VALUE!</v>
      </c>
      <c r="AC133" s="13" t="e">
        <f t="shared" si="61"/>
        <v>#VALUE!</v>
      </c>
      <c r="AD133" s="13">
        <f t="shared" si="69"/>
        <v>12.380354881286621</v>
      </c>
      <c r="AE133" s="13">
        <f t="shared" si="70"/>
        <v>11.166592905109599</v>
      </c>
      <c r="AG133">
        <f t="shared" si="71"/>
        <v>1990</v>
      </c>
      <c r="AH133">
        <f t="shared" si="72"/>
        <v>1</v>
      </c>
      <c r="AI133" s="76" t="s">
        <v>97</v>
      </c>
      <c r="AJ133" s="2">
        <f t="shared" si="73"/>
        <v>7.5936605534773296</v>
      </c>
    </row>
    <row r="134" spans="1:36" x14ac:dyDescent="0.2">
      <c r="A134" s="61">
        <v>33178</v>
      </c>
      <c r="B134" s="74">
        <v>11.728031158447266</v>
      </c>
      <c r="C134" s="58">
        <v>17.785921509445199</v>
      </c>
      <c r="D134" s="71" t="e">
        <f t="shared" si="62"/>
        <v>#VALUE!</v>
      </c>
      <c r="E134" s="76" t="s">
        <v>97</v>
      </c>
      <c r="F134" s="2">
        <f t="shared" si="63"/>
        <v>550.88708152090453</v>
      </c>
      <c r="G134" s="2">
        <f t="shared" si="64"/>
        <v>0.72272841305857582</v>
      </c>
      <c r="H134" s="2">
        <f t="shared" si="50"/>
        <v>543.13317960940765</v>
      </c>
      <c r="I134" s="2">
        <f t="shared" si="51"/>
        <v>540.42518456256437</v>
      </c>
      <c r="J134" s="2">
        <f t="shared" si="74"/>
        <v>2.7079950468432799</v>
      </c>
      <c r="K134" s="2">
        <f t="shared" si="75"/>
        <v>3.4307234599018557</v>
      </c>
      <c r="L134" s="2">
        <f t="shared" si="76"/>
        <v>10.986876648611997</v>
      </c>
      <c r="M134" s="2">
        <f t="shared" si="79"/>
        <v>-2.1829608028266172</v>
      </c>
      <c r="N134" s="2">
        <f t="shared" si="52"/>
        <v>8.8039158457853794</v>
      </c>
      <c r="O134" s="2">
        <f t="shared" si="77"/>
        <v>7.6773966169467673</v>
      </c>
      <c r="P134" s="2">
        <f t="shared" si="78"/>
        <v>1.1265192288386119</v>
      </c>
      <c r="Q134">
        <f t="shared" si="65"/>
        <v>7.8574716211493181</v>
      </c>
      <c r="R134" s="13" t="e">
        <f t="shared" si="66"/>
        <v>#VALUE!</v>
      </c>
      <c r="S134" s="13" t="e">
        <f t="shared" si="67"/>
        <v>#VALUE!</v>
      </c>
      <c r="T134" s="13" t="e">
        <f t="shared" si="68"/>
        <v>#VALUE!</v>
      </c>
      <c r="U134" s="13" t="e">
        <f t="shared" si="53"/>
        <v>#VALUE!</v>
      </c>
      <c r="V134" s="13" t="e">
        <f t="shared" si="54"/>
        <v>#VALUE!</v>
      </c>
      <c r="W134" s="13" t="e">
        <f t="shared" si="55"/>
        <v>#VALUE!</v>
      </c>
      <c r="X134" s="13" t="e">
        <f t="shared" si="56"/>
        <v>#VALUE!</v>
      </c>
      <c r="Y134" s="13" t="e">
        <f t="shared" si="57"/>
        <v>#VALUE!</v>
      </c>
      <c r="Z134" s="13" t="e">
        <f t="shared" si="58"/>
        <v>#VALUE!</v>
      </c>
      <c r="AA134" s="13" t="e">
        <f t="shared" si="59"/>
        <v>#VALUE!</v>
      </c>
      <c r="AB134" s="13" t="e">
        <f t="shared" si="60"/>
        <v>#VALUE!</v>
      </c>
      <c r="AC134" s="13" t="e">
        <f t="shared" si="61"/>
        <v>#VALUE!</v>
      </c>
      <c r="AD134" s="13">
        <f t="shared" si="69"/>
        <v>11.728031158447266</v>
      </c>
      <c r="AE134" s="13">
        <f t="shared" si="70"/>
        <v>17.785921509445199</v>
      </c>
      <c r="AG134">
        <f t="shared" si="71"/>
        <v>1990</v>
      </c>
      <c r="AH134">
        <f t="shared" si="72"/>
        <v>1</v>
      </c>
      <c r="AI134" s="76" t="s">
        <v>97</v>
      </c>
      <c r="AJ134" s="2">
        <f t="shared" si="73"/>
        <v>7.8574716211493181</v>
      </c>
    </row>
    <row r="135" spans="1:36" x14ac:dyDescent="0.2">
      <c r="A135" s="61">
        <v>33208</v>
      </c>
      <c r="B135" s="74">
        <v>16.882219314575195</v>
      </c>
      <c r="C135" s="58">
        <v>10.910185320195801</v>
      </c>
      <c r="D135" s="71" t="e">
        <f t="shared" si="62"/>
        <v>#VALUE!</v>
      </c>
      <c r="E135" s="76" t="s">
        <v>97</v>
      </c>
      <c r="F135" s="2">
        <f t="shared" si="63"/>
        <v>556.25569822015984</v>
      </c>
      <c r="G135" s="2">
        <f t="shared" si="64"/>
        <v>1.0517056569797205</v>
      </c>
      <c r="H135" s="2">
        <f t="shared" si="50"/>
        <v>551.4483524082757</v>
      </c>
      <c r="I135" s="2">
        <f t="shared" si="51"/>
        <v>548.57200942801944</v>
      </c>
      <c r="J135" s="2">
        <f t="shared" si="74"/>
        <v>2.8763429802562541</v>
      </c>
      <c r="K135" s="2">
        <f t="shared" si="75"/>
        <v>3.9280486372359746</v>
      </c>
      <c r="L135" s="2">
        <f t="shared" si="76"/>
        <v>11.605445254182742</v>
      </c>
      <c r="M135" s="2">
        <f t="shared" si="79"/>
        <v>-2.3058629763019738</v>
      </c>
      <c r="N135" s="2">
        <f t="shared" si="52"/>
        <v>9.2995822778807682</v>
      </c>
      <c r="O135" s="2">
        <f t="shared" si="77"/>
        <v>8.0516349209069062</v>
      </c>
      <c r="P135" s="2">
        <f t="shared" si="78"/>
        <v>1.2479473569738628</v>
      </c>
      <c r="Q135">
        <f t="shared" si="65"/>
        <v>8.7044328148926926</v>
      </c>
      <c r="R135" s="13" t="e">
        <f t="shared" si="66"/>
        <v>#VALUE!</v>
      </c>
      <c r="S135" s="13" t="e">
        <f t="shared" si="67"/>
        <v>#VALUE!</v>
      </c>
      <c r="T135" s="13" t="e">
        <f t="shared" si="68"/>
        <v>#VALUE!</v>
      </c>
      <c r="U135" s="13" t="e">
        <f t="shared" si="53"/>
        <v>#VALUE!</v>
      </c>
      <c r="V135" s="13" t="e">
        <f t="shared" si="54"/>
        <v>#VALUE!</v>
      </c>
      <c r="W135" s="13" t="e">
        <f t="shared" si="55"/>
        <v>#VALUE!</v>
      </c>
      <c r="X135" s="13" t="e">
        <f t="shared" si="56"/>
        <v>#VALUE!</v>
      </c>
      <c r="Y135" s="13" t="e">
        <f t="shared" si="57"/>
        <v>#VALUE!</v>
      </c>
      <c r="Z135" s="13" t="e">
        <f t="shared" si="58"/>
        <v>#VALUE!</v>
      </c>
      <c r="AA135" s="13" t="e">
        <f t="shared" si="59"/>
        <v>#VALUE!</v>
      </c>
      <c r="AB135" s="13" t="e">
        <f t="shared" si="60"/>
        <v>#VALUE!</v>
      </c>
      <c r="AC135" s="13" t="e">
        <f t="shared" si="61"/>
        <v>#VALUE!</v>
      </c>
      <c r="AD135" s="13">
        <f t="shared" si="69"/>
        <v>16.882219314575195</v>
      </c>
      <c r="AE135" s="13">
        <f t="shared" si="70"/>
        <v>10.910185320195801</v>
      </c>
      <c r="AG135">
        <f t="shared" si="71"/>
        <v>1990</v>
      </c>
      <c r="AH135">
        <f t="shared" si="72"/>
        <v>1</v>
      </c>
      <c r="AI135" s="76" t="s">
        <v>97</v>
      </c>
      <c r="AJ135" s="2">
        <f t="shared" si="73"/>
        <v>8.7044328148926926</v>
      </c>
    </row>
    <row r="136" spans="1:36" x14ac:dyDescent="0.2">
      <c r="A136" s="61">
        <v>33239</v>
      </c>
      <c r="B136" s="74">
        <v>71.9427490234375</v>
      </c>
      <c r="C136" s="58">
        <v>18.1705701422601</v>
      </c>
      <c r="D136" s="71" t="e">
        <f t="shared" si="62"/>
        <v>#VALUE!</v>
      </c>
      <c r="E136" s="76" t="s">
        <v>97</v>
      </c>
      <c r="F136" s="2">
        <f t="shared" si="63"/>
        <v>615.45879598671763</v>
      </c>
      <c r="G136" s="2">
        <f t="shared" si="64"/>
        <v>5.0559624647393093</v>
      </c>
      <c r="H136" s="2">
        <f t="shared" ref="H136:H167" si="80">F136*(1-TANH(C136/$E$12))/(1+(1-F136/$E$12)*TANH(C136/$E$12))</f>
        <v>606.75641833478539</v>
      </c>
      <c r="I136" s="2">
        <f t="shared" ref="I136:I167" si="81">H136/(1+(H136/$E$12)^3)^(1/3)</f>
        <v>602.55512511488325</v>
      </c>
      <c r="J136" s="2">
        <f t="shared" si="74"/>
        <v>4.2012932199021407</v>
      </c>
      <c r="K136" s="2">
        <f t="shared" si="75"/>
        <v>9.25725568464145</v>
      </c>
      <c r="L136" s="2">
        <f t="shared" si="76"/>
        <v>17.308890605548356</v>
      </c>
      <c r="M136" s="2">
        <f t="shared" si="79"/>
        <v>-3.4390692587869705</v>
      </c>
      <c r="N136" s="2">
        <f t="shared" ref="N136:N167" si="82">$E$13*L136</f>
        <v>13.869821346761386</v>
      </c>
      <c r="O136" s="2">
        <f t="shared" si="77"/>
        <v>11.265619242521264</v>
      </c>
      <c r="P136" s="2">
        <f t="shared" si="78"/>
        <v>2.6042021042401213</v>
      </c>
      <c r="Q136">
        <f t="shared" si="65"/>
        <v>18.164309677074844</v>
      </c>
      <c r="R136" s="13" t="e">
        <f t="shared" si="66"/>
        <v>#VALUE!</v>
      </c>
      <c r="S136" s="13" t="e">
        <f t="shared" si="67"/>
        <v>#VALUE!</v>
      </c>
      <c r="T136" s="13" t="e">
        <f t="shared" si="68"/>
        <v>#VALUE!</v>
      </c>
      <c r="U136" s="13" t="e">
        <f t="shared" ref="U136:U167" si="83">IF(D136&gt;=0,P136,"")</f>
        <v>#VALUE!</v>
      </c>
      <c r="V136" s="13" t="e">
        <f t="shared" ref="V136:V167" si="84">IF(D136&gt;=0,P136^0.5,"")</f>
        <v>#VALUE!</v>
      </c>
      <c r="W136" s="13" t="e">
        <f t="shared" ref="W136:W167" si="85">IF(D136&gt;=0,LN(P136+$E$27/40),"")</f>
        <v>#VALUE!</v>
      </c>
      <c r="X136" s="13" t="e">
        <f t="shared" ref="X136:X167" si="86">IF(D136&gt;=0,(R136-U136)^2,"")</f>
        <v>#VALUE!</v>
      </c>
      <c r="Y136" s="13" t="e">
        <f t="shared" ref="Y136:Y167" si="87">IF(D136&gt;=0,(S136-V136)^2,"")</f>
        <v>#VALUE!</v>
      </c>
      <c r="Z136" s="13" t="e">
        <f t="shared" ref="Z136:Z167" si="88">IF(D136&gt;=0,(T136-W136)^2,"")</f>
        <v>#VALUE!</v>
      </c>
      <c r="AA136" s="13" t="e">
        <f t="shared" ref="AA136:AA167" si="89">IF(D136&gt;=0,($E$27-R136)^2,"")</f>
        <v>#VALUE!</v>
      </c>
      <c r="AB136" s="13" t="e">
        <f t="shared" ref="AB136:AB167" si="90">IF(D136&gt;=0,($E$28-S136)^2,"")</f>
        <v>#VALUE!</v>
      </c>
      <c r="AC136" s="13" t="e">
        <f t="shared" ref="AC136:AC167" si="91">IF(D136&gt;=0,($E$29-T136)^2,"")</f>
        <v>#VALUE!</v>
      </c>
      <c r="AD136" s="13">
        <f t="shared" si="69"/>
        <v>71.9427490234375</v>
      </c>
      <c r="AE136" s="13">
        <f t="shared" si="70"/>
        <v>18.1705701422601</v>
      </c>
      <c r="AG136">
        <f t="shared" si="71"/>
        <v>1991</v>
      </c>
      <c r="AH136">
        <f t="shared" si="72"/>
        <v>0</v>
      </c>
      <c r="AI136" s="76" t="s">
        <v>97</v>
      </c>
      <c r="AJ136" s="2">
        <f t="shared" si="73"/>
        <v>18.164309677074844</v>
      </c>
    </row>
    <row r="137" spans="1:36" x14ac:dyDescent="0.2">
      <c r="A137" s="61">
        <v>33270</v>
      </c>
      <c r="B137" s="74">
        <v>26.139978408813477</v>
      </c>
      <c r="C137" s="58">
        <v>29.301257532559202</v>
      </c>
      <c r="D137" s="71" t="e">
        <f t="shared" si="62"/>
        <v>#VALUE!</v>
      </c>
      <c r="E137" s="76" t="s">
        <v>97</v>
      </c>
      <c r="F137" s="2">
        <f t="shared" ref="F137:F168" si="92">(I136+$E$12*TANH(B137/$E$12))/(1+I136/$E$12*TANH(B137/$E$12))</f>
        <v>626.64915921885006</v>
      </c>
      <c r="G137" s="2">
        <f t="shared" ref="G137:G168" si="93">B137+I136-F137</f>
        <v>2.045944304846671</v>
      </c>
      <c r="H137" s="2">
        <f t="shared" si="80"/>
        <v>612.45417419486591</v>
      </c>
      <c r="I137" s="2">
        <f t="shared" si="81"/>
        <v>608.09454373803351</v>
      </c>
      <c r="J137" s="2">
        <f t="shared" si="74"/>
        <v>4.3596304568324058</v>
      </c>
      <c r="K137" s="2">
        <f t="shared" si="75"/>
        <v>6.4055747616790768</v>
      </c>
      <c r="L137" s="2">
        <f t="shared" si="76"/>
        <v>17.671194004200341</v>
      </c>
      <c r="M137" s="2">
        <f t="shared" si="79"/>
        <v>-3.5110546048760307</v>
      </c>
      <c r="N137" s="2">
        <f t="shared" si="82"/>
        <v>14.160139399324311</v>
      </c>
      <c r="O137" s="2">
        <f t="shared" si="77"/>
        <v>11.456401927518487</v>
      </c>
      <c r="P137" s="2">
        <f t="shared" si="78"/>
        <v>2.7037374718058254</v>
      </c>
      <c r="Q137">
        <f t="shared" si="65"/>
        <v>18.85856886584563</v>
      </c>
      <c r="R137" s="13" t="e">
        <f t="shared" si="66"/>
        <v>#VALUE!</v>
      </c>
      <c r="S137" s="13" t="e">
        <f t="shared" si="67"/>
        <v>#VALUE!</v>
      </c>
      <c r="T137" s="13" t="e">
        <f t="shared" si="68"/>
        <v>#VALUE!</v>
      </c>
      <c r="U137" s="13" t="e">
        <f t="shared" si="83"/>
        <v>#VALUE!</v>
      </c>
      <c r="V137" s="13" t="e">
        <f t="shared" si="84"/>
        <v>#VALUE!</v>
      </c>
      <c r="W137" s="13" t="e">
        <f t="shared" si="85"/>
        <v>#VALUE!</v>
      </c>
      <c r="X137" s="13" t="e">
        <f t="shared" si="86"/>
        <v>#VALUE!</v>
      </c>
      <c r="Y137" s="13" t="e">
        <f t="shared" si="87"/>
        <v>#VALUE!</v>
      </c>
      <c r="Z137" s="13" t="e">
        <f t="shared" si="88"/>
        <v>#VALUE!</v>
      </c>
      <c r="AA137" s="13" t="e">
        <f t="shared" si="89"/>
        <v>#VALUE!</v>
      </c>
      <c r="AB137" s="13" t="e">
        <f t="shared" si="90"/>
        <v>#VALUE!</v>
      </c>
      <c r="AC137" s="13" t="e">
        <f t="shared" si="91"/>
        <v>#VALUE!</v>
      </c>
      <c r="AD137" s="13">
        <f t="shared" si="69"/>
        <v>26.139978408813477</v>
      </c>
      <c r="AE137" s="13">
        <f t="shared" si="70"/>
        <v>29.301257532559202</v>
      </c>
      <c r="AG137">
        <f t="shared" si="71"/>
        <v>1991</v>
      </c>
      <c r="AH137">
        <f t="shared" si="72"/>
        <v>0</v>
      </c>
      <c r="AI137" s="76" t="s">
        <v>97</v>
      </c>
      <c r="AJ137" s="2">
        <f t="shared" si="73"/>
        <v>18.85856886584563</v>
      </c>
    </row>
    <row r="138" spans="1:36" x14ac:dyDescent="0.2">
      <c r="A138" s="61">
        <v>33298</v>
      </c>
      <c r="B138" s="74">
        <v>89.034416198730469</v>
      </c>
      <c r="C138" s="58">
        <v>50.342638791770099</v>
      </c>
      <c r="D138" s="71" t="e">
        <f t="shared" si="62"/>
        <v>#VALUE!</v>
      </c>
      <c r="E138" s="76" t="s">
        <v>97</v>
      </c>
      <c r="F138" s="2">
        <f t="shared" si="92"/>
        <v>689.35240411599841</v>
      </c>
      <c r="G138" s="2">
        <f t="shared" si="93"/>
        <v>7.7765558207655658</v>
      </c>
      <c r="H138" s="2">
        <f t="shared" si="80"/>
        <v>663.13391212470378</v>
      </c>
      <c r="I138" s="2">
        <f t="shared" si="81"/>
        <v>657.16483855208753</v>
      </c>
      <c r="J138" s="2">
        <f t="shared" si="74"/>
        <v>5.9690735726162529</v>
      </c>
      <c r="K138" s="2">
        <f t="shared" si="75"/>
        <v>13.745629393381819</v>
      </c>
      <c r="L138" s="2">
        <f t="shared" si="76"/>
        <v>25.202031320900304</v>
      </c>
      <c r="M138" s="2">
        <f t="shared" si="79"/>
        <v>-5.0073417846266883</v>
      </c>
      <c r="N138" s="2">
        <f t="shared" si="82"/>
        <v>20.194689536273614</v>
      </c>
      <c r="O138" s="2">
        <f t="shared" si="77"/>
        <v>15.109246998560295</v>
      </c>
      <c r="P138" s="2">
        <f t="shared" si="78"/>
        <v>5.0854425377133188</v>
      </c>
      <c r="Q138">
        <f t="shared" si="65"/>
        <v>35.470961700550397</v>
      </c>
      <c r="R138" s="13" t="e">
        <f t="shared" si="66"/>
        <v>#VALUE!</v>
      </c>
      <c r="S138" s="13" t="e">
        <f t="shared" si="67"/>
        <v>#VALUE!</v>
      </c>
      <c r="T138" s="13" t="e">
        <f t="shared" si="68"/>
        <v>#VALUE!</v>
      </c>
      <c r="U138" s="13" t="e">
        <f t="shared" si="83"/>
        <v>#VALUE!</v>
      </c>
      <c r="V138" s="13" t="e">
        <f t="shared" si="84"/>
        <v>#VALUE!</v>
      </c>
      <c r="W138" s="13" t="e">
        <f t="shared" si="85"/>
        <v>#VALUE!</v>
      </c>
      <c r="X138" s="13" t="e">
        <f t="shared" si="86"/>
        <v>#VALUE!</v>
      </c>
      <c r="Y138" s="13" t="e">
        <f t="shared" si="87"/>
        <v>#VALUE!</v>
      </c>
      <c r="Z138" s="13" t="e">
        <f t="shared" si="88"/>
        <v>#VALUE!</v>
      </c>
      <c r="AA138" s="13" t="e">
        <f t="shared" si="89"/>
        <v>#VALUE!</v>
      </c>
      <c r="AB138" s="13" t="e">
        <f t="shared" si="90"/>
        <v>#VALUE!</v>
      </c>
      <c r="AC138" s="13" t="e">
        <f t="shared" si="91"/>
        <v>#VALUE!</v>
      </c>
      <c r="AD138" s="13">
        <f t="shared" si="69"/>
        <v>89.034416198730469</v>
      </c>
      <c r="AE138" s="13">
        <f t="shared" si="70"/>
        <v>50.342638791770099</v>
      </c>
      <c r="AG138">
        <f t="shared" si="71"/>
        <v>1991</v>
      </c>
      <c r="AH138">
        <f t="shared" si="72"/>
        <v>0</v>
      </c>
      <c r="AI138" s="76" t="s">
        <v>97</v>
      </c>
      <c r="AJ138" s="2">
        <f t="shared" si="73"/>
        <v>35.470961700550397</v>
      </c>
    </row>
    <row r="139" spans="1:36" x14ac:dyDescent="0.2">
      <c r="A139" s="61">
        <v>33329</v>
      </c>
      <c r="B139" s="74">
        <v>21.203580856323242</v>
      </c>
      <c r="C139" s="58">
        <v>63.9230028999064</v>
      </c>
      <c r="D139" s="71" t="e">
        <f t="shared" si="62"/>
        <v>#VALUE!</v>
      </c>
      <c r="E139" s="76" t="s">
        <v>97</v>
      </c>
      <c r="F139" s="2">
        <f t="shared" si="92"/>
        <v>676.41517890107957</v>
      </c>
      <c r="G139" s="2">
        <f t="shared" si="93"/>
        <v>1.953240507331202</v>
      </c>
      <c r="H139" s="2">
        <f t="shared" si="80"/>
        <v>643.77993987127354</v>
      </c>
      <c r="I139" s="2">
        <f t="shared" si="81"/>
        <v>638.46971145745113</v>
      </c>
      <c r="J139" s="2">
        <f t="shared" si="74"/>
        <v>5.310228413822415</v>
      </c>
      <c r="K139" s="2">
        <f t="shared" si="75"/>
        <v>7.263468921153617</v>
      </c>
      <c r="L139" s="2">
        <f t="shared" si="76"/>
        <v>22.372715919713912</v>
      </c>
      <c r="M139" s="2">
        <f t="shared" si="79"/>
        <v>-4.44519070045994</v>
      </c>
      <c r="N139" s="2">
        <f t="shared" si="82"/>
        <v>17.927525219253972</v>
      </c>
      <c r="O139" s="2">
        <f t="shared" si="77"/>
        <v>13.803229476732714</v>
      </c>
      <c r="P139" s="2">
        <f t="shared" si="78"/>
        <v>4.1242957425212596</v>
      </c>
      <c r="Q139">
        <f t="shared" si="65"/>
        <v>28.766962804085786</v>
      </c>
      <c r="R139" s="13" t="e">
        <f t="shared" si="66"/>
        <v>#VALUE!</v>
      </c>
      <c r="S139" s="13" t="e">
        <f t="shared" si="67"/>
        <v>#VALUE!</v>
      </c>
      <c r="T139" s="13" t="e">
        <f t="shared" si="68"/>
        <v>#VALUE!</v>
      </c>
      <c r="U139" s="13" t="e">
        <f t="shared" si="83"/>
        <v>#VALUE!</v>
      </c>
      <c r="V139" s="13" t="e">
        <f t="shared" si="84"/>
        <v>#VALUE!</v>
      </c>
      <c r="W139" s="13" t="e">
        <f t="shared" si="85"/>
        <v>#VALUE!</v>
      </c>
      <c r="X139" s="13" t="e">
        <f t="shared" si="86"/>
        <v>#VALUE!</v>
      </c>
      <c r="Y139" s="13" t="e">
        <f t="shared" si="87"/>
        <v>#VALUE!</v>
      </c>
      <c r="Z139" s="13" t="e">
        <f t="shared" si="88"/>
        <v>#VALUE!</v>
      </c>
      <c r="AA139" s="13" t="e">
        <f t="shared" si="89"/>
        <v>#VALUE!</v>
      </c>
      <c r="AB139" s="13" t="e">
        <f t="shared" si="90"/>
        <v>#VALUE!</v>
      </c>
      <c r="AC139" s="13" t="e">
        <f t="shared" si="91"/>
        <v>#VALUE!</v>
      </c>
      <c r="AD139" s="13">
        <f t="shared" si="69"/>
        <v>21.203580856323242</v>
      </c>
      <c r="AE139" s="13">
        <f t="shared" si="70"/>
        <v>63.9230028999064</v>
      </c>
      <c r="AG139">
        <f t="shared" si="71"/>
        <v>1991</v>
      </c>
      <c r="AH139">
        <f t="shared" si="72"/>
        <v>0</v>
      </c>
      <c r="AI139" s="76" t="s">
        <v>97</v>
      </c>
      <c r="AJ139" s="2">
        <f t="shared" si="73"/>
        <v>28.766962804085786</v>
      </c>
    </row>
    <row r="140" spans="1:36" x14ac:dyDescent="0.2">
      <c r="A140" s="61">
        <v>33359</v>
      </c>
      <c r="B140" s="74">
        <v>5.8762693405151367</v>
      </c>
      <c r="C140" s="58">
        <v>42.112387985681401</v>
      </c>
      <c r="D140" s="71" t="e">
        <f t="shared" si="62"/>
        <v>#VALUE!</v>
      </c>
      <c r="E140" s="76" t="s">
        <v>97</v>
      </c>
      <c r="F140" s="2">
        <f t="shared" si="92"/>
        <v>643.84553074157338</v>
      </c>
      <c r="G140" s="2">
        <f t="shared" si="93"/>
        <v>0.50045005639287865</v>
      </c>
      <c r="H140" s="2">
        <f t="shared" si="80"/>
        <v>623.06403081429823</v>
      </c>
      <c r="I140" s="2">
        <f t="shared" si="81"/>
        <v>618.3978583284669</v>
      </c>
      <c r="J140" s="2">
        <f t="shared" si="74"/>
        <v>4.6661724858313391</v>
      </c>
      <c r="K140" s="2">
        <f t="shared" si="75"/>
        <v>5.1666225422242178</v>
      </c>
      <c r="L140" s="2">
        <f t="shared" si="76"/>
        <v>18.969852018956932</v>
      </c>
      <c r="M140" s="2">
        <f t="shared" si="79"/>
        <v>-3.7690823986847843</v>
      </c>
      <c r="N140" s="2">
        <f t="shared" si="82"/>
        <v>15.200769620272148</v>
      </c>
      <c r="O140" s="2">
        <f t="shared" si="77"/>
        <v>12.128149509928223</v>
      </c>
      <c r="P140" s="2">
        <f t="shared" si="78"/>
        <v>3.0726201103439243</v>
      </c>
      <c r="Q140">
        <f t="shared" si="65"/>
        <v>21.431525269648873</v>
      </c>
      <c r="R140" s="13" t="e">
        <f t="shared" si="66"/>
        <v>#VALUE!</v>
      </c>
      <c r="S140" s="13" t="e">
        <f t="shared" si="67"/>
        <v>#VALUE!</v>
      </c>
      <c r="T140" s="13" t="e">
        <f t="shared" si="68"/>
        <v>#VALUE!</v>
      </c>
      <c r="U140" s="13" t="e">
        <f t="shared" si="83"/>
        <v>#VALUE!</v>
      </c>
      <c r="V140" s="13" t="e">
        <f t="shared" si="84"/>
        <v>#VALUE!</v>
      </c>
      <c r="W140" s="13" t="e">
        <f t="shared" si="85"/>
        <v>#VALUE!</v>
      </c>
      <c r="X140" s="13" t="e">
        <f t="shared" si="86"/>
        <v>#VALUE!</v>
      </c>
      <c r="Y140" s="13" t="e">
        <f t="shared" si="87"/>
        <v>#VALUE!</v>
      </c>
      <c r="Z140" s="13" t="e">
        <f t="shared" si="88"/>
        <v>#VALUE!</v>
      </c>
      <c r="AA140" s="13" t="e">
        <f t="shared" si="89"/>
        <v>#VALUE!</v>
      </c>
      <c r="AB140" s="13" t="e">
        <f t="shared" si="90"/>
        <v>#VALUE!</v>
      </c>
      <c r="AC140" s="13" t="e">
        <f t="shared" si="91"/>
        <v>#VALUE!</v>
      </c>
      <c r="AD140" s="13">
        <f t="shared" si="69"/>
        <v>5.8762693405151367</v>
      </c>
      <c r="AE140" s="13">
        <f t="shared" si="70"/>
        <v>42.112387985681401</v>
      </c>
      <c r="AG140">
        <f t="shared" si="71"/>
        <v>1991</v>
      </c>
      <c r="AH140">
        <f t="shared" si="72"/>
        <v>0</v>
      </c>
      <c r="AI140" s="76" t="s">
        <v>97</v>
      </c>
      <c r="AJ140" s="2">
        <f t="shared" si="73"/>
        <v>21.431525269648873</v>
      </c>
    </row>
    <row r="141" spans="1:36" x14ac:dyDescent="0.2">
      <c r="A141" s="61">
        <v>33390</v>
      </c>
      <c r="B141" s="74">
        <v>2.6735713481903076</v>
      </c>
      <c r="C141" s="58">
        <v>19.804913364307101</v>
      </c>
      <c r="D141" s="71" t="e">
        <f t="shared" si="62"/>
        <v>#VALUE!</v>
      </c>
      <c r="E141" s="76" t="s">
        <v>97</v>
      </c>
      <c r="F141" s="2">
        <f t="shared" si="92"/>
        <v>620.85877203311895</v>
      </c>
      <c r="G141" s="2">
        <f t="shared" si="93"/>
        <v>0.21265764353825034</v>
      </c>
      <c r="H141" s="2">
        <f t="shared" si="80"/>
        <v>611.30902963448932</v>
      </c>
      <c r="I141" s="2">
        <f t="shared" si="81"/>
        <v>606.9815704544958</v>
      </c>
      <c r="J141" s="2">
        <f t="shared" si="74"/>
        <v>4.3274591799935251</v>
      </c>
      <c r="K141" s="2">
        <f t="shared" si="75"/>
        <v>4.5401168235317755</v>
      </c>
      <c r="L141" s="2">
        <f t="shared" si="76"/>
        <v>16.668266333459997</v>
      </c>
      <c r="M141" s="2">
        <f t="shared" si="79"/>
        <v>-3.3117848885301244</v>
      </c>
      <c r="N141" s="2">
        <f t="shared" si="82"/>
        <v>13.356481444929871</v>
      </c>
      <c r="O141" s="2">
        <f t="shared" si="77"/>
        <v>10.924581862577615</v>
      </c>
      <c r="P141" s="2">
        <f t="shared" si="78"/>
        <v>2.4318995823522558</v>
      </c>
      <c r="Q141">
        <f t="shared" si="65"/>
        <v>16.962499586906983</v>
      </c>
      <c r="R141" s="13" t="e">
        <f t="shared" si="66"/>
        <v>#VALUE!</v>
      </c>
      <c r="S141" s="13" t="e">
        <f t="shared" si="67"/>
        <v>#VALUE!</v>
      </c>
      <c r="T141" s="13" t="e">
        <f t="shared" si="68"/>
        <v>#VALUE!</v>
      </c>
      <c r="U141" s="13" t="e">
        <f t="shared" si="83"/>
        <v>#VALUE!</v>
      </c>
      <c r="V141" s="13" t="e">
        <f t="shared" si="84"/>
        <v>#VALUE!</v>
      </c>
      <c r="W141" s="13" t="e">
        <f t="shared" si="85"/>
        <v>#VALUE!</v>
      </c>
      <c r="X141" s="13" t="e">
        <f t="shared" si="86"/>
        <v>#VALUE!</v>
      </c>
      <c r="Y141" s="13" t="e">
        <f t="shared" si="87"/>
        <v>#VALUE!</v>
      </c>
      <c r="Z141" s="13" t="e">
        <f t="shared" si="88"/>
        <v>#VALUE!</v>
      </c>
      <c r="AA141" s="13" t="e">
        <f t="shared" si="89"/>
        <v>#VALUE!</v>
      </c>
      <c r="AB141" s="13" t="e">
        <f t="shared" si="90"/>
        <v>#VALUE!</v>
      </c>
      <c r="AC141" s="13" t="e">
        <f t="shared" si="91"/>
        <v>#VALUE!</v>
      </c>
      <c r="AD141" s="13">
        <f t="shared" si="69"/>
        <v>2.6735713481903076</v>
      </c>
      <c r="AE141" s="13">
        <f t="shared" si="70"/>
        <v>19.804913364307101</v>
      </c>
      <c r="AG141">
        <f t="shared" si="71"/>
        <v>1991</v>
      </c>
      <c r="AH141">
        <f t="shared" si="72"/>
        <v>0</v>
      </c>
      <c r="AI141" s="76" t="s">
        <v>97</v>
      </c>
      <c r="AJ141" s="2">
        <f t="shared" si="73"/>
        <v>16.962499586906983</v>
      </c>
    </row>
    <row r="142" spans="1:36" x14ac:dyDescent="0.2">
      <c r="A142" s="61">
        <v>33420</v>
      </c>
      <c r="B142" s="74">
        <v>0</v>
      </c>
      <c r="C142" s="58">
        <v>20.726248915428901</v>
      </c>
      <c r="D142" s="71" t="e">
        <f t="shared" si="62"/>
        <v>#VALUE!</v>
      </c>
      <c r="E142" s="76" t="s">
        <v>97</v>
      </c>
      <c r="F142" s="2">
        <f t="shared" si="92"/>
        <v>606.9815704544958</v>
      </c>
      <c r="G142" s="2">
        <f t="shared" si="93"/>
        <v>0</v>
      </c>
      <c r="H142" s="2">
        <f t="shared" si="80"/>
        <v>597.17855198398092</v>
      </c>
      <c r="I142" s="2">
        <f t="shared" si="81"/>
        <v>593.233784133114</v>
      </c>
      <c r="J142" s="2">
        <f t="shared" si="74"/>
        <v>3.9447678508669242</v>
      </c>
      <c r="K142" s="2">
        <f t="shared" si="75"/>
        <v>3.9447678508669242</v>
      </c>
      <c r="L142" s="2">
        <f t="shared" si="76"/>
        <v>14.869349713444539</v>
      </c>
      <c r="M142" s="2">
        <f t="shared" si="79"/>
        <v>-2.9543617013367749</v>
      </c>
      <c r="N142" s="2">
        <f t="shared" si="82"/>
        <v>11.914988012107765</v>
      </c>
      <c r="O142" s="2">
        <f t="shared" si="77"/>
        <v>9.9408941096688199</v>
      </c>
      <c r="P142" s="2">
        <f t="shared" si="78"/>
        <v>1.9740939024389446</v>
      </c>
      <c r="Q142">
        <f t="shared" si="65"/>
        <v>13.769304969511639</v>
      </c>
      <c r="R142" s="13" t="e">
        <f t="shared" si="66"/>
        <v>#VALUE!</v>
      </c>
      <c r="S142" s="13" t="e">
        <f t="shared" si="67"/>
        <v>#VALUE!</v>
      </c>
      <c r="T142" s="13" t="e">
        <f t="shared" si="68"/>
        <v>#VALUE!</v>
      </c>
      <c r="U142" s="13" t="e">
        <f t="shared" si="83"/>
        <v>#VALUE!</v>
      </c>
      <c r="V142" s="13" t="e">
        <f t="shared" si="84"/>
        <v>#VALUE!</v>
      </c>
      <c r="W142" s="13" t="e">
        <f t="shared" si="85"/>
        <v>#VALUE!</v>
      </c>
      <c r="X142" s="13" t="e">
        <f t="shared" si="86"/>
        <v>#VALUE!</v>
      </c>
      <c r="Y142" s="13" t="e">
        <f t="shared" si="87"/>
        <v>#VALUE!</v>
      </c>
      <c r="Z142" s="13" t="e">
        <f t="shared" si="88"/>
        <v>#VALUE!</v>
      </c>
      <c r="AA142" s="13" t="e">
        <f t="shared" si="89"/>
        <v>#VALUE!</v>
      </c>
      <c r="AB142" s="13" t="e">
        <f t="shared" si="90"/>
        <v>#VALUE!</v>
      </c>
      <c r="AC142" s="13" t="e">
        <f t="shared" si="91"/>
        <v>#VALUE!</v>
      </c>
      <c r="AD142" s="13">
        <f t="shared" si="69"/>
        <v>0</v>
      </c>
      <c r="AE142" s="13">
        <f t="shared" si="70"/>
        <v>20.726248915428901</v>
      </c>
      <c r="AG142">
        <f t="shared" si="71"/>
        <v>1991</v>
      </c>
      <c r="AH142">
        <f t="shared" si="72"/>
        <v>0</v>
      </c>
      <c r="AI142" s="76" t="s">
        <v>97</v>
      </c>
      <c r="AJ142" s="2">
        <f t="shared" si="73"/>
        <v>13.769304969511639</v>
      </c>
    </row>
    <row r="143" spans="1:36" x14ac:dyDescent="0.2">
      <c r="A143" s="61">
        <v>33451</v>
      </c>
      <c r="B143" s="74">
        <v>0</v>
      </c>
      <c r="C143" s="58">
        <v>18.3681263451764</v>
      </c>
      <c r="D143" s="71" t="e">
        <f t="shared" si="62"/>
        <v>#VALUE!</v>
      </c>
      <c r="E143" s="76" t="s">
        <v>97</v>
      </c>
      <c r="F143" s="2">
        <f t="shared" si="92"/>
        <v>593.233784133114</v>
      </c>
      <c r="G143" s="2">
        <f t="shared" si="93"/>
        <v>0</v>
      </c>
      <c r="H143" s="2">
        <f t="shared" si="80"/>
        <v>584.70585852920829</v>
      </c>
      <c r="I143" s="2">
        <f t="shared" si="81"/>
        <v>581.07754240981694</v>
      </c>
      <c r="J143" s="2">
        <f t="shared" si="74"/>
        <v>3.6283161193913429</v>
      </c>
      <c r="K143" s="2">
        <f t="shared" si="75"/>
        <v>3.6283161193913429</v>
      </c>
      <c r="L143" s="2">
        <f t="shared" si="76"/>
        <v>13.569210229060163</v>
      </c>
      <c r="M143" s="2">
        <f t="shared" si="79"/>
        <v>-2.6960395572561953</v>
      </c>
      <c r="N143" s="2">
        <f t="shared" si="82"/>
        <v>10.873170671803967</v>
      </c>
      <c r="O143" s="2">
        <f t="shared" si="77"/>
        <v>9.2050381565302768</v>
      </c>
      <c r="P143" s="2">
        <f t="shared" si="78"/>
        <v>1.668132515273691</v>
      </c>
      <c r="Q143">
        <f t="shared" si="65"/>
        <v>11.635224294033994</v>
      </c>
      <c r="R143" s="13" t="e">
        <f t="shared" si="66"/>
        <v>#VALUE!</v>
      </c>
      <c r="S143" s="13" t="e">
        <f t="shared" si="67"/>
        <v>#VALUE!</v>
      </c>
      <c r="T143" s="13" t="e">
        <f t="shared" si="68"/>
        <v>#VALUE!</v>
      </c>
      <c r="U143" s="13" t="e">
        <f t="shared" si="83"/>
        <v>#VALUE!</v>
      </c>
      <c r="V143" s="13" t="e">
        <f t="shared" si="84"/>
        <v>#VALUE!</v>
      </c>
      <c r="W143" s="13" t="e">
        <f t="shared" si="85"/>
        <v>#VALUE!</v>
      </c>
      <c r="X143" s="13" t="e">
        <f t="shared" si="86"/>
        <v>#VALUE!</v>
      </c>
      <c r="Y143" s="13" t="e">
        <f t="shared" si="87"/>
        <v>#VALUE!</v>
      </c>
      <c r="Z143" s="13" t="e">
        <f t="shared" si="88"/>
        <v>#VALUE!</v>
      </c>
      <c r="AA143" s="13" t="e">
        <f t="shared" si="89"/>
        <v>#VALUE!</v>
      </c>
      <c r="AB143" s="13" t="e">
        <f t="shared" si="90"/>
        <v>#VALUE!</v>
      </c>
      <c r="AC143" s="13" t="e">
        <f t="shared" si="91"/>
        <v>#VALUE!</v>
      </c>
      <c r="AD143" s="13">
        <f t="shared" si="69"/>
        <v>0</v>
      </c>
      <c r="AE143" s="13">
        <f t="shared" si="70"/>
        <v>18.3681263451764</v>
      </c>
      <c r="AG143">
        <f t="shared" si="71"/>
        <v>1991</v>
      </c>
      <c r="AH143">
        <f t="shared" si="72"/>
        <v>0</v>
      </c>
      <c r="AI143" s="76" t="s">
        <v>97</v>
      </c>
      <c r="AJ143" s="2">
        <f t="shared" si="73"/>
        <v>11.635224294033994</v>
      </c>
    </row>
    <row r="144" spans="1:36" x14ac:dyDescent="0.2">
      <c r="A144" s="61">
        <v>33482</v>
      </c>
      <c r="B144" s="74">
        <v>0</v>
      </c>
      <c r="C144" s="58">
        <v>13.922559285405001</v>
      </c>
      <c r="D144" s="71" t="e">
        <f t="shared" si="62"/>
        <v>#VALUE!</v>
      </c>
      <c r="E144" s="76" t="s">
        <v>97</v>
      </c>
      <c r="F144" s="2">
        <f t="shared" si="92"/>
        <v>581.07754240981694</v>
      </c>
      <c r="G144" s="2">
        <f t="shared" si="93"/>
        <v>0</v>
      </c>
      <c r="H144" s="2">
        <f t="shared" si="80"/>
        <v>574.71662429735113</v>
      </c>
      <c r="I144" s="2">
        <f t="shared" si="81"/>
        <v>571.32786344748138</v>
      </c>
      <c r="J144" s="2">
        <f t="shared" si="74"/>
        <v>3.3887608498697546</v>
      </c>
      <c r="K144" s="2">
        <f t="shared" si="75"/>
        <v>3.3887608498697546</v>
      </c>
      <c r="L144" s="2">
        <f t="shared" si="76"/>
        <v>12.593799006400031</v>
      </c>
      <c r="M144" s="2">
        <f t="shared" si="79"/>
        <v>-2.5022370295857632</v>
      </c>
      <c r="N144" s="2">
        <f t="shared" si="82"/>
        <v>10.091561976814269</v>
      </c>
      <c r="O144" s="2">
        <f t="shared" si="77"/>
        <v>8.6386107190641379</v>
      </c>
      <c r="P144" s="2">
        <f t="shared" si="78"/>
        <v>1.4529512577501307</v>
      </c>
      <c r="Q144">
        <f t="shared" si="65"/>
        <v>10.134335022807161</v>
      </c>
      <c r="R144" s="13" t="e">
        <f t="shared" si="66"/>
        <v>#VALUE!</v>
      </c>
      <c r="S144" s="13" t="e">
        <f t="shared" si="67"/>
        <v>#VALUE!</v>
      </c>
      <c r="T144" s="13" t="e">
        <f t="shared" si="68"/>
        <v>#VALUE!</v>
      </c>
      <c r="U144" s="13" t="e">
        <f t="shared" si="83"/>
        <v>#VALUE!</v>
      </c>
      <c r="V144" s="13" t="e">
        <f t="shared" si="84"/>
        <v>#VALUE!</v>
      </c>
      <c r="W144" s="13" t="e">
        <f t="shared" si="85"/>
        <v>#VALUE!</v>
      </c>
      <c r="X144" s="13" t="e">
        <f t="shared" si="86"/>
        <v>#VALUE!</v>
      </c>
      <c r="Y144" s="13" t="e">
        <f t="shared" si="87"/>
        <v>#VALUE!</v>
      </c>
      <c r="Z144" s="13" t="e">
        <f t="shared" si="88"/>
        <v>#VALUE!</v>
      </c>
      <c r="AA144" s="13" t="e">
        <f t="shared" si="89"/>
        <v>#VALUE!</v>
      </c>
      <c r="AB144" s="13" t="e">
        <f t="shared" si="90"/>
        <v>#VALUE!</v>
      </c>
      <c r="AC144" s="13" t="e">
        <f t="shared" si="91"/>
        <v>#VALUE!</v>
      </c>
      <c r="AD144" s="13">
        <f t="shared" si="69"/>
        <v>0</v>
      </c>
      <c r="AE144" s="13">
        <f t="shared" si="70"/>
        <v>13.922559285405001</v>
      </c>
      <c r="AG144">
        <f t="shared" si="71"/>
        <v>1991</v>
      </c>
      <c r="AH144">
        <f t="shared" si="72"/>
        <v>0</v>
      </c>
      <c r="AI144" s="76" t="s">
        <v>97</v>
      </c>
      <c r="AJ144" s="2">
        <f t="shared" si="73"/>
        <v>10.134335022807161</v>
      </c>
    </row>
    <row r="145" spans="1:36" x14ac:dyDescent="0.2">
      <c r="A145" s="61">
        <v>33512</v>
      </c>
      <c r="B145" s="74">
        <v>16.327413558959961</v>
      </c>
      <c r="C145" s="58">
        <v>11.166592905109599</v>
      </c>
      <c r="D145" s="71" t="e">
        <f t="shared" si="62"/>
        <v>#VALUE!</v>
      </c>
      <c r="E145" s="76" t="s">
        <v>97</v>
      </c>
      <c r="F145" s="2">
        <f t="shared" si="92"/>
        <v>586.5215203606781</v>
      </c>
      <c r="G145" s="2">
        <f t="shared" si="93"/>
        <v>1.133756645763242</v>
      </c>
      <c r="H145" s="2">
        <f t="shared" si="80"/>
        <v>581.37448327061963</v>
      </c>
      <c r="I145" s="2">
        <f t="shared" si="81"/>
        <v>577.8274077020078</v>
      </c>
      <c r="J145" s="2">
        <f t="shared" si="74"/>
        <v>3.5470755686118309</v>
      </c>
      <c r="K145" s="2">
        <f t="shared" si="75"/>
        <v>4.6808322143750729</v>
      </c>
      <c r="L145" s="2">
        <f t="shared" si="76"/>
        <v>13.319442933439211</v>
      </c>
      <c r="M145" s="2">
        <f t="shared" si="79"/>
        <v>-2.6464137870208093</v>
      </c>
      <c r="N145" s="2">
        <f t="shared" si="82"/>
        <v>10.673029146418401</v>
      </c>
      <c r="O145" s="2">
        <f t="shared" si="77"/>
        <v>9.061190053964987</v>
      </c>
      <c r="P145" s="2">
        <f t="shared" si="78"/>
        <v>1.6118390924534138</v>
      </c>
      <c r="Q145">
        <f t="shared" si="65"/>
        <v>11.242577669862561</v>
      </c>
      <c r="R145" s="13" t="e">
        <f t="shared" si="66"/>
        <v>#VALUE!</v>
      </c>
      <c r="S145" s="13" t="e">
        <f t="shared" si="67"/>
        <v>#VALUE!</v>
      </c>
      <c r="T145" s="13" t="e">
        <f t="shared" si="68"/>
        <v>#VALUE!</v>
      </c>
      <c r="U145" s="13" t="e">
        <f t="shared" si="83"/>
        <v>#VALUE!</v>
      </c>
      <c r="V145" s="13" t="e">
        <f t="shared" si="84"/>
        <v>#VALUE!</v>
      </c>
      <c r="W145" s="13" t="e">
        <f t="shared" si="85"/>
        <v>#VALUE!</v>
      </c>
      <c r="X145" s="13" t="e">
        <f t="shared" si="86"/>
        <v>#VALUE!</v>
      </c>
      <c r="Y145" s="13" t="e">
        <f t="shared" si="87"/>
        <v>#VALUE!</v>
      </c>
      <c r="Z145" s="13" t="e">
        <f t="shared" si="88"/>
        <v>#VALUE!</v>
      </c>
      <c r="AA145" s="13" t="e">
        <f t="shared" si="89"/>
        <v>#VALUE!</v>
      </c>
      <c r="AB145" s="13" t="e">
        <f t="shared" si="90"/>
        <v>#VALUE!</v>
      </c>
      <c r="AC145" s="13" t="e">
        <f t="shared" si="91"/>
        <v>#VALUE!</v>
      </c>
      <c r="AD145" s="13">
        <f t="shared" si="69"/>
        <v>16.327413558959961</v>
      </c>
      <c r="AE145" s="13">
        <f t="shared" si="70"/>
        <v>11.166592905109599</v>
      </c>
      <c r="AG145">
        <f t="shared" si="71"/>
        <v>1991</v>
      </c>
      <c r="AH145">
        <f t="shared" si="72"/>
        <v>1</v>
      </c>
      <c r="AI145" s="76" t="s">
        <v>97</v>
      </c>
      <c r="AJ145" s="2">
        <f t="shared" si="73"/>
        <v>11.242577669862561</v>
      </c>
    </row>
    <row r="146" spans="1:36" x14ac:dyDescent="0.2">
      <c r="A146" s="61">
        <v>33543</v>
      </c>
      <c r="B146" s="74">
        <v>36.432594299316406</v>
      </c>
      <c r="C146" s="58">
        <v>17.785921509445199</v>
      </c>
      <c r="D146" s="71" t="e">
        <f t="shared" si="62"/>
        <v>#VALUE!</v>
      </c>
      <c r="E146" s="76" t="s">
        <v>97</v>
      </c>
      <c r="F146" s="2">
        <f t="shared" si="92"/>
        <v>611.58959266283296</v>
      </c>
      <c r="G146" s="2">
        <f t="shared" si="93"/>
        <v>2.6704093384912539</v>
      </c>
      <c r="H146" s="2">
        <f t="shared" si="80"/>
        <v>603.11536756749445</v>
      </c>
      <c r="I146" s="2">
        <f t="shared" si="81"/>
        <v>599.01300348969517</v>
      </c>
      <c r="J146" s="2">
        <f t="shared" si="74"/>
        <v>4.1023640777992796</v>
      </c>
      <c r="K146" s="2">
        <f t="shared" si="75"/>
        <v>6.7727734162905335</v>
      </c>
      <c r="L146" s="2">
        <f t="shared" si="76"/>
        <v>15.833963470255521</v>
      </c>
      <c r="M146" s="2">
        <f t="shared" si="79"/>
        <v>-3.1460189018617046</v>
      </c>
      <c r="N146" s="2">
        <f t="shared" si="82"/>
        <v>12.687944568393815</v>
      </c>
      <c r="O146" s="2">
        <f t="shared" si="77"/>
        <v>10.473217789056143</v>
      </c>
      <c r="P146" s="2">
        <f t="shared" si="78"/>
        <v>2.2147267793376728</v>
      </c>
      <c r="Q146">
        <f t="shared" si="65"/>
        <v>15.447719285880268</v>
      </c>
      <c r="R146" s="13" t="e">
        <f t="shared" si="66"/>
        <v>#VALUE!</v>
      </c>
      <c r="S146" s="13" t="e">
        <f t="shared" si="67"/>
        <v>#VALUE!</v>
      </c>
      <c r="T146" s="13" t="e">
        <f t="shared" si="68"/>
        <v>#VALUE!</v>
      </c>
      <c r="U146" s="13" t="e">
        <f t="shared" si="83"/>
        <v>#VALUE!</v>
      </c>
      <c r="V146" s="13" t="e">
        <f t="shared" si="84"/>
        <v>#VALUE!</v>
      </c>
      <c r="W146" s="13" t="e">
        <f t="shared" si="85"/>
        <v>#VALUE!</v>
      </c>
      <c r="X146" s="13" t="e">
        <f t="shared" si="86"/>
        <v>#VALUE!</v>
      </c>
      <c r="Y146" s="13" t="e">
        <f t="shared" si="87"/>
        <v>#VALUE!</v>
      </c>
      <c r="Z146" s="13" t="e">
        <f t="shared" si="88"/>
        <v>#VALUE!</v>
      </c>
      <c r="AA146" s="13" t="e">
        <f t="shared" si="89"/>
        <v>#VALUE!</v>
      </c>
      <c r="AB146" s="13" t="e">
        <f t="shared" si="90"/>
        <v>#VALUE!</v>
      </c>
      <c r="AC146" s="13" t="e">
        <f t="shared" si="91"/>
        <v>#VALUE!</v>
      </c>
      <c r="AD146" s="13">
        <f t="shared" si="69"/>
        <v>36.432594299316406</v>
      </c>
      <c r="AE146" s="13">
        <f t="shared" si="70"/>
        <v>17.785921509445199</v>
      </c>
      <c r="AG146">
        <f t="shared" si="71"/>
        <v>1991</v>
      </c>
      <c r="AH146">
        <f t="shared" si="72"/>
        <v>1</v>
      </c>
      <c r="AI146" s="76" t="s">
        <v>97</v>
      </c>
      <c r="AJ146" s="2">
        <f t="shared" si="73"/>
        <v>15.447719285880268</v>
      </c>
    </row>
    <row r="147" spans="1:36" x14ac:dyDescent="0.2">
      <c r="A147" s="61">
        <v>33573</v>
      </c>
      <c r="B147" s="74">
        <v>108.3201904296875</v>
      </c>
      <c r="C147" s="58">
        <v>10.910185320195801</v>
      </c>
      <c r="D147" s="71" t="e">
        <f t="shared" si="62"/>
        <v>#VALUE!</v>
      </c>
      <c r="E147" s="76" t="s">
        <v>97</v>
      </c>
      <c r="F147" s="2">
        <f t="shared" si="92"/>
        <v>697.87214151356591</v>
      </c>
      <c r="G147" s="2">
        <f t="shared" si="93"/>
        <v>9.4610524058167584</v>
      </c>
      <c r="H147" s="2">
        <f t="shared" si="80"/>
        <v>692.06160104857133</v>
      </c>
      <c r="I147" s="2">
        <f t="shared" si="81"/>
        <v>684.99808972216454</v>
      </c>
      <c r="J147" s="2">
        <f t="shared" si="74"/>
        <v>7.0635113264067968</v>
      </c>
      <c r="K147" s="2">
        <f t="shared" si="75"/>
        <v>16.524563732223555</v>
      </c>
      <c r="L147" s="2">
        <f t="shared" si="76"/>
        <v>26.997781521279698</v>
      </c>
      <c r="M147" s="2">
        <f t="shared" si="79"/>
        <v>-5.3641358421618195</v>
      </c>
      <c r="N147" s="2">
        <f t="shared" si="82"/>
        <v>21.63364567911788</v>
      </c>
      <c r="O147" s="2">
        <f t="shared" si="77"/>
        <v>15.900536230481125</v>
      </c>
      <c r="P147" s="2">
        <f t="shared" si="78"/>
        <v>5.7331094486367551</v>
      </c>
      <c r="Q147">
        <f t="shared" si="65"/>
        <v>39.988438404241364</v>
      </c>
      <c r="R147" s="13" t="e">
        <f t="shared" si="66"/>
        <v>#VALUE!</v>
      </c>
      <c r="S147" s="13" t="e">
        <f t="shared" si="67"/>
        <v>#VALUE!</v>
      </c>
      <c r="T147" s="13" t="e">
        <f t="shared" si="68"/>
        <v>#VALUE!</v>
      </c>
      <c r="U147" s="13" t="e">
        <f t="shared" si="83"/>
        <v>#VALUE!</v>
      </c>
      <c r="V147" s="13" t="e">
        <f t="shared" si="84"/>
        <v>#VALUE!</v>
      </c>
      <c r="W147" s="13" t="e">
        <f t="shared" si="85"/>
        <v>#VALUE!</v>
      </c>
      <c r="X147" s="13" t="e">
        <f t="shared" si="86"/>
        <v>#VALUE!</v>
      </c>
      <c r="Y147" s="13" t="e">
        <f t="shared" si="87"/>
        <v>#VALUE!</v>
      </c>
      <c r="Z147" s="13" t="e">
        <f t="shared" si="88"/>
        <v>#VALUE!</v>
      </c>
      <c r="AA147" s="13" t="e">
        <f t="shared" si="89"/>
        <v>#VALUE!</v>
      </c>
      <c r="AB147" s="13" t="e">
        <f t="shared" si="90"/>
        <v>#VALUE!</v>
      </c>
      <c r="AC147" s="13" t="e">
        <f t="shared" si="91"/>
        <v>#VALUE!</v>
      </c>
      <c r="AD147" s="13">
        <f t="shared" si="69"/>
        <v>108.3201904296875</v>
      </c>
      <c r="AE147" s="13">
        <f t="shared" si="70"/>
        <v>10.910185320195801</v>
      </c>
      <c r="AG147">
        <f t="shared" si="71"/>
        <v>1991</v>
      </c>
      <c r="AH147">
        <f t="shared" si="72"/>
        <v>1</v>
      </c>
      <c r="AI147" s="76" t="s">
        <v>97</v>
      </c>
      <c r="AJ147" s="2">
        <f t="shared" si="73"/>
        <v>39.988438404241364</v>
      </c>
    </row>
    <row r="148" spans="1:36" x14ac:dyDescent="0.2">
      <c r="A148" s="61">
        <v>33604</v>
      </c>
      <c r="B148" s="74">
        <v>72.225845336914063</v>
      </c>
      <c r="C148" s="58">
        <v>18.1705701422601</v>
      </c>
      <c r="D148" s="71" t="e">
        <f t="shared" si="62"/>
        <v>#VALUE!</v>
      </c>
      <c r="E148" s="76" t="s">
        <v>97</v>
      </c>
      <c r="F148" s="2">
        <f t="shared" si="92"/>
        <v>749.51841214070134</v>
      </c>
      <c r="G148" s="2">
        <f t="shared" si="93"/>
        <v>7.7055229183772553</v>
      </c>
      <c r="H148" s="2">
        <f t="shared" si="80"/>
        <v>739.2913459699447</v>
      </c>
      <c r="I148" s="2">
        <f t="shared" si="81"/>
        <v>730.13375456094332</v>
      </c>
      <c r="J148" s="2">
        <f t="shared" si="74"/>
        <v>9.1575914090013839</v>
      </c>
      <c r="K148" s="2">
        <f t="shared" si="75"/>
        <v>16.863114327378639</v>
      </c>
      <c r="L148" s="2">
        <f t="shared" si="76"/>
        <v>32.763650557859762</v>
      </c>
      <c r="M148" s="2">
        <f t="shared" si="79"/>
        <v>-6.5097449632650459</v>
      </c>
      <c r="N148" s="2">
        <f t="shared" si="82"/>
        <v>26.253905594594716</v>
      </c>
      <c r="O148" s="2">
        <f t="shared" si="77"/>
        <v>18.262759521632589</v>
      </c>
      <c r="P148" s="2">
        <f t="shared" si="78"/>
        <v>7.9911460729621293</v>
      </c>
      <c r="Q148">
        <f t="shared" si="65"/>
        <v>55.738243858910849</v>
      </c>
      <c r="R148" s="13" t="e">
        <f t="shared" si="66"/>
        <v>#VALUE!</v>
      </c>
      <c r="S148" s="13" t="e">
        <f t="shared" si="67"/>
        <v>#VALUE!</v>
      </c>
      <c r="T148" s="13" t="e">
        <f t="shared" si="68"/>
        <v>#VALUE!</v>
      </c>
      <c r="U148" s="13" t="e">
        <f t="shared" si="83"/>
        <v>#VALUE!</v>
      </c>
      <c r="V148" s="13" t="e">
        <f t="shared" si="84"/>
        <v>#VALUE!</v>
      </c>
      <c r="W148" s="13" t="e">
        <f t="shared" si="85"/>
        <v>#VALUE!</v>
      </c>
      <c r="X148" s="13" t="e">
        <f t="shared" si="86"/>
        <v>#VALUE!</v>
      </c>
      <c r="Y148" s="13" t="e">
        <f t="shared" si="87"/>
        <v>#VALUE!</v>
      </c>
      <c r="Z148" s="13" t="e">
        <f t="shared" si="88"/>
        <v>#VALUE!</v>
      </c>
      <c r="AA148" s="13" t="e">
        <f t="shared" si="89"/>
        <v>#VALUE!</v>
      </c>
      <c r="AB148" s="13" t="e">
        <f t="shared" si="90"/>
        <v>#VALUE!</v>
      </c>
      <c r="AC148" s="13" t="e">
        <f t="shared" si="91"/>
        <v>#VALUE!</v>
      </c>
      <c r="AD148" s="13">
        <f t="shared" si="69"/>
        <v>72.225845336914063</v>
      </c>
      <c r="AE148" s="13">
        <f t="shared" si="70"/>
        <v>18.1705701422601</v>
      </c>
      <c r="AG148">
        <f t="shared" si="71"/>
        <v>1992</v>
      </c>
      <c r="AH148">
        <f t="shared" si="72"/>
        <v>0</v>
      </c>
      <c r="AI148" s="76" t="s">
        <v>97</v>
      </c>
      <c r="AJ148" s="2">
        <f t="shared" si="73"/>
        <v>55.738243858910849</v>
      </c>
    </row>
    <row r="149" spans="1:36" x14ac:dyDescent="0.2">
      <c r="A149" s="61">
        <v>33635</v>
      </c>
      <c r="B149" s="74">
        <v>0</v>
      </c>
      <c r="C149" s="58">
        <v>29.301257532559202</v>
      </c>
      <c r="D149" s="71" t="e">
        <f t="shared" si="62"/>
        <v>#VALUE!</v>
      </c>
      <c r="E149" s="76" t="s">
        <v>97</v>
      </c>
      <c r="F149" s="2">
        <f t="shared" si="92"/>
        <v>730.13375456094332</v>
      </c>
      <c r="G149" s="2">
        <f t="shared" si="93"/>
        <v>0</v>
      </c>
      <c r="H149" s="2">
        <f t="shared" si="80"/>
        <v>714.03890255817282</v>
      </c>
      <c r="I149" s="2">
        <f t="shared" si="81"/>
        <v>706.05041607586031</v>
      </c>
      <c r="J149" s="2">
        <f t="shared" si="74"/>
        <v>7.9884864823125099</v>
      </c>
      <c r="K149" s="2">
        <f t="shared" si="75"/>
        <v>7.9884864823125099</v>
      </c>
      <c r="L149" s="2">
        <f t="shared" si="76"/>
        <v>26.251246003945099</v>
      </c>
      <c r="M149" s="2">
        <f t="shared" si="79"/>
        <v>-5.2158081759487649</v>
      </c>
      <c r="N149" s="2">
        <f t="shared" si="82"/>
        <v>21.035437827996333</v>
      </c>
      <c r="O149" s="2">
        <f t="shared" si="77"/>
        <v>15.574991676588898</v>
      </c>
      <c r="P149" s="2">
        <f t="shared" si="78"/>
        <v>5.4604461514074352</v>
      </c>
      <c r="Q149">
        <f t="shared" si="65"/>
        <v>38.086611906066857</v>
      </c>
      <c r="R149" s="13" t="e">
        <f t="shared" si="66"/>
        <v>#VALUE!</v>
      </c>
      <c r="S149" s="13" t="e">
        <f t="shared" si="67"/>
        <v>#VALUE!</v>
      </c>
      <c r="T149" s="13" t="e">
        <f t="shared" si="68"/>
        <v>#VALUE!</v>
      </c>
      <c r="U149" s="13" t="e">
        <f t="shared" si="83"/>
        <v>#VALUE!</v>
      </c>
      <c r="V149" s="13" t="e">
        <f t="shared" si="84"/>
        <v>#VALUE!</v>
      </c>
      <c r="W149" s="13" t="e">
        <f t="shared" si="85"/>
        <v>#VALUE!</v>
      </c>
      <c r="X149" s="13" t="e">
        <f t="shared" si="86"/>
        <v>#VALUE!</v>
      </c>
      <c r="Y149" s="13" t="e">
        <f t="shared" si="87"/>
        <v>#VALUE!</v>
      </c>
      <c r="Z149" s="13" t="e">
        <f t="shared" si="88"/>
        <v>#VALUE!</v>
      </c>
      <c r="AA149" s="13" t="e">
        <f t="shared" si="89"/>
        <v>#VALUE!</v>
      </c>
      <c r="AB149" s="13" t="e">
        <f t="shared" si="90"/>
        <v>#VALUE!</v>
      </c>
      <c r="AC149" s="13" t="e">
        <f t="shared" si="91"/>
        <v>#VALUE!</v>
      </c>
      <c r="AD149" s="13">
        <f t="shared" si="69"/>
        <v>0</v>
      </c>
      <c r="AE149" s="13">
        <f t="shared" si="70"/>
        <v>29.301257532559202</v>
      </c>
      <c r="AG149">
        <f t="shared" si="71"/>
        <v>1992</v>
      </c>
      <c r="AH149">
        <f t="shared" si="72"/>
        <v>0</v>
      </c>
      <c r="AI149" s="76" t="s">
        <v>97</v>
      </c>
      <c r="AJ149" s="2">
        <f t="shared" si="73"/>
        <v>38.086611906066857</v>
      </c>
    </row>
    <row r="150" spans="1:36" x14ac:dyDescent="0.2">
      <c r="A150" s="61">
        <v>33664</v>
      </c>
      <c r="B150" s="74">
        <v>9.6927890777587891</v>
      </c>
      <c r="C150" s="58">
        <v>50.342638791770099</v>
      </c>
      <c r="D150" s="71" t="e">
        <f t="shared" si="62"/>
        <v>#VALUE!</v>
      </c>
      <c r="E150" s="76" t="s">
        <v>97</v>
      </c>
      <c r="F150" s="2">
        <f t="shared" si="92"/>
        <v>714.72981554299713</v>
      </c>
      <c r="G150" s="2">
        <f t="shared" si="93"/>
        <v>1.0133896106219709</v>
      </c>
      <c r="H150" s="2">
        <f t="shared" si="80"/>
        <v>687.72530491738792</v>
      </c>
      <c r="I150" s="2">
        <f t="shared" si="81"/>
        <v>680.83456006232018</v>
      </c>
      <c r="J150" s="2">
        <f t="shared" si="74"/>
        <v>6.8907448550677373</v>
      </c>
      <c r="K150" s="2">
        <f t="shared" si="75"/>
        <v>7.9041344656897081</v>
      </c>
      <c r="L150" s="2">
        <f t="shared" si="76"/>
        <v>23.479126142278606</v>
      </c>
      <c r="M150" s="2">
        <f t="shared" si="79"/>
        <v>-4.6650211604670186</v>
      </c>
      <c r="N150" s="2">
        <f t="shared" si="82"/>
        <v>18.814104981811589</v>
      </c>
      <c r="O150" s="2">
        <f t="shared" si="77"/>
        <v>14.322896887165136</v>
      </c>
      <c r="P150" s="2">
        <f t="shared" si="78"/>
        <v>4.4912080946464537</v>
      </c>
      <c r="Q150">
        <f t="shared" si="65"/>
        <v>31.326176460159015</v>
      </c>
      <c r="R150" s="13" t="e">
        <f t="shared" si="66"/>
        <v>#VALUE!</v>
      </c>
      <c r="S150" s="13" t="e">
        <f t="shared" si="67"/>
        <v>#VALUE!</v>
      </c>
      <c r="T150" s="13" t="e">
        <f t="shared" si="68"/>
        <v>#VALUE!</v>
      </c>
      <c r="U150" s="13" t="e">
        <f t="shared" si="83"/>
        <v>#VALUE!</v>
      </c>
      <c r="V150" s="13" t="e">
        <f t="shared" si="84"/>
        <v>#VALUE!</v>
      </c>
      <c r="W150" s="13" t="e">
        <f t="shared" si="85"/>
        <v>#VALUE!</v>
      </c>
      <c r="X150" s="13" t="e">
        <f t="shared" si="86"/>
        <v>#VALUE!</v>
      </c>
      <c r="Y150" s="13" t="e">
        <f t="shared" si="87"/>
        <v>#VALUE!</v>
      </c>
      <c r="Z150" s="13" t="e">
        <f t="shared" si="88"/>
        <v>#VALUE!</v>
      </c>
      <c r="AA150" s="13" t="e">
        <f t="shared" si="89"/>
        <v>#VALUE!</v>
      </c>
      <c r="AB150" s="13" t="e">
        <f t="shared" si="90"/>
        <v>#VALUE!</v>
      </c>
      <c r="AC150" s="13" t="e">
        <f t="shared" si="91"/>
        <v>#VALUE!</v>
      </c>
      <c r="AD150" s="13">
        <f t="shared" si="69"/>
        <v>9.6927890777587891</v>
      </c>
      <c r="AE150" s="13">
        <f t="shared" si="70"/>
        <v>50.342638791770099</v>
      </c>
      <c r="AG150">
        <f t="shared" si="71"/>
        <v>1992</v>
      </c>
      <c r="AH150">
        <f t="shared" si="72"/>
        <v>0</v>
      </c>
      <c r="AI150" s="76" t="s">
        <v>97</v>
      </c>
      <c r="AJ150" s="2">
        <f t="shared" si="73"/>
        <v>31.326176460159015</v>
      </c>
    </row>
    <row r="151" spans="1:36" x14ac:dyDescent="0.2">
      <c r="A151" s="61">
        <v>33695</v>
      </c>
      <c r="B151" s="74">
        <v>3.1184682846069336</v>
      </c>
      <c r="C151" s="58">
        <v>63.9230028999064</v>
      </c>
      <c r="D151" s="71" t="e">
        <f t="shared" si="62"/>
        <v>#VALUE!</v>
      </c>
      <c r="E151" s="76" t="s">
        <v>97</v>
      </c>
      <c r="F151" s="2">
        <f t="shared" si="92"/>
        <v>683.65231902706955</v>
      </c>
      <c r="G151" s="2">
        <f t="shared" si="93"/>
        <v>0.30070931985756033</v>
      </c>
      <c r="H151" s="2">
        <f t="shared" si="80"/>
        <v>650.72902550458002</v>
      </c>
      <c r="I151" s="2">
        <f t="shared" si="81"/>
        <v>645.18875452851944</v>
      </c>
      <c r="J151" s="2">
        <f t="shared" si="74"/>
        <v>5.5402709760605831</v>
      </c>
      <c r="K151" s="2">
        <f t="shared" si="75"/>
        <v>5.8409802959181434</v>
      </c>
      <c r="L151" s="2">
        <f t="shared" si="76"/>
        <v>20.163877183083279</v>
      </c>
      <c r="M151" s="2">
        <f t="shared" si="79"/>
        <v>-4.0063208982364946</v>
      </c>
      <c r="N151" s="2">
        <f t="shared" si="82"/>
        <v>16.157556284846784</v>
      </c>
      <c r="O151" s="2">
        <f t="shared" si="77"/>
        <v>12.729575689966053</v>
      </c>
      <c r="P151" s="2">
        <f t="shared" si="78"/>
        <v>3.4279805948807307</v>
      </c>
      <c r="Q151">
        <f t="shared" si="65"/>
        <v>23.910164649293097</v>
      </c>
      <c r="R151" s="13" t="e">
        <f t="shared" si="66"/>
        <v>#VALUE!</v>
      </c>
      <c r="S151" s="13" t="e">
        <f t="shared" si="67"/>
        <v>#VALUE!</v>
      </c>
      <c r="T151" s="13" t="e">
        <f t="shared" si="68"/>
        <v>#VALUE!</v>
      </c>
      <c r="U151" s="13" t="e">
        <f t="shared" si="83"/>
        <v>#VALUE!</v>
      </c>
      <c r="V151" s="13" t="e">
        <f t="shared" si="84"/>
        <v>#VALUE!</v>
      </c>
      <c r="W151" s="13" t="e">
        <f t="shared" si="85"/>
        <v>#VALUE!</v>
      </c>
      <c r="X151" s="13" t="e">
        <f t="shared" si="86"/>
        <v>#VALUE!</v>
      </c>
      <c r="Y151" s="13" t="e">
        <f t="shared" si="87"/>
        <v>#VALUE!</v>
      </c>
      <c r="Z151" s="13" t="e">
        <f t="shared" si="88"/>
        <v>#VALUE!</v>
      </c>
      <c r="AA151" s="13" t="e">
        <f t="shared" si="89"/>
        <v>#VALUE!</v>
      </c>
      <c r="AB151" s="13" t="e">
        <f t="shared" si="90"/>
        <v>#VALUE!</v>
      </c>
      <c r="AC151" s="13" t="e">
        <f t="shared" si="91"/>
        <v>#VALUE!</v>
      </c>
      <c r="AD151" s="13">
        <f t="shared" si="69"/>
        <v>3.1184682846069336</v>
      </c>
      <c r="AE151" s="13">
        <f t="shared" si="70"/>
        <v>63.9230028999064</v>
      </c>
      <c r="AG151">
        <f t="shared" si="71"/>
        <v>1992</v>
      </c>
      <c r="AH151">
        <f t="shared" si="72"/>
        <v>0</v>
      </c>
      <c r="AI151" s="76" t="s">
        <v>97</v>
      </c>
      <c r="AJ151" s="2">
        <f t="shared" si="73"/>
        <v>23.910164649293097</v>
      </c>
    </row>
    <row r="152" spans="1:36" x14ac:dyDescent="0.2">
      <c r="A152" s="61">
        <v>33725</v>
      </c>
      <c r="B152" s="74">
        <v>14.404030799865723</v>
      </c>
      <c r="C152" s="58">
        <v>42.112387985681401</v>
      </c>
      <c r="D152" s="71" t="e">
        <f t="shared" si="62"/>
        <v>#VALUE!</v>
      </c>
      <c r="E152" s="76" t="s">
        <v>97</v>
      </c>
      <c r="F152" s="2">
        <f t="shared" si="92"/>
        <v>658.32512853511332</v>
      </c>
      <c r="G152" s="2">
        <f t="shared" si="93"/>
        <v>1.2676567932718399</v>
      </c>
      <c r="H152" s="2">
        <f t="shared" si="80"/>
        <v>637.15567198376982</v>
      </c>
      <c r="I152" s="2">
        <f t="shared" si="81"/>
        <v>632.05809934930255</v>
      </c>
      <c r="J152" s="2">
        <f t="shared" si="74"/>
        <v>5.0975726344672694</v>
      </c>
      <c r="K152" s="2">
        <f t="shared" si="75"/>
        <v>6.3652294277391093</v>
      </c>
      <c r="L152" s="2">
        <f t="shared" si="76"/>
        <v>19.094805117705164</v>
      </c>
      <c r="M152" s="2">
        <f t="shared" si="79"/>
        <v>-3.7939090828720121</v>
      </c>
      <c r="N152" s="2">
        <f t="shared" si="82"/>
        <v>15.300896034833151</v>
      </c>
      <c r="O152" s="2">
        <f t="shared" si="77"/>
        <v>12.191803954966355</v>
      </c>
      <c r="P152" s="2">
        <f t="shared" si="78"/>
        <v>3.1090920798667967</v>
      </c>
      <c r="Q152">
        <f t="shared" si="65"/>
        <v>21.685917257070905</v>
      </c>
      <c r="R152" s="13" t="e">
        <f t="shared" si="66"/>
        <v>#VALUE!</v>
      </c>
      <c r="S152" s="13" t="e">
        <f t="shared" si="67"/>
        <v>#VALUE!</v>
      </c>
      <c r="T152" s="13" t="e">
        <f t="shared" si="68"/>
        <v>#VALUE!</v>
      </c>
      <c r="U152" s="13" t="e">
        <f t="shared" si="83"/>
        <v>#VALUE!</v>
      </c>
      <c r="V152" s="13" t="e">
        <f t="shared" si="84"/>
        <v>#VALUE!</v>
      </c>
      <c r="W152" s="13" t="e">
        <f t="shared" si="85"/>
        <v>#VALUE!</v>
      </c>
      <c r="X152" s="13" t="e">
        <f t="shared" si="86"/>
        <v>#VALUE!</v>
      </c>
      <c r="Y152" s="13" t="e">
        <f t="shared" si="87"/>
        <v>#VALUE!</v>
      </c>
      <c r="Z152" s="13" t="e">
        <f t="shared" si="88"/>
        <v>#VALUE!</v>
      </c>
      <c r="AA152" s="13" t="e">
        <f t="shared" si="89"/>
        <v>#VALUE!</v>
      </c>
      <c r="AB152" s="13" t="e">
        <f t="shared" si="90"/>
        <v>#VALUE!</v>
      </c>
      <c r="AC152" s="13" t="e">
        <f t="shared" si="91"/>
        <v>#VALUE!</v>
      </c>
      <c r="AD152" s="13">
        <f t="shared" si="69"/>
        <v>14.404030799865723</v>
      </c>
      <c r="AE152" s="13">
        <f t="shared" si="70"/>
        <v>42.112387985681401</v>
      </c>
      <c r="AG152">
        <f t="shared" si="71"/>
        <v>1992</v>
      </c>
      <c r="AH152">
        <f t="shared" si="72"/>
        <v>0</v>
      </c>
      <c r="AI152" s="76" t="s">
        <v>97</v>
      </c>
      <c r="AJ152" s="2">
        <f t="shared" si="73"/>
        <v>21.685917257070905</v>
      </c>
    </row>
    <row r="153" spans="1:36" x14ac:dyDescent="0.2">
      <c r="A153" s="61">
        <v>33756</v>
      </c>
      <c r="B153" s="74">
        <v>8.2889833450317383</v>
      </c>
      <c r="C153" s="58">
        <v>19.804913364307101</v>
      </c>
      <c r="D153" s="71" t="e">
        <f t="shared" si="62"/>
        <v>#VALUE!</v>
      </c>
      <c r="E153" s="76" t="s">
        <v>97</v>
      </c>
      <c r="F153" s="2">
        <f t="shared" si="92"/>
        <v>639.65277650442101</v>
      </c>
      <c r="G153" s="2">
        <f t="shared" si="93"/>
        <v>0.69430618991327719</v>
      </c>
      <c r="H153" s="2">
        <f t="shared" si="80"/>
        <v>629.86221016393893</v>
      </c>
      <c r="I153" s="2">
        <f t="shared" si="81"/>
        <v>624.99143406893131</v>
      </c>
      <c r="J153" s="2">
        <f t="shared" si="74"/>
        <v>4.8707760950076135</v>
      </c>
      <c r="K153" s="2">
        <f t="shared" si="75"/>
        <v>5.5650822849208907</v>
      </c>
      <c r="L153" s="2">
        <f t="shared" si="76"/>
        <v>17.756886239887244</v>
      </c>
      <c r="M153" s="2">
        <f t="shared" si="79"/>
        <v>-3.5280806257911488</v>
      </c>
      <c r="N153" s="2">
        <f t="shared" si="82"/>
        <v>14.228805614096096</v>
      </c>
      <c r="O153" s="2">
        <f t="shared" si="77"/>
        <v>11.501307744114399</v>
      </c>
      <c r="P153" s="2">
        <f t="shared" si="78"/>
        <v>2.7274978699816974</v>
      </c>
      <c r="Q153">
        <f t="shared" si="65"/>
        <v>19.024297643122338</v>
      </c>
      <c r="R153" s="13" t="e">
        <f t="shared" si="66"/>
        <v>#VALUE!</v>
      </c>
      <c r="S153" s="13" t="e">
        <f t="shared" si="67"/>
        <v>#VALUE!</v>
      </c>
      <c r="T153" s="13" t="e">
        <f t="shared" si="68"/>
        <v>#VALUE!</v>
      </c>
      <c r="U153" s="13" t="e">
        <f t="shared" si="83"/>
        <v>#VALUE!</v>
      </c>
      <c r="V153" s="13" t="e">
        <f t="shared" si="84"/>
        <v>#VALUE!</v>
      </c>
      <c r="W153" s="13" t="e">
        <f t="shared" si="85"/>
        <v>#VALUE!</v>
      </c>
      <c r="X153" s="13" t="e">
        <f t="shared" si="86"/>
        <v>#VALUE!</v>
      </c>
      <c r="Y153" s="13" t="e">
        <f t="shared" si="87"/>
        <v>#VALUE!</v>
      </c>
      <c r="Z153" s="13" t="e">
        <f t="shared" si="88"/>
        <v>#VALUE!</v>
      </c>
      <c r="AA153" s="13" t="e">
        <f t="shared" si="89"/>
        <v>#VALUE!</v>
      </c>
      <c r="AB153" s="13" t="e">
        <f t="shared" si="90"/>
        <v>#VALUE!</v>
      </c>
      <c r="AC153" s="13" t="e">
        <f t="shared" si="91"/>
        <v>#VALUE!</v>
      </c>
      <c r="AD153" s="13">
        <f t="shared" si="69"/>
        <v>8.2889833450317383</v>
      </c>
      <c r="AE153" s="13">
        <f t="shared" si="70"/>
        <v>19.804913364307101</v>
      </c>
      <c r="AG153">
        <f t="shared" si="71"/>
        <v>1992</v>
      </c>
      <c r="AH153">
        <f t="shared" si="72"/>
        <v>0</v>
      </c>
      <c r="AI153" s="76" t="s">
        <v>97</v>
      </c>
      <c r="AJ153" s="2">
        <f t="shared" si="73"/>
        <v>19.024297643122338</v>
      </c>
    </row>
    <row r="154" spans="1:36" x14ac:dyDescent="0.2">
      <c r="A154" s="61">
        <v>33786</v>
      </c>
      <c r="B154" s="74">
        <v>0</v>
      </c>
      <c r="C154" s="58">
        <v>20.726248915428901</v>
      </c>
      <c r="D154" s="71" t="e">
        <f t="shared" si="62"/>
        <v>#VALUE!</v>
      </c>
      <c r="E154" s="76" t="s">
        <v>97</v>
      </c>
      <c r="F154" s="2">
        <f t="shared" si="92"/>
        <v>624.99143406893131</v>
      </c>
      <c r="G154" s="2">
        <f t="shared" si="93"/>
        <v>0</v>
      </c>
      <c r="H154" s="2">
        <f t="shared" si="80"/>
        <v>614.94477921046405</v>
      </c>
      <c r="I154" s="2">
        <f t="shared" si="81"/>
        <v>610.51456844795177</v>
      </c>
      <c r="J154" s="2">
        <f t="shared" si="74"/>
        <v>4.4302107625122744</v>
      </c>
      <c r="K154" s="2">
        <f t="shared" si="75"/>
        <v>4.4302107625122744</v>
      </c>
      <c r="L154" s="2">
        <f t="shared" si="76"/>
        <v>15.931518506626674</v>
      </c>
      <c r="M154" s="2">
        <f t="shared" si="79"/>
        <v>-3.1654019191947933</v>
      </c>
      <c r="N154" s="2">
        <f t="shared" si="82"/>
        <v>12.766116587431879</v>
      </c>
      <c r="O154" s="2">
        <f t="shared" si="77"/>
        <v>10.526423989186886</v>
      </c>
      <c r="P154" s="2">
        <f t="shared" si="78"/>
        <v>2.2396925982449924</v>
      </c>
      <c r="Q154">
        <f t="shared" si="65"/>
        <v>15.621855872758822</v>
      </c>
      <c r="R154" s="13" t="e">
        <f t="shared" si="66"/>
        <v>#VALUE!</v>
      </c>
      <c r="S154" s="13" t="e">
        <f t="shared" si="67"/>
        <v>#VALUE!</v>
      </c>
      <c r="T154" s="13" t="e">
        <f t="shared" si="68"/>
        <v>#VALUE!</v>
      </c>
      <c r="U154" s="13" t="e">
        <f t="shared" si="83"/>
        <v>#VALUE!</v>
      </c>
      <c r="V154" s="13" t="e">
        <f t="shared" si="84"/>
        <v>#VALUE!</v>
      </c>
      <c r="W154" s="13" t="e">
        <f t="shared" si="85"/>
        <v>#VALUE!</v>
      </c>
      <c r="X154" s="13" t="e">
        <f t="shared" si="86"/>
        <v>#VALUE!</v>
      </c>
      <c r="Y154" s="13" t="e">
        <f t="shared" si="87"/>
        <v>#VALUE!</v>
      </c>
      <c r="Z154" s="13" t="e">
        <f t="shared" si="88"/>
        <v>#VALUE!</v>
      </c>
      <c r="AA154" s="13" t="e">
        <f t="shared" si="89"/>
        <v>#VALUE!</v>
      </c>
      <c r="AB154" s="13" t="e">
        <f t="shared" si="90"/>
        <v>#VALUE!</v>
      </c>
      <c r="AC154" s="13" t="e">
        <f t="shared" si="91"/>
        <v>#VALUE!</v>
      </c>
      <c r="AD154" s="13">
        <f t="shared" si="69"/>
        <v>0</v>
      </c>
      <c r="AE154" s="13">
        <f t="shared" si="70"/>
        <v>20.726248915428901</v>
      </c>
      <c r="AG154">
        <f t="shared" si="71"/>
        <v>1992</v>
      </c>
      <c r="AH154">
        <f t="shared" si="72"/>
        <v>0</v>
      </c>
      <c r="AI154" s="76" t="s">
        <v>97</v>
      </c>
      <c r="AJ154" s="2">
        <f t="shared" si="73"/>
        <v>15.621855872758822</v>
      </c>
    </row>
    <row r="155" spans="1:36" x14ac:dyDescent="0.2">
      <c r="A155" s="61">
        <v>33817</v>
      </c>
      <c r="B155" s="74">
        <v>0</v>
      </c>
      <c r="C155" s="58">
        <v>18.3681263451764</v>
      </c>
      <c r="D155" s="71" t="e">
        <f t="shared" si="62"/>
        <v>#VALUE!</v>
      </c>
      <c r="E155" s="76" t="s">
        <v>97</v>
      </c>
      <c r="F155" s="2">
        <f t="shared" si="92"/>
        <v>610.51456844795177</v>
      </c>
      <c r="G155" s="2">
        <f t="shared" si="93"/>
        <v>0</v>
      </c>
      <c r="H155" s="2">
        <f t="shared" si="80"/>
        <v>601.77755728576506</v>
      </c>
      <c r="I155" s="2">
        <f t="shared" si="81"/>
        <v>597.71110553309984</v>
      </c>
      <c r="J155" s="2">
        <f t="shared" si="74"/>
        <v>4.0664517526652162</v>
      </c>
      <c r="K155" s="2">
        <f t="shared" si="75"/>
        <v>4.0664517526652162</v>
      </c>
      <c r="L155" s="2">
        <f t="shared" si="76"/>
        <v>14.592875741852103</v>
      </c>
      <c r="M155" s="2">
        <f t="shared" si="79"/>
        <v>-2.8994296344454682</v>
      </c>
      <c r="N155" s="2">
        <f t="shared" si="82"/>
        <v>11.693446107406634</v>
      </c>
      <c r="O155" s="2">
        <f t="shared" si="77"/>
        <v>9.7862050792382718</v>
      </c>
      <c r="P155" s="2">
        <f t="shared" si="78"/>
        <v>1.9072410281683634</v>
      </c>
      <c r="Q155">
        <f t="shared" si="65"/>
        <v>13.303006171474335</v>
      </c>
      <c r="R155" s="13" t="e">
        <f t="shared" si="66"/>
        <v>#VALUE!</v>
      </c>
      <c r="S155" s="13" t="e">
        <f t="shared" si="67"/>
        <v>#VALUE!</v>
      </c>
      <c r="T155" s="13" t="e">
        <f t="shared" si="68"/>
        <v>#VALUE!</v>
      </c>
      <c r="U155" s="13" t="e">
        <f t="shared" si="83"/>
        <v>#VALUE!</v>
      </c>
      <c r="V155" s="13" t="e">
        <f t="shared" si="84"/>
        <v>#VALUE!</v>
      </c>
      <c r="W155" s="13" t="e">
        <f t="shared" si="85"/>
        <v>#VALUE!</v>
      </c>
      <c r="X155" s="13" t="e">
        <f t="shared" si="86"/>
        <v>#VALUE!</v>
      </c>
      <c r="Y155" s="13" t="e">
        <f t="shared" si="87"/>
        <v>#VALUE!</v>
      </c>
      <c r="Z155" s="13" t="e">
        <f t="shared" si="88"/>
        <v>#VALUE!</v>
      </c>
      <c r="AA155" s="13" t="e">
        <f t="shared" si="89"/>
        <v>#VALUE!</v>
      </c>
      <c r="AB155" s="13" t="e">
        <f t="shared" si="90"/>
        <v>#VALUE!</v>
      </c>
      <c r="AC155" s="13" t="e">
        <f t="shared" si="91"/>
        <v>#VALUE!</v>
      </c>
      <c r="AD155" s="13">
        <f t="shared" si="69"/>
        <v>0</v>
      </c>
      <c r="AE155" s="13">
        <f t="shared" si="70"/>
        <v>18.3681263451764</v>
      </c>
      <c r="AG155">
        <f t="shared" si="71"/>
        <v>1992</v>
      </c>
      <c r="AH155">
        <f t="shared" si="72"/>
        <v>0</v>
      </c>
      <c r="AI155" s="76" t="s">
        <v>97</v>
      </c>
      <c r="AJ155" s="2">
        <f t="shared" si="73"/>
        <v>13.303006171474335</v>
      </c>
    </row>
    <row r="156" spans="1:36" x14ac:dyDescent="0.2">
      <c r="A156" s="61">
        <v>33848</v>
      </c>
      <c r="B156" s="74">
        <v>0.2910398542881012</v>
      </c>
      <c r="C156" s="58">
        <v>13.922559285405001</v>
      </c>
      <c r="D156" s="71" t="e">
        <f t="shared" si="62"/>
        <v>#VALUE!</v>
      </c>
      <c r="E156" s="76" t="s">
        <v>97</v>
      </c>
      <c r="F156" s="2">
        <f t="shared" si="92"/>
        <v>597.98059491215702</v>
      </c>
      <c r="G156" s="2">
        <f t="shared" si="93"/>
        <v>2.1550475230924349E-2</v>
      </c>
      <c r="H156" s="2">
        <f t="shared" si="80"/>
        <v>591.4633451251724</v>
      </c>
      <c r="I156" s="2">
        <f t="shared" si="81"/>
        <v>587.66601399303102</v>
      </c>
      <c r="J156" s="2">
        <f t="shared" si="74"/>
        <v>3.7973311321413803</v>
      </c>
      <c r="K156" s="2">
        <f t="shared" si="75"/>
        <v>3.8188816073723046</v>
      </c>
      <c r="L156" s="2">
        <f t="shared" si="76"/>
        <v>13.605086686610576</v>
      </c>
      <c r="M156" s="2">
        <f t="shared" si="79"/>
        <v>-2.7031677796875195</v>
      </c>
      <c r="N156" s="2">
        <f t="shared" si="82"/>
        <v>10.901918906923058</v>
      </c>
      <c r="O156" s="2">
        <f t="shared" si="77"/>
        <v>9.2256337275451905</v>
      </c>
      <c r="P156" s="2">
        <f t="shared" si="78"/>
        <v>1.6762851793778664</v>
      </c>
      <c r="Q156">
        <f t="shared" si="65"/>
        <v>11.692089126160617</v>
      </c>
      <c r="R156" s="13" t="e">
        <f t="shared" si="66"/>
        <v>#VALUE!</v>
      </c>
      <c r="S156" s="13" t="e">
        <f t="shared" si="67"/>
        <v>#VALUE!</v>
      </c>
      <c r="T156" s="13" t="e">
        <f t="shared" si="68"/>
        <v>#VALUE!</v>
      </c>
      <c r="U156" s="13" t="e">
        <f t="shared" si="83"/>
        <v>#VALUE!</v>
      </c>
      <c r="V156" s="13" t="e">
        <f t="shared" si="84"/>
        <v>#VALUE!</v>
      </c>
      <c r="W156" s="13" t="e">
        <f t="shared" si="85"/>
        <v>#VALUE!</v>
      </c>
      <c r="X156" s="13" t="e">
        <f t="shared" si="86"/>
        <v>#VALUE!</v>
      </c>
      <c r="Y156" s="13" t="e">
        <f t="shared" si="87"/>
        <v>#VALUE!</v>
      </c>
      <c r="Z156" s="13" t="e">
        <f t="shared" si="88"/>
        <v>#VALUE!</v>
      </c>
      <c r="AA156" s="13" t="e">
        <f t="shared" si="89"/>
        <v>#VALUE!</v>
      </c>
      <c r="AB156" s="13" t="e">
        <f t="shared" si="90"/>
        <v>#VALUE!</v>
      </c>
      <c r="AC156" s="13" t="e">
        <f t="shared" si="91"/>
        <v>#VALUE!</v>
      </c>
      <c r="AD156" s="13">
        <f t="shared" si="69"/>
        <v>0.2910398542881012</v>
      </c>
      <c r="AE156" s="13">
        <f t="shared" si="70"/>
        <v>13.922559285405001</v>
      </c>
      <c r="AG156">
        <f t="shared" si="71"/>
        <v>1992</v>
      </c>
      <c r="AH156">
        <f t="shared" si="72"/>
        <v>0</v>
      </c>
      <c r="AI156" s="76" t="s">
        <v>97</v>
      </c>
      <c r="AJ156" s="2">
        <f t="shared" si="73"/>
        <v>11.692089126160617</v>
      </c>
    </row>
    <row r="157" spans="1:36" x14ac:dyDescent="0.2">
      <c r="A157" s="61">
        <v>33878</v>
      </c>
      <c r="B157" s="74">
        <v>0.58475804328918457</v>
      </c>
      <c r="C157" s="58">
        <v>11.166592905109599</v>
      </c>
      <c r="D157" s="71" t="e">
        <f t="shared" si="62"/>
        <v>#VALUE!</v>
      </c>
      <c r="E157" s="76" t="s">
        <v>97</v>
      </c>
      <c r="F157" s="2">
        <f t="shared" si="92"/>
        <v>588.20889610870199</v>
      </c>
      <c r="G157" s="2">
        <f t="shared" si="93"/>
        <v>4.1875927618207243E-2</v>
      </c>
      <c r="H157" s="2">
        <f t="shared" si="80"/>
        <v>583.04931889013744</v>
      </c>
      <c r="I157" s="2">
        <f t="shared" si="81"/>
        <v>579.46157030431505</v>
      </c>
      <c r="J157" s="2">
        <f t="shared" si="74"/>
        <v>3.5877485858223963</v>
      </c>
      <c r="K157" s="2">
        <f t="shared" si="75"/>
        <v>3.6296245134406036</v>
      </c>
      <c r="L157" s="2">
        <f t="shared" si="76"/>
        <v>12.855258240985794</v>
      </c>
      <c r="M157" s="2">
        <f t="shared" si="79"/>
        <v>-2.554185848061838</v>
      </c>
      <c r="N157" s="2">
        <f t="shared" si="82"/>
        <v>10.301072392923956</v>
      </c>
      <c r="O157" s="2">
        <f t="shared" si="77"/>
        <v>8.791677317822078</v>
      </c>
      <c r="P157" s="2">
        <f t="shared" si="78"/>
        <v>1.5093950751018788</v>
      </c>
      <c r="Q157">
        <f t="shared" si="65"/>
        <v>10.528030648835603</v>
      </c>
      <c r="R157" s="13" t="e">
        <f t="shared" si="66"/>
        <v>#VALUE!</v>
      </c>
      <c r="S157" s="13" t="e">
        <f t="shared" si="67"/>
        <v>#VALUE!</v>
      </c>
      <c r="T157" s="13" t="e">
        <f t="shared" si="68"/>
        <v>#VALUE!</v>
      </c>
      <c r="U157" s="13" t="e">
        <f t="shared" si="83"/>
        <v>#VALUE!</v>
      </c>
      <c r="V157" s="13" t="e">
        <f t="shared" si="84"/>
        <v>#VALUE!</v>
      </c>
      <c r="W157" s="13" t="e">
        <f t="shared" si="85"/>
        <v>#VALUE!</v>
      </c>
      <c r="X157" s="13" t="e">
        <f t="shared" si="86"/>
        <v>#VALUE!</v>
      </c>
      <c r="Y157" s="13" t="e">
        <f t="shared" si="87"/>
        <v>#VALUE!</v>
      </c>
      <c r="Z157" s="13" t="e">
        <f t="shared" si="88"/>
        <v>#VALUE!</v>
      </c>
      <c r="AA157" s="13" t="e">
        <f t="shared" si="89"/>
        <v>#VALUE!</v>
      </c>
      <c r="AB157" s="13" t="e">
        <f t="shared" si="90"/>
        <v>#VALUE!</v>
      </c>
      <c r="AC157" s="13" t="e">
        <f t="shared" si="91"/>
        <v>#VALUE!</v>
      </c>
      <c r="AD157" s="13">
        <f t="shared" si="69"/>
        <v>0.58475804328918457</v>
      </c>
      <c r="AE157" s="13">
        <f t="shared" si="70"/>
        <v>11.166592905109599</v>
      </c>
      <c r="AG157">
        <f t="shared" si="71"/>
        <v>1992</v>
      </c>
      <c r="AH157">
        <f t="shared" si="72"/>
        <v>1</v>
      </c>
      <c r="AI157" s="76" t="s">
        <v>97</v>
      </c>
      <c r="AJ157" s="2">
        <f t="shared" si="73"/>
        <v>10.528030648835603</v>
      </c>
    </row>
    <row r="158" spans="1:36" x14ac:dyDescent="0.2">
      <c r="A158" s="61">
        <v>33909</v>
      </c>
      <c r="B158" s="74">
        <v>43.035999298095703</v>
      </c>
      <c r="C158" s="58">
        <v>17.785921509445199</v>
      </c>
      <c r="D158" s="71" t="e">
        <f t="shared" si="62"/>
        <v>#VALUE!</v>
      </c>
      <c r="E158" s="76" t="s">
        <v>97</v>
      </c>
      <c r="F158" s="2">
        <f t="shared" si="92"/>
        <v>619.2930008990138</v>
      </c>
      <c r="G158" s="2">
        <f t="shared" si="93"/>
        <v>3.2045687033969443</v>
      </c>
      <c r="H158" s="2">
        <f t="shared" si="80"/>
        <v>610.72927122511089</v>
      </c>
      <c r="I158" s="2">
        <f t="shared" si="81"/>
        <v>606.41803247103962</v>
      </c>
      <c r="J158" s="2">
        <f t="shared" si="74"/>
        <v>4.3112387540712689</v>
      </c>
      <c r="K158" s="2">
        <f t="shared" si="75"/>
        <v>7.5158074574682132</v>
      </c>
      <c r="L158" s="2">
        <f t="shared" si="76"/>
        <v>16.307484775290291</v>
      </c>
      <c r="M158" s="2">
        <f t="shared" si="79"/>
        <v>-3.2401019139181657</v>
      </c>
      <c r="N158" s="2">
        <f t="shared" si="82"/>
        <v>13.067382861372126</v>
      </c>
      <c r="O158" s="2">
        <f t="shared" si="77"/>
        <v>10.730409944610463</v>
      </c>
      <c r="P158" s="2">
        <f t="shared" si="78"/>
        <v>2.3369729167616633</v>
      </c>
      <c r="Q158">
        <f t="shared" si="65"/>
        <v>16.300386094412602</v>
      </c>
      <c r="R158" s="13" t="e">
        <f t="shared" si="66"/>
        <v>#VALUE!</v>
      </c>
      <c r="S158" s="13" t="e">
        <f t="shared" si="67"/>
        <v>#VALUE!</v>
      </c>
      <c r="T158" s="13" t="e">
        <f t="shared" si="68"/>
        <v>#VALUE!</v>
      </c>
      <c r="U158" s="13" t="e">
        <f t="shared" si="83"/>
        <v>#VALUE!</v>
      </c>
      <c r="V158" s="13" t="e">
        <f t="shared" si="84"/>
        <v>#VALUE!</v>
      </c>
      <c r="W158" s="13" t="e">
        <f t="shared" si="85"/>
        <v>#VALUE!</v>
      </c>
      <c r="X158" s="13" t="e">
        <f t="shared" si="86"/>
        <v>#VALUE!</v>
      </c>
      <c r="Y158" s="13" t="e">
        <f t="shared" si="87"/>
        <v>#VALUE!</v>
      </c>
      <c r="Z158" s="13" t="e">
        <f t="shared" si="88"/>
        <v>#VALUE!</v>
      </c>
      <c r="AA158" s="13" t="e">
        <f t="shared" si="89"/>
        <v>#VALUE!</v>
      </c>
      <c r="AB158" s="13" t="e">
        <f t="shared" si="90"/>
        <v>#VALUE!</v>
      </c>
      <c r="AC158" s="13" t="e">
        <f t="shared" si="91"/>
        <v>#VALUE!</v>
      </c>
      <c r="AD158" s="13">
        <f t="shared" si="69"/>
        <v>43.035999298095703</v>
      </c>
      <c r="AE158" s="13">
        <f t="shared" si="70"/>
        <v>17.785921509445199</v>
      </c>
      <c r="AG158">
        <f t="shared" si="71"/>
        <v>1992</v>
      </c>
      <c r="AH158">
        <f t="shared" si="72"/>
        <v>1</v>
      </c>
      <c r="AI158" s="76" t="s">
        <v>97</v>
      </c>
      <c r="AJ158" s="2">
        <f t="shared" si="73"/>
        <v>16.300386094412602</v>
      </c>
    </row>
    <row r="159" spans="1:36" x14ac:dyDescent="0.2">
      <c r="A159" s="61">
        <v>33939</v>
      </c>
      <c r="B159" s="74">
        <v>76.602706909179688</v>
      </c>
      <c r="C159" s="58">
        <v>10.910185320195801</v>
      </c>
      <c r="D159" s="71" t="e">
        <f t="shared" si="62"/>
        <v>#VALUE!</v>
      </c>
      <c r="E159" s="76" t="s">
        <v>97</v>
      </c>
      <c r="F159" s="2">
        <f t="shared" si="92"/>
        <v>676.48208821596802</v>
      </c>
      <c r="G159" s="2">
        <f t="shared" si="93"/>
        <v>6.5386511642512914</v>
      </c>
      <c r="H159" s="2">
        <f t="shared" si="80"/>
        <v>670.81732083661882</v>
      </c>
      <c r="I159" s="2">
        <f t="shared" si="81"/>
        <v>664.57068935901395</v>
      </c>
      <c r="J159" s="2">
        <f t="shared" si="74"/>
        <v>6.2466314776048648</v>
      </c>
      <c r="K159" s="2">
        <f t="shared" si="75"/>
        <v>12.785282641856156</v>
      </c>
      <c r="L159" s="2">
        <f t="shared" si="76"/>
        <v>23.515692586466621</v>
      </c>
      <c r="M159" s="2">
        <f t="shared" si="79"/>
        <v>-4.6722864749794253</v>
      </c>
      <c r="N159" s="2">
        <f t="shared" si="82"/>
        <v>18.843406111487194</v>
      </c>
      <c r="O159" s="2">
        <f t="shared" si="77"/>
        <v>14.339872190332816</v>
      </c>
      <c r="P159" s="2">
        <f t="shared" si="78"/>
        <v>4.5035339211543777</v>
      </c>
      <c r="Q159">
        <f t="shared" si="65"/>
        <v>31.412149100051785</v>
      </c>
      <c r="R159" s="13" t="e">
        <f t="shared" si="66"/>
        <v>#VALUE!</v>
      </c>
      <c r="S159" s="13" t="e">
        <f t="shared" si="67"/>
        <v>#VALUE!</v>
      </c>
      <c r="T159" s="13" t="e">
        <f t="shared" si="68"/>
        <v>#VALUE!</v>
      </c>
      <c r="U159" s="13" t="e">
        <f t="shared" si="83"/>
        <v>#VALUE!</v>
      </c>
      <c r="V159" s="13" t="e">
        <f t="shared" si="84"/>
        <v>#VALUE!</v>
      </c>
      <c r="W159" s="13" t="e">
        <f t="shared" si="85"/>
        <v>#VALUE!</v>
      </c>
      <c r="X159" s="13" t="e">
        <f t="shared" si="86"/>
        <v>#VALUE!</v>
      </c>
      <c r="Y159" s="13" t="e">
        <f t="shared" si="87"/>
        <v>#VALUE!</v>
      </c>
      <c r="Z159" s="13" t="e">
        <f t="shared" si="88"/>
        <v>#VALUE!</v>
      </c>
      <c r="AA159" s="13" t="e">
        <f t="shared" si="89"/>
        <v>#VALUE!</v>
      </c>
      <c r="AB159" s="13" t="e">
        <f t="shared" si="90"/>
        <v>#VALUE!</v>
      </c>
      <c r="AC159" s="13" t="e">
        <f t="shared" si="91"/>
        <v>#VALUE!</v>
      </c>
      <c r="AD159" s="13">
        <f t="shared" si="69"/>
        <v>76.602706909179688</v>
      </c>
      <c r="AE159" s="13">
        <f t="shared" si="70"/>
        <v>10.910185320195801</v>
      </c>
      <c r="AG159">
        <f t="shared" si="71"/>
        <v>1992</v>
      </c>
      <c r="AH159">
        <f t="shared" si="72"/>
        <v>1</v>
      </c>
      <c r="AI159" s="76" t="s">
        <v>97</v>
      </c>
      <c r="AJ159" s="2">
        <f t="shared" si="73"/>
        <v>31.412149100051785</v>
      </c>
    </row>
    <row r="160" spans="1:36" x14ac:dyDescent="0.2">
      <c r="A160" s="61">
        <v>33970</v>
      </c>
      <c r="B160" s="74">
        <v>19.053197860717773</v>
      </c>
      <c r="C160" s="58">
        <v>18.1705701422601</v>
      </c>
      <c r="D160" s="71" t="e">
        <f t="shared" si="62"/>
        <v>#VALUE!</v>
      </c>
      <c r="E160" s="76" t="s">
        <v>97</v>
      </c>
      <c r="F160" s="2">
        <f t="shared" si="92"/>
        <v>681.83485043243422</v>
      </c>
      <c r="G160" s="2">
        <f t="shared" si="93"/>
        <v>1.7890367872975048</v>
      </c>
      <c r="H160" s="2">
        <f t="shared" si="80"/>
        <v>672.36093956906006</v>
      </c>
      <c r="I160" s="2">
        <f t="shared" si="81"/>
        <v>666.05742003823877</v>
      </c>
      <c r="J160" s="2">
        <f t="shared" si="74"/>
        <v>6.3035195308212906</v>
      </c>
      <c r="K160" s="2">
        <f t="shared" si="75"/>
        <v>8.0925563181187954</v>
      </c>
      <c r="L160" s="2">
        <f t="shared" si="76"/>
        <v>22.432428508451611</v>
      </c>
      <c r="M160" s="2">
        <f t="shared" si="79"/>
        <v>-4.4570548766784084</v>
      </c>
      <c r="N160" s="2">
        <f t="shared" si="82"/>
        <v>17.975373631773202</v>
      </c>
      <c r="O160" s="2">
        <f t="shared" si="77"/>
        <v>13.831577428529545</v>
      </c>
      <c r="P160" s="2">
        <f t="shared" si="78"/>
        <v>4.1437962032436557</v>
      </c>
      <c r="Q160">
        <f t="shared" si="65"/>
        <v>28.902978517624497</v>
      </c>
      <c r="R160" s="13" t="e">
        <f t="shared" si="66"/>
        <v>#VALUE!</v>
      </c>
      <c r="S160" s="13" t="e">
        <f t="shared" si="67"/>
        <v>#VALUE!</v>
      </c>
      <c r="T160" s="13" t="e">
        <f t="shared" si="68"/>
        <v>#VALUE!</v>
      </c>
      <c r="U160" s="13" t="e">
        <f t="shared" si="83"/>
        <v>#VALUE!</v>
      </c>
      <c r="V160" s="13" t="e">
        <f t="shared" si="84"/>
        <v>#VALUE!</v>
      </c>
      <c r="W160" s="13" t="e">
        <f t="shared" si="85"/>
        <v>#VALUE!</v>
      </c>
      <c r="X160" s="13" t="e">
        <f t="shared" si="86"/>
        <v>#VALUE!</v>
      </c>
      <c r="Y160" s="13" t="e">
        <f t="shared" si="87"/>
        <v>#VALUE!</v>
      </c>
      <c r="Z160" s="13" t="e">
        <f t="shared" si="88"/>
        <v>#VALUE!</v>
      </c>
      <c r="AA160" s="13" t="e">
        <f t="shared" si="89"/>
        <v>#VALUE!</v>
      </c>
      <c r="AB160" s="13" t="e">
        <f t="shared" si="90"/>
        <v>#VALUE!</v>
      </c>
      <c r="AC160" s="13" t="e">
        <f t="shared" si="91"/>
        <v>#VALUE!</v>
      </c>
      <c r="AD160" s="13">
        <f t="shared" si="69"/>
        <v>19.053197860717773</v>
      </c>
      <c r="AE160" s="13">
        <f t="shared" si="70"/>
        <v>18.1705701422601</v>
      </c>
      <c r="AG160">
        <f t="shared" si="71"/>
        <v>1993</v>
      </c>
      <c r="AH160">
        <f t="shared" si="72"/>
        <v>0</v>
      </c>
      <c r="AI160" s="76" t="s">
        <v>97</v>
      </c>
      <c r="AJ160" s="2">
        <f t="shared" si="73"/>
        <v>28.902978517624497</v>
      </c>
    </row>
    <row r="161" spans="1:36" x14ac:dyDescent="0.2">
      <c r="A161" s="61">
        <v>34001</v>
      </c>
      <c r="B161" s="74">
        <v>34.779842376708984</v>
      </c>
      <c r="C161" s="58">
        <v>29.301257532559202</v>
      </c>
      <c r="D161" s="71" t="e">
        <f t="shared" si="62"/>
        <v>#VALUE!</v>
      </c>
      <c r="E161" s="76" t="s">
        <v>97</v>
      </c>
      <c r="F161" s="2">
        <f t="shared" si="92"/>
        <v>697.48728401540222</v>
      </c>
      <c r="G161" s="2">
        <f t="shared" si="93"/>
        <v>3.3499783995455346</v>
      </c>
      <c r="H161" s="2">
        <f t="shared" si="80"/>
        <v>681.97813095898914</v>
      </c>
      <c r="I161" s="2">
        <f t="shared" si="81"/>
        <v>675.31155332318212</v>
      </c>
      <c r="J161" s="2">
        <f t="shared" si="74"/>
        <v>6.6665776358070161</v>
      </c>
      <c r="K161" s="2">
        <f t="shared" si="75"/>
        <v>10.016556035352551</v>
      </c>
      <c r="L161" s="2">
        <f t="shared" si="76"/>
        <v>23.848133463882096</v>
      </c>
      <c r="M161" s="2">
        <f t="shared" si="79"/>
        <v>-4.738338495755225</v>
      </c>
      <c r="N161" s="2">
        <f t="shared" si="82"/>
        <v>19.10979496812687</v>
      </c>
      <c r="O161" s="2">
        <f t="shared" si="77"/>
        <v>14.493624949345012</v>
      </c>
      <c r="P161" s="2">
        <f t="shared" si="78"/>
        <v>4.6161700187818573</v>
      </c>
      <c r="Q161">
        <f t="shared" si="65"/>
        <v>32.197785881003455</v>
      </c>
      <c r="R161" s="13" t="e">
        <f t="shared" si="66"/>
        <v>#VALUE!</v>
      </c>
      <c r="S161" s="13" t="e">
        <f t="shared" si="67"/>
        <v>#VALUE!</v>
      </c>
      <c r="T161" s="13" t="e">
        <f t="shared" si="68"/>
        <v>#VALUE!</v>
      </c>
      <c r="U161" s="13" t="e">
        <f t="shared" si="83"/>
        <v>#VALUE!</v>
      </c>
      <c r="V161" s="13" t="e">
        <f t="shared" si="84"/>
        <v>#VALUE!</v>
      </c>
      <c r="W161" s="13" t="e">
        <f t="shared" si="85"/>
        <v>#VALUE!</v>
      </c>
      <c r="X161" s="13" t="e">
        <f t="shared" si="86"/>
        <v>#VALUE!</v>
      </c>
      <c r="Y161" s="13" t="e">
        <f t="shared" si="87"/>
        <v>#VALUE!</v>
      </c>
      <c r="Z161" s="13" t="e">
        <f t="shared" si="88"/>
        <v>#VALUE!</v>
      </c>
      <c r="AA161" s="13" t="e">
        <f t="shared" si="89"/>
        <v>#VALUE!</v>
      </c>
      <c r="AB161" s="13" t="e">
        <f t="shared" si="90"/>
        <v>#VALUE!</v>
      </c>
      <c r="AC161" s="13" t="e">
        <f t="shared" si="91"/>
        <v>#VALUE!</v>
      </c>
      <c r="AD161" s="13">
        <f t="shared" si="69"/>
        <v>34.779842376708984</v>
      </c>
      <c r="AE161" s="13">
        <f t="shared" si="70"/>
        <v>29.301257532559202</v>
      </c>
      <c r="AG161">
        <f t="shared" si="71"/>
        <v>1993</v>
      </c>
      <c r="AH161">
        <f t="shared" si="72"/>
        <v>0</v>
      </c>
      <c r="AI161" s="76" t="s">
        <v>97</v>
      </c>
      <c r="AJ161" s="2">
        <f t="shared" si="73"/>
        <v>32.197785881003455</v>
      </c>
    </row>
    <row r="162" spans="1:36" x14ac:dyDescent="0.2">
      <c r="A162" s="61">
        <v>34029</v>
      </c>
      <c r="B162" s="74">
        <v>27.037546157836914</v>
      </c>
      <c r="C162" s="58">
        <v>50.342638791770099</v>
      </c>
      <c r="D162" s="71" t="e">
        <f t="shared" si="62"/>
        <v>#VALUE!</v>
      </c>
      <c r="E162" s="76" t="s">
        <v>97</v>
      </c>
      <c r="F162" s="2">
        <f t="shared" si="92"/>
        <v>699.70113622577128</v>
      </c>
      <c r="G162" s="2">
        <f t="shared" si="93"/>
        <v>2.6479632552477597</v>
      </c>
      <c r="H162" s="2">
        <f t="shared" si="80"/>
        <v>673.16056390017684</v>
      </c>
      <c r="I162" s="2">
        <f t="shared" si="81"/>
        <v>666.82742580627678</v>
      </c>
      <c r="J162" s="2">
        <f t="shared" si="74"/>
        <v>6.333138093900061</v>
      </c>
      <c r="K162" s="2">
        <f t="shared" si="75"/>
        <v>8.9811013491478207</v>
      </c>
      <c r="L162" s="2">
        <f t="shared" si="76"/>
        <v>23.474726298492833</v>
      </c>
      <c r="M162" s="2">
        <f t="shared" si="79"/>
        <v>-4.6641469642026854</v>
      </c>
      <c r="N162" s="2">
        <f t="shared" si="82"/>
        <v>18.810579334290146</v>
      </c>
      <c r="O162" s="2">
        <f t="shared" si="77"/>
        <v>14.320853489353105</v>
      </c>
      <c r="P162" s="2">
        <f t="shared" si="78"/>
        <v>4.4897258449370412</v>
      </c>
      <c r="Q162">
        <f t="shared" si="65"/>
        <v>31.315837768435863</v>
      </c>
      <c r="R162" s="13" t="e">
        <f t="shared" si="66"/>
        <v>#VALUE!</v>
      </c>
      <c r="S162" s="13" t="e">
        <f t="shared" si="67"/>
        <v>#VALUE!</v>
      </c>
      <c r="T162" s="13" t="e">
        <f t="shared" si="68"/>
        <v>#VALUE!</v>
      </c>
      <c r="U162" s="13" t="e">
        <f t="shared" si="83"/>
        <v>#VALUE!</v>
      </c>
      <c r="V162" s="13" t="e">
        <f t="shared" si="84"/>
        <v>#VALUE!</v>
      </c>
      <c r="W162" s="13" t="e">
        <f t="shared" si="85"/>
        <v>#VALUE!</v>
      </c>
      <c r="X162" s="13" t="e">
        <f t="shared" si="86"/>
        <v>#VALUE!</v>
      </c>
      <c r="Y162" s="13" t="e">
        <f t="shared" si="87"/>
        <v>#VALUE!</v>
      </c>
      <c r="Z162" s="13" t="e">
        <f t="shared" si="88"/>
        <v>#VALUE!</v>
      </c>
      <c r="AA162" s="13" t="e">
        <f t="shared" si="89"/>
        <v>#VALUE!</v>
      </c>
      <c r="AB162" s="13" t="e">
        <f t="shared" si="90"/>
        <v>#VALUE!</v>
      </c>
      <c r="AC162" s="13" t="e">
        <f t="shared" si="91"/>
        <v>#VALUE!</v>
      </c>
      <c r="AD162" s="13">
        <f t="shared" si="69"/>
        <v>27.037546157836914</v>
      </c>
      <c r="AE162" s="13">
        <f t="shared" si="70"/>
        <v>50.342638791770099</v>
      </c>
      <c r="AG162">
        <f t="shared" si="71"/>
        <v>1993</v>
      </c>
      <c r="AH162">
        <f t="shared" si="72"/>
        <v>0</v>
      </c>
      <c r="AI162" s="76" t="s">
        <v>97</v>
      </c>
      <c r="AJ162" s="2">
        <f t="shared" si="73"/>
        <v>31.315837768435863</v>
      </c>
    </row>
    <row r="163" spans="1:36" x14ac:dyDescent="0.2">
      <c r="A163" s="61">
        <v>34060</v>
      </c>
      <c r="B163" s="74">
        <v>2.8588583469390869</v>
      </c>
      <c r="C163" s="58">
        <v>63.9230028999064</v>
      </c>
      <c r="D163" s="71" t="e">
        <f t="shared" si="62"/>
        <v>#VALUE!</v>
      </c>
      <c r="E163" s="76" t="s">
        <v>97</v>
      </c>
      <c r="F163" s="2">
        <f t="shared" si="92"/>
        <v>669.42190065046645</v>
      </c>
      <c r="G163" s="2">
        <f t="shared" si="93"/>
        <v>0.26438350274941058</v>
      </c>
      <c r="H163" s="2">
        <f t="shared" si="80"/>
        <v>637.06624986774227</v>
      </c>
      <c r="I163" s="2">
        <f t="shared" si="81"/>
        <v>631.97150418632305</v>
      </c>
      <c r="J163" s="2">
        <f t="shared" si="74"/>
        <v>5.0947456814192265</v>
      </c>
      <c r="K163" s="2">
        <f t="shared" si="75"/>
        <v>5.359129184168637</v>
      </c>
      <c r="L163" s="2">
        <f t="shared" si="76"/>
        <v>19.679982673521742</v>
      </c>
      <c r="M163" s="2">
        <f t="shared" si="79"/>
        <v>-3.9101768546780105</v>
      </c>
      <c r="N163" s="2">
        <f t="shared" si="82"/>
        <v>15.769805818843732</v>
      </c>
      <c r="O163" s="2">
        <f t="shared" si="77"/>
        <v>12.487670238892306</v>
      </c>
      <c r="P163" s="2">
        <f t="shared" si="78"/>
        <v>3.2821355799514262</v>
      </c>
      <c r="Q163">
        <f t="shared" si="65"/>
        <v>22.892895670161195</v>
      </c>
      <c r="R163" s="13" t="e">
        <f t="shared" si="66"/>
        <v>#VALUE!</v>
      </c>
      <c r="S163" s="13" t="e">
        <f t="shared" si="67"/>
        <v>#VALUE!</v>
      </c>
      <c r="T163" s="13" t="e">
        <f t="shared" si="68"/>
        <v>#VALUE!</v>
      </c>
      <c r="U163" s="13" t="e">
        <f t="shared" si="83"/>
        <v>#VALUE!</v>
      </c>
      <c r="V163" s="13" t="e">
        <f t="shared" si="84"/>
        <v>#VALUE!</v>
      </c>
      <c r="W163" s="13" t="e">
        <f t="shared" si="85"/>
        <v>#VALUE!</v>
      </c>
      <c r="X163" s="13" t="e">
        <f t="shared" si="86"/>
        <v>#VALUE!</v>
      </c>
      <c r="Y163" s="13" t="e">
        <f t="shared" si="87"/>
        <v>#VALUE!</v>
      </c>
      <c r="Z163" s="13" t="e">
        <f t="shared" si="88"/>
        <v>#VALUE!</v>
      </c>
      <c r="AA163" s="13" t="e">
        <f t="shared" si="89"/>
        <v>#VALUE!</v>
      </c>
      <c r="AB163" s="13" t="e">
        <f t="shared" si="90"/>
        <v>#VALUE!</v>
      </c>
      <c r="AC163" s="13" t="e">
        <f t="shared" si="91"/>
        <v>#VALUE!</v>
      </c>
      <c r="AD163" s="13">
        <f t="shared" si="69"/>
        <v>2.8588583469390869</v>
      </c>
      <c r="AE163" s="13">
        <f t="shared" si="70"/>
        <v>63.9230028999064</v>
      </c>
      <c r="AG163">
        <f t="shared" si="71"/>
        <v>1993</v>
      </c>
      <c r="AH163">
        <f t="shared" si="72"/>
        <v>0</v>
      </c>
      <c r="AI163" s="76" t="s">
        <v>97</v>
      </c>
      <c r="AJ163" s="2">
        <f t="shared" si="73"/>
        <v>22.892895670161195</v>
      </c>
    </row>
    <row r="164" spans="1:36" x14ac:dyDescent="0.2">
      <c r="A164" s="61">
        <v>34090</v>
      </c>
      <c r="B164" s="74">
        <v>25.521875381469727</v>
      </c>
      <c r="C164" s="58">
        <v>42.112387985681401</v>
      </c>
      <c r="D164" s="71" t="e">
        <f t="shared" si="62"/>
        <v>#VALUE!</v>
      </c>
      <c r="E164" s="76" t="s">
        <v>97</v>
      </c>
      <c r="F164" s="2">
        <f t="shared" si="92"/>
        <v>655.30266372359029</v>
      </c>
      <c r="G164" s="2">
        <f t="shared" si="93"/>
        <v>2.1907158442024866</v>
      </c>
      <c r="H164" s="2">
        <f t="shared" si="80"/>
        <v>634.21389898214795</v>
      </c>
      <c r="I164" s="2">
        <f t="shared" si="81"/>
        <v>629.20872078406455</v>
      </c>
      <c r="J164" s="2">
        <f t="shared" si="74"/>
        <v>5.0051781980833994</v>
      </c>
      <c r="K164" s="2">
        <f t="shared" si="75"/>
        <v>7.1958940422858859</v>
      </c>
      <c r="L164" s="2">
        <f t="shared" si="76"/>
        <v>19.683564281178192</v>
      </c>
      <c r="M164" s="2">
        <f t="shared" si="79"/>
        <v>-3.9108884772232697</v>
      </c>
      <c r="N164" s="2">
        <f t="shared" si="82"/>
        <v>15.772675803954922</v>
      </c>
      <c r="O164" s="2">
        <f t="shared" si="77"/>
        <v>12.489469827960074</v>
      </c>
      <c r="P164" s="2">
        <f t="shared" si="78"/>
        <v>3.2832059759948478</v>
      </c>
      <c r="Q164">
        <f t="shared" si="65"/>
        <v>22.900361682564064</v>
      </c>
      <c r="R164" s="13" t="e">
        <f t="shared" si="66"/>
        <v>#VALUE!</v>
      </c>
      <c r="S164" s="13" t="e">
        <f t="shared" si="67"/>
        <v>#VALUE!</v>
      </c>
      <c r="T164" s="13" t="e">
        <f t="shared" si="68"/>
        <v>#VALUE!</v>
      </c>
      <c r="U164" s="13" t="e">
        <f t="shared" si="83"/>
        <v>#VALUE!</v>
      </c>
      <c r="V164" s="13" t="e">
        <f t="shared" si="84"/>
        <v>#VALUE!</v>
      </c>
      <c r="W164" s="13" t="e">
        <f t="shared" si="85"/>
        <v>#VALUE!</v>
      </c>
      <c r="X164" s="13" t="e">
        <f t="shared" si="86"/>
        <v>#VALUE!</v>
      </c>
      <c r="Y164" s="13" t="e">
        <f t="shared" si="87"/>
        <v>#VALUE!</v>
      </c>
      <c r="Z164" s="13" t="e">
        <f t="shared" si="88"/>
        <v>#VALUE!</v>
      </c>
      <c r="AA164" s="13" t="e">
        <f t="shared" si="89"/>
        <v>#VALUE!</v>
      </c>
      <c r="AB164" s="13" t="e">
        <f t="shared" si="90"/>
        <v>#VALUE!</v>
      </c>
      <c r="AC164" s="13" t="e">
        <f t="shared" si="91"/>
        <v>#VALUE!</v>
      </c>
      <c r="AD164" s="13">
        <f t="shared" si="69"/>
        <v>25.521875381469727</v>
      </c>
      <c r="AE164" s="13">
        <f t="shared" si="70"/>
        <v>42.112387985681401</v>
      </c>
      <c r="AG164">
        <f t="shared" si="71"/>
        <v>1993</v>
      </c>
      <c r="AH164">
        <f t="shared" si="72"/>
        <v>0</v>
      </c>
      <c r="AI164" s="76" t="s">
        <v>97</v>
      </c>
      <c r="AJ164" s="2">
        <f t="shared" si="73"/>
        <v>22.900361682564064</v>
      </c>
    </row>
    <row r="165" spans="1:36" x14ac:dyDescent="0.2">
      <c r="A165" s="61">
        <v>34121</v>
      </c>
      <c r="B165" s="74">
        <v>0.20127688348293304</v>
      </c>
      <c r="C165" s="58">
        <v>19.804913364307101</v>
      </c>
      <c r="D165" s="71" t="e">
        <f t="shared" si="62"/>
        <v>#VALUE!</v>
      </c>
      <c r="E165" s="76" t="s">
        <v>97</v>
      </c>
      <c r="F165" s="2">
        <f t="shared" si="92"/>
        <v>629.39348425509434</v>
      </c>
      <c r="G165" s="2">
        <f t="shared" si="93"/>
        <v>1.6513412453150522E-2</v>
      </c>
      <c r="H165" s="2">
        <f t="shared" si="80"/>
        <v>619.73402678078003</v>
      </c>
      <c r="I165" s="2">
        <f t="shared" si="81"/>
        <v>615.16572615592509</v>
      </c>
      <c r="J165" s="2">
        <f t="shared" si="74"/>
        <v>4.5683006248549418</v>
      </c>
      <c r="K165" s="2">
        <f t="shared" si="75"/>
        <v>4.5848140373080923</v>
      </c>
      <c r="L165" s="2">
        <f t="shared" si="76"/>
        <v>17.074283865268164</v>
      </c>
      <c r="M165" s="2">
        <f t="shared" si="79"/>
        <v>-3.3924557093233672</v>
      </c>
      <c r="N165" s="2">
        <f t="shared" si="82"/>
        <v>13.681828155944798</v>
      </c>
      <c r="O165" s="2">
        <f t="shared" si="77"/>
        <v>11.141277434366362</v>
      </c>
      <c r="P165" s="2">
        <f t="shared" si="78"/>
        <v>2.5405507215784353</v>
      </c>
      <c r="Q165">
        <f t="shared" si="65"/>
        <v>17.720341283009589</v>
      </c>
      <c r="R165" s="13" t="e">
        <f t="shared" si="66"/>
        <v>#VALUE!</v>
      </c>
      <c r="S165" s="13" t="e">
        <f t="shared" si="67"/>
        <v>#VALUE!</v>
      </c>
      <c r="T165" s="13" t="e">
        <f t="shared" si="68"/>
        <v>#VALUE!</v>
      </c>
      <c r="U165" s="13" t="e">
        <f t="shared" si="83"/>
        <v>#VALUE!</v>
      </c>
      <c r="V165" s="13" t="e">
        <f t="shared" si="84"/>
        <v>#VALUE!</v>
      </c>
      <c r="W165" s="13" t="e">
        <f t="shared" si="85"/>
        <v>#VALUE!</v>
      </c>
      <c r="X165" s="13" t="e">
        <f t="shared" si="86"/>
        <v>#VALUE!</v>
      </c>
      <c r="Y165" s="13" t="e">
        <f t="shared" si="87"/>
        <v>#VALUE!</v>
      </c>
      <c r="Z165" s="13" t="e">
        <f t="shared" si="88"/>
        <v>#VALUE!</v>
      </c>
      <c r="AA165" s="13" t="e">
        <f t="shared" si="89"/>
        <v>#VALUE!</v>
      </c>
      <c r="AB165" s="13" t="e">
        <f t="shared" si="90"/>
        <v>#VALUE!</v>
      </c>
      <c r="AC165" s="13" t="e">
        <f t="shared" si="91"/>
        <v>#VALUE!</v>
      </c>
      <c r="AD165" s="13">
        <f t="shared" si="69"/>
        <v>0.20127688348293304</v>
      </c>
      <c r="AE165" s="13">
        <f t="shared" si="70"/>
        <v>19.804913364307101</v>
      </c>
      <c r="AG165">
        <f t="shared" si="71"/>
        <v>1993</v>
      </c>
      <c r="AH165">
        <f t="shared" si="72"/>
        <v>0</v>
      </c>
      <c r="AI165" s="76" t="s">
        <v>97</v>
      </c>
      <c r="AJ165" s="2">
        <f t="shared" si="73"/>
        <v>17.720341283009589</v>
      </c>
    </row>
    <row r="166" spans="1:36" x14ac:dyDescent="0.2">
      <c r="A166" s="61">
        <v>34151</v>
      </c>
      <c r="B166" s="74">
        <v>0</v>
      </c>
      <c r="C166" s="58">
        <v>20.726248915428901</v>
      </c>
      <c r="D166" s="71" t="e">
        <f t="shared" si="62"/>
        <v>#VALUE!</v>
      </c>
      <c r="E166" s="76" t="s">
        <v>97</v>
      </c>
      <c r="F166" s="2">
        <f t="shared" si="92"/>
        <v>615.16572615592509</v>
      </c>
      <c r="G166" s="2">
        <f t="shared" si="93"/>
        <v>0</v>
      </c>
      <c r="H166" s="2">
        <f t="shared" si="80"/>
        <v>605.25165459159052</v>
      </c>
      <c r="I166" s="2">
        <f t="shared" si="81"/>
        <v>601.09145802416617</v>
      </c>
      <c r="J166" s="2">
        <f t="shared" si="74"/>
        <v>4.1601965674243502</v>
      </c>
      <c r="K166" s="2">
        <f t="shared" si="75"/>
        <v>4.1601965674243502</v>
      </c>
      <c r="L166" s="2">
        <f t="shared" si="76"/>
        <v>15.301474001790712</v>
      </c>
      <c r="M166" s="2">
        <f t="shared" si="79"/>
        <v>-3.0402196219796007</v>
      </c>
      <c r="N166" s="2">
        <f t="shared" si="82"/>
        <v>12.261254379811112</v>
      </c>
      <c r="O166" s="2">
        <f t="shared" si="77"/>
        <v>10.180770720113671</v>
      </c>
      <c r="P166" s="2">
        <f t="shared" si="78"/>
        <v>2.0804836596974412</v>
      </c>
      <c r="Q166">
        <f t="shared" si="65"/>
        <v>14.511373526389653</v>
      </c>
      <c r="R166" s="13" t="e">
        <f t="shared" si="66"/>
        <v>#VALUE!</v>
      </c>
      <c r="S166" s="13" t="e">
        <f t="shared" si="67"/>
        <v>#VALUE!</v>
      </c>
      <c r="T166" s="13" t="e">
        <f t="shared" si="68"/>
        <v>#VALUE!</v>
      </c>
      <c r="U166" s="13" t="e">
        <f t="shared" si="83"/>
        <v>#VALUE!</v>
      </c>
      <c r="V166" s="13" t="e">
        <f t="shared" si="84"/>
        <v>#VALUE!</v>
      </c>
      <c r="W166" s="13" t="e">
        <f t="shared" si="85"/>
        <v>#VALUE!</v>
      </c>
      <c r="X166" s="13" t="e">
        <f t="shared" si="86"/>
        <v>#VALUE!</v>
      </c>
      <c r="Y166" s="13" t="e">
        <f t="shared" si="87"/>
        <v>#VALUE!</v>
      </c>
      <c r="Z166" s="13" t="e">
        <f t="shared" si="88"/>
        <v>#VALUE!</v>
      </c>
      <c r="AA166" s="13" t="e">
        <f t="shared" si="89"/>
        <v>#VALUE!</v>
      </c>
      <c r="AB166" s="13" t="e">
        <f t="shared" si="90"/>
        <v>#VALUE!</v>
      </c>
      <c r="AC166" s="13" t="e">
        <f t="shared" si="91"/>
        <v>#VALUE!</v>
      </c>
      <c r="AD166" s="13">
        <f t="shared" si="69"/>
        <v>0</v>
      </c>
      <c r="AE166" s="13">
        <f t="shared" si="70"/>
        <v>20.726248915428901</v>
      </c>
      <c r="AG166">
        <f t="shared" si="71"/>
        <v>1993</v>
      </c>
      <c r="AH166">
        <f t="shared" si="72"/>
        <v>0</v>
      </c>
      <c r="AI166" s="76" t="s">
        <v>97</v>
      </c>
      <c r="AJ166" s="2">
        <f t="shared" si="73"/>
        <v>14.511373526389653</v>
      </c>
    </row>
    <row r="167" spans="1:36" x14ac:dyDescent="0.2">
      <c r="A167" s="61">
        <v>34182</v>
      </c>
      <c r="B167" s="74">
        <v>0</v>
      </c>
      <c r="C167" s="58">
        <v>18.3681263451764</v>
      </c>
      <c r="D167" s="71" t="e">
        <f t="shared" si="62"/>
        <v>#VALUE!</v>
      </c>
      <c r="E167" s="76" t="s">
        <v>97</v>
      </c>
      <c r="F167" s="2">
        <f t="shared" si="92"/>
        <v>601.09145802416617</v>
      </c>
      <c r="G167" s="2">
        <f t="shared" si="93"/>
        <v>0</v>
      </c>
      <c r="H167" s="2">
        <f t="shared" si="80"/>
        <v>592.46818332761131</v>
      </c>
      <c r="I167" s="2">
        <f t="shared" si="81"/>
        <v>588.6452307290881</v>
      </c>
      <c r="J167" s="2">
        <f t="shared" si="74"/>
        <v>3.8229525985232158</v>
      </c>
      <c r="K167" s="2">
        <f t="shared" si="75"/>
        <v>3.8229525985232158</v>
      </c>
      <c r="L167" s="2">
        <f t="shared" si="76"/>
        <v>14.003723318636887</v>
      </c>
      <c r="M167" s="2">
        <f t="shared" si="79"/>
        <v>-2.7823721040934175</v>
      </c>
      <c r="N167" s="2">
        <f t="shared" si="82"/>
        <v>11.22135121454347</v>
      </c>
      <c r="O167" s="2">
        <f t="shared" si="77"/>
        <v>9.4533600021775985</v>
      </c>
      <c r="P167" s="2">
        <f t="shared" si="78"/>
        <v>1.7679912123658708</v>
      </c>
      <c r="Q167">
        <f t="shared" si="65"/>
        <v>12.331738706251949</v>
      </c>
      <c r="R167" s="13" t="e">
        <f t="shared" si="66"/>
        <v>#VALUE!</v>
      </c>
      <c r="S167" s="13" t="e">
        <f t="shared" si="67"/>
        <v>#VALUE!</v>
      </c>
      <c r="T167" s="13" t="e">
        <f t="shared" si="68"/>
        <v>#VALUE!</v>
      </c>
      <c r="U167" s="13" t="e">
        <f t="shared" si="83"/>
        <v>#VALUE!</v>
      </c>
      <c r="V167" s="13" t="e">
        <f t="shared" si="84"/>
        <v>#VALUE!</v>
      </c>
      <c r="W167" s="13" t="e">
        <f t="shared" si="85"/>
        <v>#VALUE!</v>
      </c>
      <c r="X167" s="13" t="e">
        <f t="shared" si="86"/>
        <v>#VALUE!</v>
      </c>
      <c r="Y167" s="13" t="e">
        <f t="shared" si="87"/>
        <v>#VALUE!</v>
      </c>
      <c r="Z167" s="13" t="e">
        <f t="shared" si="88"/>
        <v>#VALUE!</v>
      </c>
      <c r="AA167" s="13" t="e">
        <f t="shared" si="89"/>
        <v>#VALUE!</v>
      </c>
      <c r="AB167" s="13" t="e">
        <f t="shared" si="90"/>
        <v>#VALUE!</v>
      </c>
      <c r="AC167" s="13" t="e">
        <f t="shared" si="91"/>
        <v>#VALUE!</v>
      </c>
      <c r="AD167" s="13">
        <f t="shared" si="69"/>
        <v>0</v>
      </c>
      <c r="AE167" s="13">
        <f t="shared" si="70"/>
        <v>18.3681263451764</v>
      </c>
      <c r="AG167">
        <f t="shared" si="71"/>
        <v>1993</v>
      </c>
      <c r="AH167">
        <f t="shared" si="72"/>
        <v>0</v>
      </c>
      <c r="AI167" s="76" t="s">
        <v>97</v>
      </c>
      <c r="AJ167" s="2">
        <f t="shared" si="73"/>
        <v>12.331738706251949</v>
      </c>
    </row>
    <row r="168" spans="1:36" x14ac:dyDescent="0.2">
      <c r="A168" s="61">
        <v>34213</v>
      </c>
      <c r="B168" s="74">
        <v>0.40517362952232361</v>
      </c>
      <c r="C168" s="58">
        <v>13.922559285405001</v>
      </c>
      <c r="D168" s="71" t="e">
        <f t="shared" si="62"/>
        <v>#VALUE!</v>
      </c>
      <c r="E168" s="76" t="s">
        <v>97</v>
      </c>
      <c r="F168" s="2">
        <f t="shared" si="92"/>
        <v>589.02130041737325</v>
      </c>
      <c r="G168" s="2">
        <f t="shared" si="93"/>
        <v>2.9103941237167419E-2</v>
      </c>
      <c r="H168" s="2">
        <f t="shared" ref="H168:H183" si="94">F168*(1-TANH(C168/$E$12))/(1+(1-F168/$E$12)*TANH(C168/$E$12))</f>
        <v>582.58671023725856</v>
      </c>
      <c r="I168" s="2">
        <f t="shared" ref="I168:I183" si="95">H168/(1+(H168/$E$12)^3)^(1/3)</f>
        <v>579.01023035485161</v>
      </c>
      <c r="J168" s="2">
        <f t="shared" si="74"/>
        <v>3.576479882406943</v>
      </c>
      <c r="K168" s="2">
        <f t="shared" si="75"/>
        <v>3.6055838236441105</v>
      </c>
      <c r="L168" s="2">
        <f t="shared" si="76"/>
        <v>13.058943825821709</v>
      </c>
      <c r="M168" s="2">
        <f t="shared" si="79"/>
        <v>-2.5946557342741121</v>
      </c>
      <c r="N168" s="2">
        <f t="shared" ref="N168:N183" si="96">$E$13*L168</f>
        <v>10.464288091547598</v>
      </c>
      <c r="O168" s="2">
        <f t="shared" si="77"/>
        <v>8.9102906237715782</v>
      </c>
      <c r="P168" s="2">
        <f t="shared" si="78"/>
        <v>1.5539974677760191</v>
      </c>
      <c r="Q168">
        <f t="shared" si="65"/>
        <v>10.839132337737734</v>
      </c>
      <c r="R168" s="13" t="e">
        <f t="shared" si="66"/>
        <v>#VALUE!</v>
      </c>
      <c r="S168" s="13" t="e">
        <f t="shared" si="67"/>
        <v>#VALUE!</v>
      </c>
      <c r="T168" s="13" t="e">
        <f t="shared" si="68"/>
        <v>#VALUE!</v>
      </c>
      <c r="U168" s="13" t="e">
        <f t="shared" ref="U168:U183" si="97">IF(D168&gt;=0,P168,"")</f>
        <v>#VALUE!</v>
      </c>
      <c r="V168" s="13" t="e">
        <f t="shared" ref="V168:V183" si="98">IF(D168&gt;=0,P168^0.5,"")</f>
        <v>#VALUE!</v>
      </c>
      <c r="W168" s="13" t="e">
        <f t="shared" ref="W168:W183" si="99">IF(D168&gt;=0,LN(P168+$E$27/40),"")</f>
        <v>#VALUE!</v>
      </c>
      <c r="X168" s="13" t="e">
        <f t="shared" ref="X168:X183" si="100">IF(D168&gt;=0,(R168-U168)^2,"")</f>
        <v>#VALUE!</v>
      </c>
      <c r="Y168" s="13" t="e">
        <f t="shared" ref="Y168:Y183" si="101">IF(D168&gt;=0,(S168-V168)^2,"")</f>
        <v>#VALUE!</v>
      </c>
      <c r="Z168" s="13" t="e">
        <f t="shared" ref="Z168:Z183" si="102">IF(D168&gt;=0,(T168-W168)^2,"")</f>
        <v>#VALUE!</v>
      </c>
      <c r="AA168" s="13" t="e">
        <f t="shared" ref="AA168:AA183" si="103">IF(D168&gt;=0,($E$27-R168)^2,"")</f>
        <v>#VALUE!</v>
      </c>
      <c r="AB168" s="13" t="e">
        <f t="shared" ref="AB168:AB183" si="104">IF(D168&gt;=0,($E$28-S168)^2,"")</f>
        <v>#VALUE!</v>
      </c>
      <c r="AC168" s="13" t="e">
        <f t="shared" ref="AC168:AC183" si="105">IF(D168&gt;=0,($E$29-T168)^2,"")</f>
        <v>#VALUE!</v>
      </c>
      <c r="AD168" s="13">
        <f t="shared" si="69"/>
        <v>0.40517362952232361</v>
      </c>
      <c r="AE168" s="13">
        <f t="shared" si="70"/>
        <v>13.922559285405001</v>
      </c>
      <c r="AG168">
        <f t="shared" si="71"/>
        <v>1993</v>
      </c>
      <c r="AH168">
        <f t="shared" si="72"/>
        <v>0</v>
      </c>
      <c r="AI168" s="76" t="s">
        <v>97</v>
      </c>
      <c r="AJ168" s="2">
        <f t="shared" si="73"/>
        <v>10.839132337737734</v>
      </c>
    </row>
    <row r="169" spans="1:36" x14ac:dyDescent="0.2">
      <c r="A169" s="61">
        <v>34243</v>
      </c>
      <c r="B169" s="74">
        <v>9.2742099761962891</v>
      </c>
      <c r="C169" s="58">
        <v>11.166592905109599</v>
      </c>
      <c r="D169" s="71" t="e">
        <f t="shared" ref="D169:D192" si="106">E169/E$9*1000</f>
        <v>#VALUE!</v>
      </c>
      <c r="E169" s="76" t="s">
        <v>97</v>
      </c>
      <c r="F169" s="2">
        <f t="shared" ref="F169:F183" si="107">(I168+$E$12*TANH(B169/$E$12))/(1+I168/$E$12*TANH(B169/$E$12))</f>
        <v>587.63066644775552</v>
      </c>
      <c r="G169" s="2">
        <f t="shared" ref="G169:G183" si="108">B169+I168-F169</f>
        <v>0.65377388329238784</v>
      </c>
      <c r="H169" s="2">
        <f t="shared" si="94"/>
        <v>582.47538501132908</v>
      </c>
      <c r="I169" s="2">
        <f t="shared" si="95"/>
        <v>578.9016129860621</v>
      </c>
      <c r="J169" s="2">
        <f t="shared" si="74"/>
        <v>3.573772025266976</v>
      </c>
      <c r="K169" s="2">
        <f t="shared" si="75"/>
        <v>4.2275459085593639</v>
      </c>
      <c r="L169" s="2">
        <f t="shared" si="76"/>
        <v>13.137836532330942</v>
      </c>
      <c r="M169" s="2">
        <f t="shared" si="79"/>
        <v>-2.6103307701779981</v>
      </c>
      <c r="N169" s="2">
        <f t="shared" si="96"/>
        <v>10.527505762152945</v>
      </c>
      <c r="O169" s="2">
        <f t="shared" si="77"/>
        <v>8.9560851316556569</v>
      </c>
      <c r="P169" s="2">
        <f t="shared" si="78"/>
        <v>1.5714206304972875</v>
      </c>
      <c r="Q169">
        <f t="shared" ref="Q169:Q232" si="109">P169*E$9/1000</f>
        <v>10.960658897718581</v>
      </c>
      <c r="R169" s="13" t="e">
        <f t="shared" ref="R169:R183" si="110">IF(D169&gt;=0,D169,"")</f>
        <v>#VALUE!</v>
      </c>
      <c r="S169" s="13" t="e">
        <f t="shared" ref="S169:S183" si="111">IF(D169&gt;=0,D169^0.5,"")</f>
        <v>#VALUE!</v>
      </c>
      <c r="T169" s="13" t="e">
        <f t="shared" ref="T169:T183" si="112">IF(D169&gt;=0,LN(D169+$E$27/40),"")</f>
        <v>#VALUE!</v>
      </c>
      <c r="U169" s="13" t="e">
        <f t="shared" si="97"/>
        <v>#VALUE!</v>
      </c>
      <c r="V169" s="13" t="e">
        <f t="shared" si="98"/>
        <v>#VALUE!</v>
      </c>
      <c r="W169" s="13" t="e">
        <f t="shared" si="99"/>
        <v>#VALUE!</v>
      </c>
      <c r="X169" s="13" t="e">
        <f t="shared" si="100"/>
        <v>#VALUE!</v>
      </c>
      <c r="Y169" s="13" t="e">
        <f t="shared" si="101"/>
        <v>#VALUE!</v>
      </c>
      <c r="Z169" s="13" t="e">
        <f t="shared" si="102"/>
        <v>#VALUE!</v>
      </c>
      <c r="AA169" s="13" t="e">
        <f t="shared" si="103"/>
        <v>#VALUE!</v>
      </c>
      <c r="AB169" s="13" t="e">
        <f t="shared" si="104"/>
        <v>#VALUE!</v>
      </c>
      <c r="AC169" s="13" t="e">
        <f t="shared" si="105"/>
        <v>#VALUE!</v>
      </c>
      <c r="AD169" s="13">
        <f t="shared" ref="AD169:AD183" si="113">IF(B169&gt;=0,B169,"")</f>
        <v>9.2742099761962891</v>
      </c>
      <c r="AE169" s="13">
        <f t="shared" ref="AE169:AE183" si="114">IF(C169&gt;=0,C169,"")</f>
        <v>11.166592905109599</v>
      </c>
      <c r="AG169">
        <f t="shared" ref="AG169:AG232" si="115">YEAR(A169)</f>
        <v>1993</v>
      </c>
      <c r="AH169">
        <f t="shared" ref="AH169:AH232" si="116">IF(MONTH(A169)&gt;9,1,0)</f>
        <v>1</v>
      </c>
      <c r="AI169" s="76" t="s">
        <v>97</v>
      </c>
      <c r="AJ169" s="2">
        <f t="shared" ref="AJ169:AJ232" si="117">MAX(AI169,Q169)</f>
        <v>10.960658897718581</v>
      </c>
    </row>
    <row r="170" spans="1:36" x14ac:dyDescent="0.2">
      <c r="A170" s="61">
        <v>34274</v>
      </c>
      <c r="B170" s="74">
        <v>12.427486419677734</v>
      </c>
      <c r="C170" s="58">
        <v>17.785921509445199</v>
      </c>
      <c r="D170" s="71" t="e">
        <f t="shared" si="106"/>
        <v>#VALUE!</v>
      </c>
      <c r="E170" s="76" t="s">
        <v>97</v>
      </c>
      <c r="F170" s="2">
        <f t="shared" si="107"/>
        <v>590.44894853524931</v>
      </c>
      <c r="G170" s="2">
        <f t="shared" si="108"/>
        <v>0.88015087049052454</v>
      </c>
      <c r="H170" s="2">
        <f t="shared" si="94"/>
        <v>582.22256059792312</v>
      </c>
      <c r="I170" s="2">
        <f t="shared" si="95"/>
        <v>578.65493259205482</v>
      </c>
      <c r="J170" s="2">
        <f t="shared" ref="J170:J183" si="118">H170-I170</f>
        <v>3.5676280058683005</v>
      </c>
      <c r="K170" s="2">
        <f t="shared" ref="K170:K183" si="119">G170+J170</f>
        <v>4.4477788763588251</v>
      </c>
      <c r="L170" s="2">
        <f t="shared" ref="L170:L183" si="120">O169+K170</f>
        <v>13.403864008014482</v>
      </c>
      <c r="M170" s="2">
        <f t="shared" si="79"/>
        <v>-2.6631872434474455</v>
      </c>
      <c r="N170" s="2">
        <f t="shared" si="96"/>
        <v>10.740676764567036</v>
      </c>
      <c r="O170" s="2">
        <f t="shared" ref="O170:O183" si="121">N170-P170</f>
        <v>9.109901620234611</v>
      </c>
      <c r="P170" s="2">
        <f t="shared" ref="P170:P183" si="122">N170*N170/(N170+60)</f>
        <v>1.6307751443324245</v>
      </c>
      <c r="Q170">
        <f t="shared" si="109"/>
        <v>11.374656631718661</v>
      </c>
      <c r="R170" s="13" t="e">
        <f t="shared" si="110"/>
        <v>#VALUE!</v>
      </c>
      <c r="S170" s="13" t="e">
        <f t="shared" si="111"/>
        <v>#VALUE!</v>
      </c>
      <c r="T170" s="13" t="e">
        <f t="shared" si="112"/>
        <v>#VALUE!</v>
      </c>
      <c r="U170" s="13" t="e">
        <f t="shared" si="97"/>
        <v>#VALUE!</v>
      </c>
      <c r="V170" s="13" t="e">
        <f t="shared" si="98"/>
        <v>#VALUE!</v>
      </c>
      <c r="W170" s="13" t="e">
        <f t="shared" si="99"/>
        <v>#VALUE!</v>
      </c>
      <c r="X170" s="13" t="e">
        <f t="shared" si="100"/>
        <v>#VALUE!</v>
      </c>
      <c r="Y170" s="13" t="e">
        <f t="shared" si="101"/>
        <v>#VALUE!</v>
      </c>
      <c r="Z170" s="13" t="e">
        <f t="shared" si="102"/>
        <v>#VALUE!</v>
      </c>
      <c r="AA170" s="13" t="e">
        <f t="shared" si="103"/>
        <v>#VALUE!</v>
      </c>
      <c r="AB170" s="13" t="e">
        <f t="shared" si="104"/>
        <v>#VALUE!</v>
      </c>
      <c r="AC170" s="13" t="e">
        <f t="shared" si="105"/>
        <v>#VALUE!</v>
      </c>
      <c r="AD170" s="13">
        <f t="shared" si="113"/>
        <v>12.427486419677734</v>
      </c>
      <c r="AE170" s="13">
        <f t="shared" si="114"/>
        <v>17.785921509445199</v>
      </c>
      <c r="AG170">
        <f t="shared" si="115"/>
        <v>1993</v>
      </c>
      <c r="AH170">
        <f t="shared" si="116"/>
        <v>1</v>
      </c>
      <c r="AI170" s="76" t="s">
        <v>97</v>
      </c>
      <c r="AJ170" s="2">
        <f t="shared" si="117"/>
        <v>11.374656631718661</v>
      </c>
    </row>
    <row r="171" spans="1:36" x14ac:dyDescent="0.2">
      <c r="A171" s="61">
        <v>34304</v>
      </c>
      <c r="B171" s="74">
        <v>27.229848861694336</v>
      </c>
      <c r="C171" s="58">
        <v>10.910185320195801</v>
      </c>
      <c r="D171" s="71" t="e">
        <f t="shared" si="106"/>
        <v>#VALUE!</v>
      </c>
      <c r="E171" s="76" t="s">
        <v>97</v>
      </c>
      <c r="F171" s="2">
        <f t="shared" si="107"/>
        <v>603.91213437123861</v>
      </c>
      <c r="G171" s="2">
        <f t="shared" si="108"/>
        <v>1.972647082510548</v>
      </c>
      <c r="H171" s="2">
        <f t="shared" si="94"/>
        <v>598.75718267955983</v>
      </c>
      <c r="I171" s="2">
        <f t="shared" si="95"/>
        <v>594.77095435265448</v>
      </c>
      <c r="J171" s="2">
        <f t="shared" si="118"/>
        <v>3.9862283269053478</v>
      </c>
      <c r="K171" s="2">
        <f t="shared" si="119"/>
        <v>5.9588754094158958</v>
      </c>
      <c r="L171" s="2">
        <f t="shared" si="120"/>
        <v>15.068777029650507</v>
      </c>
      <c r="M171" s="2">
        <f t="shared" ref="M171:M183" si="123">($E$13-1)*L171</f>
        <v>-2.9939855205725663</v>
      </c>
      <c r="N171" s="2">
        <f t="shared" si="96"/>
        <v>12.07479150907794</v>
      </c>
      <c r="O171" s="2">
        <f t="shared" si="121"/>
        <v>10.051884651701364</v>
      </c>
      <c r="P171" s="2">
        <f t="shared" si="122"/>
        <v>2.0229068573765749</v>
      </c>
      <c r="Q171">
        <f t="shared" si="109"/>
        <v>14.109775330201609</v>
      </c>
      <c r="R171" s="13" t="e">
        <f t="shared" si="110"/>
        <v>#VALUE!</v>
      </c>
      <c r="S171" s="13" t="e">
        <f t="shared" si="111"/>
        <v>#VALUE!</v>
      </c>
      <c r="T171" s="13" t="e">
        <f t="shared" si="112"/>
        <v>#VALUE!</v>
      </c>
      <c r="U171" s="13" t="e">
        <f t="shared" si="97"/>
        <v>#VALUE!</v>
      </c>
      <c r="V171" s="13" t="e">
        <f t="shared" si="98"/>
        <v>#VALUE!</v>
      </c>
      <c r="W171" s="13" t="e">
        <f t="shared" si="99"/>
        <v>#VALUE!</v>
      </c>
      <c r="X171" s="13" t="e">
        <f t="shared" si="100"/>
        <v>#VALUE!</v>
      </c>
      <c r="Y171" s="13" t="e">
        <f t="shared" si="101"/>
        <v>#VALUE!</v>
      </c>
      <c r="Z171" s="13" t="e">
        <f t="shared" si="102"/>
        <v>#VALUE!</v>
      </c>
      <c r="AA171" s="13" t="e">
        <f t="shared" si="103"/>
        <v>#VALUE!</v>
      </c>
      <c r="AB171" s="13" t="e">
        <f t="shared" si="104"/>
        <v>#VALUE!</v>
      </c>
      <c r="AC171" s="13" t="e">
        <f t="shared" si="105"/>
        <v>#VALUE!</v>
      </c>
      <c r="AD171" s="13">
        <f t="shared" si="113"/>
        <v>27.229848861694336</v>
      </c>
      <c r="AE171" s="13">
        <f t="shared" si="114"/>
        <v>10.910185320195801</v>
      </c>
      <c r="AG171">
        <f t="shared" si="115"/>
        <v>1993</v>
      </c>
      <c r="AH171">
        <f t="shared" si="116"/>
        <v>1</v>
      </c>
      <c r="AI171" s="76" t="s">
        <v>97</v>
      </c>
      <c r="AJ171" s="2">
        <f t="shared" si="117"/>
        <v>14.109775330201609</v>
      </c>
    </row>
    <row r="172" spans="1:36" x14ac:dyDescent="0.2">
      <c r="A172" s="61">
        <v>34335</v>
      </c>
      <c r="B172" s="74">
        <v>80.143943786621094</v>
      </c>
      <c r="C172" s="58">
        <v>18.1705701422601</v>
      </c>
      <c r="D172" s="71" t="e">
        <f t="shared" si="106"/>
        <v>#VALUE!</v>
      </c>
      <c r="E172" s="76" t="s">
        <v>97</v>
      </c>
      <c r="F172" s="2">
        <f t="shared" si="107"/>
        <v>668.28286005135044</v>
      </c>
      <c r="G172" s="2">
        <f t="shared" si="108"/>
        <v>6.6320380879251388</v>
      </c>
      <c r="H172" s="2">
        <f t="shared" si="94"/>
        <v>658.96382482938202</v>
      </c>
      <c r="I172" s="2">
        <f t="shared" si="95"/>
        <v>653.14153256463601</v>
      </c>
      <c r="J172" s="2">
        <f t="shared" si="118"/>
        <v>5.8222922647460109</v>
      </c>
      <c r="K172" s="2">
        <f t="shared" si="119"/>
        <v>12.45433035267115</v>
      </c>
      <c r="L172" s="2">
        <f t="shared" si="120"/>
        <v>22.506215004372514</v>
      </c>
      <c r="M172" s="2">
        <f t="shared" si="123"/>
        <v>-4.4717153696942828</v>
      </c>
      <c r="N172" s="2">
        <f t="shared" si="96"/>
        <v>18.03449963467823</v>
      </c>
      <c r="O172" s="2">
        <f t="shared" si="121"/>
        <v>13.866558805995421</v>
      </c>
      <c r="P172" s="2">
        <f t="shared" si="122"/>
        <v>4.1679408286828101</v>
      </c>
      <c r="Q172">
        <f t="shared" si="109"/>
        <v>29.071387280062602</v>
      </c>
      <c r="R172" s="13" t="e">
        <f t="shared" si="110"/>
        <v>#VALUE!</v>
      </c>
      <c r="S172" s="13" t="e">
        <f t="shared" si="111"/>
        <v>#VALUE!</v>
      </c>
      <c r="T172" s="13" t="e">
        <f t="shared" si="112"/>
        <v>#VALUE!</v>
      </c>
      <c r="U172" s="13" t="e">
        <f t="shared" si="97"/>
        <v>#VALUE!</v>
      </c>
      <c r="V172" s="13" t="e">
        <f t="shared" si="98"/>
        <v>#VALUE!</v>
      </c>
      <c r="W172" s="13" t="e">
        <f t="shared" si="99"/>
        <v>#VALUE!</v>
      </c>
      <c r="X172" s="13" t="e">
        <f t="shared" si="100"/>
        <v>#VALUE!</v>
      </c>
      <c r="Y172" s="13" t="e">
        <f t="shared" si="101"/>
        <v>#VALUE!</v>
      </c>
      <c r="Z172" s="13" t="e">
        <f t="shared" si="102"/>
        <v>#VALUE!</v>
      </c>
      <c r="AA172" s="13" t="e">
        <f t="shared" si="103"/>
        <v>#VALUE!</v>
      </c>
      <c r="AB172" s="13" t="e">
        <f t="shared" si="104"/>
        <v>#VALUE!</v>
      </c>
      <c r="AC172" s="13" t="e">
        <f t="shared" si="105"/>
        <v>#VALUE!</v>
      </c>
      <c r="AD172" s="13">
        <f t="shared" si="113"/>
        <v>80.143943786621094</v>
      </c>
      <c r="AE172" s="13">
        <f t="shared" si="114"/>
        <v>18.1705701422601</v>
      </c>
      <c r="AG172">
        <f t="shared" si="115"/>
        <v>1994</v>
      </c>
      <c r="AH172">
        <f t="shared" si="116"/>
        <v>0</v>
      </c>
      <c r="AI172" s="76" t="s">
        <v>97</v>
      </c>
      <c r="AJ172" s="2">
        <f t="shared" si="117"/>
        <v>29.071387280062602</v>
      </c>
    </row>
    <row r="173" spans="1:36" x14ac:dyDescent="0.2">
      <c r="A173" s="61">
        <v>34366</v>
      </c>
      <c r="B173" s="74">
        <v>44.087627410888672</v>
      </c>
      <c r="C173" s="58">
        <v>29.301257532559202</v>
      </c>
      <c r="D173" s="71" t="e">
        <f t="shared" si="106"/>
        <v>#VALUE!</v>
      </c>
      <c r="E173" s="76" t="s">
        <v>97</v>
      </c>
      <c r="F173" s="2">
        <f t="shared" si="107"/>
        <v>693.08914511096305</v>
      </c>
      <c r="G173" s="2">
        <f t="shared" si="108"/>
        <v>4.1400148645616355</v>
      </c>
      <c r="H173" s="2">
        <f t="shared" si="94"/>
        <v>677.65985996649454</v>
      </c>
      <c r="I173" s="2">
        <f t="shared" si="95"/>
        <v>671.15815194423794</v>
      </c>
      <c r="J173" s="2">
        <f t="shared" si="118"/>
        <v>6.5017080222565937</v>
      </c>
      <c r="K173" s="2">
        <f t="shared" si="119"/>
        <v>10.641722886818229</v>
      </c>
      <c r="L173" s="2">
        <f t="shared" si="120"/>
        <v>24.50828169281365</v>
      </c>
      <c r="M173" s="2">
        <f t="shared" si="123"/>
        <v>-4.8695020424029476</v>
      </c>
      <c r="N173" s="2">
        <f t="shared" si="96"/>
        <v>19.638779650410701</v>
      </c>
      <c r="O173" s="2">
        <f t="shared" si="121"/>
        <v>14.795891953607621</v>
      </c>
      <c r="P173" s="2">
        <f t="shared" si="122"/>
        <v>4.8428876968030803</v>
      </c>
      <c r="Q173">
        <f t="shared" si="109"/>
        <v>33.779141685201488</v>
      </c>
      <c r="R173" s="13" t="e">
        <f t="shared" si="110"/>
        <v>#VALUE!</v>
      </c>
      <c r="S173" s="13" t="e">
        <f t="shared" si="111"/>
        <v>#VALUE!</v>
      </c>
      <c r="T173" s="13" t="e">
        <f t="shared" si="112"/>
        <v>#VALUE!</v>
      </c>
      <c r="U173" s="13" t="e">
        <f t="shared" si="97"/>
        <v>#VALUE!</v>
      </c>
      <c r="V173" s="13" t="e">
        <f t="shared" si="98"/>
        <v>#VALUE!</v>
      </c>
      <c r="W173" s="13" t="e">
        <f t="shared" si="99"/>
        <v>#VALUE!</v>
      </c>
      <c r="X173" s="13" t="e">
        <f t="shared" si="100"/>
        <v>#VALUE!</v>
      </c>
      <c r="Y173" s="13" t="e">
        <f t="shared" si="101"/>
        <v>#VALUE!</v>
      </c>
      <c r="Z173" s="13" t="e">
        <f t="shared" si="102"/>
        <v>#VALUE!</v>
      </c>
      <c r="AA173" s="13" t="e">
        <f t="shared" si="103"/>
        <v>#VALUE!</v>
      </c>
      <c r="AB173" s="13" t="e">
        <f t="shared" si="104"/>
        <v>#VALUE!</v>
      </c>
      <c r="AC173" s="13" t="e">
        <f t="shared" si="105"/>
        <v>#VALUE!</v>
      </c>
      <c r="AD173" s="13">
        <f t="shared" si="113"/>
        <v>44.087627410888672</v>
      </c>
      <c r="AE173" s="13">
        <f t="shared" si="114"/>
        <v>29.301257532559202</v>
      </c>
      <c r="AG173">
        <f t="shared" si="115"/>
        <v>1994</v>
      </c>
      <c r="AH173">
        <f t="shared" si="116"/>
        <v>0</v>
      </c>
      <c r="AI173" s="76" t="s">
        <v>97</v>
      </c>
      <c r="AJ173" s="2">
        <f t="shared" si="117"/>
        <v>33.779141685201488</v>
      </c>
    </row>
    <row r="174" spans="1:36" x14ac:dyDescent="0.2">
      <c r="A174" s="61">
        <v>34394</v>
      </c>
      <c r="B174" s="74">
        <v>39.576061248779297</v>
      </c>
      <c r="C174" s="58">
        <v>50.342638791770099</v>
      </c>
      <c r="D174" s="71" t="e">
        <f t="shared" si="106"/>
        <v>#VALUE!</v>
      </c>
      <c r="E174" s="76" t="s">
        <v>97</v>
      </c>
      <c r="F174" s="2">
        <f t="shared" si="107"/>
        <v>706.84075365415879</v>
      </c>
      <c r="G174" s="2">
        <f t="shared" si="108"/>
        <v>3.8934595388584512</v>
      </c>
      <c r="H174" s="2">
        <f t="shared" si="94"/>
        <v>680.07921943319104</v>
      </c>
      <c r="I174" s="2">
        <f t="shared" si="95"/>
        <v>673.48551550430932</v>
      </c>
      <c r="J174" s="2">
        <f t="shared" si="118"/>
        <v>6.5937039288817232</v>
      </c>
      <c r="K174" s="2">
        <f t="shared" si="119"/>
        <v>10.487163467740174</v>
      </c>
      <c r="L174" s="2">
        <f t="shared" si="120"/>
        <v>25.283055421347797</v>
      </c>
      <c r="M174" s="2">
        <f t="shared" si="123"/>
        <v>-5.0234403029788997</v>
      </c>
      <c r="N174" s="2">
        <f t="shared" si="96"/>
        <v>20.259615118368899</v>
      </c>
      <c r="O174" s="2">
        <f t="shared" si="121"/>
        <v>15.145561130705282</v>
      </c>
      <c r="P174" s="2">
        <f t="shared" si="122"/>
        <v>5.1140539876636177</v>
      </c>
      <c r="Q174">
        <f t="shared" si="109"/>
        <v>35.670526563953729</v>
      </c>
      <c r="R174" s="13" t="e">
        <f t="shared" si="110"/>
        <v>#VALUE!</v>
      </c>
      <c r="S174" s="13" t="e">
        <f t="shared" si="111"/>
        <v>#VALUE!</v>
      </c>
      <c r="T174" s="13" t="e">
        <f t="shared" si="112"/>
        <v>#VALUE!</v>
      </c>
      <c r="U174" s="13" t="e">
        <f t="shared" si="97"/>
        <v>#VALUE!</v>
      </c>
      <c r="V174" s="13" t="e">
        <f t="shared" si="98"/>
        <v>#VALUE!</v>
      </c>
      <c r="W174" s="13" t="e">
        <f t="shared" si="99"/>
        <v>#VALUE!</v>
      </c>
      <c r="X174" s="13" t="e">
        <f t="shared" si="100"/>
        <v>#VALUE!</v>
      </c>
      <c r="Y174" s="13" t="e">
        <f t="shared" si="101"/>
        <v>#VALUE!</v>
      </c>
      <c r="Z174" s="13" t="e">
        <f t="shared" si="102"/>
        <v>#VALUE!</v>
      </c>
      <c r="AA174" s="13" t="e">
        <f t="shared" si="103"/>
        <v>#VALUE!</v>
      </c>
      <c r="AB174" s="13" t="e">
        <f t="shared" si="104"/>
        <v>#VALUE!</v>
      </c>
      <c r="AC174" s="13" t="e">
        <f t="shared" si="105"/>
        <v>#VALUE!</v>
      </c>
      <c r="AD174" s="13">
        <f t="shared" si="113"/>
        <v>39.576061248779297</v>
      </c>
      <c r="AE174" s="13">
        <f t="shared" si="114"/>
        <v>50.342638791770099</v>
      </c>
      <c r="AG174">
        <f t="shared" si="115"/>
        <v>1994</v>
      </c>
      <c r="AH174">
        <f t="shared" si="116"/>
        <v>0</v>
      </c>
      <c r="AI174" s="76" t="s">
        <v>97</v>
      </c>
      <c r="AJ174" s="2">
        <f t="shared" si="117"/>
        <v>35.670526563953729</v>
      </c>
    </row>
    <row r="175" spans="1:36" x14ac:dyDescent="0.2">
      <c r="A175" s="61">
        <v>34425</v>
      </c>
      <c r="B175" s="74">
        <v>4.0079631805419922</v>
      </c>
      <c r="C175" s="58">
        <v>63.9230028999064</v>
      </c>
      <c r="D175" s="71" t="e">
        <f t="shared" si="106"/>
        <v>#VALUE!</v>
      </c>
      <c r="E175" s="76" t="s">
        <v>97</v>
      </c>
      <c r="F175" s="2">
        <f t="shared" si="107"/>
        <v>677.11482266878591</v>
      </c>
      <c r="G175" s="2">
        <f t="shared" si="108"/>
        <v>0.37865601606540622</v>
      </c>
      <c r="H175" s="2">
        <f t="shared" si="94"/>
        <v>644.45167924201667</v>
      </c>
      <c r="I175" s="2">
        <f t="shared" si="95"/>
        <v>639.1195268337533</v>
      </c>
      <c r="J175" s="2">
        <f t="shared" si="118"/>
        <v>5.3321524082633687</v>
      </c>
      <c r="K175" s="2">
        <f t="shared" si="119"/>
        <v>5.7108084243287749</v>
      </c>
      <c r="L175" s="2">
        <f t="shared" si="120"/>
        <v>20.856369555034057</v>
      </c>
      <c r="M175" s="2">
        <f t="shared" si="123"/>
        <v>-4.1439108387238992</v>
      </c>
      <c r="N175" s="2">
        <f t="shared" si="96"/>
        <v>16.712458716310156</v>
      </c>
      <c r="O175" s="2">
        <f t="shared" si="121"/>
        <v>13.07150806737747</v>
      </c>
      <c r="P175" s="2">
        <f t="shared" si="122"/>
        <v>3.6409506489326859</v>
      </c>
      <c r="Q175">
        <f t="shared" si="109"/>
        <v>25.395630776305484</v>
      </c>
      <c r="R175" s="13" t="e">
        <f t="shared" si="110"/>
        <v>#VALUE!</v>
      </c>
      <c r="S175" s="13" t="e">
        <f t="shared" si="111"/>
        <v>#VALUE!</v>
      </c>
      <c r="T175" s="13" t="e">
        <f t="shared" si="112"/>
        <v>#VALUE!</v>
      </c>
      <c r="U175" s="13" t="e">
        <f t="shared" si="97"/>
        <v>#VALUE!</v>
      </c>
      <c r="V175" s="13" t="e">
        <f t="shared" si="98"/>
        <v>#VALUE!</v>
      </c>
      <c r="W175" s="13" t="e">
        <f t="shared" si="99"/>
        <v>#VALUE!</v>
      </c>
      <c r="X175" s="13" t="e">
        <f t="shared" si="100"/>
        <v>#VALUE!</v>
      </c>
      <c r="Y175" s="13" t="e">
        <f t="shared" si="101"/>
        <v>#VALUE!</v>
      </c>
      <c r="Z175" s="13" t="e">
        <f t="shared" si="102"/>
        <v>#VALUE!</v>
      </c>
      <c r="AA175" s="13" t="e">
        <f t="shared" si="103"/>
        <v>#VALUE!</v>
      </c>
      <c r="AB175" s="13" t="e">
        <f t="shared" si="104"/>
        <v>#VALUE!</v>
      </c>
      <c r="AC175" s="13" t="e">
        <f t="shared" si="105"/>
        <v>#VALUE!</v>
      </c>
      <c r="AD175" s="13">
        <f t="shared" si="113"/>
        <v>4.0079631805419922</v>
      </c>
      <c r="AE175" s="13">
        <f t="shared" si="114"/>
        <v>63.9230028999064</v>
      </c>
      <c r="AG175">
        <f t="shared" si="115"/>
        <v>1994</v>
      </c>
      <c r="AH175">
        <f t="shared" si="116"/>
        <v>0</v>
      </c>
      <c r="AI175" s="76" t="s">
        <v>97</v>
      </c>
      <c r="AJ175" s="2">
        <f t="shared" si="117"/>
        <v>25.395630776305484</v>
      </c>
    </row>
    <row r="176" spans="1:36" x14ac:dyDescent="0.2">
      <c r="A176" s="61">
        <v>34455</v>
      </c>
      <c r="B176" s="74">
        <v>3.3111052513122559</v>
      </c>
      <c r="C176" s="58">
        <v>42.112387985681401</v>
      </c>
      <c r="D176" s="71" t="e">
        <f t="shared" si="106"/>
        <v>#VALUE!</v>
      </c>
      <c r="E176" s="76" t="s">
        <v>97</v>
      </c>
      <c r="F176" s="2">
        <f t="shared" si="107"/>
        <v>642.14910483899132</v>
      </c>
      <c r="G176" s="2">
        <f t="shared" si="108"/>
        <v>0.28152724607423352</v>
      </c>
      <c r="H176" s="2">
        <f t="shared" si="94"/>
        <v>621.41328765800142</v>
      </c>
      <c r="I176" s="2">
        <f t="shared" si="95"/>
        <v>616.79582362013275</v>
      </c>
      <c r="J176" s="2">
        <f t="shared" si="118"/>
        <v>4.6174640378686718</v>
      </c>
      <c r="K176" s="2">
        <f t="shared" si="119"/>
        <v>4.8989912839429053</v>
      </c>
      <c r="L176" s="2">
        <f t="shared" si="120"/>
        <v>17.970499351320377</v>
      </c>
      <c r="M176" s="2">
        <f t="shared" si="123"/>
        <v>-3.570522992638625</v>
      </c>
      <c r="N176" s="2">
        <f t="shared" si="96"/>
        <v>14.399976358681752</v>
      </c>
      <c r="O176" s="2">
        <f t="shared" si="121"/>
        <v>11.612887850334443</v>
      </c>
      <c r="P176" s="2">
        <f t="shared" si="122"/>
        <v>2.7870885083473085</v>
      </c>
      <c r="Q176">
        <f t="shared" si="109"/>
        <v>19.439942345722475</v>
      </c>
      <c r="R176" s="13" t="e">
        <f t="shared" si="110"/>
        <v>#VALUE!</v>
      </c>
      <c r="S176" s="13" t="e">
        <f t="shared" si="111"/>
        <v>#VALUE!</v>
      </c>
      <c r="T176" s="13" t="e">
        <f t="shared" si="112"/>
        <v>#VALUE!</v>
      </c>
      <c r="U176" s="13" t="e">
        <f t="shared" si="97"/>
        <v>#VALUE!</v>
      </c>
      <c r="V176" s="13" t="e">
        <f t="shared" si="98"/>
        <v>#VALUE!</v>
      </c>
      <c r="W176" s="13" t="e">
        <f t="shared" si="99"/>
        <v>#VALUE!</v>
      </c>
      <c r="X176" s="13" t="e">
        <f t="shared" si="100"/>
        <v>#VALUE!</v>
      </c>
      <c r="Y176" s="13" t="e">
        <f t="shared" si="101"/>
        <v>#VALUE!</v>
      </c>
      <c r="Z176" s="13" t="e">
        <f t="shared" si="102"/>
        <v>#VALUE!</v>
      </c>
      <c r="AA176" s="13" t="e">
        <f t="shared" si="103"/>
        <v>#VALUE!</v>
      </c>
      <c r="AB176" s="13" t="e">
        <f t="shared" si="104"/>
        <v>#VALUE!</v>
      </c>
      <c r="AC176" s="13" t="e">
        <f t="shared" si="105"/>
        <v>#VALUE!</v>
      </c>
      <c r="AD176" s="13">
        <f t="shared" si="113"/>
        <v>3.3111052513122559</v>
      </c>
      <c r="AE176" s="13">
        <f t="shared" si="114"/>
        <v>42.112387985681401</v>
      </c>
      <c r="AG176">
        <f t="shared" si="115"/>
        <v>1994</v>
      </c>
      <c r="AH176">
        <f t="shared" si="116"/>
        <v>0</v>
      </c>
      <c r="AI176" s="76" t="s">
        <v>97</v>
      </c>
      <c r="AJ176" s="2">
        <f t="shared" si="117"/>
        <v>19.439942345722475</v>
      </c>
    </row>
    <row r="177" spans="1:36" x14ac:dyDescent="0.2">
      <c r="A177" s="61">
        <v>34486</v>
      </c>
      <c r="B177" s="74">
        <v>2.6742732524871826</v>
      </c>
      <c r="C177" s="58">
        <v>19.804913364307101</v>
      </c>
      <c r="D177" s="71" t="e">
        <f t="shared" si="106"/>
        <v>#VALUE!</v>
      </c>
      <c r="E177" s="76" t="s">
        <v>97</v>
      </c>
      <c r="F177" s="2">
        <f t="shared" si="107"/>
        <v>619.25848130969416</v>
      </c>
      <c r="G177" s="2">
        <f t="shared" si="108"/>
        <v>0.21161556292577188</v>
      </c>
      <c r="H177" s="2">
        <f t="shared" si="94"/>
        <v>609.72937616767854</v>
      </c>
      <c r="I177" s="2">
        <f t="shared" si="95"/>
        <v>605.44600669830561</v>
      </c>
      <c r="J177" s="2">
        <f t="shared" si="118"/>
        <v>4.2833694693729285</v>
      </c>
      <c r="K177" s="2">
        <f t="shared" si="119"/>
        <v>4.4949850322987004</v>
      </c>
      <c r="L177" s="2">
        <f t="shared" si="120"/>
        <v>16.107872882633146</v>
      </c>
      <c r="M177" s="2">
        <f t="shared" si="123"/>
        <v>-3.2004414215521546</v>
      </c>
      <c r="N177" s="2">
        <f t="shared" si="96"/>
        <v>12.907431461080991</v>
      </c>
      <c r="O177" s="2">
        <f t="shared" si="121"/>
        <v>10.622317535329296</v>
      </c>
      <c r="P177" s="2">
        <f t="shared" si="122"/>
        <v>2.2851139257516944</v>
      </c>
      <c r="Q177">
        <f t="shared" si="109"/>
        <v>15.938669632118067</v>
      </c>
      <c r="R177" s="13" t="e">
        <f t="shared" si="110"/>
        <v>#VALUE!</v>
      </c>
      <c r="S177" s="13" t="e">
        <f t="shared" si="111"/>
        <v>#VALUE!</v>
      </c>
      <c r="T177" s="13" t="e">
        <f t="shared" si="112"/>
        <v>#VALUE!</v>
      </c>
      <c r="U177" s="13" t="e">
        <f t="shared" si="97"/>
        <v>#VALUE!</v>
      </c>
      <c r="V177" s="13" t="e">
        <f t="shared" si="98"/>
        <v>#VALUE!</v>
      </c>
      <c r="W177" s="13" t="e">
        <f t="shared" si="99"/>
        <v>#VALUE!</v>
      </c>
      <c r="X177" s="13" t="e">
        <f t="shared" si="100"/>
        <v>#VALUE!</v>
      </c>
      <c r="Y177" s="13" t="e">
        <f t="shared" si="101"/>
        <v>#VALUE!</v>
      </c>
      <c r="Z177" s="13" t="e">
        <f t="shared" si="102"/>
        <v>#VALUE!</v>
      </c>
      <c r="AA177" s="13" t="e">
        <f t="shared" si="103"/>
        <v>#VALUE!</v>
      </c>
      <c r="AB177" s="13" t="e">
        <f t="shared" si="104"/>
        <v>#VALUE!</v>
      </c>
      <c r="AC177" s="13" t="e">
        <f t="shared" si="105"/>
        <v>#VALUE!</v>
      </c>
      <c r="AD177" s="13">
        <f t="shared" si="113"/>
        <v>2.6742732524871826</v>
      </c>
      <c r="AE177" s="13">
        <f t="shared" si="114"/>
        <v>19.804913364307101</v>
      </c>
      <c r="AG177">
        <f t="shared" si="115"/>
        <v>1994</v>
      </c>
      <c r="AH177">
        <f t="shared" si="116"/>
        <v>0</v>
      </c>
      <c r="AI177" s="76" t="s">
        <v>97</v>
      </c>
      <c r="AJ177" s="2">
        <f t="shared" si="117"/>
        <v>15.938669632118067</v>
      </c>
    </row>
    <row r="178" spans="1:36" x14ac:dyDescent="0.2">
      <c r="A178" s="61">
        <v>34516</v>
      </c>
      <c r="B178" s="74">
        <v>0</v>
      </c>
      <c r="C178" s="58">
        <v>20.726248915428901</v>
      </c>
      <c r="D178" s="71" t="e">
        <f t="shared" si="106"/>
        <v>#VALUE!</v>
      </c>
      <c r="E178" s="76" t="s">
        <v>97</v>
      </c>
      <c r="F178" s="2">
        <f t="shared" si="107"/>
        <v>605.44600669830561</v>
      </c>
      <c r="G178" s="2">
        <f t="shared" si="108"/>
        <v>0</v>
      </c>
      <c r="H178" s="2">
        <f t="shared" si="94"/>
        <v>595.66388750733552</v>
      </c>
      <c r="I178" s="2">
        <f t="shared" si="95"/>
        <v>591.75859930409183</v>
      </c>
      <c r="J178" s="2">
        <f t="shared" si="118"/>
        <v>3.9052882032436855</v>
      </c>
      <c r="K178" s="2">
        <f t="shared" si="119"/>
        <v>3.9052882032436855</v>
      </c>
      <c r="L178" s="2">
        <f t="shared" si="120"/>
        <v>14.527605738572982</v>
      </c>
      <c r="M178" s="2">
        <f t="shared" si="123"/>
        <v>-2.8864612665174745</v>
      </c>
      <c r="N178" s="2">
        <f t="shared" si="96"/>
        <v>11.641144472055508</v>
      </c>
      <c r="O178" s="2">
        <f t="shared" si="121"/>
        <v>9.7495464857596836</v>
      </c>
      <c r="P178" s="2">
        <f t="shared" si="122"/>
        <v>1.8915979862958254</v>
      </c>
      <c r="Q178">
        <f t="shared" si="109"/>
        <v>13.193895954413383</v>
      </c>
      <c r="R178" s="13" t="e">
        <f t="shared" si="110"/>
        <v>#VALUE!</v>
      </c>
      <c r="S178" s="13" t="e">
        <f t="shared" si="111"/>
        <v>#VALUE!</v>
      </c>
      <c r="T178" s="13" t="e">
        <f t="shared" si="112"/>
        <v>#VALUE!</v>
      </c>
      <c r="U178" s="13" t="e">
        <f t="shared" si="97"/>
        <v>#VALUE!</v>
      </c>
      <c r="V178" s="13" t="e">
        <f t="shared" si="98"/>
        <v>#VALUE!</v>
      </c>
      <c r="W178" s="13" t="e">
        <f t="shared" si="99"/>
        <v>#VALUE!</v>
      </c>
      <c r="X178" s="13" t="e">
        <f t="shared" si="100"/>
        <v>#VALUE!</v>
      </c>
      <c r="Y178" s="13" t="e">
        <f t="shared" si="101"/>
        <v>#VALUE!</v>
      </c>
      <c r="Z178" s="13" t="e">
        <f t="shared" si="102"/>
        <v>#VALUE!</v>
      </c>
      <c r="AA178" s="13" t="e">
        <f t="shared" si="103"/>
        <v>#VALUE!</v>
      </c>
      <c r="AB178" s="13" t="e">
        <f t="shared" si="104"/>
        <v>#VALUE!</v>
      </c>
      <c r="AC178" s="13" t="e">
        <f t="shared" si="105"/>
        <v>#VALUE!</v>
      </c>
      <c r="AD178" s="13">
        <f t="shared" si="113"/>
        <v>0</v>
      </c>
      <c r="AE178" s="13">
        <f t="shared" si="114"/>
        <v>20.726248915428901</v>
      </c>
      <c r="AG178">
        <f t="shared" si="115"/>
        <v>1994</v>
      </c>
      <c r="AH178">
        <f t="shared" si="116"/>
        <v>0</v>
      </c>
      <c r="AI178" s="76" t="s">
        <v>97</v>
      </c>
      <c r="AJ178" s="2">
        <f t="shared" si="117"/>
        <v>13.193895954413383</v>
      </c>
    </row>
    <row r="179" spans="1:36" x14ac:dyDescent="0.2">
      <c r="A179" s="61">
        <v>34547</v>
      </c>
      <c r="B179" s="74">
        <v>0</v>
      </c>
      <c r="C179" s="58">
        <v>18.3681263451764</v>
      </c>
      <c r="D179" s="71" t="e">
        <f t="shared" si="106"/>
        <v>#VALUE!</v>
      </c>
      <c r="E179" s="76" t="s">
        <v>97</v>
      </c>
      <c r="F179" s="2">
        <f t="shared" si="107"/>
        <v>591.75859930409183</v>
      </c>
      <c r="G179" s="2">
        <f t="shared" si="108"/>
        <v>0</v>
      </c>
      <c r="H179" s="2">
        <f t="shared" si="94"/>
        <v>583.24862579770593</v>
      </c>
      <c r="I179" s="2">
        <f t="shared" si="95"/>
        <v>579.6560141888242</v>
      </c>
      <c r="J179" s="2">
        <f t="shared" si="118"/>
        <v>3.5926116088817253</v>
      </c>
      <c r="K179" s="2">
        <f t="shared" si="119"/>
        <v>3.5926116088817253</v>
      </c>
      <c r="L179" s="2">
        <f t="shared" si="120"/>
        <v>13.342158094641409</v>
      </c>
      <c r="M179" s="2">
        <f t="shared" si="123"/>
        <v>-2.6509270174975121</v>
      </c>
      <c r="N179" s="2">
        <f t="shared" si="96"/>
        <v>10.691231077143897</v>
      </c>
      <c r="O179" s="2">
        <f t="shared" si="121"/>
        <v>9.0743060327893641</v>
      </c>
      <c r="P179" s="2">
        <f t="shared" si="122"/>
        <v>1.6169250443545331</v>
      </c>
      <c r="Q179">
        <f t="shared" si="109"/>
        <v>11.278052184372868</v>
      </c>
      <c r="R179" s="13" t="e">
        <f t="shared" si="110"/>
        <v>#VALUE!</v>
      </c>
      <c r="S179" s="13" t="e">
        <f t="shared" si="111"/>
        <v>#VALUE!</v>
      </c>
      <c r="T179" s="13" t="e">
        <f t="shared" si="112"/>
        <v>#VALUE!</v>
      </c>
      <c r="U179" s="13" t="e">
        <f t="shared" si="97"/>
        <v>#VALUE!</v>
      </c>
      <c r="V179" s="13" t="e">
        <f t="shared" si="98"/>
        <v>#VALUE!</v>
      </c>
      <c r="W179" s="13" t="e">
        <f t="shared" si="99"/>
        <v>#VALUE!</v>
      </c>
      <c r="X179" s="13" t="e">
        <f t="shared" si="100"/>
        <v>#VALUE!</v>
      </c>
      <c r="Y179" s="13" t="e">
        <f t="shared" si="101"/>
        <v>#VALUE!</v>
      </c>
      <c r="Z179" s="13" t="e">
        <f t="shared" si="102"/>
        <v>#VALUE!</v>
      </c>
      <c r="AA179" s="13" t="e">
        <f t="shared" si="103"/>
        <v>#VALUE!</v>
      </c>
      <c r="AB179" s="13" t="e">
        <f t="shared" si="104"/>
        <v>#VALUE!</v>
      </c>
      <c r="AC179" s="13" t="e">
        <f t="shared" si="105"/>
        <v>#VALUE!</v>
      </c>
      <c r="AD179" s="13">
        <f t="shared" si="113"/>
        <v>0</v>
      </c>
      <c r="AE179" s="13">
        <f t="shared" si="114"/>
        <v>18.3681263451764</v>
      </c>
      <c r="AG179">
        <f t="shared" si="115"/>
        <v>1994</v>
      </c>
      <c r="AH179">
        <f t="shared" si="116"/>
        <v>0</v>
      </c>
      <c r="AI179" s="76" t="s">
        <v>97</v>
      </c>
      <c r="AJ179" s="2">
        <f t="shared" si="117"/>
        <v>11.278052184372868</v>
      </c>
    </row>
    <row r="180" spans="1:36" x14ac:dyDescent="0.2">
      <c r="A180" s="61">
        <v>34578</v>
      </c>
      <c r="B180" s="74">
        <v>5.7914414405822754</v>
      </c>
      <c r="C180" s="58">
        <v>13.922559285405001</v>
      </c>
      <c r="D180" s="71" t="e">
        <f t="shared" si="106"/>
        <v>#VALUE!</v>
      </c>
      <c r="E180" s="76" t="s">
        <v>97</v>
      </c>
      <c r="F180" s="2">
        <f t="shared" si="107"/>
        <v>585.04056073209233</v>
      </c>
      <c r="G180" s="2">
        <f t="shared" si="108"/>
        <v>0.40689489731414596</v>
      </c>
      <c r="H180" s="2">
        <f t="shared" si="94"/>
        <v>578.64284389037948</v>
      </c>
      <c r="I180" s="2">
        <f t="shared" si="95"/>
        <v>575.161371329948</v>
      </c>
      <c r="J180" s="2">
        <f t="shared" si="118"/>
        <v>3.4814725604314845</v>
      </c>
      <c r="K180" s="2">
        <f t="shared" si="119"/>
        <v>3.8883674577456304</v>
      </c>
      <c r="L180" s="2">
        <f t="shared" si="120"/>
        <v>12.962673490534995</v>
      </c>
      <c r="M180" s="2">
        <f t="shared" si="123"/>
        <v>-2.5755279716599371</v>
      </c>
      <c r="N180" s="2">
        <f t="shared" si="96"/>
        <v>10.387145518875057</v>
      </c>
      <c r="O180" s="2">
        <f t="shared" si="121"/>
        <v>8.8542975643951642</v>
      </c>
      <c r="P180" s="2">
        <f t="shared" si="122"/>
        <v>1.5328479544798925</v>
      </c>
      <c r="Q180">
        <f t="shared" si="109"/>
        <v>10.691614482497251</v>
      </c>
      <c r="R180" s="13" t="e">
        <f t="shared" si="110"/>
        <v>#VALUE!</v>
      </c>
      <c r="S180" s="13" t="e">
        <f t="shared" si="111"/>
        <v>#VALUE!</v>
      </c>
      <c r="T180" s="13" t="e">
        <f t="shared" si="112"/>
        <v>#VALUE!</v>
      </c>
      <c r="U180" s="13" t="e">
        <f t="shared" si="97"/>
        <v>#VALUE!</v>
      </c>
      <c r="V180" s="13" t="e">
        <f t="shared" si="98"/>
        <v>#VALUE!</v>
      </c>
      <c r="W180" s="13" t="e">
        <f t="shared" si="99"/>
        <v>#VALUE!</v>
      </c>
      <c r="X180" s="13" t="e">
        <f t="shared" si="100"/>
        <v>#VALUE!</v>
      </c>
      <c r="Y180" s="13" t="e">
        <f t="shared" si="101"/>
        <v>#VALUE!</v>
      </c>
      <c r="Z180" s="13" t="e">
        <f t="shared" si="102"/>
        <v>#VALUE!</v>
      </c>
      <c r="AA180" s="13" t="e">
        <f t="shared" si="103"/>
        <v>#VALUE!</v>
      </c>
      <c r="AB180" s="13" t="e">
        <f t="shared" si="104"/>
        <v>#VALUE!</v>
      </c>
      <c r="AC180" s="13" t="e">
        <f t="shared" si="105"/>
        <v>#VALUE!</v>
      </c>
      <c r="AD180" s="13">
        <f t="shared" si="113"/>
        <v>5.7914414405822754</v>
      </c>
      <c r="AE180" s="13">
        <f t="shared" si="114"/>
        <v>13.922559285405001</v>
      </c>
      <c r="AG180">
        <f t="shared" si="115"/>
        <v>1994</v>
      </c>
      <c r="AH180">
        <f t="shared" si="116"/>
        <v>0</v>
      </c>
      <c r="AI180" s="76" t="s">
        <v>97</v>
      </c>
      <c r="AJ180" s="2">
        <f t="shared" si="117"/>
        <v>10.691614482497251</v>
      </c>
    </row>
    <row r="181" spans="1:36" x14ac:dyDescent="0.2">
      <c r="A181" s="61">
        <v>34608</v>
      </c>
      <c r="B181" s="74">
        <v>19.587175369262695</v>
      </c>
      <c r="C181" s="58">
        <v>11.166592905109599</v>
      </c>
      <c r="D181" s="71" t="e">
        <f t="shared" si="106"/>
        <v>#VALUE!</v>
      </c>
      <c r="E181" s="76" t="s">
        <v>97</v>
      </c>
      <c r="F181" s="2">
        <f t="shared" si="107"/>
        <v>593.36319745704702</v>
      </c>
      <c r="G181" s="2">
        <f t="shared" si="108"/>
        <v>1.3853492421636702</v>
      </c>
      <c r="H181" s="2">
        <f t="shared" si="94"/>
        <v>588.16539551235644</v>
      </c>
      <c r="I181" s="2">
        <f t="shared" si="95"/>
        <v>584.45126306261159</v>
      </c>
      <c r="J181" s="2">
        <f t="shared" si="118"/>
        <v>3.7141324497448522</v>
      </c>
      <c r="K181" s="2">
        <f t="shared" si="119"/>
        <v>5.0994816919085224</v>
      </c>
      <c r="L181" s="2">
        <f t="shared" si="120"/>
        <v>13.953779256303687</v>
      </c>
      <c r="M181" s="2">
        <f t="shared" si="123"/>
        <v>-2.772448817076167</v>
      </c>
      <c r="N181" s="2">
        <f t="shared" si="96"/>
        <v>11.181330439227519</v>
      </c>
      <c r="O181" s="2">
        <f t="shared" si="121"/>
        <v>9.4249408126254153</v>
      </c>
      <c r="P181" s="2">
        <f t="shared" si="122"/>
        <v>1.7563896266021048</v>
      </c>
      <c r="Q181">
        <f t="shared" si="109"/>
        <v>12.250817645549681</v>
      </c>
      <c r="R181" s="13" t="e">
        <f t="shared" si="110"/>
        <v>#VALUE!</v>
      </c>
      <c r="S181" s="13" t="e">
        <f t="shared" si="111"/>
        <v>#VALUE!</v>
      </c>
      <c r="T181" s="13" t="e">
        <f t="shared" si="112"/>
        <v>#VALUE!</v>
      </c>
      <c r="U181" s="13" t="e">
        <f t="shared" si="97"/>
        <v>#VALUE!</v>
      </c>
      <c r="V181" s="13" t="e">
        <f t="shared" si="98"/>
        <v>#VALUE!</v>
      </c>
      <c r="W181" s="13" t="e">
        <f t="shared" si="99"/>
        <v>#VALUE!</v>
      </c>
      <c r="X181" s="13" t="e">
        <f t="shared" si="100"/>
        <v>#VALUE!</v>
      </c>
      <c r="Y181" s="13" t="e">
        <f t="shared" si="101"/>
        <v>#VALUE!</v>
      </c>
      <c r="Z181" s="13" t="e">
        <f t="shared" si="102"/>
        <v>#VALUE!</v>
      </c>
      <c r="AA181" s="13" t="e">
        <f t="shared" si="103"/>
        <v>#VALUE!</v>
      </c>
      <c r="AB181" s="13" t="e">
        <f t="shared" si="104"/>
        <v>#VALUE!</v>
      </c>
      <c r="AC181" s="13" t="e">
        <f t="shared" si="105"/>
        <v>#VALUE!</v>
      </c>
      <c r="AD181" s="13">
        <f t="shared" si="113"/>
        <v>19.587175369262695</v>
      </c>
      <c r="AE181" s="13">
        <f t="shared" si="114"/>
        <v>11.166592905109599</v>
      </c>
      <c r="AG181">
        <f t="shared" si="115"/>
        <v>1994</v>
      </c>
      <c r="AH181">
        <f t="shared" si="116"/>
        <v>1</v>
      </c>
      <c r="AI181" s="76" t="s">
        <v>97</v>
      </c>
      <c r="AJ181" s="2">
        <f t="shared" si="117"/>
        <v>12.250817645549681</v>
      </c>
    </row>
    <row r="182" spans="1:36" x14ac:dyDescent="0.2">
      <c r="A182" s="61">
        <v>34639</v>
      </c>
      <c r="B182" s="74">
        <v>147.59782409667969</v>
      </c>
      <c r="C182" s="58">
        <v>17.785921509445199</v>
      </c>
      <c r="D182" s="71" t="e">
        <f t="shared" si="106"/>
        <v>#VALUE!</v>
      </c>
      <c r="E182" s="76" t="s">
        <v>97</v>
      </c>
      <c r="F182" s="2">
        <f t="shared" si="107"/>
        <v>718.99737612856222</v>
      </c>
      <c r="G182" s="2">
        <f t="shared" si="108"/>
        <v>13.051711030729052</v>
      </c>
      <c r="H182" s="2">
        <f t="shared" si="94"/>
        <v>709.31398741875171</v>
      </c>
      <c r="I182" s="2">
        <f t="shared" si="95"/>
        <v>701.53144726644712</v>
      </c>
      <c r="J182" s="2">
        <f t="shared" si="118"/>
        <v>7.7825401523045912</v>
      </c>
      <c r="K182" s="2">
        <f t="shared" si="119"/>
        <v>20.834251183033643</v>
      </c>
      <c r="L182" s="2">
        <f t="shared" si="120"/>
        <v>30.259191995659059</v>
      </c>
      <c r="M182" s="2">
        <f t="shared" si="123"/>
        <v>-6.0121390422703547</v>
      </c>
      <c r="N182" s="2">
        <f t="shared" si="96"/>
        <v>24.247052953388703</v>
      </c>
      <c r="O182" s="2">
        <f t="shared" si="121"/>
        <v>17.268534936269297</v>
      </c>
      <c r="P182" s="2">
        <f t="shared" si="122"/>
        <v>6.9785180171194074</v>
      </c>
      <c r="Q182">
        <f t="shared" si="109"/>
        <v>48.675163169407867</v>
      </c>
      <c r="R182" s="13" t="e">
        <f t="shared" si="110"/>
        <v>#VALUE!</v>
      </c>
      <c r="S182" s="13" t="e">
        <f t="shared" si="111"/>
        <v>#VALUE!</v>
      </c>
      <c r="T182" s="13" t="e">
        <f t="shared" si="112"/>
        <v>#VALUE!</v>
      </c>
      <c r="U182" s="13" t="e">
        <f t="shared" si="97"/>
        <v>#VALUE!</v>
      </c>
      <c r="V182" s="13" t="e">
        <f t="shared" si="98"/>
        <v>#VALUE!</v>
      </c>
      <c r="W182" s="13" t="e">
        <f t="shared" si="99"/>
        <v>#VALUE!</v>
      </c>
      <c r="X182" s="13" t="e">
        <f t="shared" si="100"/>
        <v>#VALUE!</v>
      </c>
      <c r="Y182" s="13" t="e">
        <f t="shared" si="101"/>
        <v>#VALUE!</v>
      </c>
      <c r="Z182" s="13" t="e">
        <f t="shared" si="102"/>
        <v>#VALUE!</v>
      </c>
      <c r="AA182" s="13" t="e">
        <f t="shared" si="103"/>
        <v>#VALUE!</v>
      </c>
      <c r="AB182" s="13" t="e">
        <f t="shared" si="104"/>
        <v>#VALUE!</v>
      </c>
      <c r="AC182" s="13" t="e">
        <f t="shared" si="105"/>
        <v>#VALUE!</v>
      </c>
      <c r="AD182" s="13">
        <f t="shared" si="113"/>
        <v>147.59782409667969</v>
      </c>
      <c r="AE182" s="13">
        <f t="shared" si="114"/>
        <v>17.785921509445199</v>
      </c>
      <c r="AG182">
        <f t="shared" si="115"/>
        <v>1994</v>
      </c>
      <c r="AH182">
        <f t="shared" si="116"/>
        <v>1</v>
      </c>
      <c r="AI182" s="76" t="s">
        <v>97</v>
      </c>
      <c r="AJ182" s="2">
        <f t="shared" si="117"/>
        <v>48.675163169407867</v>
      </c>
    </row>
    <row r="183" spans="1:36" x14ac:dyDescent="0.2">
      <c r="A183" s="61">
        <v>34669</v>
      </c>
      <c r="B183" s="74">
        <v>54.481063842773438</v>
      </c>
      <c r="C183" s="58">
        <v>10.910185320195801</v>
      </c>
      <c r="D183" s="71" t="e">
        <f t="shared" si="106"/>
        <v>#VALUE!</v>
      </c>
      <c r="E183" s="76" t="s">
        <v>97</v>
      </c>
      <c r="F183" s="2">
        <f t="shared" si="107"/>
        <v>750.06351755426783</v>
      </c>
      <c r="G183" s="2">
        <f t="shared" si="108"/>
        <v>5.9489935549527218</v>
      </c>
      <c r="H183" s="2">
        <f t="shared" si="94"/>
        <v>743.9058859505144</v>
      </c>
      <c r="I183" s="2">
        <f t="shared" si="95"/>
        <v>734.52184808829588</v>
      </c>
      <c r="J183" s="2">
        <f t="shared" si="118"/>
        <v>9.3840378622185199</v>
      </c>
      <c r="K183" s="2">
        <f t="shared" si="119"/>
        <v>15.333031417171242</v>
      </c>
      <c r="L183" s="2">
        <f t="shared" si="120"/>
        <v>32.601566353440539</v>
      </c>
      <c r="M183" s="2">
        <f t="shared" si="123"/>
        <v>-6.4775407730915626</v>
      </c>
      <c r="N183" s="2">
        <f t="shared" si="96"/>
        <v>26.124025580348977</v>
      </c>
      <c r="O183" s="2">
        <f t="shared" si="121"/>
        <v>18.199817347815472</v>
      </c>
      <c r="P183" s="2">
        <f t="shared" si="122"/>
        <v>7.9242082325335064</v>
      </c>
      <c r="Q183">
        <f t="shared" si="109"/>
        <v>55.271352421921208</v>
      </c>
      <c r="R183" s="13" t="e">
        <f t="shared" si="110"/>
        <v>#VALUE!</v>
      </c>
      <c r="S183" s="13" t="e">
        <f t="shared" si="111"/>
        <v>#VALUE!</v>
      </c>
      <c r="T183" s="13" t="e">
        <f t="shared" si="112"/>
        <v>#VALUE!</v>
      </c>
      <c r="U183" s="13" t="e">
        <f t="shared" si="97"/>
        <v>#VALUE!</v>
      </c>
      <c r="V183" s="13" t="e">
        <f t="shared" si="98"/>
        <v>#VALUE!</v>
      </c>
      <c r="W183" s="13" t="e">
        <f t="shared" si="99"/>
        <v>#VALUE!</v>
      </c>
      <c r="X183" s="13" t="e">
        <f t="shared" si="100"/>
        <v>#VALUE!</v>
      </c>
      <c r="Y183" s="13" t="e">
        <f t="shared" si="101"/>
        <v>#VALUE!</v>
      </c>
      <c r="Z183" s="13" t="e">
        <f t="shared" si="102"/>
        <v>#VALUE!</v>
      </c>
      <c r="AA183" s="13" t="e">
        <f t="shared" si="103"/>
        <v>#VALUE!</v>
      </c>
      <c r="AB183" s="13" t="e">
        <f t="shared" si="104"/>
        <v>#VALUE!</v>
      </c>
      <c r="AC183" s="13" t="e">
        <f t="shared" si="105"/>
        <v>#VALUE!</v>
      </c>
      <c r="AD183" s="13">
        <f t="shared" si="113"/>
        <v>54.481063842773438</v>
      </c>
      <c r="AE183" s="13">
        <f t="shared" si="114"/>
        <v>10.910185320195801</v>
      </c>
      <c r="AG183">
        <f t="shared" si="115"/>
        <v>1994</v>
      </c>
      <c r="AH183">
        <f t="shared" si="116"/>
        <v>1</v>
      </c>
      <c r="AI183" s="76" t="s">
        <v>97</v>
      </c>
      <c r="AJ183" s="2">
        <f t="shared" si="117"/>
        <v>55.271352421921208</v>
      </c>
    </row>
    <row r="184" spans="1:36" x14ac:dyDescent="0.2">
      <c r="A184" s="61">
        <v>34700</v>
      </c>
      <c r="B184" s="74">
        <v>22.039527893066406</v>
      </c>
      <c r="C184" s="58">
        <v>18.1705701422601</v>
      </c>
      <c r="D184" s="71" t="e">
        <f t="shared" si="106"/>
        <v>#VALUE!</v>
      </c>
      <c r="E184" s="76" t="s">
        <v>97</v>
      </c>
      <c r="F184" s="2">
        <f t="shared" ref="F184:F247" si="124">(I183+$E$12*TANH(B184/$E$12))/(1+I183/$E$12*TANH(B184/$E$12))</f>
        <v>754.0318739961599</v>
      </c>
      <c r="G184" s="2">
        <f t="shared" ref="G184:G247" si="125">B184+I183-F184</f>
        <v>2.529501985202387</v>
      </c>
      <c r="H184" s="2">
        <f t="shared" ref="H184:H247" si="126">F184*(1-TANH(C184/$E$12))/(1+(1-F184/$E$12)*TANH(C184/$E$12))</f>
        <v>743.75579027444167</v>
      </c>
      <c r="I184" s="2">
        <f t="shared" ref="I184:I247" si="127">H184/(1+(H184/$E$12)^3)^(1/3)</f>
        <v>734.37918171455181</v>
      </c>
      <c r="J184" s="2">
        <f t="shared" ref="J184:J247" si="128">H184-I184</f>
        <v>9.3766085598898599</v>
      </c>
      <c r="K184" s="2">
        <f t="shared" ref="K184:K247" si="129">G184+J184</f>
        <v>11.906110545092247</v>
      </c>
      <c r="L184" s="2">
        <f t="shared" ref="L184:L247" si="130">O183+K184</f>
        <v>30.105927892907719</v>
      </c>
      <c r="M184" s="2">
        <f t="shared" ref="M184:M247" si="131">($E$13-1)*L184</f>
        <v>-5.9816873006619842</v>
      </c>
      <c r="N184" s="2">
        <f t="shared" ref="N184:N247" si="132">$E$13*L184</f>
        <v>24.124240592245734</v>
      </c>
      <c r="O184" s="2">
        <f t="shared" ref="O184:O247" si="133">N184-P184</f>
        <v>17.206151584186369</v>
      </c>
      <c r="P184" s="2">
        <f t="shared" ref="P184:P247" si="134">N184*N184/(N184+60)</f>
        <v>6.9180890080593658</v>
      </c>
      <c r="Q184">
        <f t="shared" si="109"/>
        <v>48.253670831214073</v>
      </c>
      <c r="R184" s="13" t="e">
        <f t="shared" ref="R184:R247" si="135">IF(D184&gt;=0,D184,"")</f>
        <v>#VALUE!</v>
      </c>
      <c r="S184" s="13" t="e">
        <f t="shared" ref="S184:S247" si="136">IF(D184&gt;=0,D184^0.5,"")</f>
        <v>#VALUE!</v>
      </c>
      <c r="T184" s="13" t="e">
        <f t="shared" ref="T184:T247" si="137">IF(D184&gt;=0,LN(D184+$E$27/40),"")</f>
        <v>#VALUE!</v>
      </c>
      <c r="U184" s="13" t="e">
        <f t="shared" ref="U184:U247" si="138">IF(D184&gt;=0,P184,"")</f>
        <v>#VALUE!</v>
      </c>
      <c r="V184" s="13" t="e">
        <f t="shared" ref="V184:V247" si="139">IF(D184&gt;=0,P184^0.5,"")</f>
        <v>#VALUE!</v>
      </c>
      <c r="W184" s="13" t="e">
        <f t="shared" ref="W184:W247" si="140">IF(D184&gt;=0,LN(P184+$E$27/40),"")</f>
        <v>#VALUE!</v>
      </c>
      <c r="X184" s="13" t="e">
        <f t="shared" ref="X184:X247" si="141">IF(D184&gt;=0,(R184-U184)^2,"")</f>
        <v>#VALUE!</v>
      </c>
      <c r="Y184" s="13" t="e">
        <f t="shared" ref="Y184:Y247" si="142">IF(D184&gt;=0,(S184-V184)^2,"")</f>
        <v>#VALUE!</v>
      </c>
      <c r="Z184" s="13" t="e">
        <f t="shared" ref="Z184:Z247" si="143">IF(D184&gt;=0,(T184-W184)^2,"")</f>
        <v>#VALUE!</v>
      </c>
      <c r="AA184" s="13" t="e">
        <f t="shared" ref="AA184:AA247" si="144">IF(D184&gt;=0,($E$27-R184)^2,"")</f>
        <v>#VALUE!</v>
      </c>
      <c r="AB184" s="13" t="e">
        <f t="shared" ref="AB184:AB247" si="145">IF(D184&gt;=0,($E$28-S184)^2,"")</f>
        <v>#VALUE!</v>
      </c>
      <c r="AC184" s="13" t="e">
        <f t="shared" ref="AC184:AC247" si="146">IF(D184&gt;=0,($E$29-T184)^2,"")</f>
        <v>#VALUE!</v>
      </c>
      <c r="AD184" s="13">
        <f t="shared" ref="AD184:AD247" si="147">IF(B184&gt;=0,B184,"")</f>
        <v>22.039527893066406</v>
      </c>
      <c r="AE184" s="13">
        <f t="shared" ref="AE184:AE247" si="148">IF(C184&gt;=0,C184,"")</f>
        <v>18.1705701422601</v>
      </c>
      <c r="AG184">
        <f t="shared" si="115"/>
        <v>1995</v>
      </c>
      <c r="AH184">
        <f t="shared" si="116"/>
        <v>0</v>
      </c>
      <c r="AI184" s="76" t="s">
        <v>97</v>
      </c>
      <c r="AJ184" s="2">
        <f t="shared" si="117"/>
        <v>48.253670831214073</v>
      </c>
    </row>
    <row r="185" spans="1:36" x14ac:dyDescent="0.2">
      <c r="A185" s="61">
        <v>34731</v>
      </c>
      <c r="B185" s="74">
        <v>50.712688446044922</v>
      </c>
      <c r="C185" s="58">
        <v>29.301257532559202</v>
      </c>
      <c r="D185" s="71" t="e">
        <f t="shared" si="106"/>
        <v>#VALUE!</v>
      </c>
      <c r="E185" s="76" t="s">
        <v>97</v>
      </c>
      <c r="F185" s="2">
        <f t="shared" si="124"/>
        <v>779.07301093593173</v>
      </c>
      <c r="G185" s="2">
        <f t="shared" si="125"/>
        <v>6.0188592246649932</v>
      </c>
      <c r="H185" s="2">
        <f t="shared" si="126"/>
        <v>762.12375471875907</v>
      </c>
      <c r="I185" s="2">
        <f t="shared" si="127"/>
        <v>751.80558080537151</v>
      </c>
      <c r="J185" s="2">
        <f t="shared" si="128"/>
        <v>10.318173913387568</v>
      </c>
      <c r="K185" s="2">
        <f t="shared" si="129"/>
        <v>16.337033138052561</v>
      </c>
      <c r="L185" s="2">
        <f t="shared" si="130"/>
        <v>33.543184722238934</v>
      </c>
      <c r="M185" s="2">
        <f t="shared" si="131"/>
        <v>-6.6646290654287768</v>
      </c>
      <c r="N185" s="2">
        <f t="shared" si="132"/>
        <v>26.878555656810157</v>
      </c>
      <c r="O185" s="2">
        <f t="shared" si="133"/>
        <v>18.562847036490687</v>
      </c>
      <c r="P185" s="2">
        <f t="shared" si="134"/>
        <v>8.3157086203194712</v>
      </c>
      <c r="Q185">
        <f t="shared" si="109"/>
        <v>58.002067626728312</v>
      </c>
      <c r="R185" s="13" t="e">
        <f t="shared" si="135"/>
        <v>#VALUE!</v>
      </c>
      <c r="S185" s="13" t="e">
        <f t="shared" si="136"/>
        <v>#VALUE!</v>
      </c>
      <c r="T185" s="13" t="e">
        <f t="shared" si="137"/>
        <v>#VALUE!</v>
      </c>
      <c r="U185" s="13" t="e">
        <f t="shared" si="138"/>
        <v>#VALUE!</v>
      </c>
      <c r="V185" s="13" t="e">
        <f t="shared" si="139"/>
        <v>#VALUE!</v>
      </c>
      <c r="W185" s="13" t="e">
        <f t="shared" si="140"/>
        <v>#VALUE!</v>
      </c>
      <c r="X185" s="13" t="e">
        <f t="shared" si="141"/>
        <v>#VALUE!</v>
      </c>
      <c r="Y185" s="13" t="e">
        <f t="shared" si="142"/>
        <v>#VALUE!</v>
      </c>
      <c r="Z185" s="13" t="e">
        <f t="shared" si="143"/>
        <v>#VALUE!</v>
      </c>
      <c r="AA185" s="13" t="e">
        <f t="shared" si="144"/>
        <v>#VALUE!</v>
      </c>
      <c r="AB185" s="13" t="e">
        <f t="shared" si="145"/>
        <v>#VALUE!</v>
      </c>
      <c r="AC185" s="13" t="e">
        <f t="shared" si="146"/>
        <v>#VALUE!</v>
      </c>
      <c r="AD185" s="13">
        <f t="shared" si="147"/>
        <v>50.712688446044922</v>
      </c>
      <c r="AE185" s="13">
        <f t="shared" si="148"/>
        <v>29.301257532559202</v>
      </c>
      <c r="AG185">
        <f t="shared" si="115"/>
        <v>1995</v>
      </c>
      <c r="AH185">
        <f t="shared" si="116"/>
        <v>0</v>
      </c>
      <c r="AI185" s="76" t="s">
        <v>97</v>
      </c>
      <c r="AJ185" s="2">
        <f t="shared" si="117"/>
        <v>58.002067626728312</v>
      </c>
    </row>
    <row r="186" spans="1:36" x14ac:dyDescent="0.2">
      <c r="A186" s="61">
        <v>34759</v>
      </c>
      <c r="B186" s="74">
        <v>23.345577239990234</v>
      </c>
      <c r="C186" s="58">
        <v>50.342638791770099</v>
      </c>
      <c r="D186" s="71" t="e">
        <f t="shared" si="106"/>
        <v>#VALUE!</v>
      </c>
      <c r="E186" s="76" t="s">
        <v>97</v>
      </c>
      <c r="F186" s="2">
        <f t="shared" si="124"/>
        <v>772.34207029055551</v>
      </c>
      <c r="G186" s="2">
        <f t="shared" si="125"/>
        <v>2.8090877548062281</v>
      </c>
      <c r="H186" s="2">
        <f t="shared" si="126"/>
        <v>743.60073144656667</v>
      </c>
      <c r="I186" s="2">
        <f t="shared" si="127"/>
        <v>734.23179333394978</v>
      </c>
      <c r="J186" s="2">
        <f t="shared" si="128"/>
        <v>9.3689381126168882</v>
      </c>
      <c r="K186" s="2">
        <f t="shared" si="129"/>
        <v>12.178025867423116</v>
      </c>
      <c r="L186" s="2">
        <f t="shared" si="130"/>
        <v>30.740872903913804</v>
      </c>
      <c r="M186" s="2">
        <f t="shared" si="131"/>
        <v>-6.1078432697609646</v>
      </c>
      <c r="N186" s="2">
        <f t="shared" si="132"/>
        <v>24.633029634152841</v>
      </c>
      <c r="O186" s="2">
        <f t="shared" si="133"/>
        <v>17.463415695244652</v>
      </c>
      <c r="P186" s="2">
        <f t="shared" si="134"/>
        <v>7.1696139389081894</v>
      </c>
      <c r="Q186">
        <f t="shared" si="109"/>
        <v>50.00805722388462</v>
      </c>
      <c r="R186" s="13" t="e">
        <f t="shared" si="135"/>
        <v>#VALUE!</v>
      </c>
      <c r="S186" s="13" t="e">
        <f t="shared" si="136"/>
        <v>#VALUE!</v>
      </c>
      <c r="T186" s="13" t="e">
        <f t="shared" si="137"/>
        <v>#VALUE!</v>
      </c>
      <c r="U186" s="13" t="e">
        <f t="shared" si="138"/>
        <v>#VALUE!</v>
      </c>
      <c r="V186" s="13" t="e">
        <f t="shared" si="139"/>
        <v>#VALUE!</v>
      </c>
      <c r="W186" s="13" t="e">
        <f t="shared" si="140"/>
        <v>#VALUE!</v>
      </c>
      <c r="X186" s="13" t="e">
        <f t="shared" si="141"/>
        <v>#VALUE!</v>
      </c>
      <c r="Y186" s="13" t="e">
        <f t="shared" si="142"/>
        <v>#VALUE!</v>
      </c>
      <c r="Z186" s="13" t="e">
        <f t="shared" si="143"/>
        <v>#VALUE!</v>
      </c>
      <c r="AA186" s="13" t="e">
        <f t="shared" si="144"/>
        <v>#VALUE!</v>
      </c>
      <c r="AB186" s="13" t="e">
        <f t="shared" si="145"/>
        <v>#VALUE!</v>
      </c>
      <c r="AC186" s="13" t="e">
        <f t="shared" si="146"/>
        <v>#VALUE!</v>
      </c>
      <c r="AD186" s="13">
        <f t="shared" si="147"/>
        <v>23.345577239990234</v>
      </c>
      <c r="AE186" s="13">
        <f t="shared" si="148"/>
        <v>50.342638791770099</v>
      </c>
      <c r="AG186">
        <f t="shared" si="115"/>
        <v>1995</v>
      </c>
      <c r="AH186">
        <f t="shared" si="116"/>
        <v>0</v>
      </c>
      <c r="AI186" s="76" t="s">
        <v>97</v>
      </c>
      <c r="AJ186" s="2">
        <f t="shared" si="117"/>
        <v>50.00805722388462</v>
      </c>
    </row>
    <row r="187" spans="1:36" x14ac:dyDescent="0.2">
      <c r="A187" s="61">
        <v>34790</v>
      </c>
      <c r="B187" s="74">
        <v>14.491796493530273</v>
      </c>
      <c r="C187" s="58">
        <v>63.9230028999064</v>
      </c>
      <c r="D187" s="71" t="e">
        <f t="shared" si="106"/>
        <v>#VALUE!</v>
      </c>
      <c r="E187" s="76" t="s">
        <v>97</v>
      </c>
      <c r="F187" s="2">
        <f t="shared" si="124"/>
        <v>747.07658224321608</v>
      </c>
      <c r="G187" s="2">
        <f t="shared" si="125"/>
        <v>1.6470075842639744</v>
      </c>
      <c r="H187" s="2">
        <f t="shared" si="126"/>
        <v>711.6847586860215</v>
      </c>
      <c r="I187" s="2">
        <f t="shared" si="127"/>
        <v>703.79937610231775</v>
      </c>
      <c r="J187" s="2">
        <f t="shared" si="128"/>
        <v>7.8853825837037448</v>
      </c>
      <c r="K187" s="2">
        <f t="shared" si="129"/>
        <v>9.5323901679677192</v>
      </c>
      <c r="L187" s="2">
        <f t="shared" si="130"/>
        <v>26.995805863212372</v>
      </c>
      <c r="M187" s="2">
        <f t="shared" si="131"/>
        <v>-5.3637433025658368</v>
      </c>
      <c r="N187" s="2">
        <f t="shared" si="132"/>
        <v>21.632062560646535</v>
      </c>
      <c r="O187" s="2">
        <f t="shared" si="133"/>
        <v>15.899680994517706</v>
      </c>
      <c r="P187" s="2">
        <f t="shared" si="134"/>
        <v>5.7323815661288284</v>
      </c>
      <c r="Q187">
        <f t="shared" si="109"/>
        <v>39.983361423748583</v>
      </c>
      <c r="R187" s="13" t="e">
        <f t="shared" si="135"/>
        <v>#VALUE!</v>
      </c>
      <c r="S187" s="13" t="e">
        <f t="shared" si="136"/>
        <v>#VALUE!</v>
      </c>
      <c r="T187" s="13" t="e">
        <f t="shared" si="137"/>
        <v>#VALUE!</v>
      </c>
      <c r="U187" s="13" t="e">
        <f t="shared" si="138"/>
        <v>#VALUE!</v>
      </c>
      <c r="V187" s="13" t="e">
        <f t="shared" si="139"/>
        <v>#VALUE!</v>
      </c>
      <c r="W187" s="13" t="e">
        <f t="shared" si="140"/>
        <v>#VALUE!</v>
      </c>
      <c r="X187" s="13" t="e">
        <f t="shared" si="141"/>
        <v>#VALUE!</v>
      </c>
      <c r="Y187" s="13" t="e">
        <f t="shared" si="142"/>
        <v>#VALUE!</v>
      </c>
      <c r="Z187" s="13" t="e">
        <f t="shared" si="143"/>
        <v>#VALUE!</v>
      </c>
      <c r="AA187" s="13" t="e">
        <f t="shared" si="144"/>
        <v>#VALUE!</v>
      </c>
      <c r="AB187" s="13" t="e">
        <f t="shared" si="145"/>
        <v>#VALUE!</v>
      </c>
      <c r="AC187" s="13" t="e">
        <f t="shared" si="146"/>
        <v>#VALUE!</v>
      </c>
      <c r="AD187" s="13">
        <f t="shared" si="147"/>
        <v>14.491796493530273</v>
      </c>
      <c r="AE187" s="13">
        <f t="shared" si="148"/>
        <v>63.9230028999064</v>
      </c>
      <c r="AG187">
        <f t="shared" si="115"/>
        <v>1995</v>
      </c>
      <c r="AH187">
        <f t="shared" si="116"/>
        <v>0</v>
      </c>
      <c r="AI187" s="76" t="s">
        <v>97</v>
      </c>
      <c r="AJ187" s="2">
        <f t="shared" si="117"/>
        <v>39.983361423748583</v>
      </c>
    </row>
    <row r="188" spans="1:36" x14ac:dyDescent="0.2">
      <c r="A188" s="61">
        <v>34820</v>
      </c>
      <c r="B188" s="74">
        <v>7.1500778198242188</v>
      </c>
      <c r="C188" s="58">
        <v>42.112387985681401</v>
      </c>
      <c r="D188" s="71" t="e">
        <f t="shared" si="106"/>
        <v>#VALUE!</v>
      </c>
      <c r="E188" s="76" t="s">
        <v>97</v>
      </c>
      <c r="F188" s="2">
        <f t="shared" si="124"/>
        <v>710.20902215436558</v>
      </c>
      <c r="G188" s="2">
        <f t="shared" si="125"/>
        <v>0.74043176777638564</v>
      </c>
      <c r="H188" s="2">
        <f t="shared" si="126"/>
        <v>687.67828049594141</v>
      </c>
      <c r="I188" s="2">
        <f t="shared" si="127"/>
        <v>680.7893919872954</v>
      </c>
      <c r="J188" s="2">
        <f t="shared" si="128"/>
        <v>6.888888508646005</v>
      </c>
      <c r="K188" s="2">
        <f t="shared" si="129"/>
        <v>7.6293202764223906</v>
      </c>
      <c r="L188" s="2">
        <f t="shared" si="130"/>
        <v>23.529001270940096</v>
      </c>
      <c r="M188" s="2">
        <f t="shared" si="131"/>
        <v>-4.6749307511893026</v>
      </c>
      <c r="N188" s="2">
        <f t="shared" si="132"/>
        <v>18.854070519750792</v>
      </c>
      <c r="O188" s="2">
        <f t="shared" si="133"/>
        <v>14.346047372427041</v>
      </c>
      <c r="P188" s="2">
        <f t="shared" si="134"/>
        <v>4.5080231473237502</v>
      </c>
      <c r="Q188">
        <f t="shared" si="109"/>
        <v>31.443461452583158</v>
      </c>
      <c r="R188" s="13" t="e">
        <f t="shared" si="135"/>
        <v>#VALUE!</v>
      </c>
      <c r="S188" s="13" t="e">
        <f t="shared" si="136"/>
        <v>#VALUE!</v>
      </c>
      <c r="T188" s="13" t="e">
        <f t="shared" si="137"/>
        <v>#VALUE!</v>
      </c>
      <c r="U188" s="13" t="e">
        <f t="shared" si="138"/>
        <v>#VALUE!</v>
      </c>
      <c r="V188" s="13" t="e">
        <f t="shared" si="139"/>
        <v>#VALUE!</v>
      </c>
      <c r="W188" s="13" t="e">
        <f t="shared" si="140"/>
        <v>#VALUE!</v>
      </c>
      <c r="X188" s="13" t="e">
        <f t="shared" si="141"/>
        <v>#VALUE!</v>
      </c>
      <c r="Y188" s="13" t="e">
        <f t="shared" si="142"/>
        <v>#VALUE!</v>
      </c>
      <c r="Z188" s="13" t="e">
        <f t="shared" si="143"/>
        <v>#VALUE!</v>
      </c>
      <c r="AA188" s="13" t="e">
        <f t="shared" si="144"/>
        <v>#VALUE!</v>
      </c>
      <c r="AB188" s="13" t="e">
        <f t="shared" si="145"/>
        <v>#VALUE!</v>
      </c>
      <c r="AC188" s="13" t="e">
        <f t="shared" si="146"/>
        <v>#VALUE!</v>
      </c>
      <c r="AD188" s="13">
        <f t="shared" si="147"/>
        <v>7.1500778198242188</v>
      </c>
      <c r="AE188" s="13">
        <f t="shared" si="148"/>
        <v>42.112387985681401</v>
      </c>
      <c r="AG188">
        <f t="shared" si="115"/>
        <v>1995</v>
      </c>
      <c r="AH188">
        <f t="shared" si="116"/>
        <v>0</v>
      </c>
      <c r="AI188" s="76" t="s">
        <v>97</v>
      </c>
      <c r="AJ188" s="2">
        <f t="shared" si="117"/>
        <v>31.443461452583158</v>
      </c>
    </row>
    <row r="189" spans="1:36" x14ac:dyDescent="0.2">
      <c r="A189" s="61">
        <v>34851</v>
      </c>
      <c r="B189" s="74">
        <v>0.56552958488464355</v>
      </c>
      <c r="C189" s="58">
        <v>19.804913364307101</v>
      </c>
      <c r="D189" s="71" t="e">
        <f t="shared" si="106"/>
        <v>#VALUE!</v>
      </c>
      <c r="E189" s="76" t="s">
        <v>97</v>
      </c>
      <c r="F189" s="2">
        <f t="shared" si="124"/>
        <v>681.30057991257434</v>
      </c>
      <c r="G189" s="2">
        <f t="shared" si="125"/>
        <v>5.4341659605711357E-2</v>
      </c>
      <c r="H189" s="2">
        <f t="shared" si="126"/>
        <v>670.98647666253157</v>
      </c>
      <c r="I189" s="2">
        <f t="shared" si="127"/>
        <v>664.73362967637468</v>
      </c>
      <c r="J189" s="2">
        <f t="shared" si="128"/>
        <v>6.2528469861568965</v>
      </c>
      <c r="K189" s="2">
        <f t="shared" si="129"/>
        <v>6.3071886457626078</v>
      </c>
      <c r="L189" s="2">
        <f t="shared" si="130"/>
        <v>20.653236018189649</v>
      </c>
      <c r="M189" s="2">
        <f t="shared" si="131"/>
        <v>-4.103550637835788</v>
      </c>
      <c r="N189" s="2">
        <f t="shared" si="132"/>
        <v>16.549685380353861</v>
      </c>
      <c r="O189" s="2">
        <f t="shared" si="133"/>
        <v>12.971720496137738</v>
      </c>
      <c r="P189" s="2">
        <f t="shared" si="134"/>
        <v>3.5779648842161214</v>
      </c>
      <c r="Q189">
        <f t="shared" si="109"/>
        <v>24.956305067407449</v>
      </c>
      <c r="R189" s="13" t="e">
        <f t="shared" si="135"/>
        <v>#VALUE!</v>
      </c>
      <c r="S189" s="13" t="e">
        <f t="shared" si="136"/>
        <v>#VALUE!</v>
      </c>
      <c r="T189" s="13" t="e">
        <f t="shared" si="137"/>
        <v>#VALUE!</v>
      </c>
      <c r="U189" s="13" t="e">
        <f t="shared" si="138"/>
        <v>#VALUE!</v>
      </c>
      <c r="V189" s="13" t="e">
        <f t="shared" si="139"/>
        <v>#VALUE!</v>
      </c>
      <c r="W189" s="13" t="e">
        <f t="shared" si="140"/>
        <v>#VALUE!</v>
      </c>
      <c r="X189" s="13" t="e">
        <f t="shared" si="141"/>
        <v>#VALUE!</v>
      </c>
      <c r="Y189" s="13" t="e">
        <f t="shared" si="142"/>
        <v>#VALUE!</v>
      </c>
      <c r="Z189" s="13" t="e">
        <f t="shared" si="143"/>
        <v>#VALUE!</v>
      </c>
      <c r="AA189" s="13" t="e">
        <f t="shared" si="144"/>
        <v>#VALUE!</v>
      </c>
      <c r="AB189" s="13" t="e">
        <f t="shared" si="145"/>
        <v>#VALUE!</v>
      </c>
      <c r="AC189" s="13" t="e">
        <f t="shared" si="146"/>
        <v>#VALUE!</v>
      </c>
      <c r="AD189" s="13">
        <f t="shared" si="147"/>
        <v>0.56552958488464355</v>
      </c>
      <c r="AE189" s="13">
        <f t="shared" si="148"/>
        <v>19.804913364307101</v>
      </c>
      <c r="AG189">
        <f t="shared" si="115"/>
        <v>1995</v>
      </c>
      <c r="AH189">
        <f t="shared" si="116"/>
        <v>0</v>
      </c>
      <c r="AI189" s="76" t="s">
        <v>97</v>
      </c>
      <c r="AJ189" s="2">
        <f t="shared" si="117"/>
        <v>24.956305067407449</v>
      </c>
    </row>
    <row r="190" spans="1:36" x14ac:dyDescent="0.2">
      <c r="A190" s="61">
        <v>34881</v>
      </c>
      <c r="B190" s="74">
        <v>0.34333214163780212</v>
      </c>
      <c r="C190" s="58">
        <v>20.726248915428901</v>
      </c>
      <c r="D190" s="71" t="e">
        <f t="shared" si="106"/>
        <v>#VALUE!</v>
      </c>
      <c r="E190" s="76" t="s">
        <v>97</v>
      </c>
      <c r="F190" s="2">
        <f t="shared" si="124"/>
        <v>665.04551769701902</v>
      </c>
      <c r="G190" s="2">
        <f t="shared" si="125"/>
        <v>3.1444120993455726E-2</v>
      </c>
      <c r="H190" s="2">
        <f t="shared" si="126"/>
        <v>654.46679995856118</v>
      </c>
      <c r="I190" s="2">
        <f t="shared" si="127"/>
        <v>648.79979805334312</v>
      </c>
      <c r="J190" s="2">
        <f t="shared" si="128"/>
        <v>5.6670019052180578</v>
      </c>
      <c r="K190" s="2">
        <f t="shared" si="129"/>
        <v>5.6984460262115135</v>
      </c>
      <c r="L190" s="2">
        <f t="shared" si="130"/>
        <v>18.670166522349252</v>
      </c>
      <c r="M190" s="2">
        <f t="shared" si="131"/>
        <v>-3.7095384797719566</v>
      </c>
      <c r="N190" s="2">
        <f t="shared" si="132"/>
        <v>14.960628042577294</v>
      </c>
      <c r="O190" s="2">
        <f t="shared" si="133"/>
        <v>11.974788712346214</v>
      </c>
      <c r="P190" s="2">
        <f t="shared" si="134"/>
        <v>2.9858393302310802</v>
      </c>
      <c r="Q190">
        <f t="shared" si="109"/>
        <v>20.826229328361784</v>
      </c>
      <c r="R190" s="13" t="e">
        <f t="shared" si="135"/>
        <v>#VALUE!</v>
      </c>
      <c r="S190" s="13" t="e">
        <f t="shared" si="136"/>
        <v>#VALUE!</v>
      </c>
      <c r="T190" s="13" t="e">
        <f t="shared" si="137"/>
        <v>#VALUE!</v>
      </c>
      <c r="U190" s="13" t="e">
        <f t="shared" si="138"/>
        <v>#VALUE!</v>
      </c>
      <c r="V190" s="13" t="e">
        <f t="shared" si="139"/>
        <v>#VALUE!</v>
      </c>
      <c r="W190" s="13" t="e">
        <f t="shared" si="140"/>
        <v>#VALUE!</v>
      </c>
      <c r="X190" s="13" t="e">
        <f t="shared" si="141"/>
        <v>#VALUE!</v>
      </c>
      <c r="Y190" s="13" t="e">
        <f t="shared" si="142"/>
        <v>#VALUE!</v>
      </c>
      <c r="Z190" s="13" t="e">
        <f t="shared" si="143"/>
        <v>#VALUE!</v>
      </c>
      <c r="AA190" s="13" t="e">
        <f t="shared" si="144"/>
        <v>#VALUE!</v>
      </c>
      <c r="AB190" s="13" t="e">
        <f t="shared" si="145"/>
        <v>#VALUE!</v>
      </c>
      <c r="AC190" s="13" t="e">
        <f t="shared" si="146"/>
        <v>#VALUE!</v>
      </c>
      <c r="AD190" s="13">
        <f t="shared" si="147"/>
        <v>0.34333214163780212</v>
      </c>
      <c r="AE190" s="13">
        <f t="shared" si="148"/>
        <v>20.726248915428901</v>
      </c>
      <c r="AG190">
        <f t="shared" si="115"/>
        <v>1995</v>
      </c>
      <c r="AH190">
        <f t="shared" si="116"/>
        <v>0</v>
      </c>
      <c r="AI190" s="76" t="s">
        <v>97</v>
      </c>
      <c r="AJ190" s="2">
        <f t="shared" si="117"/>
        <v>20.826229328361784</v>
      </c>
    </row>
    <row r="191" spans="1:36" x14ac:dyDescent="0.2">
      <c r="A191" s="61">
        <v>34912</v>
      </c>
      <c r="B191" s="74">
        <v>0</v>
      </c>
      <c r="C191" s="58">
        <v>18.3681263451764</v>
      </c>
      <c r="D191" s="71" t="e">
        <f t="shared" si="106"/>
        <v>#VALUE!</v>
      </c>
      <c r="E191" s="76" t="s">
        <v>97</v>
      </c>
      <c r="F191" s="2">
        <f t="shared" si="124"/>
        <v>648.79979805334312</v>
      </c>
      <c r="G191" s="2">
        <f t="shared" si="125"/>
        <v>0</v>
      </c>
      <c r="H191" s="2">
        <f t="shared" si="126"/>
        <v>639.60751234532279</v>
      </c>
      <c r="I191" s="2">
        <f t="shared" si="127"/>
        <v>634.4319762881712</v>
      </c>
      <c r="J191" s="2">
        <f t="shared" si="128"/>
        <v>5.1755360571515894</v>
      </c>
      <c r="K191" s="2">
        <f t="shared" si="129"/>
        <v>5.1755360571515894</v>
      </c>
      <c r="L191" s="2">
        <f t="shared" si="130"/>
        <v>17.150324769497804</v>
      </c>
      <c r="M191" s="2">
        <f t="shared" si="131"/>
        <v>-3.407564126269667</v>
      </c>
      <c r="N191" s="2">
        <f t="shared" si="132"/>
        <v>13.742760643228136</v>
      </c>
      <c r="O191" s="2">
        <f t="shared" si="133"/>
        <v>11.181648631015943</v>
      </c>
      <c r="P191" s="2">
        <f t="shared" si="134"/>
        <v>2.561112012212194</v>
      </c>
      <c r="Q191">
        <f t="shared" si="109"/>
        <v>17.863756285180052</v>
      </c>
      <c r="R191" s="13" t="e">
        <f t="shared" si="135"/>
        <v>#VALUE!</v>
      </c>
      <c r="S191" s="13" t="e">
        <f t="shared" si="136"/>
        <v>#VALUE!</v>
      </c>
      <c r="T191" s="13" t="e">
        <f t="shared" si="137"/>
        <v>#VALUE!</v>
      </c>
      <c r="U191" s="13" t="e">
        <f t="shared" si="138"/>
        <v>#VALUE!</v>
      </c>
      <c r="V191" s="13" t="e">
        <f t="shared" si="139"/>
        <v>#VALUE!</v>
      </c>
      <c r="W191" s="13" t="e">
        <f t="shared" si="140"/>
        <v>#VALUE!</v>
      </c>
      <c r="X191" s="13" t="e">
        <f t="shared" si="141"/>
        <v>#VALUE!</v>
      </c>
      <c r="Y191" s="13" t="e">
        <f t="shared" si="142"/>
        <v>#VALUE!</v>
      </c>
      <c r="Z191" s="13" t="e">
        <f t="shared" si="143"/>
        <v>#VALUE!</v>
      </c>
      <c r="AA191" s="13" t="e">
        <f t="shared" si="144"/>
        <v>#VALUE!</v>
      </c>
      <c r="AB191" s="13" t="e">
        <f t="shared" si="145"/>
        <v>#VALUE!</v>
      </c>
      <c r="AC191" s="13" t="e">
        <f t="shared" si="146"/>
        <v>#VALUE!</v>
      </c>
      <c r="AD191" s="13">
        <f t="shared" si="147"/>
        <v>0</v>
      </c>
      <c r="AE191" s="13">
        <f t="shared" si="148"/>
        <v>18.3681263451764</v>
      </c>
      <c r="AG191">
        <f t="shared" si="115"/>
        <v>1995</v>
      </c>
      <c r="AH191">
        <f t="shared" si="116"/>
        <v>0</v>
      </c>
      <c r="AI191" s="76" t="s">
        <v>97</v>
      </c>
      <c r="AJ191" s="2">
        <f t="shared" si="117"/>
        <v>17.863756285180052</v>
      </c>
    </row>
    <row r="192" spans="1:36" x14ac:dyDescent="0.2">
      <c r="A192" s="61">
        <v>34943</v>
      </c>
      <c r="B192" s="74">
        <v>0.57331818342208862</v>
      </c>
      <c r="C192" s="58">
        <v>13.922559285405001</v>
      </c>
      <c r="D192" s="71" t="e">
        <f t="shared" si="106"/>
        <v>#VALUE!</v>
      </c>
      <c r="E192" s="76" t="s">
        <v>97</v>
      </c>
      <c r="F192" s="2">
        <f t="shared" si="124"/>
        <v>634.95744783110581</v>
      </c>
      <c r="G192" s="2">
        <f t="shared" si="125"/>
        <v>4.7846640487477998E-2</v>
      </c>
      <c r="H192" s="2">
        <f t="shared" si="126"/>
        <v>628.10387704025834</v>
      </c>
      <c r="I192" s="2">
        <f t="shared" si="127"/>
        <v>623.2866439224141</v>
      </c>
      <c r="J192" s="2">
        <f t="shared" si="128"/>
        <v>4.8172331178442391</v>
      </c>
      <c r="K192" s="2">
        <f t="shared" si="129"/>
        <v>4.8650797583317171</v>
      </c>
      <c r="L192" s="2">
        <f t="shared" si="130"/>
        <v>16.04672838934766</v>
      </c>
      <c r="M192" s="2">
        <f t="shared" si="131"/>
        <v>-3.1882927430496273</v>
      </c>
      <c r="N192" s="2">
        <f t="shared" si="132"/>
        <v>12.858435646298032</v>
      </c>
      <c r="O192" s="2">
        <f t="shared" si="133"/>
        <v>10.589112049060066</v>
      </c>
      <c r="P192" s="2">
        <f t="shared" si="134"/>
        <v>2.2693235972379657</v>
      </c>
      <c r="Q192">
        <f t="shared" si="109"/>
        <v>15.828532090734811</v>
      </c>
      <c r="R192" s="13" t="e">
        <f t="shared" si="135"/>
        <v>#VALUE!</v>
      </c>
      <c r="S192" s="13" t="e">
        <f t="shared" si="136"/>
        <v>#VALUE!</v>
      </c>
      <c r="T192" s="13" t="e">
        <f t="shared" si="137"/>
        <v>#VALUE!</v>
      </c>
      <c r="U192" s="13" t="e">
        <f t="shared" si="138"/>
        <v>#VALUE!</v>
      </c>
      <c r="V192" s="13" t="e">
        <f t="shared" si="139"/>
        <v>#VALUE!</v>
      </c>
      <c r="W192" s="13" t="e">
        <f t="shared" si="140"/>
        <v>#VALUE!</v>
      </c>
      <c r="X192" s="13" t="e">
        <f t="shared" si="141"/>
        <v>#VALUE!</v>
      </c>
      <c r="Y192" s="13" t="e">
        <f t="shared" si="142"/>
        <v>#VALUE!</v>
      </c>
      <c r="Z192" s="13" t="e">
        <f t="shared" si="143"/>
        <v>#VALUE!</v>
      </c>
      <c r="AA192" s="13" t="e">
        <f t="shared" si="144"/>
        <v>#VALUE!</v>
      </c>
      <c r="AB192" s="13" t="e">
        <f t="shared" si="145"/>
        <v>#VALUE!</v>
      </c>
      <c r="AC192" s="13" t="e">
        <f t="shared" si="146"/>
        <v>#VALUE!</v>
      </c>
      <c r="AD192" s="13">
        <f t="shared" si="147"/>
        <v>0.57331818342208862</v>
      </c>
      <c r="AE192" s="13">
        <f t="shared" si="148"/>
        <v>13.922559285405001</v>
      </c>
      <c r="AG192">
        <f t="shared" si="115"/>
        <v>1995</v>
      </c>
      <c r="AH192">
        <f t="shared" si="116"/>
        <v>0</v>
      </c>
      <c r="AI192" s="76" t="s">
        <v>97</v>
      </c>
      <c r="AJ192" s="2">
        <f t="shared" si="117"/>
        <v>15.828532090734811</v>
      </c>
    </row>
    <row r="193" spans="1:36" x14ac:dyDescent="0.2">
      <c r="A193" s="61">
        <v>34973</v>
      </c>
      <c r="B193" s="74">
        <v>4.1191115379333496</v>
      </c>
      <c r="C193" s="58">
        <v>11.166592905109599</v>
      </c>
      <c r="F193" s="2">
        <f t="shared" si="124"/>
        <v>627.07222104709319</v>
      </c>
      <c r="G193" s="2">
        <f t="shared" si="125"/>
        <v>0.33353441325425592</v>
      </c>
      <c r="H193" s="2">
        <f t="shared" si="126"/>
        <v>621.62742743063745</v>
      </c>
      <c r="I193" s="2">
        <f t="shared" si="127"/>
        <v>617.00366607747571</v>
      </c>
      <c r="J193" s="2">
        <f t="shared" si="128"/>
        <v>4.6237613531617399</v>
      </c>
      <c r="K193" s="2">
        <f t="shared" si="129"/>
        <v>4.9572957664159958</v>
      </c>
      <c r="L193" s="2">
        <f t="shared" si="130"/>
        <v>15.546407815476062</v>
      </c>
      <c r="M193" s="2">
        <f t="shared" si="131"/>
        <v>-3.0888850372438652</v>
      </c>
      <c r="N193" s="2">
        <f t="shared" si="132"/>
        <v>12.457522778232196</v>
      </c>
      <c r="O193" s="2">
        <f t="shared" si="133"/>
        <v>10.315717927338282</v>
      </c>
      <c r="P193" s="2">
        <f t="shared" si="134"/>
        <v>2.141804850893914</v>
      </c>
      <c r="Q193">
        <f t="shared" si="109"/>
        <v>14.93908883498505</v>
      </c>
      <c r="R193" s="13">
        <f t="shared" si="135"/>
        <v>0</v>
      </c>
      <c r="S193" s="13">
        <f t="shared" si="136"/>
        <v>0</v>
      </c>
      <c r="T193" s="13" t="e">
        <f t="shared" ca="1" si="137"/>
        <v>#VALUE!</v>
      </c>
      <c r="U193" s="13">
        <f t="shared" si="138"/>
        <v>2.141804850893914</v>
      </c>
      <c r="V193" s="13">
        <f t="shared" si="139"/>
        <v>1.4634906391548645</v>
      </c>
      <c r="W193" s="13" t="e">
        <f t="shared" ca="1" si="140"/>
        <v>#VALUE!</v>
      </c>
      <c r="X193" s="13">
        <f t="shared" si="141"/>
        <v>4.5873280193127011</v>
      </c>
      <c r="Y193" s="13">
        <f t="shared" si="142"/>
        <v>2.141804850893914</v>
      </c>
      <c r="Z193" s="13" t="e">
        <f t="shared" ca="1" si="143"/>
        <v>#VALUE!</v>
      </c>
      <c r="AA193" s="13" t="e">
        <f t="shared" ca="1" si="144"/>
        <v>#VALUE!</v>
      </c>
      <c r="AB193" s="13" t="e">
        <f t="shared" ca="1" si="145"/>
        <v>#VALUE!</v>
      </c>
      <c r="AC193" s="13" t="e">
        <f t="shared" ca="1" si="146"/>
        <v>#VALUE!</v>
      </c>
      <c r="AD193" s="13">
        <f t="shared" si="147"/>
        <v>4.1191115379333496</v>
      </c>
      <c r="AE193" s="13">
        <f t="shared" si="148"/>
        <v>11.166592905109599</v>
      </c>
      <c r="AG193">
        <f t="shared" si="115"/>
        <v>1995</v>
      </c>
      <c r="AH193">
        <f t="shared" si="116"/>
        <v>1</v>
      </c>
      <c r="AI193" s="76" t="s">
        <v>97</v>
      </c>
      <c r="AJ193" s="2">
        <f t="shared" si="117"/>
        <v>14.93908883498505</v>
      </c>
    </row>
    <row r="194" spans="1:36" x14ac:dyDescent="0.2">
      <c r="A194" s="61">
        <v>35004</v>
      </c>
      <c r="B194" s="74">
        <v>28.16636848449707</v>
      </c>
      <c r="C194" s="58">
        <v>17.785921509445199</v>
      </c>
      <c r="F194" s="2">
        <f t="shared" si="124"/>
        <v>642.85411948112949</v>
      </c>
      <c r="G194" s="2">
        <f t="shared" si="125"/>
        <v>2.3159150808432969</v>
      </c>
      <c r="H194" s="2">
        <f t="shared" si="126"/>
        <v>634.01930459444725</v>
      </c>
      <c r="I194" s="2">
        <f t="shared" si="127"/>
        <v>629.02019425116896</v>
      </c>
      <c r="J194" s="2">
        <f t="shared" si="128"/>
        <v>4.9991103432782893</v>
      </c>
      <c r="K194" s="2">
        <f t="shared" si="129"/>
        <v>7.3150254241215862</v>
      </c>
      <c r="L194" s="2">
        <f t="shared" si="130"/>
        <v>17.63074335145987</v>
      </c>
      <c r="M194" s="2">
        <f t="shared" si="131"/>
        <v>-3.5030175446445084</v>
      </c>
      <c r="N194" s="2">
        <f t="shared" si="132"/>
        <v>14.127725806815361</v>
      </c>
      <c r="O194" s="2">
        <f t="shared" si="133"/>
        <v>11.435175424348266</v>
      </c>
      <c r="P194" s="2">
        <f t="shared" si="134"/>
        <v>2.692550382467096</v>
      </c>
      <c r="Q194">
        <f t="shared" si="109"/>
        <v>18.780538917707997</v>
      </c>
      <c r="R194" s="13">
        <f t="shared" si="135"/>
        <v>0</v>
      </c>
      <c r="S194" s="13">
        <f t="shared" si="136"/>
        <v>0</v>
      </c>
      <c r="T194" s="13" t="e">
        <f t="shared" ca="1" si="137"/>
        <v>#VALUE!</v>
      </c>
      <c r="U194" s="13">
        <f t="shared" si="138"/>
        <v>2.692550382467096</v>
      </c>
      <c r="V194" s="13">
        <f t="shared" si="139"/>
        <v>1.6408992603042687</v>
      </c>
      <c r="W194" s="13" t="e">
        <f t="shared" ca="1" si="140"/>
        <v>#VALUE!</v>
      </c>
      <c r="X194" s="13">
        <f t="shared" si="141"/>
        <v>7.2498275621237047</v>
      </c>
      <c r="Y194" s="13">
        <f t="shared" si="142"/>
        <v>2.692550382467096</v>
      </c>
      <c r="Z194" s="13" t="e">
        <f t="shared" ca="1" si="143"/>
        <v>#VALUE!</v>
      </c>
      <c r="AA194" s="13" t="e">
        <f t="shared" ca="1" si="144"/>
        <v>#VALUE!</v>
      </c>
      <c r="AB194" s="13" t="e">
        <f t="shared" ca="1" si="145"/>
        <v>#VALUE!</v>
      </c>
      <c r="AC194" s="13" t="e">
        <f t="shared" ca="1" si="146"/>
        <v>#VALUE!</v>
      </c>
      <c r="AD194" s="13">
        <f t="shared" si="147"/>
        <v>28.16636848449707</v>
      </c>
      <c r="AE194" s="13">
        <f t="shared" si="148"/>
        <v>17.785921509445199</v>
      </c>
      <c r="AG194">
        <f t="shared" si="115"/>
        <v>1995</v>
      </c>
      <c r="AH194">
        <f t="shared" si="116"/>
        <v>1</v>
      </c>
      <c r="AI194" s="76" t="s">
        <v>97</v>
      </c>
      <c r="AJ194" s="2">
        <f t="shared" si="117"/>
        <v>18.780538917707997</v>
      </c>
    </row>
    <row r="195" spans="1:36" x14ac:dyDescent="0.2">
      <c r="A195" s="61">
        <v>35034</v>
      </c>
      <c r="B195" s="74">
        <v>17.87321662902832</v>
      </c>
      <c r="C195" s="58">
        <v>10.910185320195801</v>
      </c>
      <c r="F195" s="2">
        <f t="shared" si="124"/>
        <v>645.3898545601694</v>
      </c>
      <c r="G195" s="2">
        <f t="shared" si="125"/>
        <v>1.503556320027883</v>
      </c>
      <c r="H195" s="2">
        <f t="shared" si="126"/>
        <v>639.94063087044617</v>
      </c>
      <c r="I195" s="2">
        <f t="shared" si="127"/>
        <v>634.75443485559697</v>
      </c>
      <c r="J195" s="2">
        <f t="shared" si="128"/>
        <v>5.1861960148492017</v>
      </c>
      <c r="K195" s="2">
        <f t="shared" si="129"/>
        <v>6.6897523348770846</v>
      </c>
      <c r="L195" s="2">
        <f t="shared" si="130"/>
        <v>18.124927759225351</v>
      </c>
      <c r="M195" s="2">
        <f t="shared" si="131"/>
        <v>-3.6012060677364115</v>
      </c>
      <c r="N195" s="2">
        <f t="shared" si="132"/>
        <v>14.523721691488939</v>
      </c>
      <c r="O195" s="2">
        <f t="shared" si="133"/>
        <v>11.693233801403911</v>
      </c>
      <c r="P195" s="2">
        <f t="shared" si="134"/>
        <v>2.8304878900850277</v>
      </c>
      <c r="Q195">
        <f t="shared" si="109"/>
        <v>19.742653033343068</v>
      </c>
      <c r="R195" s="13">
        <f t="shared" si="135"/>
        <v>0</v>
      </c>
      <c r="S195" s="13">
        <f t="shared" si="136"/>
        <v>0</v>
      </c>
      <c r="T195" s="13" t="e">
        <f t="shared" ca="1" si="137"/>
        <v>#VALUE!</v>
      </c>
      <c r="U195" s="13">
        <f t="shared" si="138"/>
        <v>2.8304878900850277</v>
      </c>
      <c r="V195" s="13">
        <f t="shared" si="139"/>
        <v>1.6824053881526377</v>
      </c>
      <c r="W195" s="13" t="e">
        <f t="shared" ca="1" si="140"/>
        <v>#VALUE!</v>
      </c>
      <c r="X195" s="13">
        <f t="shared" si="141"/>
        <v>8.0116616959179918</v>
      </c>
      <c r="Y195" s="13">
        <f t="shared" si="142"/>
        <v>2.8304878900850277</v>
      </c>
      <c r="Z195" s="13" t="e">
        <f t="shared" ca="1" si="143"/>
        <v>#VALUE!</v>
      </c>
      <c r="AA195" s="13" t="e">
        <f t="shared" ca="1" si="144"/>
        <v>#VALUE!</v>
      </c>
      <c r="AB195" s="13" t="e">
        <f t="shared" ca="1" si="145"/>
        <v>#VALUE!</v>
      </c>
      <c r="AC195" s="13" t="e">
        <f t="shared" ca="1" si="146"/>
        <v>#VALUE!</v>
      </c>
      <c r="AD195" s="13">
        <f t="shared" si="147"/>
        <v>17.87321662902832</v>
      </c>
      <c r="AE195" s="13">
        <f t="shared" si="148"/>
        <v>10.910185320195801</v>
      </c>
      <c r="AG195">
        <f t="shared" si="115"/>
        <v>1995</v>
      </c>
      <c r="AH195">
        <f t="shared" si="116"/>
        <v>1</v>
      </c>
      <c r="AI195" s="76" t="s">
        <v>97</v>
      </c>
      <c r="AJ195" s="2">
        <f t="shared" si="117"/>
        <v>19.742653033343068</v>
      </c>
    </row>
    <row r="196" spans="1:36" x14ac:dyDescent="0.2">
      <c r="A196" s="61">
        <v>35065</v>
      </c>
      <c r="B196" s="74">
        <v>67.155242919921875</v>
      </c>
      <c r="C196" s="58">
        <v>18.1705701422601</v>
      </c>
      <c r="F196" s="2">
        <f t="shared" si="124"/>
        <v>695.74652210061993</v>
      </c>
      <c r="G196" s="2">
        <f t="shared" si="125"/>
        <v>6.1631556748989169</v>
      </c>
      <c r="H196" s="2">
        <f t="shared" si="126"/>
        <v>686.11503884953549</v>
      </c>
      <c r="I196" s="2">
        <f t="shared" si="127"/>
        <v>679.28765226683174</v>
      </c>
      <c r="J196" s="2">
        <f t="shared" si="128"/>
        <v>6.8273865827037525</v>
      </c>
      <c r="K196" s="2">
        <f t="shared" si="129"/>
        <v>12.990542257602669</v>
      </c>
      <c r="L196" s="2">
        <f t="shared" si="130"/>
        <v>24.683776059006583</v>
      </c>
      <c r="M196" s="2">
        <f t="shared" si="131"/>
        <v>-4.9043706711104953</v>
      </c>
      <c r="N196" s="2">
        <f t="shared" si="132"/>
        <v>19.779405387896087</v>
      </c>
      <c r="O196" s="2">
        <f t="shared" si="133"/>
        <v>14.875572430047441</v>
      </c>
      <c r="P196" s="2">
        <f t="shared" si="134"/>
        <v>4.903832957848647</v>
      </c>
      <c r="Q196">
        <f t="shared" si="109"/>
        <v>34.204234880994314</v>
      </c>
      <c r="R196" s="13">
        <f t="shared" si="135"/>
        <v>0</v>
      </c>
      <c r="S196" s="13">
        <f t="shared" si="136"/>
        <v>0</v>
      </c>
      <c r="T196" s="13" t="e">
        <f t="shared" ca="1" si="137"/>
        <v>#VALUE!</v>
      </c>
      <c r="U196" s="13">
        <f t="shared" si="138"/>
        <v>4.903832957848647</v>
      </c>
      <c r="V196" s="13">
        <f t="shared" si="139"/>
        <v>2.2144599698004583</v>
      </c>
      <c r="W196" s="13" t="e">
        <f t="shared" ca="1" si="140"/>
        <v>#VALUE!</v>
      </c>
      <c r="X196" s="13">
        <f t="shared" si="141"/>
        <v>24.047577678482611</v>
      </c>
      <c r="Y196" s="13">
        <f t="shared" si="142"/>
        <v>4.903832957848647</v>
      </c>
      <c r="Z196" s="13" t="e">
        <f t="shared" ca="1" si="143"/>
        <v>#VALUE!</v>
      </c>
      <c r="AA196" s="13" t="e">
        <f t="shared" ca="1" si="144"/>
        <v>#VALUE!</v>
      </c>
      <c r="AB196" s="13" t="e">
        <f t="shared" ca="1" si="145"/>
        <v>#VALUE!</v>
      </c>
      <c r="AC196" s="13" t="e">
        <f t="shared" ca="1" si="146"/>
        <v>#VALUE!</v>
      </c>
      <c r="AD196" s="13">
        <f t="shared" si="147"/>
        <v>67.155242919921875</v>
      </c>
      <c r="AE196" s="13">
        <f t="shared" si="148"/>
        <v>18.1705701422601</v>
      </c>
      <c r="AG196">
        <f t="shared" si="115"/>
        <v>1996</v>
      </c>
      <c r="AH196">
        <f t="shared" si="116"/>
        <v>0</v>
      </c>
      <c r="AI196" s="76" t="s">
        <v>97</v>
      </c>
      <c r="AJ196" s="2">
        <f t="shared" si="117"/>
        <v>34.204234880994314</v>
      </c>
    </row>
    <row r="197" spans="1:36" x14ac:dyDescent="0.2">
      <c r="A197" s="61">
        <v>35096</v>
      </c>
      <c r="B197" s="74">
        <v>29.723220825195313</v>
      </c>
      <c r="C197" s="58">
        <v>29.301257532559202</v>
      </c>
      <c r="F197" s="2">
        <f t="shared" si="124"/>
        <v>706.05589209723178</v>
      </c>
      <c r="G197" s="2">
        <f t="shared" si="125"/>
        <v>2.9549809947952781</v>
      </c>
      <c r="H197" s="2">
        <f t="shared" si="126"/>
        <v>690.39179381039912</v>
      </c>
      <c r="I197" s="2">
        <f t="shared" si="127"/>
        <v>683.39518322348192</v>
      </c>
      <c r="J197" s="2">
        <f t="shared" si="128"/>
        <v>6.9966105869171997</v>
      </c>
      <c r="K197" s="2">
        <f t="shared" si="129"/>
        <v>9.9515915817124778</v>
      </c>
      <c r="L197" s="2">
        <f t="shared" si="130"/>
        <v>24.827164011759919</v>
      </c>
      <c r="M197" s="2">
        <f t="shared" si="131"/>
        <v>-4.932860139998601</v>
      </c>
      <c r="N197" s="2">
        <f t="shared" si="132"/>
        <v>19.89430387176132</v>
      </c>
      <c r="O197" s="2">
        <f t="shared" si="133"/>
        <v>14.940467273131574</v>
      </c>
      <c r="P197" s="2">
        <f t="shared" si="134"/>
        <v>4.9538365986297457</v>
      </c>
      <c r="Q197">
        <f t="shared" si="109"/>
        <v>34.553010275442475</v>
      </c>
      <c r="R197" s="13">
        <f t="shared" si="135"/>
        <v>0</v>
      </c>
      <c r="S197" s="13">
        <f t="shared" si="136"/>
        <v>0</v>
      </c>
      <c r="T197" s="13" t="e">
        <f t="shared" ca="1" si="137"/>
        <v>#VALUE!</v>
      </c>
      <c r="U197" s="13">
        <f t="shared" si="138"/>
        <v>4.9538365986297457</v>
      </c>
      <c r="V197" s="13">
        <f t="shared" si="139"/>
        <v>2.2257215905476015</v>
      </c>
      <c r="W197" s="13" t="e">
        <f t="shared" ca="1" si="140"/>
        <v>#VALUE!</v>
      </c>
      <c r="X197" s="13">
        <f t="shared" si="141"/>
        <v>24.540497045923527</v>
      </c>
      <c r="Y197" s="13">
        <f t="shared" si="142"/>
        <v>4.9538365986297457</v>
      </c>
      <c r="Z197" s="13" t="e">
        <f t="shared" ca="1" si="143"/>
        <v>#VALUE!</v>
      </c>
      <c r="AA197" s="13" t="e">
        <f t="shared" ca="1" si="144"/>
        <v>#VALUE!</v>
      </c>
      <c r="AB197" s="13" t="e">
        <f t="shared" ca="1" si="145"/>
        <v>#VALUE!</v>
      </c>
      <c r="AC197" s="13" t="e">
        <f t="shared" ca="1" si="146"/>
        <v>#VALUE!</v>
      </c>
      <c r="AD197" s="13">
        <f t="shared" si="147"/>
        <v>29.723220825195313</v>
      </c>
      <c r="AE197" s="13">
        <f t="shared" si="148"/>
        <v>29.301257532559202</v>
      </c>
      <c r="AG197">
        <f t="shared" si="115"/>
        <v>1996</v>
      </c>
      <c r="AH197">
        <f t="shared" si="116"/>
        <v>0</v>
      </c>
      <c r="AI197" s="76" t="s">
        <v>97</v>
      </c>
      <c r="AJ197" s="2">
        <f t="shared" si="117"/>
        <v>34.553010275442475</v>
      </c>
    </row>
    <row r="198" spans="1:36" x14ac:dyDescent="0.2">
      <c r="A198" s="61">
        <v>35125</v>
      </c>
      <c r="B198" s="74">
        <v>45.432106018066406</v>
      </c>
      <c r="C198" s="58">
        <v>50.342638791770099</v>
      </c>
      <c r="F198" s="2">
        <f t="shared" si="124"/>
        <v>724.16350122164226</v>
      </c>
      <c r="G198" s="2">
        <f t="shared" si="125"/>
        <v>4.6637880199060646</v>
      </c>
      <c r="H198" s="2">
        <f t="shared" si="126"/>
        <v>696.87006768206618</v>
      </c>
      <c r="I198" s="2">
        <f t="shared" si="127"/>
        <v>689.61127960286285</v>
      </c>
      <c r="J198" s="2">
        <f t="shared" si="128"/>
        <v>7.2587880792033275</v>
      </c>
      <c r="K198" s="2">
        <f t="shared" si="129"/>
        <v>11.922576099109392</v>
      </c>
      <c r="L198" s="2">
        <f t="shared" si="130"/>
        <v>26.863043372240966</v>
      </c>
      <c r="M198" s="2">
        <f t="shared" si="131"/>
        <v>-5.3373649856751291</v>
      </c>
      <c r="N198" s="2">
        <f t="shared" si="132"/>
        <v>21.525678386565836</v>
      </c>
      <c r="O198" s="2">
        <f t="shared" si="133"/>
        <v>15.842133776181811</v>
      </c>
      <c r="P198" s="2">
        <f t="shared" si="134"/>
        <v>5.6835446103840246</v>
      </c>
      <c r="Q198">
        <f t="shared" si="109"/>
        <v>39.642723657428569</v>
      </c>
      <c r="R198" s="13">
        <f t="shared" si="135"/>
        <v>0</v>
      </c>
      <c r="S198" s="13">
        <f t="shared" si="136"/>
        <v>0</v>
      </c>
      <c r="T198" s="13" t="e">
        <f t="shared" ca="1" si="137"/>
        <v>#VALUE!</v>
      </c>
      <c r="U198" s="13">
        <f t="shared" si="138"/>
        <v>5.6835446103840246</v>
      </c>
      <c r="V198" s="13">
        <f t="shared" si="139"/>
        <v>2.3840185843201862</v>
      </c>
      <c r="W198" s="13" t="e">
        <f t="shared" ca="1" si="140"/>
        <v>#VALUE!</v>
      </c>
      <c r="X198" s="13">
        <f t="shared" si="141"/>
        <v>32.302679338225296</v>
      </c>
      <c r="Y198" s="13">
        <f t="shared" si="142"/>
        <v>5.6835446103840246</v>
      </c>
      <c r="Z198" s="13" t="e">
        <f t="shared" ca="1" si="143"/>
        <v>#VALUE!</v>
      </c>
      <c r="AA198" s="13" t="e">
        <f t="shared" ca="1" si="144"/>
        <v>#VALUE!</v>
      </c>
      <c r="AB198" s="13" t="e">
        <f t="shared" ca="1" si="145"/>
        <v>#VALUE!</v>
      </c>
      <c r="AC198" s="13" t="e">
        <f t="shared" ca="1" si="146"/>
        <v>#VALUE!</v>
      </c>
      <c r="AD198" s="13">
        <f t="shared" si="147"/>
        <v>45.432106018066406</v>
      </c>
      <c r="AE198" s="13">
        <f t="shared" si="148"/>
        <v>50.342638791770099</v>
      </c>
      <c r="AG198">
        <f t="shared" si="115"/>
        <v>1996</v>
      </c>
      <c r="AH198">
        <f t="shared" si="116"/>
        <v>0</v>
      </c>
      <c r="AI198" s="76" t="s">
        <v>97</v>
      </c>
      <c r="AJ198" s="2">
        <f t="shared" si="117"/>
        <v>39.642723657428569</v>
      </c>
    </row>
    <row r="199" spans="1:36" x14ac:dyDescent="0.2">
      <c r="A199" s="61">
        <v>35156</v>
      </c>
      <c r="B199" s="74">
        <v>14.348631858825684</v>
      </c>
      <c r="C199" s="58">
        <v>63.9230028999064</v>
      </c>
      <c r="F199" s="2">
        <f t="shared" si="124"/>
        <v>702.51960609205389</v>
      </c>
      <c r="G199" s="2">
        <f t="shared" si="125"/>
        <v>1.4403053696346433</v>
      </c>
      <c r="H199" s="2">
        <f t="shared" si="126"/>
        <v>668.85149154864132</v>
      </c>
      <c r="I199" s="2">
        <f t="shared" si="127"/>
        <v>662.6767599846745</v>
      </c>
      <c r="J199" s="2">
        <f t="shared" si="128"/>
        <v>6.1747315639668159</v>
      </c>
      <c r="K199" s="2">
        <f t="shared" si="129"/>
        <v>7.6150369336014592</v>
      </c>
      <c r="L199" s="2">
        <f t="shared" si="130"/>
        <v>23.45717070978327</v>
      </c>
      <c r="M199" s="2">
        <f t="shared" si="131"/>
        <v>-4.6606588789852763</v>
      </c>
      <c r="N199" s="2">
        <f t="shared" si="132"/>
        <v>18.796511830797993</v>
      </c>
      <c r="O199" s="2">
        <f t="shared" si="133"/>
        <v>14.312698413219318</v>
      </c>
      <c r="P199" s="2">
        <f t="shared" si="134"/>
        <v>4.4838134175786752</v>
      </c>
      <c r="Q199">
        <f t="shared" si="109"/>
        <v>31.274598587611262</v>
      </c>
      <c r="R199" s="13">
        <f t="shared" si="135"/>
        <v>0</v>
      </c>
      <c r="S199" s="13">
        <f t="shared" si="136"/>
        <v>0</v>
      </c>
      <c r="T199" s="13" t="e">
        <f t="shared" ca="1" si="137"/>
        <v>#VALUE!</v>
      </c>
      <c r="U199" s="13">
        <f t="shared" si="138"/>
        <v>4.4838134175786752</v>
      </c>
      <c r="V199" s="13">
        <f t="shared" si="139"/>
        <v>2.1175016924618206</v>
      </c>
      <c r="W199" s="13" t="e">
        <f t="shared" ca="1" si="140"/>
        <v>#VALUE!</v>
      </c>
      <c r="X199" s="13">
        <f t="shared" si="141"/>
        <v>20.104582763658559</v>
      </c>
      <c r="Y199" s="13">
        <f t="shared" si="142"/>
        <v>4.4838134175786744</v>
      </c>
      <c r="Z199" s="13" t="e">
        <f t="shared" ca="1" si="143"/>
        <v>#VALUE!</v>
      </c>
      <c r="AA199" s="13" t="e">
        <f t="shared" ca="1" si="144"/>
        <v>#VALUE!</v>
      </c>
      <c r="AB199" s="13" t="e">
        <f t="shared" ca="1" si="145"/>
        <v>#VALUE!</v>
      </c>
      <c r="AC199" s="13" t="e">
        <f t="shared" ca="1" si="146"/>
        <v>#VALUE!</v>
      </c>
      <c r="AD199" s="13">
        <f t="shared" si="147"/>
        <v>14.348631858825684</v>
      </c>
      <c r="AE199" s="13">
        <f t="shared" si="148"/>
        <v>63.9230028999064</v>
      </c>
      <c r="AG199">
        <f t="shared" si="115"/>
        <v>1996</v>
      </c>
      <c r="AH199">
        <f t="shared" si="116"/>
        <v>0</v>
      </c>
      <c r="AI199" s="76" t="s">
        <v>97</v>
      </c>
      <c r="AJ199" s="2">
        <f t="shared" si="117"/>
        <v>31.274598587611262</v>
      </c>
    </row>
    <row r="200" spans="1:36" x14ac:dyDescent="0.2">
      <c r="A200" s="61">
        <v>35186</v>
      </c>
      <c r="B200" s="74">
        <v>1.3738769292831421</v>
      </c>
      <c r="C200" s="58">
        <v>42.112387985681401</v>
      </c>
      <c r="F200" s="2">
        <f t="shared" si="124"/>
        <v>663.92541066674414</v>
      </c>
      <c r="G200" s="2">
        <f t="shared" si="125"/>
        <v>0.12522624721350439</v>
      </c>
      <c r="H200" s="2">
        <f t="shared" si="126"/>
        <v>642.60684599778403</v>
      </c>
      <c r="I200" s="2">
        <f t="shared" si="127"/>
        <v>637.33474506086691</v>
      </c>
      <c r="J200" s="2">
        <f t="shared" si="128"/>
        <v>5.272100936917127</v>
      </c>
      <c r="K200" s="2">
        <f t="shared" si="129"/>
        <v>5.3973271841306314</v>
      </c>
      <c r="L200" s="2">
        <f t="shared" si="130"/>
        <v>19.710025597349947</v>
      </c>
      <c r="M200" s="2">
        <f t="shared" si="131"/>
        <v>-3.916146023825601</v>
      </c>
      <c r="N200" s="2">
        <f t="shared" si="132"/>
        <v>15.793879573524347</v>
      </c>
      <c r="O200" s="2">
        <f t="shared" si="133"/>
        <v>12.502761169418745</v>
      </c>
      <c r="P200" s="2">
        <f t="shared" si="134"/>
        <v>3.2911184041056014</v>
      </c>
      <c r="Q200">
        <f t="shared" si="109"/>
        <v>22.955550868636568</v>
      </c>
      <c r="R200" s="13">
        <f t="shared" si="135"/>
        <v>0</v>
      </c>
      <c r="S200" s="13">
        <f t="shared" si="136"/>
        <v>0</v>
      </c>
      <c r="T200" s="13" t="e">
        <f t="shared" ca="1" si="137"/>
        <v>#VALUE!</v>
      </c>
      <c r="U200" s="13">
        <f t="shared" si="138"/>
        <v>3.2911184041056014</v>
      </c>
      <c r="V200" s="13">
        <f t="shared" si="139"/>
        <v>1.8141439865968747</v>
      </c>
      <c r="W200" s="13" t="e">
        <f t="shared" ca="1" si="140"/>
        <v>#VALUE!</v>
      </c>
      <c r="X200" s="13">
        <f t="shared" si="141"/>
        <v>10.831460349842601</v>
      </c>
      <c r="Y200" s="13">
        <f t="shared" si="142"/>
        <v>3.2911184041056014</v>
      </c>
      <c r="Z200" s="13" t="e">
        <f t="shared" ca="1" si="143"/>
        <v>#VALUE!</v>
      </c>
      <c r="AA200" s="13" t="e">
        <f t="shared" ca="1" si="144"/>
        <v>#VALUE!</v>
      </c>
      <c r="AB200" s="13" t="e">
        <f t="shared" ca="1" si="145"/>
        <v>#VALUE!</v>
      </c>
      <c r="AC200" s="13" t="e">
        <f t="shared" ca="1" si="146"/>
        <v>#VALUE!</v>
      </c>
      <c r="AD200" s="13">
        <f t="shared" si="147"/>
        <v>1.3738769292831421</v>
      </c>
      <c r="AE200" s="13">
        <f t="shared" si="148"/>
        <v>42.112387985681401</v>
      </c>
      <c r="AG200">
        <f t="shared" si="115"/>
        <v>1996</v>
      </c>
      <c r="AH200">
        <f t="shared" si="116"/>
        <v>0</v>
      </c>
      <c r="AI200" s="76" t="s">
        <v>97</v>
      </c>
      <c r="AJ200" s="2">
        <f t="shared" si="117"/>
        <v>22.955550868636568</v>
      </c>
    </row>
    <row r="201" spans="1:36" x14ac:dyDescent="0.2">
      <c r="A201" s="61">
        <v>35217</v>
      </c>
      <c r="B201" s="74">
        <v>1.4273972511291504</v>
      </c>
      <c r="C201" s="58">
        <v>19.804913364307101</v>
      </c>
      <c r="F201" s="2">
        <f t="shared" si="124"/>
        <v>638.64177837630541</v>
      </c>
      <c r="G201" s="2">
        <f t="shared" si="125"/>
        <v>0.12036393569064785</v>
      </c>
      <c r="H201" s="2">
        <f t="shared" si="126"/>
        <v>628.86409447917947</v>
      </c>
      <c r="I201" s="2">
        <f t="shared" si="127"/>
        <v>624.02376561520578</v>
      </c>
      <c r="J201" s="2">
        <f t="shared" si="128"/>
        <v>4.8403288639736957</v>
      </c>
      <c r="K201" s="2">
        <f t="shared" si="129"/>
        <v>4.9606927996643435</v>
      </c>
      <c r="L201" s="2">
        <f t="shared" si="130"/>
        <v>17.463453969083091</v>
      </c>
      <c r="M201" s="2">
        <f t="shared" si="131"/>
        <v>-3.4697791479520581</v>
      </c>
      <c r="N201" s="2">
        <f t="shared" si="132"/>
        <v>13.993674821131032</v>
      </c>
      <c r="O201" s="2">
        <f t="shared" si="133"/>
        <v>11.347192733669772</v>
      </c>
      <c r="P201" s="2">
        <f t="shared" si="134"/>
        <v>2.6464820874612611</v>
      </c>
      <c r="Q201">
        <f t="shared" si="109"/>
        <v>18.459212560042296</v>
      </c>
      <c r="R201" s="13">
        <f t="shared" si="135"/>
        <v>0</v>
      </c>
      <c r="S201" s="13">
        <f t="shared" si="136"/>
        <v>0</v>
      </c>
      <c r="T201" s="13" t="e">
        <f t="shared" ca="1" si="137"/>
        <v>#VALUE!</v>
      </c>
      <c r="U201" s="13">
        <f t="shared" si="138"/>
        <v>2.6464820874612611</v>
      </c>
      <c r="V201" s="13">
        <f t="shared" si="139"/>
        <v>1.6268011825239312</v>
      </c>
      <c r="W201" s="13" t="e">
        <f t="shared" ca="1" si="140"/>
        <v>#VALUE!</v>
      </c>
      <c r="X201" s="13">
        <f t="shared" si="141"/>
        <v>7.0038674392533142</v>
      </c>
      <c r="Y201" s="13">
        <f t="shared" si="142"/>
        <v>2.6464820874612611</v>
      </c>
      <c r="Z201" s="13" t="e">
        <f t="shared" ca="1" si="143"/>
        <v>#VALUE!</v>
      </c>
      <c r="AA201" s="13" t="e">
        <f t="shared" ca="1" si="144"/>
        <v>#VALUE!</v>
      </c>
      <c r="AB201" s="13" t="e">
        <f t="shared" ca="1" si="145"/>
        <v>#VALUE!</v>
      </c>
      <c r="AC201" s="13" t="e">
        <f t="shared" ca="1" si="146"/>
        <v>#VALUE!</v>
      </c>
      <c r="AD201" s="13">
        <f t="shared" si="147"/>
        <v>1.4273972511291504</v>
      </c>
      <c r="AE201" s="13">
        <f t="shared" si="148"/>
        <v>19.804913364307101</v>
      </c>
      <c r="AG201">
        <f t="shared" si="115"/>
        <v>1996</v>
      </c>
      <c r="AH201">
        <f t="shared" si="116"/>
        <v>0</v>
      </c>
      <c r="AI201" s="76" t="s">
        <v>97</v>
      </c>
      <c r="AJ201" s="2">
        <f t="shared" si="117"/>
        <v>18.459212560042296</v>
      </c>
    </row>
    <row r="202" spans="1:36" x14ac:dyDescent="0.2">
      <c r="A202" s="61">
        <v>35247</v>
      </c>
      <c r="B202" s="74">
        <v>0.21450094878673553</v>
      </c>
      <c r="C202" s="58">
        <v>20.726248915428901</v>
      </c>
      <c r="F202" s="2">
        <f t="shared" si="124"/>
        <v>624.22095666045982</v>
      </c>
      <c r="G202" s="2">
        <f t="shared" si="125"/>
        <v>1.7309903532691351E-2</v>
      </c>
      <c r="H202" s="2">
        <f t="shared" si="126"/>
        <v>614.18466889290073</v>
      </c>
      <c r="I202" s="2">
        <f t="shared" si="127"/>
        <v>609.77608749425065</v>
      </c>
      <c r="J202" s="2">
        <f t="shared" si="128"/>
        <v>4.4085813986500852</v>
      </c>
      <c r="K202" s="2">
        <f t="shared" si="129"/>
        <v>4.4258913021827766</v>
      </c>
      <c r="L202" s="2">
        <f t="shared" si="130"/>
        <v>15.773084035852548</v>
      </c>
      <c r="M202" s="2">
        <f t="shared" si="131"/>
        <v>-3.133922887384585</v>
      </c>
      <c r="N202" s="2">
        <f t="shared" si="132"/>
        <v>12.639161148467963</v>
      </c>
      <c r="O202" s="2">
        <f t="shared" si="133"/>
        <v>10.439956311693615</v>
      </c>
      <c r="P202" s="2">
        <f t="shared" si="134"/>
        <v>2.1992048367743471</v>
      </c>
      <c r="Q202">
        <f t="shared" si="109"/>
        <v>15.339453736501071</v>
      </c>
      <c r="R202" s="13">
        <f t="shared" si="135"/>
        <v>0</v>
      </c>
      <c r="S202" s="13">
        <f t="shared" si="136"/>
        <v>0</v>
      </c>
      <c r="T202" s="13" t="e">
        <f t="shared" ca="1" si="137"/>
        <v>#VALUE!</v>
      </c>
      <c r="U202" s="13">
        <f t="shared" si="138"/>
        <v>2.1992048367743471</v>
      </c>
      <c r="V202" s="13">
        <f t="shared" si="139"/>
        <v>1.4829716237252644</v>
      </c>
      <c r="W202" s="13" t="e">
        <f t="shared" ca="1" si="140"/>
        <v>#VALUE!</v>
      </c>
      <c r="X202" s="13">
        <f t="shared" si="141"/>
        <v>4.8365019140916825</v>
      </c>
      <c r="Y202" s="13">
        <f t="shared" si="142"/>
        <v>2.1992048367743471</v>
      </c>
      <c r="Z202" s="13" t="e">
        <f t="shared" ca="1" si="143"/>
        <v>#VALUE!</v>
      </c>
      <c r="AA202" s="13" t="e">
        <f t="shared" ca="1" si="144"/>
        <v>#VALUE!</v>
      </c>
      <c r="AB202" s="13" t="e">
        <f t="shared" ca="1" si="145"/>
        <v>#VALUE!</v>
      </c>
      <c r="AC202" s="13" t="e">
        <f t="shared" ca="1" si="146"/>
        <v>#VALUE!</v>
      </c>
      <c r="AD202" s="13">
        <f t="shared" si="147"/>
        <v>0.21450094878673553</v>
      </c>
      <c r="AE202" s="13">
        <f t="shared" si="148"/>
        <v>20.726248915428901</v>
      </c>
      <c r="AG202">
        <f t="shared" si="115"/>
        <v>1996</v>
      </c>
      <c r="AH202">
        <f t="shared" si="116"/>
        <v>0</v>
      </c>
      <c r="AI202" s="76" t="s">
        <v>97</v>
      </c>
      <c r="AJ202" s="2">
        <f t="shared" si="117"/>
        <v>15.339453736501071</v>
      </c>
    </row>
    <row r="203" spans="1:36" x14ac:dyDescent="0.2">
      <c r="A203" s="61">
        <v>35278</v>
      </c>
      <c r="B203" s="74">
        <v>0</v>
      </c>
      <c r="C203" s="58">
        <v>18.3681263451764</v>
      </c>
      <c r="F203" s="2">
        <f t="shared" si="124"/>
        <v>609.77608749425065</v>
      </c>
      <c r="G203" s="2">
        <f t="shared" si="125"/>
        <v>0</v>
      </c>
      <c r="H203" s="2">
        <f t="shared" si="126"/>
        <v>601.04796579451181</v>
      </c>
      <c r="I203" s="2">
        <f t="shared" si="127"/>
        <v>597.0010009750946</v>
      </c>
      <c r="J203" s="2">
        <f t="shared" si="128"/>
        <v>4.0469648194172123</v>
      </c>
      <c r="K203" s="2">
        <f t="shared" si="129"/>
        <v>4.0469648194172123</v>
      </c>
      <c r="L203" s="2">
        <f t="shared" si="130"/>
        <v>14.486921131110828</v>
      </c>
      <c r="M203" s="2">
        <f t="shared" si="131"/>
        <v>-2.8783777222847746</v>
      </c>
      <c r="N203" s="2">
        <f t="shared" si="132"/>
        <v>11.608543408826053</v>
      </c>
      <c r="O203" s="2">
        <f t="shared" si="133"/>
        <v>9.7266690728932641</v>
      </c>
      <c r="P203" s="2">
        <f t="shared" si="134"/>
        <v>1.8818743359327885</v>
      </c>
      <c r="Q203">
        <f t="shared" si="109"/>
        <v>13.1260734931312</v>
      </c>
      <c r="R203" s="13">
        <f t="shared" si="135"/>
        <v>0</v>
      </c>
      <c r="S203" s="13">
        <f t="shared" si="136"/>
        <v>0</v>
      </c>
      <c r="T203" s="13" t="e">
        <f t="shared" ca="1" si="137"/>
        <v>#VALUE!</v>
      </c>
      <c r="U203" s="13">
        <f t="shared" si="138"/>
        <v>1.8818743359327885</v>
      </c>
      <c r="V203" s="13">
        <f t="shared" si="139"/>
        <v>1.3718142497921462</v>
      </c>
      <c r="W203" s="13" t="e">
        <f t="shared" ca="1" si="140"/>
        <v>#VALUE!</v>
      </c>
      <c r="X203" s="13">
        <f t="shared" si="141"/>
        <v>3.5414510162424739</v>
      </c>
      <c r="Y203" s="13">
        <f t="shared" si="142"/>
        <v>1.8818743359327887</v>
      </c>
      <c r="Z203" s="13" t="e">
        <f t="shared" ca="1" si="143"/>
        <v>#VALUE!</v>
      </c>
      <c r="AA203" s="13" t="e">
        <f t="shared" ca="1" si="144"/>
        <v>#VALUE!</v>
      </c>
      <c r="AB203" s="13" t="e">
        <f t="shared" ca="1" si="145"/>
        <v>#VALUE!</v>
      </c>
      <c r="AC203" s="13" t="e">
        <f t="shared" ca="1" si="146"/>
        <v>#VALUE!</v>
      </c>
      <c r="AD203" s="13">
        <f t="shared" si="147"/>
        <v>0</v>
      </c>
      <c r="AE203" s="13">
        <f t="shared" si="148"/>
        <v>18.3681263451764</v>
      </c>
      <c r="AG203">
        <f t="shared" si="115"/>
        <v>1996</v>
      </c>
      <c r="AH203">
        <f t="shared" si="116"/>
        <v>0</v>
      </c>
      <c r="AI203" s="76" t="s">
        <v>97</v>
      </c>
      <c r="AJ203" s="2">
        <f t="shared" si="117"/>
        <v>13.1260734931312</v>
      </c>
    </row>
    <row r="204" spans="1:36" x14ac:dyDescent="0.2">
      <c r="A204" s="61">
        <v>35309</v>
      </c>
      <c r="B204" s="74">
        <v>0</v>
      </c>
      <c r="C204" s="58">
        <v>13.922559285405001</v>
      </c>
      <c r="F204" s="2">
        <f t="shared" si="124"/>
        <v>597.0010009750946</v>
      </c>
      <c r="G204" s="2">
        <f t="shared" si="125"/>
        <v>0</v>
      </c>
      <c r="H204" s="2">
        <f t="shared" si="126"/>
        <v>590.49276681265906</v>
      </c>
      <c r="I204" s="2">
        <f t="shared" si="127"/>
        <v>586.72006266457083</v>
      </c>
      <c r="J204" s="2">
        <f t="shared" si="128"/>
        <v>3.7727041480882235</v>
      </c>
      <c r="K204" s="2">
        <f t="shared" si="129"/>
        <v>3.7727041480882235</v>
      </c>
      <c r="L204" s="2">
        <f t="shared" si="130"/>
        <v>13.499373220981488</v>
      </c>
      <c r="M204" s="2">
        <f t="shared" si="131"/>
        <v>-2.6821637801724787</v>
      </c>
      <c r="N204" s="2">
        <f t="shared" si="132"/>
        <v>10.817209440809009</v>
      </c>
      <c r="O204" s="2">
        <f t="shared" si="133"/>
        <v>9.1648989217941441</v>
      </c>
      <c r="P204" s="2">
        <f t="shared" si="134"/>
        <v>1.6523105190148653</v>
      </c>
      <c r="Q204">
        <f t="shared" si="109"/>
        <v>11.524865870128686</v>
      </c>
      <c r="R204" s="13">
        <f t="shared" si="135"/>
        <v>0</v>
      </c>
      <c r="S204" s="13">
        <f t="shared" si="136"/>
        <v>0</v>
      </c>
      <c r="T204" s="13" t="e">
        <f t="shared" ca="1" si="137"/>
        <v>#VALUE!</v>
      </c>
      <c r="U204" s="13">
        <f t="shared" si="138"/>
        <v>1.6523105190148653</v>
      </c>
      <c r="V204" s="13">
        <f t="shared" si="139"/>
        <v>1.2854223115439007</v>
      </c>
      <c r="W204" s="13" t="e">
        <f t="shared" ca="1" si="140"/>
        <v>#VALUE!</v>
      </c>
      <c r="X204" s="13">
        <f t="shared" si="141"/>
        <v>2.7301300512471736</v>
      </c>
      <c r="Y204" s="13">
        <f t="shared" si="142"/>
        <v>1.652310519014865</v>
      </c>
      <c r="Z204" s="13" t="e">
        <f t="shared" ca="1" si="143"/>
        <v>#VALUE!</v>
      </c>
      <c r="AA204" s="13" t="e">
        <f t="shared" ca="1" si="144"/>
        <v>#VALUE!</v>
      </c>
      <c r="AB204" s="13" t="e">
        <f t="shared" ca="1" si="145"/>
        <v>#VALUE!</v>
      </c>
      <c r="AC204" s="13" t="e">
        <f t="shared" ca="1" si="146"/>
        <v>#VALUE!</v>
      </c>
      <c r="AD204" s="13">
        <f t="shared" si="147"/>
        <v>0</v>
      </c>
      <c r="AE204" s="13">
        <f t="shared" si="148"/>
        <v>13.922559285405001</v>
      </c>
      <c r="AG204">
        <f t="shared" si="115"/>
        <v>1996</v>
      </c>
      <c r="AH204">
        <f t="shared" si="116"/>
        <v>0</v>
      </c>
      <c r="AI204" s="76" t="s">
        <v>97</v>
      </c>
      <c r="AJ204" s="2">
        <f t="shared" si="117"/>
        <v>11.524865870128686</v>
      </c>
    </row>
    <row r="205" spans="1:36" x14ac:dyDescent="0.2">
      <c r="A205" s="61">
        <v>35339</v>
      </c>
      <c r="B205" s="74">
        <v>4.0896453857421875</v>
      </c>
      <c r="C205" s="58">
        <v>11.166592905109599</v>
      </c>
      <c r="F205" s="2">
        <f t="shared" si="124"/>
        <v>590.51615891650897</v>
      </c>
      <c r="G205" s="2">
        <f t="shared" si="125"/>
        <v>0.29354913380404923</v>
      </c>
      <c r="H205" s="2">
        <f t="shared" si="126"/>
        <v>585.3394558180787</v>
      </c>
      <c r="I205" s="2">
        <f t="shared" si="127"/>
        <v>581.69553386155337</v>
      </c>
      <c r="J205" s="2">
        <f t="shared" si="128"/>
        <v>3.6439219565253325</v>
      </c>
      <c r="K205" s="2">
        <f t="shared" si="129"/>
        <v>3.9374710903293817</v>
      </c>
      <c r="L205" s="2">
        <f t="shared" si="130"/>
        <v>13.102370012123526</v>
      </c>
      <c r="M205" s="2">
        <f t="shared" si="131"/>
        <v>-2.6032839973870039</v>
      </c>
      <c r="N205" s="2">
        <f t="shared" si="132"/>
        <v>10.499086014736521</v>
      </c>
      <c r="O205" s="2">
        <f t="shared" si="133"/>
        <v>8.9355081958440277</v>
      </c>
      <c r="P205" s="2">
        <f t="shared" si="134"/>
        <v>1.5635778188924934</v>
      </c>
      <c r="Q205">
        <f t="shared" si="109"/>
        <v>10.905955286775141</v>
      </c>
      <c r="R205" s="13">
        <f t="shared" si="135"/>
        <v>0</v>
      </c>
      <c r="S205" s="13">
        <f t="shared" si="136"/>
        <v>0</v>
      </c>
      <c r="T205" s="13" t="e">
        <f t="shared" ca="1" si="137"/>
        <v>#VALUE!</v>
      </c>
      <c r="U205" s="13">
        <f t="shared" si="138"/>
        <v>1.5635778188924934</v>
      </c>
      <c r="V205" s="13">
        <f t="shared" si="139"/>
        <v>1.2504310532342411</v>
      </c>
      <c r="W205" s="13" t="e">
        <f t="shared" ca="1" si="140"/>
        <v>#VALUE!</v>
      </c>
      <c r="X205" s="13">
        <f t="shared" si="141"/>
        <v>2.4447755957326067</v>
      </c>
      <c r="Y205" s="13">
        <f t="shared" si="142"/>
        <v>1.5635778188924934</v>
      </c>
      <c r="Z205" s="13" t="e">
        <f t="shared" ca="1" si="143"/>
        <v>#VALUE!</v>
      </c>
      <c r="AA205" s="13" t="e">
        <f t="shared" ca="1" si="144"/>
        <v>#VALUE!</v>
      </c>
      <c r="AB205" s="13" t="e">
        <f t="shared" ca="1" si="145"/>
        <v>#VALUE!</v>
      </c>
      <c r="AC205" s="13" t="e">
        <f t="shared" ca="1" si="146"/>
        <v>#VALUE!</v>
      </c>
      <c r="AD205" s="13">
        <f t="shared" si="147"/>
        <v>4.0896453857421875</v>
      </c>
      <c r="AE205" s="13">
        <f t="shared" si="148"/>
        <v>11.166592905109599</v>
      </c>
      <c r="AG205">
        <f t="shared" si="115"/>
        <v>1996</v>
      </c>
      <c r="AH205">
        <f t="shared" si="116"/>
        <v>1</v>
      </c>
      <c r="AI205" s="76" t="s">
        <v>97</v>
      </c>
      <c r="AJ205" s="2">
        <f t="shared" si="117"/>
        <v>10.905955286775141</v>
      </c>
    </row>
    <row r="206" spans="1:36" x14ac:dyDescent="0.2">
      <c r="A206" s="61">
        <v>35370</v>
      </c>
      <c r="B206" s="74">
        <v>17.595134735107422</v>
      </c>
      <c r="C206" s="58">
        <v>17.785921509445199</v>
      </c>
      <c r="F206" s="2">
        <f t="shared" si="124"/>
        <v>598.02228340309296</v>
      </c>
      <c r="G206" s="2">
        <f t="shared" si="125"/>
        <v>1.2683851935678376</v>
      </c>
      <c r="H206" s="2">
        <f t="shared" si="126"/>
        <v>589.70673936722073</v>
      </c>
      <c r="I206" s="2">
        <f t="shared" si="127"/>
        <v>585.9538926709954</v>
      </c>
      <c r="J206" s="2">
        <f t="shared" si="128"/>
        <v>3.7528466962253333</v>
      </c>
      <c r="K206" s="2">
        <f t="shared" si="129"/>
        <v>5.0212318897931709</v>
      </c>
      <c r="L206" s="2">
        <f t="shared" si="130"/>
        <v>13.956740085637199</v>
      </c>
      <c r="M206" s="2">
        <f t="shared" si="131"/>
        <v>-2.7730370984035755</v>
      </c>
      <c r="N206" s="2">
        <f t="shared" si="132"/>
        <v>11.183702987233623</v>
      </c>
      <c r="O206" s="2">
        <f t="shared" si="133"/>
        <v>9.4266264759275202</v>
      </c>
      <c r="P206" s="2">
        <f t="shared" si="134"/>
        <v>1.7570765113061027</v>
      </c>
      <c r="Q206">
        <f t="shared" si="109"/>
        <v>12.255608666360065</v>
      </c>
      <c r="R206" s="13">
        <f t="shared" si="135"/>
        <v>0</v>
      </c>
      <c r="S206" s="13">
        <f t="shared" si="136"/>
        <v>0</v>
      </c>
      <c r="T206" s="13" t="e">
        <f t="shared" ca="1" si="137"/>
        <v>#VALUE!</v>
      </c>
      <c r="U206" s="13">
        <f t="shared" si="138"/>
        <v>1.7570765113061027</v>
      </c>
      <c r="V206" s="13">
        <f t="shared" si="139"/>
        <v>1.3255476269474826</v>
      </c>
      <c r="W206" s="13" t="e">
        <f t="shared" ca="1" si="140"/>
        <v>#VALUE!</v>
      </c>
      <c r="X206" s="13">
        <f t="shared" si="141"/>
        <v>3.0873178665836245</v>
      </c>
      <c r="Y206" s="13">
        <f t="shared" si="142"/>
        <v>1.7570765113061027</v>
      </c>
      <c r="Z206" s="13" t="e">
        <f t="shared" ca="1" si="143"/>
        <v>#VALUE!</v>
      </c>
      <c r="AA206" s="13" t="e">
        <f t="shared" ca="1" si="144"/>
        <v>#VALUE!</v>
      </c>
      <c r="AB206" s="13" t="e">
        <f t="shared" ca="1" si="145"/>
        <v>#VALUE!</v>
      </c>
      <c r="AC206" s="13" t="e">
        <f t="shared" ca="1" si="146"/>
        <v>#VALUE!</v>
      </c>
      <c r="AD206" s="13">
        <f t="shared" si="147"/>
        <v>17.595134735107422</v>
      </c>
      <c r="AE206" s="13">
        <f t="shared" si="148"/>
        <v>17.785921509445199</v>
      </c>
      <c r="AG206">
        <f t="shared" si="115"/>
        <v>1996</v>
      </c>
      <c r="AH206">
        <f t="shared" si="116"/>
        <v>1</v>
      </c>
      <c r="AI206" s="76" t="s">
        <v>97</v>
      </c>
      <c r="AJ206" s="2">
        <f t="shared" si="117"/>
        <v>12.255608666360065</v>
      </c>
    </row>
    <row r="207" spans="1:36" x14ac:dyDescent="0.2">
      <c r="A207" s="61">
        <v>35400</v>
      </c>
      <c r="B207" s="74">
        <v>35.235729217529297</v>
      </c>
      <c r="C207" s="58">
        <v>10.910185320195801</v>
      </c>
      <c r="F207" s="2">
        <f t="shared" si="124"/>
        <v>618.54112415357451</v>
      </c>
      <c r="G207" s="2">
        <f t="shared" si="125"/>
        <v>2.6484977349501833</v>
      </c>
      <c r="H207" s="2">
        <f t="shared" si="126"/>
        <v>613.28150584033006</v>
      </c>
      <c r="I207" s="2">
        <f t="shared" si="127"/>
        <v>608.89852285327152</v>
      </c>
      <c r="J207" s="2">
        <f t="shared" si="128"/>
        <v>4.3829829870585399</v>
      </c>
      <c r="K207" s="2">
        <f t="shared" si="129"/>
        <v>7.0314807220087232</v>
      </c>
      <c r="L207" s="2">
        <f t="shared" si="130"/>
        <v>16.458107197936243</v>
      </c>
      <c r="M207" s="2">
        <f t="shared" si="131"/>
        <v>-3.27002878532838</v>
      </c>
      <c r="N207" s="2">
        <f t="shared" si="132"/>
        <v>13.188078412607863</v>
      </c>
      <c r="O207" s="2">
        <f t="shared" si="133"/>
        <v>10.811661160107189</v>
      </c>
      <c r="P207" s="2">
        <f t="shared" si="134"/>
        <v>2.376417252500675</v>
      </c>
      <c r="Q207">
        <f t="shared" si="109"/>
        <v>16.57551033619221</v>
      </c>
      <c r="R207" s="13">
        <f t="shared" si="135"/>
        <v>0</v>
      </c>
      <c r="S207" s="13">
        <f t="shared" si="136"/>
        <v>0</v>
      </c>
      <c r="T207" s="13" t="e">
        <f t="shared" ca="1" si="137"/>
        <v>#VALUE!</v>
      </c>
      <c r="U207" s="13">
        <f t="shared" si="138"/>
        <v>2.376417252500675</v>
      </c>
      <c r="V207" s="13">
        <f t="shared" si="139"/>
        <v>1.5415632495946039</v>
      </c>
      <c r="W207" s="13" t="e">
        <f t="shared" ca="1" si="140"/>
        <v>#VALUE!</v>
      </c>
      <c r="X207" s="13">
        <f t="shared" si="141"/>
        <v>5.6473589579828571</v>
      </c>
      <c r="Y207" s="13">
        <f t="shared" si="142"/>
        <v>2.376417252500675</v>
      </c>
      <c r="Z207" s="13" t="e">
        <f t="shared" ca="1" si="143"/>
        <v>#VALUE!</v>
      </c>
      <c r="AA207" s="13" t="e">
        <f t="shared" ca="1" si="144"/>
        <v>#VALUE!</v>
      </c>
      <c r="AB207" s="13" t="e">
        <f t="shared" ca="1" si="145"/>
        <v>#VALUE!</v>
      </c>
      <c r="AC207" s="13" t="e">
        <f t="shared" ca="1" si="146"/>
        <v>#VALUE!</v>
      </c>
      <c r="AD207" s="13">
        <f t="shared" si="147"/>
        <v>35.235729217529297</v>
      </c>
      <c r="AE207" s="13">
        <f t="shared" si="148"/>
        <v>10.910185320195801</v>
      </c>
      <c r="AG207">
        <f t="shared" si="115"/>
        <v>1996</v>
      </c>
      <c r="AH207">
        <f t="shared" si="116"/>
        <v>1</v>
      </c>
      <c r="AI207" s="76" t="s">
        <v>97</v>
      </c>
      <c r="AJ207" s="2">
        <f t="shared" si="117"/>
        <v>16.57551033619221</v>
      </c>
    </row>
    <row r="208" spans="1:36" x14ac:dyDescent="0.2">
      <c r="A208" s="61">
        <v>35431</v>
      </c>
      <c r="B208" s="74">
        <v>72.599258422851563</v>
      </c>
      <c r="C208" s="58">
        <v>18.1705701422601</v>
      </c>
      <c r="F208" s="2">
        <f t="shared" si="124"/>
        <v>675.28928507111493</v>
      </c>
      <c r="G208" s="2">
        <f t="shared" si="125"/>
        <v>6.2084962050081458</v>
      </c>
      <c r="H208" s="2">
        <f t="shared" si="126"/>
        <v>665.89000892711783</v>
      </c>
      <c r="I208" s="2">
        <f t="shared" si="127"/>
        <v>659.82244045921152</v>
      </c>
      <c r="J208" s="2">
        <f t="shared" si="128"/>
        <v>6.0675684679063124</v>
      </c>
      <c r="K208" s="2">
        <f t="shared" si="129"/>
        <v>12.276064672914458</v>
      </c>
      <c r="L208" s="2">
        <f t="shared" si="130"/>
        <v>23.087725833021647</v>
      </c>
      <c r="M208" s="2">
        <f t="shared" si="131"/>
        <v>-4.5872546067276447</v>
      </c>
      <c r="N208" s="2">
        <f t="shared" si="132"/>
        <v>18.500471226294003</v>
      </c>
      <c r="O208" s="2">
        <f t="shared" si="133"/>
        <v>14.140402678319621</v>
      </c>
      <c r="P208" s="2">
        <f t="shared" si="134"/>
        <v>4.3600685479743815</v>
      </c>
      <c r="Q208">
        <f t="shared" si="109"/>
        <v>30.411478122121313</v>
      </c>
      <c r="R208" s="13">
        <f t="shared" si="135"/>
        <v>0</v>
      </c>
      <c r="S208" s="13">
        <f t="shared" si="136"/>
        <v>0</v>
      </c>
      <c r="T208" s="13" t="e">
        <f t="shared" ca="1" si="137"/>
        <v>#VALUE!</v>
      </c>
      <c r="U208" s="13">
        <f t="shared" si="138"/>
        <v>4.3600685479743815</v>
      </c>
      <c r="V208" s="13">
        <f t="shared" si="139"/>
        <v>2.0880777159805097</v>
      </c>
      <c r="W208" s="13" t="e">
        <f t="shared" ca="1" si="140"/>
        <v>#VALUE!</v>
      </c>
      <c r="X208" s="13">
        <f t="shared" si="141"/>
        <v>19.01019774303543</v>
      </c>
      <c r="Y208" s="13">
        <f t="shared" si="142"/>
        <v>4.3600685479743824</v>
      </c>
      <c r="Z208" s="13" t="e">
        <f t="shared" ca="1" si="143"/>
        <v>#VALUE!</v>
      </c>
      <c r="AA208" s="13" t="e">
        <f t="shared" ca="1" si="144"/>
        <v>#VALUE!</v>
      </c>
      <c r="AB208" s="13" t="e">
        <f t="shared" ca="1" si="145"/>
        <v>#VALUE!</v>
      </c>
      <c r="AC208" s="13" t="e">
        <f t="shared" ca="1" si="146"/>
        <v>#VALUE!</v>
      </c>
      <c r="AD208" s="13">
        <f t="shared" si="147"/>
        <v>72.599258422851563</v>
      </c>
      <c r="AE208" s="13">
        <f t="shared" si="148"/>
        <v>18.1705701422601</v>
      </c>
      <c r="AG208">
        <f t="shared" si="115"/>
        <v>1997</v>
      </c>
      <c r="AH208">
        <f t="shared" si="116"/>
        <v>0</v>
      </c>
      <c r="AI208" s="76" t="s">
        <v>97</v>
      </c>
      <c r="AJ208" s="2">
        <f t="shared" si="117"/>
        <v>30.411478122121313</v>
      </c>
    </row>
    <row r="209" spans="1:36" x14ac:dyDescent="0.2">
      <c r="A209" s="61">
        <v>35462</v>
      </c>
      <c r="B209" s="74">
        <v>46.797206878662109</v>
      </c>
      <c r="C209" s="58">
        <v>29.301257532559202</v>
      </c>
      <c r="F209" s="2">
        <f t="shared" si="124"/>
        <v>702.12181239493248</v>
      </c>
      <c r="G209" s="2">
        <f t="shared" si="125"/>
        <v>4.4978349429411537</v>
      </c>
      <c r="H209" s="2">
        <f t="shared" si="126"/>
        <v>686.52874596090521</v>
      </c>
      <c r="I209" s="2">
        <f t="shared" si="127"/>
        <v>679.68512251614118</v>
      </c>
      <c r="J209" s="2">
        <f t="shared" si="128"/>
        <v>6.8436234447640345</v>
      </c>
      <c r="K209" s="2">
        <f t="shared" si="129"/>
        <v>11.341458387705188</v>
      </c>
      <c r="L209" s="2">
        <f t="shared" si="130"/>
        <v>25.481861066024809</v>
      </c>
      <c r="M209" s="2">
        <f t="shared" si="131"/>
        <v>-5.062940603527502</v>
      </c>
      <c r="N209" s="2">
        <f t="shared" si="132"/>
        <v>20.418920462497308</v>
      </c>
      <c r="O209" s="2">
        <f t="shared" si="133"/>
        <v>15.234415243377583</v>
      </c>
      <c r="P209" s="2">
        <f t="shared" si="134"/>
        <v>5.1845052191197238</v>
      </c>
      <c r="Q209">
        <f t="shared" si="109"/>
        <v>36.161923903360076</v>
      </c>
      <c r="R209" s="13">
        <f t="shared" si="135"/>
        <v>0</v>
      </c>
      <c r="S209" s="13">
        <f t="shared" si="136"/>
        <v>0</v>
      </c>
      <c r="T209" s="13" t="e">
        <f t="shared" ca="1" si="137"/>
        <v>#VALUE!</v>
      </c>
      <c r="U209" s="13">
        <f t="shared" si="138"/>
        <v>5.1845052191197238</v>
      </c>
      <c r="V209" s="13">
        <f t="shared" si="139"/>
        <v>2.2769508600581885</v>
      </c>
      <c r="W209" s="13" t="e">
        <f t="shared" ca="1" si="140"/>
        <v>#VALUE!</v>
      </c>
      <c r="X209" s="13">
        <f t="shared" si="141"/>
        <v>26.879094367079656</v>
      </c>
      <c r="Y209" s="13">
        <f t="shared" si="142"/>
        <v>5.1845052191197238</v>
      </c>
      <c r="Z209" s="13" t="e">
        <f t="shared" ca="1" si="143"/>
        <v>#VALUE!</v>
      </c>
      <c r="AA209" s="13" t="e">
        <f t="shared" ca="1" si="144"/>
        <v>#VALUE!</v>
      </c>
      <c r="AB209" s="13" t="e">
        <f t="shared" ca="1" si="145"/>
        <v>#VALUE!</v>
      </c>
      <c r="AC209" s="13" t="e">
        <f t="shared" ca="1" si="146"/>
        <v>#VALUE!</v>
      </c>
      <c r="AD209" s="13">
        <f t="shared" si="147"/>
        <v>46.797206878662109</v>
      </c>
      <c r="AE209" s="13">
        <f t="shared" si="148"/>
        <v>29.301257532559202</v>
      </c>
      <c r="AG209">
        <f t="shared" si="115"/>
        <v>1997</v>
      </c>
      <c r="AH209">
        <f t="shared" si="116"/>
        <v>0</v>
      </c>
      <c r="AI209" s="76" t="s">
        <v>97</v>
      </c>
      <c r="AJ209" s="2">
        <f t="shared" si="117"/>
        <v>36.161923903360076</v>
      </c>
    </row>
    <row r="210" spans="1:36" x14ac:dyDescent="0.2">
      <c r="A210" s="61">
        <v>35490</v>
      </c>
      <c r="B210" s="74">
        <v>32.084098815917969</v>
      </c>
      <c r="C210" s="58">
        <v>50.342638791770099</v>
      </c>
      <c r="F210" s="2">
        <f t="shared" si="124"/>
        <v>708.56603414982169</v>
      </c>
      <c r="G210" s="2">
        <f t="shared" si="125"/>
        <v>3.2031871822374569</v>
      </c>
      <c r="H210" s="2">
        <f t="shared" si="126"/>
        <v>681.7512569230089</v>
      </c>
      <c r="I210" s="2">
        <f t="shared" si="127"/>
        <v>675.09341693786644</v>
      </c>
      <c r="J210" s="2">
        <f t="shared" si="128"/>
        <v>6.6578399851424592</v>
      </c>
      <c r="K210" s="2">
        <f t="shared" si="129"/>
        <v>9.8610271673799161</v>
      </c>
      <c r="L210" s="2">
        <f t="shared" si="130"/>
        <v>25.095442410757499</v>
      </c>
      <c r="M210" s="2">
        <f t="shared" si="131"/>
        <v>-4.9861638447717658</v>
      </c>
      <c r="N210" s="2">
        <f t="shared" si="132"/>
        <v>20.109278565985733</v>
      </c>
      <c r="O210" s="2">
        <f t="shared" si="133"/>
        <v>15.061385342090023</v>
      </c>
      <c r="P210" s="2">
        <f t="shared" si="134"/>
        <v>5.0478932238957102</v>
      </c>
      <c r="Q210">
        <f t="shared" si="109"/>
        <v>35.209055236672576</v>
      </c>
      <c r="R210" s="13">
        <f t="shared" si="135"/>
        <v>0</v>
      </c>
      <c r="S210" s="13">
        <f t="shared" si="136"/>
        <v>0</v>
      </c>
      <c r="T210" s="13" t="e">
        <f t="shared" ca="1" si="137"/>
        <v>#VALUE!</v>
      </c>
      <c r="U210" s="13">
        <f t="shared" si="138"/>
        <v>5.0478932238957102</v>
      </c>
      <c r="V210" s="13">
        <f t="shared" si="139"/>
        <v>2.2467517049945038</v>
      </c>
      <c r="W210" s="13" t="e">
        <f t="shared" ca="1" si="140"/>
        <v>#VALUE!</v>
      </c>
      <c r="X210" s="13">
        <f t="shared" si="141"/>
        <v>25.481225999852228</v>
      </c>
      <c r="Y210" s="13">
        <f t="shared" si="142"/>
        <v>5.0478932238957102</v>
      </c>
      <c r="Z210" s="13" t="e">
        <f t="shared" ca="1" si="143"/>
        <v>#VALUE!</v>
      </c>
      <c r="AA210" s="13" t="e">
        <f t="shared" ca="1" si="144"/>
        <v>#VALUE!</v>
      </c>
      <c r="AB210" s="13" t="e">
        <f t="shared" ca="1" si="145"/>
        <v>#VALUE!</v>
      </c>
      <c r="AC210" s="13" t="e">
        <f t="shared" ca="1" si="146"/>
        <v>#VALUE!</v>
      </c>
      <c r="AD210" s="13">
        <f t="shared" si="147"/>
        <v>32.084098815917969</v>
      </c>
      <c r="AE210" s="13">
        <f t="shared" si="148"/>
        <v>50.342638791770099</v>
      </c>
      <c r="AG210">
        <f t="shared" si="115"/>
        <v>1997</v>
      </c>
      <c r="AH210">
        <f t="shared" si="116"/>
        <v>0</v>
      </c>
      <c r="AI210" s="76" t="s">
        <v>97</v>
      </c>
      <c r="AJ210" s="2">
        <f t="shared" si="117"/>
        <v>35.209055236672576</v>
      </c>
    </row>
    <row r="211" spans="1:36" x14ac:dyDescent="0.2">
      <c r="A211" s="61">
        <v>35521</v>
      </c>
      <c r="B211" s="74">
        <v>20.8504638671875</v>
      </c>
      <c r="C211" s="58">
        <v>63.9230028999064</v>
      </c>
      <c r="F211" s="2">
        <f t="shared" si="124"/>
        <v>693.91976164943503</v>
      </c>
      <c r="G211" s="2">
        <f t="shared" si="125"/>
        <v>2.0241191556189051</v>
      </c>
      <c r="H211" s="2">
        <f t="shared" si="126"/>
        <v>660.59004091651207</v>
      </c>
      <c r="I211" s="2">
        <f t="shared" si="127"/>
        <v>654.71082816295234</v>
      </c>
      <c r="J211" s="2">
        <f t="shared" si="128"/>
        <v>5.8792127535597274</v>
      </c>
      <c r="K211" s="2">
        <f t="shared" si="129"/>
        <v>7.9033319091786325</v>
      </c>
      <c r="L211" s="2">
        <f t="shared" si="130"/>
        <v>22.964717251268656</v>
      </c>
      <c r="M211" s="2">
        <f t="shared" si="131"/>
        <v>-4.5628142747783462</v>
      </c>
      <c r="N211" s="2">
        <f t="shared" si="132"/>
        <v>18.401902976490309</v>
      </c>
      <c r="O211" s="2">
        <f t="shared" si="133"/>
        <v>14.082747186895446</v>
      </c>
      <c r="P211" s="2">
        <f t="shared" si="134"/>
        <v>4.3191557895948636</v>
      </c>
      <c r="Q211">
        <f t="shared" si="109"/>
        <v>30.126111632424173</v>
      </c>
      <c r="R211" s="13">
        <f t="shared" si="135"/>
        <v>0</v>
      </c>
      <c r="S211" s="13">
        <f t="shared" si="136"/>
        <v>0</v>
      </c>
      <c r="T211" s="13" t="e">
        <f t="shared" ca="1" si="137"/>
        <v>#VALUE!</v>
      </c>
      <c r="U211" s="13">
        <f t="shared" si="138"/>
        <v>4.3191557895948636</v>
      </c>
      <c r="V211" s="13">
        <f t="shared" si="139"/>
        <v>2.0782578736997159</v>
      </c>
      <c r="W211" s="13" t="e">
        <f t="shared" ca="1" si="140"/>
        <v>#VALUE!</v>
      </c>
      <c r="X211" s="13">
        <f t="shared" si="141"/>
        <v>18.655106734790831</v>
      </c>
      <c r="Y211" s="13">
        <f t="shared" si="142"/>
        <v>4.3191557895948645</v>
      </c>
      <c r="Z211" s="13" t="e">
        <f t="shared" ca="1" si="143"/>
        <v>#VALUE!</v>
      </c>
      <c r="AA211" s="13" t="e">
        <f t="shared" ca="1" si="144"/>
        <v>#VALUE!</v>
      </c>
      <c r="AB211" s="13" t="e">
        <f t="shared" ca="1" si="145"/>
        <v>#VALUE!</v>
      </c>
      <c r="AC211" s="13" t="e">
        <f t="shared" ca="1" si="146"/>
        <v>#VALUE!</v>
      </c>
      <c r="AD211" s="13">
        <f t="shared" si="147"/>
        <v>20.8504638671875</v>
      </c>
      <c r="AE211" s="13">
        <f t="shared" si="148"/>
        <v>63.9230028999064</v>
      </c>
      <c r="AG211">
        <f t="shared" si="115"/>
        <v>1997</v>
      </c>
      <c r="AH211">
        <f t="shared" si="116"/>
        <v>0</v>
      </c>
      <c r="AI211" s="76" t="s">
        <v>97</v>
      </c>
      <c r="AJ211" s="2">
        <f t="shared" si="117"/>
        <v>30.126111632424173</v>
      </c>
    </row>
    <row r="212" spans="1:36" x14ac:dyDescent="0.2">
      <c r="A212" s="61">
        <v>35551</v>
      </c>
      <c r="B212" s="74">
        <v>7.4864635467529297</v>
      </c>
      <c r="C212" s="58">
        <v>42.112387985681401</v>
      </c>
      <c r="F212" s="2">
        <f t="shared" si="124"/>
        <v>661.52552908266068</v>
      </c>
      <c r="G212" s="2">
        <f t="shared" si="125"/>
        <v>0.67176262704458622</v>
      </c>
      <c r="H212" s="2">
        <f t="shared" si="126"/>
        <v>640.27079716610444</v>
      </c>
      <c r="I212" s="2">
        <f t="shared" si="127"/>
        <v>635.07401968947102</v>
      </c>
      <c r="J212" s="2">
        <f t="shared" si="128"/>
        <v>5.1967774766334287</v>
      </c>
      <c r="K212" s="2">
        <f t="shared" si="129"/>
        <v>5.8685401036780149</v>
      </c>
      <c r="L212" s="2">
        <f t="shared" si="130"/>
        <v>19.951287290573461</v>
      </c>
      <c r="M212" s="2">
        <f t="shared" si="131"/>
        <v>-3.9640818327342271</v>
      </c>
      <c r="N212" s="2">
        <f t="shared" si="132"/>
        <v>15.987205457839234</v>
      </c>
      <c r="O212" s="2">
        <f t="shared" si="133"/>
        <v>12.623603167017043</v>
      </c>
      <c r="P212" s="2">
        <f t="shared" si="134"/>
        <v>3.3636022908221919</v>
      </c>
      <c r="Q212">
        <f t="shared" si="109"/>
        <v>23.461125978484791</v>
      </c>
      <c r="R212" s="13">
        <f t="shared" si="135"/>
        <v>0</v>
      </c>
      <c r="S212" s="13">
        <f t="shared" si="136"/>
        <v>0</v>
      </c>
      <c r="T212" s="13" t="e">
        <f t="shared" ca="1" si="137"/>
        <v>#VALUE!</v>
      </c>
      <c r="U212" s="13">
        <f t="shared" si="138"/>
        <v>3.3636022908221919</v>
      </c>
      <c r="V212" s="13">
        <f t="shared" si="139"/>
        <v>1.8340126201371112</v>
      </c>
      <c r="W212" s="13" t="e">
        <f t="shared" ca="1" si="140"/>
        <v>#VALUE!</v>
      </c>
      <c r="X212" s="13">
        <f t="shared" si="141"/>
        <v>11.313820370824297</v>
      </c>
      <c r="Y212" s="13">
        <f t="shared" si="142"/>
        <v>3.3636022908221919</v>
      </c>
      <c r="Z212" s="13" t="e">
        <f t="shared" ca="1" si="143"/>
        <v>#VALUE!</v>
      </c>
      <c r="AA212" s="13" t="e">
        <f t="shared" ca="1" si="144"/>
        <v>#VALUE!</v>
      </c>
      <c r="AB212" s="13" t="e">
        <f t="shared" ca="1" si="145"/>
        <v>#VALUE!</v>
      </c>
      <c r="AC212" s="13" t="e">
        <f t="shared" ca="1" si="146"/>
        <v>#VALUE!</v>
      </c>
      <c r="AD212" s="13">
        <f t="shared" si="147"/>
        <v>7.4864635467529297</v>
      </c>
      <c r="AE212" s="13">
        <f t="shared" si="148"/>
        <v>42.112387985681401</v>
      </c>
      <c r="AG212">
        <f t="shared" si="115"/>
        <v>1997</v>
      </c>
      <c r="AH212">
        <f t="shared" si="116"/>
        <v>0</v>
      </c>
      <c r="AI212" s="76" t="s">
        <v>97</v>
      </c>
      <c r="AJ212" s="2">
        <f t="shared" si="117"/>
        <v>23.461125978484791</v>
      </c>
    </row>
    <row r="213" spans="1:36" x14ac:dyDescent="0.2">
      <c r="A213" s="61">
        <v>35582</v>
      </c>
      <c r="B213" s="74">
        <v>1.2415819801390171E-3</v>
      </c>
      <c r="C213" s="58">
        <v>19.804913364307101</v>
      </c>
      <c r="F213" s="2">
        <f t="shared" si="124"/>
        <v>635.07515753036</v>
      </c>
      <c r="G213" s="2">
        <f t="shared" si="125"/>
        <v>1.0374109115218744E-4</v>
      </c>
      <c r="H213" s="2">
        <f t="shared" si="126"/>
        <v>625.34298630405328</v>
      </c>
      <c r="I213" s="2">
        <f t="shared" si="127"/>
        <v>620.60894628275491</v>
      </c>
      <c r="J213" s="2">
        <f t="shared" si="128"/>
        <v>4.7340400212983695</v>
      </c>
      <c r="K213" s="2">
        <f t="shared" si="129"/>
        <v>4.7341437623895217</v>
      </c>
      <c r="L213" s="2">
        <f t="shared" si="130"/>
        <v>17.357746929406566</v>
      </c>
      <c r="M213" s="2">
        <f t="shared" si="131"/>
        <v>-3.4487764251968298</v>
      </c>
      <c r="N213" s="2">
        <f t="shared" si="132"/>
        <v>13.908970504209737</v>
      </c>
      <c r="O213" s="2">
        <f t="shared" si="133"/>
        <v>11.291433564279593</v>
      </c>
      <c r="P213" s="2">
        <f t="shared" si="134"/>
        <v>2.6175369399301447</v>
      </c>
      <c r="Q213">
        <f t="shared" si="109"/>
        <v>18.25732015601276</v>
      </c>
      <c r="R213" s="13">
        <f t="shared" si="135"/>
        <v>0</v>
      </c>
      <c r="S213" s="13">
        <f t="shared" si="136"/>
        <v>0</v>
      </c>
      <c r="T213" s="13" t="e">
        <f t="shared" ca="1" si="137"/>
        <v>#VALUE!</v>
      </c>
      <c r="U213" s="13">
        <f t="shared" si="138"/>
        <v>2.6175369399301447</v>
      </c>
      <c r="V213" s="13">
        <f t="shared" si="139"/>
        <v>1.6178803849265695</v>
      </c>
      <c r="W213" s="13" t="e">
        <f t="shared" ca="1" si="140"/>
        <v>#VALUE!</v>
      </c>
      <c r="X213" s="13">
        <f t="shared" si="141"/>
        <v>6.8514996318988661</v>
      </c>
      <c r="Y213" s="13">
        <f t="shared" si="142"/>
        <v>2.6175369399301447</v>
      </c>
      <c r="Z213" s="13" t="e">
        <f t="shared" ca="1" si="143"/>
        <v>#VALUE!</v>
      </c>
      <c r="AA213" s="13" t="e">
        <f t="shared" ca="1" si="144"/>
        <v>#VALUE!</v>
      </c>
      <c r="AB213" s="13" t="e">
        <f t="shared" ca="1" si="145"/>
        <v>#VALUE!</v>
      </c>
      <c r="AC213" s="13" t="e">
        <f t="shared" ca="1" si="146"/>
        <v>#VALUE!</v>
      </c>
      <c r="AD213" s="13">
        <f t="shared" si="147"/>
        <v>1.2415819801390171E-3</v>
      </c>
      <c r="AE213" s="13">
        <f t="shared" si="148"/>
        <v>19.804913364307101</v>
      </c>
      <c r="AG213">
        <f t="shared" si="115"/>
        <v>1997</v>
      </c>
      <c r="AH213">
        <f t="shared" si="116"/>
        <v>0</v>
      </c>
      <c r="AI213" s="76" t="s">
        <v>97</v>
      </c>
      <c r="AJ213" s="2">
        <f t="shared" si="117"/>
        <v>18.25732015601276</v>
      </c>
    </row>
    <row r="214" spans="1:36" x14ac:dyDescent="0.2">
      <c r="A214" s="61">
        <v>35612</v>
      </c>
      <c r="B214" s="74">
        <v>0</v>
      </c>
      <c r="C214" s="58">
        <v>20.726248915428901</v>
      </c>
      <c r="F214" s="2">
        <f t="shared" si="124"/>
        <v>620.60894628275491</v>
      </c>
      <c r="G214" s="2">
        <f t="shared" si="125"/>
        <v>0</v>
      </c>
      <c r="H214" s="2">
        <f t="shared" si="126"/>
        <v>610.62132620518821</v>
      </c>
      <c r="I214" s="2">
        <f t="shared" si="127"/>
        <v>606.31310255513051</v>
      </c>
      <c r="J214" s="2">
        <f t="shared" si="128"/>
        <v>4.3082236500576983</v>
      </c>
      <c r="K214" s="2">
        <f t="shared" si="129"/>
        <v>4.3082236500576983</v>
      </c>
      <c r="L214" s="2">
        <f t="shared" si="130"/>
        <v>15.599657214337292</v>
      </c>
      <c r="M214" s="2">
        <f t="shared" si="131"/>
        <v>-3.0994650550419927</v>
      </c>
      <c r="N214" s="2">
        <f t="shared" si="132"/>
        <v>12.500192159295299</v>
      </c>
      <c r="O214" s="2">
        <f t="shared" si="133"/>
        <v>10.344959195553781</v>
      </c>
      <c r="P214" s="2">
        <f t="shared" si="134"/>
        <v>2.1552329637415193</v>
      </c>
      <c r="Q214">
        <f t="shared" si="109"/>
        <v>15.032749922097096</v>
      </c>
      <c r="R214" s="13">
        <f t="shared" si="135"/>
        <v>0</v>
      </c>
      <c r="S214" s="13">
        <f t="shared" si="136"/>
        <v>0</v>
      </c>
      <c r="T214" s="13" t="e">
        <f t="shared" ca="1" si="137"/>
        <v>#VALUE!</v>
      </c>
      <c r="U214" s="13">
        <f t="shared" si="138"/>
        <v>2.1552329637415193</v>
      </c>
      <c r="V214" s="13">
        <f t="shared" si="139"/>
        <v>1.4680711712112322</v>
      </c>
      <c r="W214" s="13" t="e">
        <f t="shared" ca="1" si="140"/>
        <v>#VALUE!</v>
      </c>
      <c r="X214" s="13">
        <f t="shared" si="141"/>
        <v>4.6450291279980531</v>
      </c>
      <c r="Y214" s="13">
        <f t="shared" si="142"/>
        <v>2.1552329637415188</v>
      </c>
      <c r="Z214" s="13" t="e">
        <f t="shared" ca="1" si="143"/>
        <v>#VALUE!</v>
      </c>
      <c r="AA214" s="13" t="e">
        <f t="shared" ca="1" si="144"/>
        <v>#VALUE!</v>
      </c>
      <c r="AB214" s="13" t="e">
        <f t="shared" ca="1" si="145"/>
        <v>#VALUE!</v>
      </c>
      <c r="AC214" s="13" t="e">
        <f t="shared" ca="1" si="146"/>
        <v>#VALUE!</v>
      </c>
      <c r="AD214" s="13">
        <f t="shared" si="147"/>
        <v>0</v>
      </c>
      <c r="AE214" s="13">
        <f t="shared" si="148"/>
        <v>20.726248915428901</v>
      </c>
      <c r="AG214">
        <f t="shared" si="115"/>
        <v>1997</v>
      </c>
      <c r="AH214">
        <f t="shared" si="116"/>
        <v>0</v>
      </c>
      <c r="AI214" s="76" t="s">
        <v>97</v>
      </c>
      <c r="AJ214" s="2">
        <f t="shared" si="117"/>
        <v>15.032749922097096</v>
      </c>
    </row>
    <row r="215" spans="1:36" x14ac:dyDescent="0.2">
      <c r="A215" s="61">
        <v>35643</v>
      </c>
      <c r="B215" s="74">
        <v>0</v>
      </c>
      <c r="C215" s="58">
        <v>18.3681263451764</v>
      </c>
      <c r="F215" s="2">
        <f t="shared" si="124"/>
        <v>606.31310255513051</v>
      </c>
      <c r="G215" s="2">
        <f t="shared" si="125"/>
        <v>0</v>
      </c>
      <c r="H215" s="2">
        <f t="shared" si="126"/>
        <v>597.62672089611033</v>
      </c>
      <c r="I215" s="2">
        <f t="shared" si="127"/>
        <v>593.67021512814767</v>
      </c>
      <c r="J215" s="2">
        <f t="shared" si="128"/>
        <v>3.9565057679626534</v>
      </c>
      <c r="K215" s="2">
        <f t="shared" si="129"/>
        <v>3.9565057679626534</v>
      </c>
      <c r="L215" s="2">
        <f t="shared" si="130"/>
        <v>14.301464963516434</v>
      </c>
      <c r="M215" s="2">
        <f t="shared" si="131"/>
        <v>-2.8415298029489233</v>
      </c>
      <c r="N215" s="2">
        <f t="shared" si="132"/>
        <v>11.459935160567511</v>
      </c>
      <c r="O215" s="2">
        <f t="shared" si="133"/>
        <v>9.6221205363404074</v>
      </c>
      <c r="P215" s="2">
        <f t="shared" si="134"/>
        <v>1.8378146242271027</v>
      </c>
      <c r="Q215">
        <f t="shared" si="109"/>
        <v>12.818757003984041</v>
      </c>
      <c r="R215" s="13">
        <f t="shared" si="135"/>
        <v>0</v>
      </c>
      <c r="S215" s="13">
        <f t="shared" si="136"/>
        <v>0</v>
      </c>
      <c r="T215" s="13" t="e">
        <f t="shared" ca="1" si="137"/>
        <v>#VALUE!</v>
      </c>
      <c r="U215" s="13">
        <f t="shared" si="138"/>
        <v>1.8378146242271027</v>
      </c>
      <c r="V215" s="13">
        <f t="shared" si="139"/>
        <v>1.3556602170998096</v>
      </c>
      <c r="W215" s="13" t="e">
        <f t="shared" ca="1" si="140"/>
        <v>#VALUE!</v>
      </c>
      <c r="X215" s="13">
        <f t="shared" si="141"/>
        <v>3.3775625930230069</v>
      </c>
      <c r="Y215" s="13">
        <f t="shared" si="142"/>
        <v>1.8378146242271027</v>
      </c>
      <c r="Z215" s="13" t="e">
        <f t="shared" ca="1" si="143"/>
        <v>#VALUE!</v>
      </c>
      <c r="AA215" s="13" t="e">
        <f t="shared" ca="1" si="144"/>
        <v>#VALUE!</v>
      </c>
      <c r="AB215" s="13" t="e">
        <f t="shared" ca="1" si="145"/>
        <v>#VALUE!</v>
      </c>
      <c r="AC215" s="13" t="e">
        <f t="shared" ca="1" si="146"/>
        <v>#VALUE!</v>
      </c>
      <c r="AD215" s="13">
        <f t="shared" si="147"/>
        <v>0</v>
      </c>
      <c r="AE215" s="13">
        <f t="shared" si="148"/>
        <v>18.3681263451764</v>
      </c>
      <c r="AG215">
        <f t="shared" si="115"/>
        <v>1997</v>
      </c>
      <c r="AH215">
        <f t="shared" si="116"/>
        <v>0</v>
      </c>
      <c r="AI215" s="76" t="s">
        <v>97</v>
      </c>
      <c r="AJ215" s="2">
        <f t="shared" si="117"/>
        <v>12.818757003984041</v>
      </c>
    </row>
    <row r="216" spans="1:36" x14ac:dyDescent="0.2">
      <c r="A216" s="61">
        <v>35674</v>
      </c>
      <c r="B216" s="74">
        <v>2.8049278259277344</v>
      </c>
      <c r="C216" s="58">
        <v>13.922559285405001</v>
      </c>
      <c r="F216" s="2">
        <f t="shared" si="124"/>
        <v>596.26944099650404</v>
      </c>
      <c r="G216" s="2">
        <f t="shared" si="125"/>
        <v>0.20570195757136389</v>
      </c>
      <c r="H216" s="2">
        <f t="shared" si="126"/>
        <v>589.76794325628123</v>
      </c>
      <c r="I216" s="2">
        <f t="shared" si="127"/>
        <v>586.01355314777629</v>
      </c>
      <c r="J216" s="2">
        <f t="shared" si="128"/>
        <v>3.7543901085049356</v>
      </c>
      <c r="K216" s="2">
        <f t="shared" si="129"/>
        <v>3.9600920660762995</v>
      </c>
      <c r="L216" s="2">
        <f t="shared" si="130"/>
        <v>13.582212602416707</v>
      </c>
      <c r="M216" s="2">
        <f t="shared" si="131"/>
        <v>-2.6986229731157554</v>
      </c>
      <c r="N216" s="2">
        <f t="shared" si="132"/>
        <v>10.883589629300952</v>
      </c>
      <c r="O216" s="2">
        <f t="shared" si="133"/>
        <v>9.2125043493582037</v>
      </c>
      <c r="P216" s="2">
        <f t="shared" si="134"/>
        <v>1.6710852799427476</v>
      </c>
      <c r="Q216">
        <f t="shared" si="109"/>
        <v>11.655819827600665</v>
      </c>
      <c r="R216" s="13">
        <f t="shared" si="135"/>
        <v>0</v>
      </c>
      <c r="S216" s="13">
        <f t="shared" si="136"/>
        <v>0</v>
      </c>
      <c r="T216" s="13" t="e">
        <f t="shared" ca="1" si="137"/>
        <v>#VALUE!</v>
      </c>
      <c r="U216" s="13">
        <f t="shared" si="138"/>
        <v>1.6710852799427476</v>
      </c>
      <c r="V216" s="13">
        <f t="shared" si="139"/>
        <v>1.2927046375497953</v>
      </c>
      <c r="W216" s="13" t="e">
        <f t="shared" ca="1" si="140"/>
        <v>#VALUE!</v>
      </c>
      <c r="X216" s="13">
        <f t="shared" si="141"/>
        <v>2.7925260128413312</v>
      </c>
      <c r="Y216" s="13">
        <f t="shared" si="142"/>
        <v>1.6710852799427476</v>
      </c>
      <c r="Z216" s="13" t="e">
        <f t="shared" ca="1" si="143"/>
        <v>#VALUE!</v>
      </c>
      <c r="AA216" s="13" t="e">
        <f t="shared" ca="1" si="144"/>
        <v>#VALUE!</v>
      </c>
      <c r="AB216" s="13" t="e">
        <f t="shared" ca="1" si="145"/>
        <v>#VALUE!</v>
      </c>
      <c r="AC216" s="13" t="e">
        <f t="shared" ca="1" si="146"/>
        <v>#VALUE!</v>
      </c>
      <c r="AD216" s="13">
        <f t="shared" si="147"/>
        <v>2.8049278259277344</v>
      </c>
      <c r="AE216" s="13">
        <f t="shared" si="148"/>
        <v>13.922559285405001</v>
      </c>
      <c r="AG216">
        <f t="shared" si="115"/>
        <v>1997</v>
      </c>
      <c r="AH216">
        <f t="shared" si="116"/>
        <v>0</v>
      </c>
      <c r="AI216" s="76" t="s">
        <v>97</v>
      </c>
      <c r="AJ216" s="2">
        <f t="shared" si="117"/>
        <v>11.655819827600665</v>
      </c>
    </row>
    <row r="217" spans="1:36" x14ac:dyDescent="0.2">
      <c r="A217" s="61">
        <v>35704</v>
      </c>
      <c r="B217" s="74">
        <v>25.463953018188477</v>
      </c>
      <c r="C217" s="58">
        <v>11.166592905109599</v>
      </c>
      <c r="F217" s="2">
        <f t="shared" si="124"/>
        <v>609.59193956206639</v>
      </c>
      <c r="G217" s="2">
        <f t="shared" si="125"/>
        <v>1.8855666038983827</v>
      </c>
      <c r="H217" s="2">
        <f t="shared" si="126"/>
        <v>604.27457783277941</v>
      </c>
      <c r="I217" s="2">
        <f t="shared" si="127"/>
        <v>600.14090652088976</v>
      </c>
      <c r="J217" s="2">
        <f t="shared" si="128"/>
        <v>4.1336713118896569</v>
      </c>
      <c r="K217" s="2">
        <f t="shared" si="129"/>
        <v>6.0192379157880396</v>
      </c>
      <c r="L217" s="2">
        <f t="shared" si="130"/>
        <v>15.231742265146243</v>
      </c>
      <c r="M217" s="2">
        <f t="shared" si="131"/>
        <v>-3.0263647610690492</v>
      </c>
      <c r="N217" s="2">
        <f t="shared" si="132"/>
        <v>12.205377504077195</v>
      </c>
      <c r="O217" s="2">
        <f t="shared" si="133"/>
        <v>10.142217595957861</v>
      </c>
      <c r="P217" s="2">
        <f t="shared" si="134"/>
        <v>2.0631599081193328</v>
      </c>
      <c r="Q217">
        <f t="shared" si="109"/>
        <v>14.390540359132347</v>
      </c>
      <c r="R217" s="13">
        <f t="shared" si="135"/>
        <v>0</v>
      </c>
      <c r="S217" s="13">
        <f t="shared" si="136"/>
        <v>0</v>
      </c>
      <c r="T217" s="13" t="e">
        <f t="shared" ca="1" si="137"/>
        <v>#VALUE!</v>
      </c>
      <c r="U217" s="13">
        <f t="shared" si="138"/>
        <v>2.0631599081193328</v>
      </c>
      <c r="V217" s="13">
        <f t="shared" si="139"/>
        <v>1.4363703937770831</v>
      </c>
      <c r="W217" s="13" t="e">
        <f t="shared" ca="1" si="140"/>
        <v>#VALUE!</v>
      </c>
      <c r="X217" s="13">
        <f t="shared" si="141"/>
        <v>4.2566288064709736</v>
      </c>
      <c r="Y217" s="13">
        <f t="shared" si="142"/>
        <v>2.0631599081193328</v>
      </c>
      <c r="Z217" s="13" t="e">
        <f t="shared" ca="1" si="143"/>
        <v>#VALUE!</v>
      </c>
      <c r="AA217" s="13" t="e">
        <f t="shared" ca="1" si="144"/>
        <v>#VALUE!</v>
      </c>
      <c r="AB217" s="13" t="e">
        <f t="shared" ca="1" si="145"/>
        <v>#VALUE!</v>
      </c>
      <c r="AC217" s="13" t="e">
        <f t="shared" ca="1" si="146"/>
        <v>#VALUE!</v>
      </c>
      <c r="AD217" s="13">
        <f t="shared" si="147"/>
        <v>25.463953018188477</v>
      </c>
      <c r="AE217" s="13">
        <f t="shared" si="148"/>
        <v>11.166592905109599</v>
      </c>
      <c r="AG217">
        <f t="shared" si="115"/>
        <v>1997</v>
      </c>
      <c r="AH217">
        <f t="shared" si="116"/>
        <v>1</v>
      </c>
      <c r="AI217" s="76" t="s">
        <v>97</v>
      </c>
      <c r="AJ217" s="2">
        <f t="shared" si="117"/>
        <v>14.390540359132347</v>
      </c>
    </row>
    <row r="218" spans="1:36" x14ac:dyDescent="0.2">
      <c r="A218" s="61">
        <v>35735</v>
      </c>
      <c r="B218" s="74">
        <v>40.391181945800781</v>
      </c>
      <c r="C218" s="58">
        <v>17.785921509445199</v>
      </c>
      <c r="F218" s="2">
        <f t="shared" si="124"/>
        <v>637.32732214695761</v>
      </c>
      <c r="G218" s="2">
        <f t="shared" si="125"/>
        <v>3.2047663197329257</v>
      </c>
      <c r="H218" s="2">
        <f t="shared" si="126"/>
        <v>628.55573552128317</v>
      </c>
      <c r="I218" s="2">
        <f t="shared" si="127"/>
        <v>623.72478457492628</v>
      </c>
      <c r="J218" s="2">
        <f t="shared" si="128"/>
        <v>4.8309509463568929</v>
      </c>
      <c r="K218" s="2">
        <f t="shared" si="129"/>
        <v>8.0357172660898186</v>
      </c>
      <c r="L218" s="2">
        <f t="shared" si="130"/>
        <v>18.177934862047678</v>
      </c>
      <c r="M218" s="2">
        <f t="shared" si="131"/>
        <v>-3.611737944213532</v>
      </c>
      <c r="N218" s="2">
        <f t="shared" si="132"/>
        <v>14.566196917834146</v>
      </c>
      <c r="O218" s="2">
        <f t="shared" si="133"/>
        <v>11.720750838789517</v>
      </c>
      <c r="P218" s="2">
        <f t="shared" si="134"/>
        <v>2.8454460790446303</v>
      </c>
      <c r="Q218">
        <f t="shared" si="109"/>
        <v>19.846986401336295</v>
      </c>
      <c r="R218" s="13">
        <f t="shared" si="135"/>
        <v>0</v>
      </c>
      <c r="S218" s="13">
        <f t="shared" si="136"/>
        <v>0</v>
      </c>
      <c r="T218" s="13" t="e">
        <f t="shared" ca="1" si="137"/>
        <v>#VALUE!</v>
      </c>
      <c r="U218" s="13">
        <f t="shared" si="138"/>
        <v>2.8454460790446303</v>
      </c>
      <c r="V218" s="13">
        <f t="shared" si="139"/>
        <v>1.6868450074161023</v>
      </c>
      <c r="W218" s="13" t="e">
        <f t="shared" ca="1" si="140"/>
        <v>#VALUE!</v>
      </c>
      <c r="X218" s="13">
        <f t="shared" si="141"/>
        <v>8.0965633887504609</v>
      </c>
      <c r="Y218" s="13">
        <f t="shared" si="142"/>
        <v>2.8454460790446303</v>
      </c>
      <c r="Z218" s="13" t="e">
        <f t="shared" ca="1" si="143"/>
        <v>#VALUE!</v>
      </c>
      <c r="AA218" s="13" t="e">
        <f t="shared" ca="1" si="144"/>
        <v>#VALUE!</v>
      </c>
      <c r="AB218" s="13" t="e">
        <f t="shared" ca="1" si="145"/>
        <v>#VALUE!</v>
      </c>
      <c r="AC218" s="13" t="e">
        <f t="shared" ca="1" si="146"/>
        <v>#VALUE!</v>
      </c>
      <c r="AD218" s="13">
        <f t="shared" si="147"/>
        <v>40.391181945800781</v>
      </c>
      <c r="AE218" s="13">
        <f t="shared" si="148"/>
        <v>17.785921509445199</v>
      </c>
      <c r="AG218">
        <f t="shared" si="115"/>
        <v>1997</v>
      </c>
      <c r="AH218">
        <f t="shared" si="116"/>
        <v>1</v>
      </c>
      <c r="AI218" s="76" t="s">
        <v>97</v>
      </c>
      <c r="AJ218" s="2">
        <f t="shared" si="117"/>
        <v>19.846986401336295</v>
      </c>
    </row>
    <row r="219" spans="1:36" x14ac:dyDescent="0.2">
      <c r="A219" s="61">
        <v>35765</v>
      </c>
      <c r="B219" s="74">
        <v>36.319759368896484</v>
      </c>
      <c r="C219" s="58">
        <v>10.910185320195801</v>
      </c>
      <c r="F219" s="2">
        <f t="shared" si="124"/>
        <v>656.95833059830647</v>
      </c>
      <c r="G219" s="2">
        <f t="shared" si="125"/>
        <v>3.0862133455162848</v>
      </c>
      <c r="H219" s="2">
        <f t="shared" si="126"/>
        <v>651.42840444612045</v>
      </c>
      <c r="I219" s="2">
        <f t="shared" si="127"/>
        <v>645.8645812131108</v>
      </c>
      <c r="J219" s="2">
        <f t="shared" si="128"/>
        <v>5.5638232330096571</v>
      </c>
      <c r="K219" s="2">
        <f t="shared" si="129"/>
        <v>8.6500365785259419</v>
      </c>
      <c r="L219" s="2">
        <f t="shared" si="130"/>
        <v>20.370787417315459</v>
      </c>
      <c r="M219" s="2">
        <f t="shared" si="131"/>
        <v>-4.047431483662935</v>
      </c>
      <c r="N219" s="2">
        <f t="shared" si="132"/>
        <v>16.323355933652525</v>
      </c>
      <c r="O219" s="2">
        <f t="shared" si="133"/>
        <v>12.832262733186676</v>
      </c>
      <c r="P219" s="2">
        <f t="shared" si="134"/>
        <v>3.491093200465849</v>
      </c>
      <c r="Q219">
        <f t="shared" si="109"/>
        <v>24.350375073249296</v>
      </c>
      <c r="R219" s="13">
        <f t="shared" si="135"/>
        <v>0</v>
      </c>
      <c r="S219" s="13">
        <f t="shared" si="136"/>
        <v>0</v>
      </c>
      <c r="T219" s="13" t="e">
        <f t="shared" ca="1" si="137"/>
        <v>#VALUE!</v>
      </c>
      <c r="U219" s="13">
        <f t="shared" si="138"/>
        <v>3.491093200465849</v>
      </c>
      <c r="V219" s="13">
        <f t="shared" si="139"/>
        <v>1.8684467347146529</v>
      </c>
      <c r="W219" s="13" t="e">
        <f t="shared" ca="1" si="140"/>
        <v>#VALUE!</v>
      </c>
      <c r="X219" s="13">
        <f t="shared" si="141"/>
        <v>12.187731734338884</v>
      </c>
      <c r="Y219" s="13">
        <f t="shared" si="142"/>
        <v>3.4910932004658486</v>
      </c>
      <c r="Z219" s="13" t="e">
        <f t="shared" ca="1" si="143"/>
        <v>#VALUE!</v>
      </c>
      <c r="AA219" s="13" t="e">
        <f t="shared" ca="1" si="144"/>
        <v>#VALUE!</v>
      </c>
      <c r="AB219" s="13" t="e">
        <f t="shared" ca="1" si="145"/>
        <v>#VALUE!</v>
      </c>
      <c r="AC219" s="13" t="e">
        <f t="shared" ca="1" si="146"/>
        <v>#VALUE!</v>
      </c>
      <c r="AD219" s="13">
        <f t="shared" si="147"/>
        <v>36.319759368896484</v>
      </c>
      <c r="AE219" s="13">
        <f t="shared" si="148"/>
        <v>10.910185320195801</v>
      </c>
      <c r="AG219">
        <f t="shared" si="115"/>
        <v>1997</v>
      </c>
      <c r="AH219">
        <f t="shared" si="116"/>
        <v>1</v>
      </c>
      <c r="AI219" s="76" t="s">
        <v>97</v>
      </c>
      <c r="AJ219" s="2">
        <f t="shared" si="117"/>
        <v>24.350375073249296</v>
      </c>
    </row>
    <row r="220" spans="1:36" x14ac:dyDescent="0.2">
      <c r="A220" s="61">
        <v>35796</v>
      </c>
      <c r="B220" s="74">
        <v>57.585067749023438</v>
      </c>
      <c r="C220" s="58">
        <v>18.1705701422601</v>
      </c>
      <c r="F220" s="2">
        <f t="shared" si="124"/>
        <v>698.0590943911177</v>
      </c>
      <c r="G220" s="2">
        <f t="shared" si="125"/>
        <v>5.390554571016537</v>
      </c>
      <c r="H220" s="2">
        <f t="shared" si="126"/>
        <v>688.4015563368074</v>
      </c>
      <c r="I220" s="2">
        <f t="shared" si="127"/>
        <v>681.48407495138247</v>
      </c>
      <c r="J220" s="2">
        <f t="shared" si="128"/>
        <v>6.9174813854249351</v>
      </c>
      <c r="K220" s="2">
        <f t="shared" si="129"/>
        <v>12.308035956441472</v>
      </c>
      <c r="L220" s="2">
        <f t="shared" si="130"/>
        <v>25.140298689628146</v>
      </c>
      <c r="M220" s="2">
        <f t="shared" si="131"/>
        <v>-4.9950762501502002</v>
      </c>
      <c r="N220" s="2">
        <f t="shared" si="132"/>
        <v>20.145222439477944</v>
      </c>
      <c r="O220" s="2">
        <f t="shared" si="133"/>
        <v>15.081539604952029</v>
      </c>
      <c r="P220" s="2">
        <f t="shared" si="134"/>
        <v>5.0636828345259151</v>
      </c>
      <c r="Q220">
        <f t="shared" si="109"/>
        <v>35.31918777081826</v>
      </c>
      <c r="R220" s="13">
        <f t="shared" si="135"/>
        <v>0</v>
      </c>
      <c r="S220" s="13">
        <f t="shared" si="136"/>
        <v>0</v>
      </c>
      <c r="T220" s="13" t="e">
        <f t="shared" ca="1" si="137"/>
        <v>#VALUE!</v>
      </c>
      <c r="U220" s="13">
        <f t="shared" si="138"/>
        <v>5.0636828345259151</v>
      </c>
      <c r="V220" s="13">
        <f t="shared" si="139"/>
        <v>2.2502628367650557</v>
      </c>
      <c r="W220" s="13" t="e">
        <f t="shared" ca="1" si="140"/>
        <v>#VALUE!</v>
      </c>
      <c r="X220" s="13">
        <f t="shared" si="141"/>
        <v>25.640883848672406</v>
      </c>
      <c r="Y220" s="13">
        <f t="shared" si="142"/>
        <v>5.0636828345259159</v>
      </c>
      <c r="Z220" s="13" t="e">
        <f t="shared" ca="1" si="143"/>
        <v>#VALUE!</v>
      </c>
      <c r="AA220" s="13" t="e">
        <f t="shared" ca="1" si="144"/>
        <v>#VALUE!</v>
      </c>
      <c r="AB220" s="13" t="e">
        <f t="shared" ca="1" si="145"/>
        <v>#VALUE!</v>
      </c>
      <c r="AC220" s="13" t="e">
        <f t="shared" ca="1" si="146"/>
        <v>#VALUE!</v>
      </c>
      <c r="AD220" s="13">
        <f t="shared" si="147"/>
        <v>57.585067749023438</v>
      </c>
      <c r="AE220" s="13">
        <f t="shared" si="148"/>
        <v>18.1705701422601</v>
      </c>
      <c r="AG220">
        <f t="shared" si="115"/>
        <v>1998</v>
      </c>
      <c r="AH220">
        <f t="shared" si="116"/>
        <v>0</v>
      </c>
      <c r="AI220" s="76" t="s">
        <v>97</v>
      </c>
      <c r="AJ220" s="2">
        <f t="shared" si="117"/>
        <v>35.31918777081826</v>
      </c>
    </row>
    <row r="221" spans="1:36" x14ac:dyDescent="0.2">
      <c r="A221" s="61">
        <v>35827</v>
      </c>
      <c r="B221" s="74">
        <v>27.612977981567383</v>
      </c>
      <c r="C221" s="58">
        <v>29.301257532559202</v>
      </c>
      <c r="F221" s="2">
        <f t="shared" si="124"/>
        <v>706.34208619464437</v>
      </c>
      <c r="G221" s="2">
        <f t="shared" si="125"/>
        <v>2.7549667383054839</v>
      </c>
      <c r="H221" s="2">
        <f t="shared" si="126"/>
        <v>690.67282765918867</v>
      </c>
      <c r="I221" s="2">
        <f t="shared" si="127"/>
        <v>683.66499018979948</v>
      </c>
      <c r="J221" s="2">
        <f t="shared" si="128"/>
        <v>7.0078374693891874</v>
      </c>
      <c r="K221" s="2">
        <f t="shared" si="129"/>
        <v>9.7628042076946713</v>
      </c>
      <c r="L221" s="2">
        <f t="shared" si="130"/>
        <v>24.844343812646699</v>
      </c>
      <c r="M221" s="2">
        <f t="shared" si="131"/>
        <v>-4.9362735606763462</v>
      </c>
      <c r="N221" s="2">
        <f t="shared" si="132"/>
        <v>19.908070251970354</v>
      </c>
      <c r="O221" s="2">
        <f t="shared" si="133"/>
        <v>14.948230026725842</v>
      </c>
      <c r="P221" s="2">
        <f t="shared" si="134"/>
        <v>4.9598402252445117</v>
      </c>
      <c r="Q221">
        <f t="shared" si="109"/>
        <v>34.594885571080468</v>
      </c>
      <c r="R221" s="13">
        <f t="shared" si="135"/>
        <v>0</v>
      </c>
      <c r="S221" s="13">
        <f t="shared" si="136"/>
        <v>0</v>
      </c>
      <c r="T221" s="13" t="e">
        <f t="shared" ca="1" si="137"/>
        <v>#VALUE!</v>
      </c>
      <c r="U221" s="13">
        <f t="shared" si="138"/>
        <v>4.9598402252445117</v>
      </c>
      <c r="V221" s="13">
        <f t="shared" si="139"/>
        <v>2.2270698743516135</v>
      </c>
      <c r="W221" s="13" t="e">
        <f t="shared" ca="1" si="140"/>
        <v>#VALUE!</v>
      </c>
      <c r="X221" s="13">
        <f t="shared" si="141"/>
        <v>24.600015059953527</v>
      </c>
      <c r="Y221" s="13">
        <f t="shared" si="142"/>
        <v>4.9598402252445117</v>
      </c>
      <c r="Z221" s="13" t="e">
        <f t="shared" ca="1" si="143"/>
        <v>#VALUE!</v>
      </c>
      <c r="AA221" s="13" t="e">
        <f t="shared" ca="1" si="144"/>
        <v>#VALUE!</v>
      </c>
      <c r="AB221" s="13" t="e">
        <f t="shared" ca="1" si="145"/>
        <v>#VALUE!</v>
      </c>
      <c r="AC221" s="13" t="e">
        <f t="shared" ca="1" si="146"/>
        <v>#VALUE!</v>
      </c>
      <c r="AD221" s="13">
        <f t="shared" si="147"/>
        <v>27.612977981567383</v>
      </c>
      <c r="AE221" s="13">
        <f t="shared" si="148"/>
        <v>29.301257532559202</v>
      </c>
      <c r="AG221">
        <f t="shared" si="115"/>
        <v>1998</v>
      </c>
      <c r="AH221">
        <f t="shared" si="116"/>
        <v>0</v>
      </c>
      <c r="AI221" s="76" t="s">
        <v>97</v>
      </c>
      <c r="AJ221" s="2">
        <f t="shared" si="117"/>
        <v>34.594885571080468</v>
      </c>
    </row>
    <row r="222" spans="1:36" x14ac:dyDescent="0.2">
      <c r="A222" s="61">
        <v>35855</v>
      </c>
      <c r="B222" s="74">
        <v>49.207138061523438</v>
      </c>
      <c r="C222" s="58">
        <v>50.342638791770099</v>
      </c>
      <c r="F222" s="2">
        <f t="shared" si="124"/>
        <v>727.79244995620616</v>
      </c>
      <c r="G222" s="2">
        <f t="shared" si="125"/>
        <v>5.0796782951167643</v>
      </c>
      <c r="H222" s="2">
        <f t="shared" si="126"/>
        <v>700.38834553357015</v>
      </c>
      <c r="I222" s="2">
        <f t="shared" si="127"/>
        <v>692.98418590560118</v>
      </c>
      <c r="J222" s="2">
        <f t="shared" si="128"/>
        <v>7.4041596279689657</v>
      </c>
      <c r="K222" s="2">
        <f t="shared" si="129"/>
        <v>12.48383792308573</v>
      </c>
      <c r="L222" s="2">
        <f t="shared" si="130"/>
        <v>27.432067949811572</v>
      </c>
      <c r="M222" s="2">
        <f t="shared" si="131"/>
        <v>-5.4504233541640961</v>
      </c>
      <c r="N222" s="2">
        <f t="shared" si="132"/>
        <v>21.981644595647474</v>
      </c>
      <c r="O222" s="2">
        <f t="shared" si="133"/>
        <v>16.087731372601311</v>
      </c>
      <c r="P222" s="2">
        <f t="shared" si="134"/>
        <v>5.8939132230461642</v>
      </c>
      <c r="Q222">
        <f t="shared" si="109"/>
        <v>41.110044730746992</v>
      </c>
      <c r="R222" s="13">
        <f t="shared" si="135"/>
        <v>0</v>
      </c>
      <c r="S222" s="13">
        <f t="shared" si="136"/>
        <v>0</v>
      </c>
      <c r="T222" s="13" t="e">
        <f t="shared" ca="1" si="137"/>
        <v>#VALUE!</v>
      </c>
      <c r="U222" s="13">
        <f t="shared" si="138"/>
        <v>5.8939132230461642</v>
      </c>
      <c r="V222" s="13">
        <f t="shared" si="139"/>
        <v>2.4277382937718315</v>
      </c>
      <c r="W222" s="13" t="e">
        <f t="shared" ca="1" si="140"/>
        <v>#VALUE!</v>
      </c>
      <c r="X222" s="13">
        <f t="shared" si="141"/>
        <v>34.738213080798424</v>
      </c>
      <c r="Y222" s="13">
        <f t="shared" si="142"/>
        <v>5.8939132230461633</v>
      </c>
      <c r="Z222" s="13" t="e">
        <f t="shared" ca="1" si="143"/>
        <v>#VALUE!</v>
      </c>
      <c r="AA222" s="13" t="e">
        <f t="shared" ca="1" si="144"/>
        <v>#VALUE!</v>
      </c>
      <c r="AB222" s="13" t="e">
        <f t="shared" ca="1" si="145"/>
        <v>#VALUE!</v>
      </c>
      <c r="AC222" s="13" t="e">
        <f t="shared" ca="1" si="146"/>
        <v>#VALUE!</v>
      </c>
      <c r="AD222" s="13">
        <f t="shared" si="147"/>
        <v>49.207138061523438</v>
      </c>
      <c r="AE222" s="13">
        <f t="shared" si="148"/>
        <v>50.342638791770099</v>
      </c>
      <c r="AG222">
        <f t="shared" si="115"/>
        <v>1998</v>
      </c>
      <c r="AH222">
        <f t="shared" si="116"/>
        <v>0</v>
      </c>
      <c r="AI222" s="76" t="s">
        <v>97</v>
      </c>
      <c r="AJ222" s="2">
        <f t="shared" si="117"/>
        <v>41.110044730746992</v>
      </c>
    </row>
    <row r="223" spans="1:36" x14ac:dyDescent="0.2">
      <c r="A223" s="61">
        <v>35886</v>
      </c>
      <c r="B223" s="74">
        <v>18.390420913696289</v>
      </c>
      <c r="C223" s="58">
        <v>63.9230028999064</v>
      </c>
      <c r="F223" s="2">
        <f t="shared" si="124"/>
        <v>709.5009788686915</v>
      </c>
      <c r="G223" s="2">
        <f t="shared" si="125"/>
        <v>1.8736279506059645</v>
      </c>
      <c r="H223" s="2">
        <f t="shared" si="126"/>
        <v>675.5595122266991</v>
      </c>
      <c r="I223" s="2">
        <f t="shared" si="127"/>
        <v>669.13690101816053</v>
      </c>
      <c r="J223" s="2">
        <f t="shared" si="128"/>
        <v>6.4226112085385694</v>
      </c>
      <c r="K223" s="2">
        <f t="shared" si="129"/>
        <v>8.2962391591445339</v>
      </c>
      <c r="L223" s="2">
        <f t="shared" si="130"/>
        <v>24.383970531745845</v>
      </c>
      <c r="M223" s="2">
        <f t="shared" si="131"/>
        <v>-4.8448029035444833</v>
      </c>
      <c r="N223" s="2">
        <f t="shared" si="132"/>
        <v>19.539167628201362</v>
      </c>
      <c r="O223" s="2">
        <f t="shared" si="133"/>
        <v>14.739279937805307</v>
      </c>
      <c r="P223" s="2">
        <f t="shared" si="134"/>
        <v>4.7998876903960541</v>
      </c>
      <c r="Q223">
        <f t="shared" si="109"/>
        <v>33.479216640512483</v>
      </c>
      <c r="R223" s="13">
        <f t="shared" si="135"/>
        <v>0</v>
      </c>
      <c r="S223" s="13">
        <f t="shared" si="136"/>
        <v>0</v>
      </c>
      <c r="T223" s="13" t="e">
        <f t="shared" ca="1" si="137"/>
        <v>#VALUE!</v>
      </c>
      <c r="U223" s="13">
        <f t="shared" si="138"/>
        <v>4.7998876903960541</v>
      </c>
      <c r="V223" s="13">
        <f t="shared" si="139"/>
        <v>2.1908645988276074</v>
      </c>
      <c r="W223" s="13" t="e">
        <f t="shared" ca="1" si="140"/>
        <v>#VALUE!</v>
      </c>
      <c r="X223" s="13">
        <f t="shared" si="141"/>
        <v>23.038921840415565</v>
      </c>
      <c r="Y223" s="13">
        <f t="shared" si="142"/>
        <v>4.7998876903960532</v>
      </c>
      <c r="Z223" s="13" t="e">
        <f t="shared" ca="1" si="143"/>
        <v>#VALUE!</v>
      </c>
      <c r="AA223" s="13" t="e">
        <f t="shared" ca="1" si="144"/>
        <v>#VALUE!</v>
      </c>
      <c r="AB223" s="13" t="e">
        <f t="shared" ca="1" si="145"/>
        <v>#VALUE!</v>
      </c>
      <c r="AC223" s="13" t="e">
        <f t="shared" ca="1" si="146"/>
        <v>#VALUE!</v>
      </c>
      <c r="AD223" s="13">
        <f t="shared" si="147"/>
        <v>18.390420913696289</v>
      </c>
      <c r="AE223" s="13">
        <f t="shared" si="148"/>
        <v>63.9230028999064</v>
      </c>
      <c r="AG223">
        <f t="shared" si="115"/>
        <v>1998</v>
      </c>
      <c r="AH223">
        <f t="shared" si="116"/>
        <v>0</v>
      </c>
      <c r="AI223" s="76" t="s">
        <v>97</v>
      </c>
      <c r="AJ223" s="2">
        <f t="shared" si="117"/>
        <v>33.479216640512483</v>
      </c>
    </row>
    <row r="224" spans="1:36" x14ac:dyDescent="0.2">
      <c r="A224" s="61">
        <v>35916</v>
      </c>
      <c r="B224" s="74">
        <v>7.0254354476928711</v>
      </c>
      <c r="C224" s="58">
        <v>42.112387985681401</v>
      </c>
      <c r="F224" s="2">
        <f t="shared" si="124"/>
        <v>675.50444128719414</v>
      </c>
      <c r="G224" s="2">
        <f t="shared" si="125"/>
        <v>0.65789517865925973</v>
      </c>
      <c r="H224" s="2">
        <f t="shared" si="126"/>
        <v>653.87925059376323</v>
      </c>
      <c r="I224" s="2">
        <f t="shared" si="127"/>
        <v>648.23230993431832</v>
      </c>
      <c r="J224" s="2">
        <f t="shared" si="128"/>
        <v>5.6469406594449083</v>
      </c>
      <c r="K224" s="2">
        <f t="shared" si="129"/>
        <v>6.304835838104168</v>
      </c>
      <c r="L224" s="2">
        <f t="shared" si="130"/>
        <v>21.044115775909475</v>
      </c>
      <c r="M224" s="2">
        <f t="shared" si="131"/>
        <v>-4.1812137642192573</v>
      </c>
      <c r="N224" s="2">
        <f t="shared" si="132"/>
        <v>16.862902011690217</v>
      </c>
      <c r="O224" s="2">
        <f t="shared" si="133"/>
        <v>13.163360922119885</v>
      </c>
      <c r="P224" s="2">
        <f t="shared" si="134"/>
        <v>3.6995410895703311</v>
      </c>
      <c r="Q224">
        <f t="shared" si="109"/>
        <v>25.804299099753059</v>
      </c>
      <c r="R224" s="13">
        <f t="shared" si="135"/>
        <v>0</v>
      </c>
      <c r="S224" s="13">
        <f t="shared" si="136"/>
        <v>0</v>
      </c>
      <c r="T224" s="13" t="e">
        <f t="shared" ca="1" si="137"/>
        <v>#VALUE!</v>
      </c>
      <c r="U224" s="13">
        <f t="shared" si="138"/>
        <v>3.6995410895703311</v>
      </c>
      <c r="V224" s="13">
        <f t="shared" si="139"/>
        <v>1.9234191143820765</v>
      </c>
      <c r="W224" s="13" t="e">
        <f t="shared" ca="1" si="140"/>
        <v>#VALUE!</v>
      </c>
      <c r="X224" s="13">
        <f t="shared" si="141"/>
        <v>13.686604273419233</v>
      </c>
      <c r="Y224" s="13">
        <f t="shared" si="142"/>
        <v>3.6995410895703316</v>
      </c>
      <c r="Z224" s="13" t="e">
        <f t="shared" ca="1" si="143"/>
        <v>#VALUE!</v>
      </c>
      <c r="AA224" s="13" t="e">
        <f t="shared" ca="1" si="144"/>
        <v>#VALUE!</v>
      </c>
      <c r="AB224" s="13" t="e">
        <f t="shared" ca="1" si="145"/>
        <v>#VALUE!</v>
      </c>
      <c r="AC224" s="13" t="e">
        <f t="shared" ca="1" si="146"/>
        <v>#VALUE!</v>
      </c>
      <c r="AD224" s="13">
        <f t="shared" si="147"/>
        <v>7.0254354476928711</v>
      </c>
      <c r="AE224" s="13">
        <f t="shared" si="148"/>
        <v>42.112387985681401</v>
      </c>
      <c r="AG224">
        <f t="shared" si="115"/>
        <v>1998</v>
      </c>
      <c r="AH224">
        <f t="shared" si="116"/>
        <v>0</v>
      </c>
      <c r="AI224" s="76" t="s">
        <v>97</v>
      </c>
      <c r="AJ224" s="2">
        <f t="shared" si="117"/>
        <v>25.804299099753059</v>
      </c>
    </row>
    <row r="225" spans="1:36" x14ac:dyDescent="0.2">
      <c r="A225" s="61">
        <v>35947</v>
      </c>
      <c r="B225" s="74">
        <v>1.1812024116516113</v>
      </c>
      <c r="C225" s="58">
        <v>19.804913364307101</v>
      </c>
      <c r="F225" s="2">
        <f t="shared" si="124"/>
        <v>649.31051315555544</v>
      </c>
      <c r="G225" s="2">
        <f t="shared" si="125"/>
        <v>0.10299919041449357</v>
      </c>
      <c r="H225" s="2">
        <f t="shared" si="126"/>
        <v>639.39729974088402</v>
      </c>
      <c r="I225" s="2">
        <f t="shared" si="127"/>
        <v>634.2284822654276</v>
      </c>
      <c r="J225" s="2">
        <f t="shared" si="128"/>
        <v>5.1688174754564216</v>
      </c>
      <c r="K225" s="2">
        <f t="shared" si="129"/>
        <v>5.2718166658709151</v>
      </c>
      <c r="L225" s="2">
        <f t="shared" si="130"/>
        <v>18.4351775879908</v>
      </c>
      <c r="M225" s="2">
        <f t="shared" si="131"/>
        <v>-3.6628489929224521</v>
      </c>
      <c r="N225" s="2">
        <f t="shared" si="132"/>
        <v>14.772328595068348</v>
      </c>
      <c r="O225" s="2">
        <f t="shared" si="133"/>
        <v>11.853846634950994</v>
      </c>
      <c r="P225" s="2">
        <f t="shared" si="134"/>
        <v>2.9184819601173548</v>
      </c>
      <c r="Q225">
        <f t="shared" si="109"/>
        <v>20.356411671818549</v>
      </c>
      <c r="R225" s="13">
        <f t="shared" si="135"/>
        <v>0</v>
      </c>
      <c r="S225" s="13">
        <f t="shared" si="136"/>
        <v>0</v>
      </c>
      <c r="T225" s="13" t="e">
        <f t="shared" ca="1" si="137"/>
        <v>#VALUE!</v>
      </c>
      <c r="U225" s="13">
        <f t="shared" si="138"/>
        <v>2.9184819601173548</v>
      </c>
      <c r="V225" s="13">
        <f t="shared" si="139"/>
        <v>1.7083565084950374</v>
      </c>
      <c r="W225" s="13" t="e">
        <f t="shared" ca="1" si="140"/>
        <v>#VALUE!</v>
      </c>
      <c r="X225" s="13">
        <f t="shared" si="141"/>
        <v>8.5175369515304382</v>
      </c>
      <c r="Y225" s="13">
        <f t="shared" si="142"/>
        <v>2.9184819601173548</v>
      </c>
      <c r="Z225" s="13" t="e">
        <f t="shared" ca="1" si="143"/>
        <v>#VALUE!</v>
      </c>
      <c r="AA225" s="13" t="e">
        <f t="shared" ca="1" si="144"/>
        <v>#VALUE!</v>
      </c>
      <c r="AB225" s="13" t="e">
        <f t="shared" ca="1" si="145"/>
        <v>#VALUE!</v>
      </c>
      <c r="AC225" s="13" t="e">
        <f t="shared" ca="1" si="146"/>
        <v>#VALUE!</v>
      </c>
      <c r="AD225" s="13">
        <f t="shared" si="147"/>
        <v>1.1812024116516113</v>
      </c>
      <c r="AE225" s="13">
        <f t="shared" si="148"/>
        <v>19.804913364307101</v>
      </c>
      <c r="AG225">
        <f t="shared" si="115"/>
        <v>1998</v>
      </c>
      <c r="AH225">
        <f t="shared" si="116"/>
        <v>0</v>
      </c>
      <c r="AI225" s="76" t="s">
        <v>97</v>
      </c>
      <c r="AJ225" s="2">
        <f t="shared" si="117"/>
        <v>20.356411671818549</v>
      </c>
    </row>
    <row r="226" spans="1:36" x14ac:dyDescent="0.2">
      <c r="A226" s="61">
        <v>35977</v>
      </c>
      <c r="B226" s="74">
        <v>9.1810990124940872E-3</v>
      </c>
      <c r="C226" s="58">
        <v>20.726248915428901</v>
      </c>
      <c r="F226" s="2">
        <f t="shared" si="124"/>
        <v>634.23689826504824</v>
      </c>
      <c r="G226" s="2">
        <f t="shared" si="125"/>
        <v>7.6509939185598341E-4</v>
      </c>
      <c r="H226" s="2">
        <f t="shared" si="126"/>
        <v>624.06623152007501</v>
      </c>
      <c r="I226" s="2">
        <f t="shared" si="127"/>
        <v>619.37030255695447</v>
      </c>
      <c r="J226" s="2">
        <f t="shared" si="128"/>
        <v>4.6959289631205365</v>
      </c>
      <c r="K226" s="2">
        <f t="shared" si="129"/>
        <v>4.6966940625123925</v>
      </c>
      <c r="L226" s="2">
        <f t="shared" si="130"/>
        <v>16.550540697463386</v>
      </c>
      <c r="M226" s="2">
        <f t="shared" si="131"/>
        <v>-3.2883942146300131</v>
      </c>
      <c r="N226" s="2">
        <f t="shared" si="132"/>
        <v>13.262146482833373</v>
      </c>
      <c r="O226" s="2">
        <f t="shared" si="133"/>
        <v>10.861390597618591</v>
      </c>
      <c r="P226" s="2">
        <f t="shared" si="134"/>
        <v>2.4007558852147812</v>
      </c>
      <c r="Q226">
        <f t="shared" si="109"/>
        <v>16.745272299373099</v>
      </c>
      <c r="R226" s="13">
        <f t="shared" si="135"/>
        <v>0</v>
      </c>
      <c r="S226" s="13">
        <f t="shared" si="136"/>
        <v>0</v>
      </c>
      <c r="T226" s="13" t="e">
        <f t="shared" ca="1" si="137"/>
        <v>#VALUE!</v>
      </c>
      <c r="U226" s="13">
        <f t="shared" si="138"/>
        <v>2.4007558852147812</v>
      </c>
      <c r="V226" s="13">
        <f t="shared" si="139"/>
        <v>1.5494372801810279</v>
      </c>
      <c r="W226" s="13" t="e">
        <f t="shared" ca="1" si="140"/>
        <v>#VALUE!</v>
      </c>
      <c r="X226" s="13">
        <f t="shared" si="141"/>
        <v>5.7636288203934081</v>
      </c>
      <c r="Y226" s="13">
        <f t="shared" si="142"/>
        <v>2.4007558852147812</v>
      </c>
      <c r="Z226" s="13" t="e">
        <f t="shared" ca="1" si="143"/>
        <v>#VALUE!</v>
      </c>
      <c r="AA226" s="13" t="e">
        <f t="shared" ca="1" si="144"/>
        <v>#VALUE!</v>
      </c>
      <c r="AB226" s="13" t="e">
        <f t="shared" ca="1" si="145"/>
        <v>#VALUE!</v>
      </c>
      <c r="AC226" s="13" t="e">
        <f t="shared" ca="1" si="146"/>
        <v>#VALUE!</v>
      </c>
      <c r="AD226" s="13">
        <f t="shared" si="147"/>
        <v>9.1810990124940872E-3</v>
      </c>
      <c r="AE226" s="13">
        <f t="shared" si="148"/>
        <v>20.726248915428901</v>
      </c>
      <c r="AG226">
        <f t="shared" si="115"/>
        <v>1998</v>
      </c>
      <c r="AH226">
        <f t="shared" si="116"/>
        <v>0</v>
      </c>
      <c r="AI226" s="76" t="s">
        <v>97</v>
      </c>
      <c r="AJ226" s="2">
        <f t="shared" si="117"/>
        <v>16.745272299373099</v>
      </c>
    </row>
    <row r="227" spans="1:36" x14ac:dyDescent="0.2">
      <c r="A227" s="61">
        <v>36008</v>
      </c>
      <c r="B227" s="74">
        <v>0.44357052445411682</v>
      </c>
      <c r="C227" s="58">
        <v>18.3681263451764</v>
      </c>
      <c r="F227" s="2">
        <f t="shared" si="124"/>
        <v>619.77859738145014</v>
      </c>
      <c r="G227" s="2">
        <f t="shared" si="125"/>
        <v>3.5275699958447149E-2</v>
      </c>
      <c r="H227" s="2">
        <f t="shared" si="126"/>
        <v>610.93041677954693</v>
      </c>
      <c r="I227" s="2">
        <f t="shared" si="127"/>
        <v>606.61355549604684</v>
      </c>
      <c r="J227" s="2">
        <f t="shared" si="128"/>
        <v>4.3168612835000886</v>
      </c>
      <c r="K227" s="2">
        <f t="shared" si="129"/>
        <v>4.3521369834585357</v>
      </c>
      <c r="L227" s="2">
        <f t="shared" si="130"/>
        <v>15.213527581077127</v>
      </c>
      <c r="M227" s="2">
        <f t="shared" si="131"/>
        <v>-3.0227457214975275</v>
      </c>
      <c r="N227" s="2">
        <f t="shared" si="132"/>
        <v>12.1907818595796</v>
      </c>
      <c r="O227" s="2">
        <f t="shared" si="133"/>
        <v>10.132137272007038</v>
      </c>
      <c r="P227" s="2">
        <f t="shared" si="134"/>
        <v>2.0586445875725619</v>
      </c>
      <c r="Q227">
        <f t="shared" si="109"/>
        <v>14.359045998318619</v>
      </c>
      <c r="R227" s="13">
        <f t="shared" si="135"/>
        <v>0</v>
      </c>
      <c r="S227" s="13">
        <f t="shared" si="136"/>
        <v>0</v>
      </c>
      <c r="T227" s="13" t="e">
        <f t="shared" ca="1" si="137"/>
        <v>#VALUE!</v>
      </c>
      <c r="U227" s="13">
        <f t="shared" si="138"/>
        <v>2.0586445875725619</v>
      </c>
      <c r="V227" s="13">
        <f t="shared" si="139"/>
        <v>1.4347977514522952</v>
      </c>
      <c r="W227" s="13" t="e">
        <f t="shared" ca="1" si="140"/>
        <v>#VALUE!</v>
      </c>
      <c r="X227" s="13">
        <f t="shared" si="141"/>
        <v>4.2380175379418032</v>
      </c>
      <c r="Y227" s="13">
        <f t="shared" si="142"/>
        <v>2.0586445875725623</v>
      </c>
      <c r="Z227" s="13" t="e">
        <f t="shared" ca="1" si="143"/>
        <v>#VALUE!</v>
      </c>
      <c r="AA227" s="13" t="e">
        <f t="shared" ca="1" si="144"/>
        <v>#VALUE!</v>
      </c>
      <c r="AB227" s="13" t="e">
        <f t="shared" ca="1" si="145"/>
        <v>#VALUE!</v>
      </c>
      <c r="AC227" s="13" t="e">
        <f t="shared" ca="1" si="146"/>
        <v>#VALUE!</v>
      </c>
      <c r="AD227" s="13">
        <f t="shared" si="147"/>
        <v>0.44357052445411682</v>
      </c>
      <c r="AE227" s="13">
        <f t="shared" si="148"/>
        <v>18.3681263451764</v>
      </c>
      <c r="AG227">
        <f t="shared" si="115"/>
        <v>1998</v>
      </c>
      <c r="AH227">
        <f t="shared" si="116"/>
        <v>0</v>
      </c>
      <c r="AI227" s="76" t="s">
        <v>97</v>
      </c>
      <c r="AJ227" s="2">
        <f t="shared" si="117"/>
        <v>14.359045998318619</v>
      </c>
    </row>
    <row r="228" spans="1:36" x14ac:dyDescent="0.2">
      <c r="A228" s="61">
        <v>36039</v>
      </c>
      <c r="B228" s="74">
        <v>1.9812716636806726E-3</v>
      </c>
      <c r="C228" s="58">
        <v>13.922559285405001</v>
      </c>
      <c r="F228" s="2">
        <f t="shared" si="124"/>
        <v>606.61538572648533</v>
      </c>
      <c r="G228" s="2">
        <f t="shared" si="125"/>
        <v>1.5104122519460361E-4</v>
      </c>
      <c r="H228" s="2">
        <f t="shared" si="126"/>
        <v>600.01890240549017</v>
      </c>
      <c r="I228" s="2">
        <f t="shared" si="127"/>
        <v>595.99930565922887</v>
      </c>
      <c r="J228" s="2">
        <f t="shared" si="128"/>
        <v>4.0195967462612998</v>
      </c>
      <c r="K228" s="2">
        <f t="shared" si="129"/>
        <v>4.0197477874864944</v>
      </c>
      <c r="L228" s="2">
        <f t="shared" si="130"/>
        <v>14.151885059493532</v>
      </c>
      <c r="M228" s="2">
        <f t="shared" si="131"/>
        <v>-2.811810067503107</v>
      </c>
      <c r="N228" s="2">
        <f t="shared" si="132"/>
        <v>11.340074991990425</v>
      </c>
      <c r="O228" s="2">
        <f t="shared" si="133"/>
        <v>9.5374794545116011</v>
      </c>
      <c r="P228" s="2">
        <f t="shared" si="134"/>
        <v>1.8025955374788247</v>
      </c>
      <c r="Q228">
        <f t="shared" si="109"/>
        <v>12.573103873914803</v>
      </c>
      <c r="R228" s="13">
        <f t="shared" si="135"/>
        <v>0</v>
      </c>
      <c r="S228" s="13">
        <f t="shared" si="136"/>
        <v>0</v>
      </c>
      <c r="T228" s="13" t="e">
        <f t="shared" ca="1" si="137"/>
        <v>#VALUE!</v>
      </c>
      <c r="U228" s="13">
        <f t="shared" si="138"/>
        <v>1.8025955374788247</v>
      </c>
      <c r="V228" s="13">
        <f t="shared" si="139"/>
        <v>1.3426077377547116</v>
      </c>
      <c r="W228" s="13" t="e">
        <f t="shared" ca="1" si="140"/>
        <v>#VALUE!</v>
      </c>
      <c r="X228" s="13">
        <f t="shared" si="141"/>
        <v>3.2493506717385729</v>
      </c>
      <c r="Y228" s="13">
        <f t="shared" si="142"/>
        <v>1.8025955374788245</v>
      </c>
      <c r="Z228" s="13" t="e">
        <f t="shared" ca="1" si="143"/>
        <v>#VALUE!</v>
      </c>
      <c r="AA228" s="13" t="e">
        <f t="shared" ca="1" si="144"/>
        <v>#VALUE!</v>
      </c>
      <c r="AB228" s="13" t="e">
        <f t="shared" ca="1" si="145"/>
        <v>#VALUE!</v>
      </c>
      <c r="AC228" s="13" t="e">
        <f t="shared" ca="1" si="146"/>
        <v>#VALUE!</v>
      </c>
      <c r="AD228" s="13">
        <f t="shared" si="147"/>
        <v>1.9812716636806726E-3</v>
      </c>
      <c r="AE228" s="13">
        <f t="shared" si="148"/>
        <v>13.922559285405001</v>
      </c>
      <c r="AG228">
        <f t="shared" si="115"/>
        <v>1998</v>
      </c>
      <c r="AH228">
        <f t="shared" si="116"/>
        <v>0</v>
      </c>
      <c r="AI228" s="76" t="s">
        <v>97</v>
      </c>
      <c r="AJ228" s="2">
        <f t="shared" si="117"/>
        <v>12.573103873914803</v>
      </c>
    </row>
    <row r="229" spans="1:36" x14ac:dyDescent="0.2">
      <c r="A229" s="61">
        <v>36069</v>
      </c>
      <c r="B229" s="74">
        <v>3.4167821407318115</v>
      </c>
      <c r="C229" s="58">
        <v>11.166592905109599</v>
      </c>
      <c r="F229" s="2">
        <f t="shared" si="124"/>
        <v>599.16331020600944</v>
      </c>
      <c r="G229" s="2">
        <f t="shared" si="125"/>
        <v>0.25277759395123667</v>
      </c>
      <c r="H229" s="2">
        <f t="shared" si="126"/>
        <v>593.92263950042275</v>
      </c>
      <c r="I229" s="2">
        <f t="shared" si="127"/>
        <v>590.06237462623824</v>
      </c>
      <c r="J229" s="2">
        <f t="shared" si="128"/>
        <v>3.8602648741845087</v>
      </c>
      <c r="K229" s="2">
        <f t="shared" si="129"/>
        <v>4.1130424681357454</v>
      </c>
      <c r="L229" s="2">
        <f t="shared" si="130"/>
        <v>13.650521922647346</v>
      </c>
      <c r="M229" s="2">
        <f t="shared" si="131"/>
        <v>-2.7121952169208279</v>
      </c>
      <c r="N229" s="2">
        <f t="shared" si="132"/>
        <v>10.938326705726519</v>
      </c>
      <c r="O229" s="2">
        <f t="shared" si="133"/>
        <v>9.2516927424313096</v>
      </c>
      <c r="P229" s="2">
        <f t="shared" si="134"/>
        <v>1.6866339632952099</v>
      </c>
      <c r="Q229">
        <f t="shared" si="109"/>
        <v>11.764271893984089</v>
      </c>
      <c r="R229" s="13">
        <f t="shared" si="135"/>
        <v>0</v>
      </c>
      <c r="S229" s="13">
        <f t="shared" si="136"/>
        <v>0</v>
      </c>
      <c r="T229" s="13" t="e">
        <f t="shared" ca="1" si="137"/>
        <v>#VALUE!</v>
      </c>
      <c r="U229" s="13">
        <f t="shared" si="138"/>
        <v>1.6866339632952099</v>
      </c>
      <c r="V229" s="13">
        <f t="shared" si="139"/>
        <v>1.298704725214785</v>
      </c>
      <c r="W229" s="13" t="e">
        <f t="shared" ca="1" si="140"/>
        <v>#VALUE!</v>
      </c>
      <c r="X229" s="13">
        <f t="shared" si="141"/>
        <v>2.8447341261409074</v>
      </c>
      <c r="Y229" s="13">
        <f t="shared" si="142"/>
        <v>1.6866339632952101</v>
      </c>
      <c r="Z229" s="13" t="e">
        <f t="shared" ca="1" si="143"/>
        <v>#VALUE!</v>
      </c>
      <c r="AA229" s="13" t="e">
        <f t="shared" ca="1" si="144"/>
        <v>#VALUE!</v>
      </c>
      <c r="AB229" s="13" t="e">
        <f t="shared" ca="1" si="145"/>
        <v>#VALUE!</v>
      </c>
      <c r="AC229" s="13" t="e">
        <f t="shared" ca="1" si="146"/>
        <v>#VALUE!</v>
      </c>
      <c r="AD229" s="13">
        <f t="shared" si="147"/>
        <v>3.4167821407318115</v>
      </c>
      <c r="AE229" s="13">
        <f t="shared" si="148"/>
        <v>11.166592905109599</v>
      </c>
      <c r="AG229">
        <f t="shared" si="115"/>
        <v>1998</v>
      </c>
      <c r="AH229">
        <f t="shared" si="116"/>
        <v>1</v>
      </c>
      <c r="AI229" s="76" t="s">
        <v>97</v>
      </c>
      <c r="AJ229" s="2">
        <f t="shared" si="117"/>
        <v>11.764271893984089</v>
      </c>
    </row>
    <row r="230" spans="1:36" x14ac:dyDescent="0.2">
      <c r="A230" s="61">
        <v>36100</v>
      </c>
      <c r="B230" s="74">
        <v>11.470251083374023</v>
      </c>
      <c r="C230" s="58">
        <v>17.785921509445199</v>
      </c>
      <c r="F230" s="2">
        <f t="shared" si="124"/>
        <v>600.69026681090691</v>
      </c>
      <c r="G230" s="2">
        <f t="shared" si="125"/>
        <v>0.8423588987053563</v>
      </c>
      <c r="H230" s="2">
        <f t="shared" si="126"/>
        <v>592.34341319814985</v>
      </c>
      <c r="I230" s="2">
        <f t="shared" si="127"/>
        <v>588.52364893978643</v>
      </c>
      <c r="J230" s="2">
        <f t="shared" si="128"/>
        <v>3.8197642583634206</v>
      </c>
      <c r="K230" s="2">
        <f t="shared" si="129"/>
        <v>4.6621231570687769</v>
      </c>
      <c r="L230" s="2">
        <f t="shared" si="130"/>
        <v>13.913815899500086</v>
      </c>
      <c r="M230" s="2">
        <f t="shared" si="131"/>
        <v>-2.7645085767110715</v>
      </c>
      <c r="N230" s="2">
        <f t="shared" si="132"/>
        <v>11.149307322789015</v>
      </c>
      <c r="O230" s="2">
        <f t="shared" si="133"/>
        <v>9.4021778220892749</v>
      </c>
      <c r="P230" s="2">
        <f t="shared" si="134"/>
        <v>1.7471295006997405</v>
      </c>
      <c r="Q230">
        <f t="shared" si="109"/>
        <v>12.18622826738069</v>
      </c>
      <c r="R230" s="13">
        <f t="shared" si="135"/>
        <v>0</v>
      </c>
      <c r="S230" s="13">
        <f t="shared" si="136"/>
        <v>0</v>
      </c>
      <c r="T230" s="13" t="e">
        <f t="shared" ca="1" si="137"/>
        <v>#VALUE!</v>
      </c>
      <c r="U230" s="13">
        <f t="shared" si="138"/>
        <v>1.7471295006997405</v>
      </c>
      <c r="V230" s="13">
        <f t="shared" si="139"/>
        <v>1.3217902635061813</v>
      </c>
      <c r="W230" s="13" t="e">
        <f t="shared" ca="1" si="140"/>
        <v>#VALUE!</v>
      </c>
      <c r="X230" s="13">
        <f t="shared" si="141"/>
        <v>3.0524614922153246</v>
      </c>
      <c r="Y230" s="13">
        <f t="shared" si="142"/>
        <v>1.7471295006997403</v>
      </c>
      <c r="Z230" s="13" t="e">
        <f t="shared" ca="1" si="143"/>
        <v>#VALUE!</v>
      </c>
      <c r="AA230" s="13" t="e">
        <f t="shared" ca="1" si="144"/>
        <v>#VALUE!</v>
      </c>
      <c r="AB230" s="13" t="e">
        <f t="shared" ca="1" si="145"/>
        <v>#VALUE!</v>
      </c>
      <c r="AC230" s="13" t="e">
        <f t="shared" ca="1" si="146"/>
        <v>#VALUE!</v>
      </c>
      <c r="AD230" s="13">
        <f t="shared" si="147"/>
        <v>11.470251083374023</v>
      </c>
      <c r="AE230" s="13">
        <f t="shared" si="148"/>
        <v>17.785921509445199</v>
      </c>
      <c r="AG230">
        <f t="shared" si="115"/>
        <v>1998</v>
      </c>
      <c r="AH230">
        <f t="shared" si="116"/>
        <v>1</v>
      </c>
      <c r="AI230" s="76" t="s">
        <v>97</v>
      </c>
      <c r="AJ230" s="2">
        <f t="shared" si="117"/>
        <v>12.18622826738069</v>
      </c>
    </row>
    <row r="231" spans="1:36" x14ac:dyDescent="0.2">
      <c r="A231" s="61">
        <v>36130</v>
      </c>
      <c r="B231" s="74">
        <v>50.736774444580078</v>
      </c>
      <c r="C231" s="58">
        <v>10.910185320195801</v>
      </c>
      <c r="F231" s="2">
        <f t="shared" si="124"/>
        <v>635.32197743530526</v>
      </c>
      <c r="G231" s="2">
        <f t="shared" si="125"/>
        <v>3.9384459490612471</v>
      </c>
      <c r="H231" s="2">
        <f t="shared" si="126"/>
        <v>629.94347512811419</v>
      </c>
      <c r="I231" s="2">
        <f t="shared" si="127"/>
        <v>625.07021385869712</v>
      </c>
      <c r="J231" s="2">
        <f t="shared" si="128"/>
        <v>4.8732612694170712</v>
      </c>
      <c r="K231" s="2">
        <f t="shared" si="129"/>
        <v>8.8117072184783183</v>
      </c>
      <c r="L231" s="2">
        <f t="shared" si="130"/>
        <v>18.213885040567593</v>
      </c>
      <c r="M231" s="2">
        <f t="shared" si="131"/>
        <v>-3.6188808141185573</v>
      </c>
      <c r="N231" s="2">
        <f t="shared" si="132"/>
        <v>14.595004226449037</v>
      </c>
      <c r="O231" s="2">
        <f t="shared" si="133"/>
        <v>11.739395455070522</v>
      </c>
      <c r="P231" s="2">
        <f t="shared" si="134"/>
        <v>2.8556087713785145</v>
      </c>
      <c r="Q231">
        <f t="shared" si="109"/>
        <v>19.91787118036514</v>
      </c>
      <c r="R231" s="13">
        <f t="shared" si="135"/>
        <v>0</v>
      </c>
      <c r="S231" s="13">
        <f t="shared" si="136"/>
        <v>0</v>
      </c>
      <c r="T231" s="13" t="e">
        <f t="shared" ca="1" si="137"/>
        <v>#VALUE!</v>
      </c>
      <c r="U231" s="13">
        <f t="shared" si="138"/>
        <v>2.8556087713785145</v>
      </c>
      <c r="V231" s="13">
        <f t="shared" si="139"/>
        <v>1.6898546598386841</v>
      </c>
      <c r="W231" s="13" t="e">
        <f t="shared" ca="1" si="140"/>
        <v>#VALUE!</v>
      </c>
      <c r="X231" s="13">
        <f t="shared" si="141"/>
        <v>8.154501455173909</v>
      </c>
      <c r="Y231" s="13">
        <f t="shared" si="142"/>
        <v>2.8556087713785145</v>
      </c>
      <c r="Z231" s="13" t="e">
        <f t="shared" ca="1" si="143"/>
        <v>#VALUE!</v>
      </c>
      <c r="AA231" s="13" t="e">
        <f t="shared" ca="1" si="144"/>
        <v>#VALUE!</v>
      </c>
      <c r="AB231" s="13" t="e">
        <f t="shared" ca="1" si="145"/>
        <v>#VALUE!</v>
      </c>
      <c r="AC231" s="13" t="e">
        <f t="shared" ca="1" si="146"/>
        <v>#VALUE!</v>
      </c>
      <c r="AD231" s="13">
        <f t="shared" si="147"/>
        <v>50.736774444580078</v>
      </c>
      <c r="AE231" s="13">
        <f t="shared" si="148"/>
        <v>10.910185320195801</v>
      </c>
      <c r="AG231">
        <f t="shared" si="115"/>
        <v>1998</v>
      </c>
      <c r="AH231">
        <f t="shared" si="116"/>
        <v>1</v>
      </c>
      <c r="AI231" s="76" t="s">
        <v>97</v>
      </c>
      <c r="AJ231" s="2">
        <f t="shared" si="117"/>
        <v>19.91787118036514</v>
      </c>
    </row>
    <row r="232" spans="1:36" x14ac:dyDescent="0.2">
      <c r="A232" s="61">
        <v>36161</v>
      </c>
      <c r="B232" s="74">
        <v>26.430215835571289</v>
      </c>
      <c r="C232" s="58">
        <v>18.1705701422601</v>
      </c>
      <c r="F232" s="2">
        <f t="shared" si="124"/>
        <v>649.27704988381765</v>
      </c>
      <c r="G232" s="2">
        <f t="shared" si="125"/>
        <v>2.2233798104507514</v>
      </c>
      <c r="H232" s="2">
        <f t="shared" si="126"/>
        <v>640.17750730756813</v>
      </c>
      <c r="I232" s="2">
        <f t="shared" si="127"/>
        <v>634.98372127998823</v>
      </c>
      <c r="J232" s="2">
        <f t="shared" si="128"/>
        <v>5.1937860275799039</v>
      </c>
      <c r="K232" s="2">
        <f t="shared" si="129"/>
        <v>7.4171658380306553</v>
      </c>
      <c r="L232" s="2">
        <f t="shared" si="130"/>
        <v>19.156561293101177</v>
      </c>
      <c r="M232" s="2">
        <f t="shared" si="131"/>
        <v>-3.8061792952839273</v>
      </c>
      <c r="N232" s="2">
        <f t="shared" si="132"/>
        <v>15.35038199781725</v>
      </c>
      <c r="O232" s="2">
        <f t="shared" si="133"/>
        <v>12.223201733678208</v>
      </c>
      <c r="P232" s="2">
        <f t="shared" si="134"/>
        <v>3.1271802641390423</v>
      </c>
      <c r="Q232">
        <f t="shared" si="109"/>
        <v>21.81208234236982</v>
      </c>
      <c r="R232" s="13">
        <f t="shared" si="135"/>
        <v>0</v>
      </c>
      <c r="S232" s="13">
        <f t="shared" si="136"/>
        <v>0</v>
      </c>
      <c r="T232" s="13" t="e">
        <f t="shared" ca="1" si="137"/>
        <v>#VALUE!</v>
      </c>
      <c r="U232" s="13">
        <f t="shared" si="138"/>
        <v>3.1271802641390423</v>
      </c>
      <c r="V232" s="13">
        <f t="shared" si="139"/>
        <v>1.7683835172662752</v>
      </c>
      <c r="W232" s="13" t="e">
        <f t="shared" ca="1" si="140"/>
        <v>#VALUE!</v>
      </c>
      <c r="X232" s="13">
        <f t="shared" si="141"/>
        <v>9.77925640442073</v>
      </c>
      <c r="Y232" s="13">
        <f t="shared" si="142"/>
        <v>3.1271802641390427</v>
      </c>
      <c r="Z232" s="13" t="e">
        <f t="shared" ca="1" si="143"/>
        <v>#VALUE!</v>
      </c>
      <c r="AA232" s="13" t="e">
        <f t="shared" ca="1" si="144"/>
        <v>#VALUE!</v>
      </c>
      <c r="AB232" s="13" t="e">
        <f t="shared" ca="1" si="145"/>
        <v>#VALUE!</v>
      </c>
      <c r="AC232" s="13" t="e">
        <f t="shared" ca="1" si="146"/>
        <v>#VALUE!</v>
      </c>
      <c r="AD232" s="13">
        <f t="shared" si="147"/>
        <v>26.430215835571289</v>
      </c>
      <c r="AE232" s="13">
        <f t="shared" si="148"/>
        <v>18.1705701422601</v>
      </c>
      <c r="AG232">
        <f t="shared" si="115"/>
        <v>1999</v>
      </c>
      <c r="AH232">
        <f t="shared" si="116"/>
        <v>0</v>
      </c>
      <c r="AI232" s="76" t="s">
        <v>97</v>
      </c>
      <c r="AJ232" s="2">
        <f t="shared" si="117"/>
        <v>21.81208234236982</v>
      </c>
    </row>
    <row r="233" spans="1:36" x14ac:dyDescent="0.2">
      <c r="A233" s="61">
        <v>36192</v>
      </c>
      <c r="B233" s="74">
        <v>39.392688751220703</v>
      </c>
      <c r="C233" s="58">
        <v>29.301257532559202</v>
      </c>
      <c r="F233" s="2">
        <f t="shared" si="124"/>
        <v>670.89592503715289</v>
      </c>
      <c r="G233" s="2">
        <f t="shared" si="125"/>
        <v>3.4804849940560416</v>
      </c>
      <c r="H233" s="2">
        <f t="shared" si="126"/>
        <v>655.87314205732218</v>
      </c>
      <c r="I233" s="2">
        <f t="shared" si="127"/>
        <v>650.15790880900784</v>
      </c>
      <c r="J233" s="2">
        <f t="shared" si="128"/>
        <v>5.7152332483143482</v>
      </c>
      <c r="K233" s="2">
        <f t="shared" si="129"/>
        <v>9.1957182423703898</v>
      </c>
      <c r="L233" s="2">
        <f t="shared" si="130"/>
        <v>21.418919976048599</v>
      </c>
      <c r="M233" s="2">
        <f t="shared" si="131"/>
        <v>-4.2556828698446365</v>
      </c>
      <c r="N233" s="2">
        <f t="shared" si="132"/>
        <v>17.163237106203962</v>
      </c>
      <c r="O233" s="2">
        <f t="shared" si="133"/>
        <v>13.345658696963113</v>
      </c>
      <c r="P233" s="2">
        <f t="shared" si="134"/>
        <v>3.8175784092408485</v>
      </c>
      <c r="Q233">
        <f t="shared" ref="Q233:Q296" si="149">P233*E$9/1000</f>
        <v>26.627609404454919</v>
      </c>
      <c r="R233" s="13">
        <f t="shared" si="135"/>
        <v>0</v>
      </c>
      <c r="S233" s="13">
        <f t="shared" si="136"/>
        <v>0</v>
      </c>
      <c r="T233" s="13" t="e">
        <f t="shared" ca="1" si="137"/>
        <v>#VALUE!</v>
      </c>
      <c r="U233" s="13">
        <f t="shared" si="138"/>
        <v>3.8175784092408485</v>
      </c>
      <c r="V233" s="13">
        <f t="shared" si="139"/>
        <v>1.9538624335507473</v>
      </c>
      <c r="W233" s="13" t="e">
        <f t="shared" ca="1" si="140"/>
        <v>#VALUE!</v>
      </c>
      <c r="X233" s="13">
        <f t="shared" si="141"/>
        <v>14.573904910701888</v>
      </c>
      <c r="Y233" s="13">
        <f t="shared" si="142"/>
        <v>3.8175784092408485</v>
      </c>
      <c r="Z233" s="13" t="e">
        <f t="shared" ca="1" si="143"/>
        <v>#VALUE!</v>
      </c>
      <c r="AA233" s="13" t="e">
        <f t="shared" ca="1" si="144"/>
        <v>#VALUE!</v>
      </c>
      <c r="AB233" s="13" t="e">
        <f t="shared" ca="1" si="145"/>
        <v>#VALUE!</v>
      </c>
      <c r="AC233" s="13" t="e">
        <f t="shared" ca="1" si="146"/>
        <v>#VALUE!</v>
      </c>
      <c r="AD233" s="13">
        <f t="shared" si="147"/>
        <v>39.392688751220703</v>
      </c>
      <c r="AE233" s="13">
        <f t="shared" si="148"/>
        <v>29.301257532559202</v>
      </c>
      <c r="AG233">
        <f t="shared" ref="AG233:AG296" si="150">YEAR(A233)</f>
        <v>1999</v>
      </c>
      <c r="AH233">
        <f t="shared" ref="AH233:AH296" si="151">IF(MONTH(A233)&gt;9,1,0)</f>
        <v>0</v>
      </c>
      <c r="AI233" s="76" t="s">
        <v>97</v>
      </c>
      <c r="AJ233" s="2">
        <f t="shared" ref="AJ233:AJ296" si="152">MAX(AI233,Q233)</f>
        <v>26.627609404454919</v>
      </c>
    </row>
    <row r="234" spans="1:36" x14ac:dyDescent="0.2">
      <c r="A234" s="61">
        <v>36220</v>
      </c>
      <c r="B234" s="74">
        <v>28.174310684204102</v>
      </c>
      <c r="C234" s="58">
        <v>50.342638791770099</v>
      </c>
      <c r="F234" s="2">
        <f t="shared" si="124"/>
        <v>675.76636324189076</v>
      </c>
      <c r="G234" s="2">
        <f t="shared" si="125"/>
        <v>2.5658562513211791</v>
      </c>
      <c r="H234" s="2">
        <f t="shared" si="126"/>
        <v>649.9739393397399</v>
      </c>
      <c r="I234" s="2">
        <f t="shared" si="127"/>
        <v>644.45901401049764</v>
      </c>
      <c r="J234" s="2">
        <f t="shared" si="128"/>
        <v>5.51492532924226</v>
      </c>
      <c r="K234" s="2">
        <f t="shared" si="129"/>
        <v>8.0807815805634391</v>
      </c>
      <c r="L234" s="2">
        <f t="shared" si="130"/>
        <v>21.426440277526552</v>
      </c>
      <c r="M234" s="2">
        <f t="shared" si="131"/>
        <v>-4.2571770636794133</v>
      </c>
      <c r="N234" s="2">
        <f t="shared" si="132"/>
        <v>17.169263213847138</v>
      </c>
      <c r="O234" s="2">
        <f t="shared" si="133"/>
        <v>13.349301910219335</v>
      </c>
      <c r="P234" s="2">
        <f t="shared" si="134"/>
        <v>3.8199613036278035</v>
      </c>
      <c r="Q234">
        <f t="shared" si="149"/>
        <v>26.64423009280393</v>
      </c>
      <c r="R234" s="13">
        <f t="shared" si="135"/>
        <v>0</v>
      </c>
      <c r="S234" s="13">
        <f t="shared" si="136"/>
        <v>0</v>
      </c>
      <c r="T234" s="13" t="e">
        <f t="shared" ca="1" si="137"/>
        <v>#VALUE!</v>
      </c>
      <c r="U234" s="13">
        <f t="shared" si="138"/>
        <v>3.8199613036278035</v>
      </c>
      <c r="V234" s="13">
        <f t="shared" si="139"/>
        <v>1.9544721291509386</v>
      </c>
      <c r="W234" s="13" t="e">
        <f t="shared" ca="1" si="140"/>
        <v>#VALUE!</v>
      </c>
      <c r="X234" s="13">
        <f t="shared" si="141"/>
        <v>14.592104361213828</v>
      </c>
      <c r="Y234" s="13">
        <f t="shared" si="142"/>
        <v>3.8199613036278031</v>
      </c>
      <c r="Z234" s="13" t="e">
        <f t="shared" ca="1" si="143"/>
        <v>#VALUE!</v>
      </c>
      <c r="AA234" s="13" t="e">
        <f t="shared" ca="1" si="144"/>
        <v>#VALUE!</v>
      </c>
      <c r="AB234" s="13" t="e">
        <f t="shared" ca="1" si="145"/>
        <v>#VALUE!</v>
      </c>
      <c r="AC234" s="13" t="e">
        <f t="shared" ca="1" si="146"/>
        <v>#VALUE!</v>
      </c>
      <c r="AD234" s="13">
        <f t="shared" si="147"/>
        <v>28.174310684204102</v>
      </c>
      <c r="AE234" s="13">
        <f t="shared" si="148"/>
        <v>50.342638791770099</v>
      </c>
      <c r="AG234">
        <f t="shared" si="150"/>
        <v>1999</v>
      </c>
      <c r="AH234">
        <f t="shared" si="151"/>
        <v>0</v>
      </c>
      <c r="AI234" s="76" t="s">
        <v>97</v>
      </c>
      <c r="AJ234" s="2">
        <f t="shared" si="152"/>
        <v>26.64423009280393</v>
      </c>
    </row>
    <row r="235" spans="1:36" x14ac:dyDescent="0.2">
      <c r="A235" s="61">
        <v>36251</v>
      </c>
      <c r="B235" s="74">
        <v>8.94927978515625</v>
      </c>
      <c r="C235" s="58">
        <v>63.9230028999064</v>
      </c>
      <c r="F235" s="2">
        <f t="shared" si="124"/>
        <v>652.62846278397615</v>
      </c>
      <c r="G235" s="2">
        <f t="shared" si="125"/>
        <v>0.77983101167774294</v>
      </c>
      <c r="H235" s="2">
        <f t="shared" si="126"/>
        <v>620.94918176527244</v>
      </c>
      <c r="I235" s="2">
        <f t="shared" si="127"/>
        <v>616.34534416910685</v>
      </c>
      <c r="J235" s="2">
        <f t="shared" si="128"/>
        <v>4.6038375961655902</v>
      </c>
      <c r="K235" s="2">
        <f t="shared" si="129"/>
        <v>5.3836686078433331</v>
      </c>
      <c r="L235" s="2">
        <f t="shared" si="130"/>
        <v>18.732970518062668</v>
      </c>
      <c r="M235" s="2">
        <f t="shared" si="131"/>
        <v>-3.7220168815314412</v>
      </c>
      <c r="N235" s="2">
        <f t="shared" si="132"/>
        <v>15.010953636531227</v>
      </c>
      <c r="O235" s="2">
        <f t="shared" si="133"/>
        <v>12.007009303681787</v>
      </c>
      <c r="P235" s="2">
        <f t="shared" si="134"/>
        <v>3.0039443328494397</v>
      </c>
      <c r="Q235">
        <f t="shared" si="149"/>
        <v>20.952511721624845</v>
      </c>
      <c r="R235" s="13">
        <f t="shared" si="135"/>
        <v>0</v>
      </c>
      <c r="S235" s="13">
        <f t="shared" si="136"/>
        <v>0</v>
      </c>
      <c r="T235" s="13" t="e">
        <f t="shared" ca="1" si="137"/>
        <v>#VALUE!</v>
      </c>
      <c r="U235" s="13">
        <f t="shared" si="138"/>
        <v>3.0039443328494397</v>
      </c>
      <c r="V235" s="13">
        <f t="shared" si="139"/>
        <v>1.7331890643693317</v>
      </c>
      <c r="W235" s="13" t="e">
        <f t="shared" ca="1" si="140"/>
        <v>#VALUE!</v>
      </c>
      <c r="X235" s="13">
        <f t="shared" si="141"/>
        <v>9.0236815548582658</v>
      </c>
      <c r="Y235" s="13">
        <f t="shared" si="142"/>
        <v>3.0039443328494397</v>
      </c>
      <c r="Z235" s="13" t="e">
        <f t="shared" ca="1" si="143"/>
        <v>#VALUE!</v>
      </c>
      <c r="AA235" s="13" t="e">
        <f t="shared" ca="1" si="144"/>
        <v>#VALUE!</v>
      </c>
      <c r="AB235" s="13" t="e">
        <f t="shared" ca="1" si="145"/>
        <v>#VALUE!</v>
      </c>
      <c r="AC235" s="13" t="e">
        <f t="shared" ca="1" si="146"/>
        <v>#VALUE!</v>
      </c>
      <c r="AD235" s="13">
        <f t="shared" si="147"/>
        <v>8.94927978515625</v>
      </c>
      <c r="AE235" s="13">
        <f t="shared" si="148"/>
        <v>63.9230028999064</v>
      </c>
      <c r="AG235">
        <f t="shared" si="150"/>
        <v>1999</v>
      </c>
      <c r="AH235">
        <f t="shared" si="151"/>
        <v>0</v>
      </c>
      <c r="AI235" s="76" t="s">
        <v>97</v>
      </c>
      <c r="AJ235" s="2">
        <f t="shared" si="152"/>
        <v>20.952511721624845</v>
      </c>
    </row>
    <row r="236" spans="1:36" x14ac:dyDescent="0.2">
      <c r="A236" s="61">
        <v>36281</v>
      </c>
      <c r="B236" s="74">
        <v>0.49508354067802429</v>
      </c>
      <c r="C236" s="58">
        <v>42.112387985681401</v>
      </c>
      <c r="F236" s="2">
        <f t="shared" si="124"/>
        <v>616.80143584466964</v>
      </c>
      <c r="G236" s="2">
        <f t="shared" si="125"/>
        <v>3.8991865115235669E-2</v>
      </c>
      <c r="H236" s="2">
        <f t="shared" si="126"/>
        <v>596.75394119285534</v>
      </c>
      <c r="I236" s="2">
        <f t="shared" si="127"/>
        <v>592.82027045729285</v>
      </c>
      <c r="J236" s="2">
        <f t="shared" si="128"/>
        <v>3.9336707355624867</v>
      </c>
      <c r="K236" s="2">
        <f t="shared" si="129"/>
        <v>3.9726626006777224</v>
      </c>
      <c r="L236" s="2">
        <f t="shared" si="130"/>
        <v>15.97967190435951</v>
      </c>
      <c r="M236" s="2">
        <f t="shared" si="131"/>
        <v>-3.1749694226023228</v>
      </c>
      <c r="N236" s="2">
        <f t="shared" si="132"/>
        <v>12.804702481757186</v>
      </c>
      <c r="O236" s="2">
        <f t="shared" si="133"/>
        <v>10.552644578115556</v>
      </c>
      <c r="P236" s="2">
        <f t="shared" si="134"/>
        <v>2.2520579036416293</v>
      </c>
      <c r="Q236">
        <f t="shared" si="149"/>
        <v>15.708103877900365</v>
      </c>
      <c r="R236" s="13">
        <f t="shared" si="135"/>
        <v>0</v>
      </c>
      <c r="S236" s="13">
        <f t="shared" si="136"/>
        <v>0</v>
      </c>
      <c r="T236" s="13" t="e">
        <f t="shared" ca="1" si="137"/>
        <v>#VALUE!</v>
      </c>
      <c r="U236" s="13">
        <f t="shared" si="138"/>
        <v>2.2520579036416293</v>
      </c>
      <c r="V236" s="13">
        <f t="shared" si="139"/>
        <v>1.5006858111015875</v>
      </c>
      <c r="W236" s="13" t="e">
        <f t="shared" ca="1" si="140"/>
        <v>#VALUE!</v>
      </c>
      <c r="X236" s="13">
        <f t="shared" si="141"/>
        <v>5.0717648013547301</v>
      </c>
      <c r="Y236" s="13">
        <f t="shared" si="142"/>
        <v>2.2520579036416297</v>
      </c>
      <c r="Z236" s="13" t="e">
        <f t="shared" ca="1" si="143"/>
        <v>#VALUE!</v>
      </c>
      <c r="AA236" s="13" t="e">
        <f t="shared" ca="1" si="144"/>
        <v>#VALUE!</v>
      </c>
      <c r="AB236" s="13" t="e">
        <f t="shared" ca="1" si="145"/>
        <v>#VALUE!</v>
      </c>
      <c r="AC236" s="13" t="e">
        <f t="shared" ca="1" si="146"/>
        <v>#VALUE!</v>
      </c>
      <c r="AD236" s="13">
        <f t="shared" si="147"/>
        <v>0.49508354067802429</v>
      </c>
      <c r="AE236" s="13">
        <f t="shared" si="148"/>
        <v>42.112387985681401</v>
      </c>
      <c r="AG236">
        <f t="shared" si="150"/>
        <v>1999</v>
      </c>
      <c r="AH236">
        <f t="shared" si="151"/>
        <v>0</v>
      </c>
      <c r="AI236" s="76" t="s">
        <v>97</v>
      </c>
      <c r="AJ236" s="2">
        <f t="shared" si="152"/>
        <v>15.708103877900365</v>
      </c>
    </row>
    <row r="237" spans="1:36" x14ac:dyDescent="0.2">
      <c r="A237" s="61">
        <v>36312</v>
      </c>
      <c r="B237" s="74">
        <v>1.7633495330810547</v>
      </c>
      <c r="C237" s="58">
        <v>19.804913364307101</v>
      </c>
      <c r="F237" s="2">
        <f t="shared" si="124"/>
        <v>594.45488177814093</v>
      </c>
      <c r="G237" s="2">
        <f t="shared" si="125"/>
        <v>0.12873821223297455</v>
      </c>
      <c r="H237" s="2">
        <f t="shared" si="126"/>
        <v>585.24827745667335</v>
      </c>
      <c r="I237" s="2">
        <f t="shared" si="127"/>
        <v>581.60660432814802</v>
      </c>
      <c r="J237" s="2">
        <f t="shared" si="128"/>
        <v>3.6416731285253263</v>
      </c>
      <c r="K237" s="2">
        <f t="shared" si="129"/>
        <v>3.7704113407583009</v>
      </c>
      <c r="L237" s="2">
        <f t="shared" si="130"/>
        <v>14.323055918873857</v>
      </c>
      <c r="M237" s="2">
        <f t="shared" si="131"/>
        <v>-2.8458196671886196</v>
      </c>
      <c r="N237" s="2">
        <f t="shared" si="132"/>
        <v>11.477236251685238</v>
      </c>
      <c r="O237" s="2">
        <f t="shared" si="133"/>
        <v>9.6343145204481537</v>
      </c>
      <c r="P237" s="2">
        <f t="shared" si="134"/>
        <v>1.8429217312370838</v>
      </c>
      <c r="Q237">
        <f t="shared" si="149"/>
        <v>12.85437907537866</v>
      </c>
      <c r="R237" s="13">
        <f t="shared" si="135"/>
        <v>0</v>
      </c>
      <c r="S237" s="13">
        <f t="shared" si="136"/>
        <v>0</v>
      </c>
      <c r="T237" s="13" t="e">
        <f t="shared" ca="1" si="137"/>
        <v>#VALUE!</v>
      </c>
      <c r="U237" s="13">
        <f t="shared" si="138"/>
        <v>1.8429217312370838</v>
      </c>
      <c r="V237" s="13">
        <f t="shared" si="139"/>
        <v>1.3575425338592835</v>
      </c>
      <c r="W237" s="13" t="e">
        <f t="shared" ca="1" si="140"/>
        <v>#VALUE!</v>
      </c>
      <c r="X237" s="13">
        <f t="shared" si="141"/>
        <v>3.3963605074658902</v>
      </c>
      <c r="Y237" s="13">
        <f t="shared" si="142"/>
        <v>1.8429217312370838</v>
      </c>
      <c r="Z237" s="13" t="e">
        <f t="shared" ca="1" si="143"/>
        <v>#VALUE!</v>
      </c>
      <c r="AA237" s="13" t="e">
        <f t="shared" ca="1" si="144"/>
        <v>#VALUE!</v>
      </c>
      <c r="AB237" s="13" t="e">
        <f t="shared" ca="1" si="145"/>
        <v>#VALUE!</v>
      </c>
      <c r="AC237" s="13" t="e">
        <f t="shared" ca="1" si="146"/>
        <v>#VALUE!</v>
      </c>
      <c r="AD237" s="13">
        <f t="shared" si="147"/>
        <v>1.7633495330810547</v>
      </c>
      <c r="AE237" s="13">
        <f t="shared" si="148"/>
        <v>19.804913364307101</v>
      </c>
      <c r="AG237">
        <f t="shared" si="150"/>
        <v>1999</v>
      </c>
      <c r="AH237">
        <f t="shared" si="151"/>
        <v>0</v>
      </c>
      <c r="AI237" s="76" t="s">
        <v>97</v>
      </c>
      <c r="AJ237" s="2">
        <f t="shared" si="152"/>
        <v>12.85437907537866</v>
      </c>
    </row>
    <row r="238" spans="1:36" x14ac:dyDescent="0.2">
      <c r="A238" s="61">
        <v>36342</v>
      </c>
      <c r="B238" s="74">
        <v>0</v>
      </c>
      <c r="C238" s="58">
        <v>20.726248915428901</v>
      </c>
      <c r="F238" s="2">
        <f t="shared" si="124"/>
        <v>581.60660432814802</v>
      </c>
      <c r="G238" s="2">
        <f t="shared" si="125"/>
        <v>0</v>
      </c>
      <c r="H238" s="2">
        <f t="shared" si="126"/>
        <v>572.1514877662471</v>
      </c>
      <c r="I238" s="2">
        <f t="shared" si="127"/>
        <v>568.82230207781572</v>
      </c>
      <c r="J238" s="2">
        <f t="shared" si="128"/>
        <v>3.3291856884313802</v>
      </c>
      <c r="K238" s="2">
        <f t="shared" si="129"/>
        <v>3.3291856884313802</v>
      </c>
      <c r="L238" s="2">
        <f t="shared" si="130"/>
        <v>12.963500208879534</v>
      </c>
      <c r="M238" s="2">
        <f t="shared" si="131"/>
        <v>-2.5756922306935843</v>
      </c>
      <c r="N238" s="2">
        <f t="shared" si="132"/>
        <v>10.387807978185949</v>
      </c>
      <c r="O238" s="2">
        <f t="shared" si="133"/>
        <v>8.8547789254115639</v>
      </c>
      <c r="P238" s="2">
        <f t="shared" si="134"/>
        <v>1.5330290527743842</v>
      </c>
      <c r="Q238">
        <f t="shared" si="149"/>
        <v>10.69287764310133</v>
      </c>
      <c r="R238" s="13">
        <f t="shared" si="135"/>
        <v>0</v>
      </c>
      <c r="S238" s="13">
        <f t="shared" si="136"/>
        <v>0</v>
      </c>
      <c r="T238" s="13" t="e">
        <f t="shared" ca="1" si="137"/>
        <v>#VALUE!</v>
      </c>
      <c r="U238" s="13">
        <f t="shared" si="138"/>
        <v>1.5330290527743842</v>
      </c>
      <c r="V238" s="13">
        <f t="shared" si="139"/>
        <v>1.238155504278192</v>
      </c>
      <c r="W238" s="13" t="e">
        <f t="shared" ca="1" si="140"/>
        <v>#VALUE!</v>
      </c>
      <c r="X238" s="13">
        <f t="shared" si="141"/>
        <v>2.3501780766503257</v>
      </c>
      <c r="Y238" s="13">
        <f t="shared" si="142"/>
        <v>1.5330290527743839</v>
      </c>
      <c r="Z238" s="13" t="e">
        <f t="shared" ca="1" si="143"/>
        <v>#VALUE!</v>
      </c>
      <c r="AA238" s="13" t="e">
        <f t="shared" ca="1" si="144"/>
        <v>#VALUE!</v>
      </c>
      <c r="AB238" s="13" t="e">
        <f t="shared" ca="1" si="145"/>
        <v>#VALUE!</v>
      </c>
      <c r="AC238" s="13" t="e">
        <f t="shared" ca="1" si="146"/>
        <v>#VALUE!</v>
      </c>
      <c r="AD238" s="13">
        <f t="shared" si="147"/>
        <v>0</v>
      </c>
      <c r="AE238" s="13">
        <f t="shared" si="148"/>
        <v>20.726248915428901</v>
      </c>
      <c r="AG238">
        <f t="shared" si="150"/>
        <v>1999</v>
      </c>
      <c r="AH238">
        <f t="shared" si="151"/>
        <v>0</v>
      </c>
      <c r="AI238" s="76" t="s">
        <v>97</v>
      </c>
      <c r="AJ238" s="2">
        <f t="shared" si="152"/>
        <v>10.69287764310133</v>
      </c>
    </row>
    <row r="239" spans="1:36" x14ac:dyDescent="0.2">
      <c r="A239" s="61">
        <v>36373</v>
      </c>
      <c r="B239" s="74">
        <v>0</v>
      </c>
      <c r="C239" s="58">
        <v>18.3681263451764</v>
      </c>
      <c r="F239" s="2">
        <f t="shared" si="124"/>
        <v>568.82230207781572</v>
      </c>
      <c r="G239" s="2">
        <f t="shared" si="125"/>
        <v>0</v>
      </c>
      <c r="H239" s="2">
        <f t="shared" si="126"/>
        <v>560.59354098063159</v>
      </c>
      <c r="I239" s="2">
        <f t="shared" si="127"/>
        <v>557.52320876429781</v>
      </c>
      <c r="J239" s="2">
        <f t="shared" si="128"/>
        <v>3.0703322163337816</v>
      </c>
      <c r="K239" s="2">
        <f t="shared" si="129"/>
        <v>3.0703322163337816</v>
      </c>
      <c r="L239" s="2">
        <f t="shared" si="130"/>
        <v>11.925111141745345</v>
      </c>
      <c r="M239" s="2">
        <f t="shared" si="131"/>
        <v>-2.3693767595970745</v>
      </c>
      <c r="N239" s="2">
        <f t="shared" si="132"/>
        <v>9.5557343821482714</v>
      </c>
      <c r="O239" s="2">
        <f t="shared" si="133"/>
        <v>8.2429445684358562</v>
      </c>
      <c r="P239" s="2">
        <f t="shared" si="134"/>
        <v>1.3127898137124143</v>
      </c>
      <c r="Q239">
        <f t="shared" si="149"/>
        <v>9.1567089506440897</v>
      </c>
      <c r="R239" s="13">
        <f t="shared" si="135"/>
        <v>0</v>
      </c>
      <c r="S239" s="13">
        <f t="shared" si="136"/>
        <v>0</v>
      </c>
      <c r="T239" s="13" t="e">
        <f t="shared" ca="1" si="137"/>
        <v>#VALUE!</v>
      </c>
      <c r="U239" s="13">
        <f t="shared" si="138"/>
        <v>1.3127898137124143</v>
      </c>
      <c r="V239" s="13">
        <f t="shared" si="139"/>
        <v>1.1457704018311934</v>
      </c>
      <c r="W239" s="13" t="e">
        <f t="shared" ca="1" si="140"/>
        <v>#VALUE!</v>
      </c>
      <c r="X239" s="13">
        <f t="shared" si="141"/>
        <v>1.7234170949870755</v>
      </c>
      <c r="Y239" s="13">
        <f t="shared" si="142"/>
        <v>1.3127898137124143</v>
      </c>
      <c r="Z239" s="13" t="e">
        <f t="shared" ca="1" si="143"/>
        <v>#VALUE!</v>
      </c>
      <c r="AA239" s="13" t="e">
        <f t="shared" ca="1" si="144"/>
        <v>#VALUE!</v>
      </c>
      <c r="AB239" s="13" t="e">
        <f t="shared" ca="1" si="145"/>
        <v>#VALUE!</v>
      </c>
      <c r="AC239" s="13" t="e">
        <f t="shared" ca="1" si="146"/>
        <v>#VALUE!</v>
      </c>
      <c r="AD239" s="13">
        <f t="shared" si="147"/>
        <v>0</v>
      </c>
      <c r="AE239" s="13">
        <f t="shared" si="148"/>
        <v>18.3681263451764</v>
      </c>
      <c r="AG239">
        <f t="shared" si="150"/>
        <v>1999</v>
      </c>
      <c r="AH239">
        <f t="shared" si="151"/>
        <v>0</v>
      </c>
      <c r="AI239" s="76" t="s">
        <v>97</v>
      </c>
      <c r="AJ239" s="2">
        <f t="shared" si="152"/>
        <v>9.1567089506440897</v>
      </c>
    </row>
    <row r="240" spans="1:36" x14ac:dyDescent="0.2">
      <c r="A240" s="61">
        <v>36404</v>
      </c>
      <c r="B240" s="74">
        <v>0</v>
      </c>
      <c r="C240" s="58">
        <v>13.922559285405001</v>
      </c>
      <c r="F240" s="2">
        <f t="shared" si="124"/>
        <v>557.52320876429781</v>
      </c>
      <c r="G240" s="2">
        <f t="shared" si="125"/>
        <v>0</v>
      </c>
      <c r="H240" s="2">
        <f t="shared" si="126"/>
        <v>551.38284853175003</v>
      </c>
      <c r="I240" s="2">
        <f t="shared" si="127"/>
        <v>548.50786132601183</v>
      </c>
      <c r="J240" s="2">
        <f t="shared" si="128"/>
        <v>2.8749872057381936</v>
      </c>
      <c r="K240" s="2">
        <f t="shared" si="129"/>
        <v>2.8749872057381936</v>
      </c>
      <c r="L240" s="2">
        <f t="shared" si="130"/>
        <v>11.11793177417405</v>
      </c>
      <c r="M240" s="2">
        <f t="shared" si="131"/>
        <v>-2.2089998866592024</v>
      </c>
      <c r="N240" s="2">
        <f t="shared" si="132"/>
        <v>8.9089318875148464</v>
      </c>
      <c r="O240" s="2">
        <f t="shared" si="133"/>
        <v>7.7571353757659942</v>
      </c>
      <c r="P240" s="2">
        <f t="shared" si="134"/>
        <v>1.151796511748852</v>
      </c>
      <c r="Q240">
        <f t="shared" si="149"/>
        <v>8.0337806694482428</v>
      </c>
      <c r="R240" s="13">
        <f t="shared" si="135"/>
        <v>0</v>
      </c>
      <c r="S240" s="13">
        <f t="shared" si="136"/>
        <v>0</v>
      </c>
      <c r="T240" s="13" t="e">
        <f t="shared" ca="1" si="137"/>
        <v>#VALUE!</v>
      </c>
      <c r="U240" s="13">
        <f t="shared" si="138"/>
        <v>1.151796511748852</v>
      </c>
      <c r="V240" s="13">
        <f t="shared" si="139"/>
        <v>1.0732178305213029</v>
      </c>
      <c r="W240" s="13" t="e">
        <f t="shared" ca="1" si="140"/>
        <v>#VALUE!</v>
      </c>
      <c r="X240" s="13">
        <f t="shared" si="141"/>
        <v>1.3266352044768233</v>
      </c>
      <c r="Y240" s="13">
        <f t="shared" si="142"/>
        <v>1.151796511748852</v>
      </c>
      <c r="Z240" s="13" t="e">
        <f t="shared" ca="1" si="143"/>
        <v>#VALUE!</v>
      </c>
      <c r="AA240" s="13" t="e">
        <f t="shared" ca="1" si="144"/>
        <v>#VALUE!</v>
      </c>
      <c r="AB240" s="13" t="e">
        <f t="shared" ca="1" si="145"/>
        <v>#VALUE!</v>
      </c>
      <c r="AC240" s="13" t="e">
        <f t="shared" ca="1" si="146"/>
        <v>#VALUE!</v>
      </c>
      <c r="AD240" s="13">
        <f t="shared" si="147"/>
        <v>0</v>
      </c>
      <c r="AE240" s="13">
        <f t="shared" si="148"/>
        <v>13.922559285405001</v>
      </c>
      <c r="AG240">
        <f t="shared" si="150"/>
        <v>1999</v>
      </c>
      <c r="AH240">
        <f t="shared" si="151"/>
        <v>0</v>
      </c>
      <c r="AI240" s="76" t="s">
        <v>97</v>
      </c>
      <c r="AJ240" s="2">
        <f t="shared" si="152"/>
        <v>8.0337806694482428</v>
      </c>
    </row>
    <row r="241" spans="1:36" x14ac:dyDescent="0.2">
      <c r="A241" s="61">
        <v>36434</v>
      </c>
      <c r="B241" s="74">
        <v>5.235020637512207</v>
      </c>
      <c r="C241" s="58">
        <v>11.166592905109599</v>
      </c>
      <c r="F241" s="2">
        <f t="shared" si="124"/>
        <v>553.41365960941175</v>
      </c>
      <c r="G241" s="2">
        <f t="shared" si="125"/>
        <v>0.32922235411228939</v>
      </c>
      <c r="H241" s="2">
        <f t="shared" si="126"/>
        <v>548.51530650324867</v>
      </c>
      <c r="I241" s="2">
        <f t="shared" si="127"/>
        <v>545.69920718632613</v>
      </c>
      <c r="J241" s="2">
        <f t="shared" si="128"/>
        <v>2.8160993169225321</v>
      </c>
      <c r="K241" s="2">
        <f t="shared" si="129"/>
        <v>3.1453216710348215</v>
      </c>
      <c r="L241" s="2">
        <f t="shared" si="130"/>
        <v>10.902457046800816</v>
      </c>
      <c r="M241" s="2">
        <f t="shared" si="131"/>
        <v>-2.166187639020567</v>
      </c>
      <c r="N241" s="2">
        <f t="shared" si="132"/>
        <v>8.7362694077802487</v>
      </c>
      <c r="O241" s="2">
        <f t="shared" si="133"/>
        <v>7.6259036020288224</v>
      </c>
      <c r="P241" s="2">
        <f t="shared" si="134"/>
        <v>1.1103658057514267</v>
      </c>
      <c r="Q241">
        <f t="shared" si="149"/>
        <v>7.7448014951162012</v>
      </c>
      <c r="R241" s="13">
        <f t="shared" si="135"/>
        <v>0</v>
      </c>
      <c r="S241" s="13">
        <f t="shared" si="136"/>
        <v>0</v>
      </c>
      <c r="T241" s="13" t="e">
        <f t="shared" ca="1" si="137"/>
        <v>#VALUE!</v>
      </c>
      <c r="U241" s="13">
        <f t="shared" si="138"/>
        <v>1.1103658057514267</v>
      </c>
      <c r="V241" s="13">
        <f t="shared" si="139"/>
        <v>1.0537389647115774</v>
      </c>
      <c r="W241" s="13" t="e">
        <f t="shared" ca="1" si="140"/>
        <v>#VALUE!</v>
      </c>
      <c r="X241" s="13">
        <f t="shared" si="141"/>
        <v>1.232912222582015</v>
      </c>
      <c r="Y241" s="13">
        <f t="shared" si="142"/>
        <v>1.110365805751427</v>
      </c>
      <c r="Z241" s="13" t="e">
        <f t="shared" ca="1" si="143"/>
        <v>#VALUE!</v>
      </c>
      <c r="AA241" s="13" t="e">
        <f t="shared" ca="1" si="144"/>
        <v>#VALUE!</v>
      </c>
      <c r="AB241" s="13" t="e">
        <f t="shared" ca="1" si="145"/>
        <v>#VALUE!</v>
      </c>
      <c r="AC241" s="13" t="e">
        <f t="shared" ca="1" si="146"/>
        <v>#VALUE!</v>
      </c>
      <c r="AD241" s="13">
        <f t="shared" si="147"/>
        <v>5.235020637512207</v>
      </c>
      <c r="AE241" s="13">
        <f t="shared" si="148"/>
        <v>11.166592905109599</v>
      </c>
      <c r="AG241">
        <f t="shared" si="150"/>
        <v>1999</v>
      </c>
      <c r="AH241">
        <f t="shared" si="151"/>
        <v>1</v>
      </c>
      <c r="AI241" s="76" t="s">
        <v>97</v>
      </c>
      <c r="AJ241" s="2">
        <f t="shared" si="152"/>
        <v>7.7448014951162012</v>
      </c>
    </row>
    <row r="242" spans="1:36" x14ac:dyDescent="0.2">
      <c r="A242" s="61">
        <v>36465</v>
      </c>
      <c r="B242" s="74">
        <v>3.1054861545562744</v>
      </c>
      <c r="C242" s="58">
        <v>17.785921509445199</v>
      </c>
      <c r="F242" s="2">
        <f t="shared" si="124"/>
        <v>548.6120834422062</v>
      </c>
      <c r="G242" s="2">
        <f t="shared" si="125"/>
        <v>0.19260989867620992</v>
      </c>
      <c r="H242" s="2">
        <f t="shared" si="126"/>
        <v>540.88569617248254</v>
      </c>
      <c r="I242" s="2">
        <f t="shared" si="127"/>
        <v>538.22191907807701</v>
      </c>
      <c r="J242" s="2">
        <f t="shared" si="128"/>
        <v>2.6637770944055319</v>
      </c>
      <c r="K242" s="2">
        <f t="shared" si="129"/>
        <v>2.8563869930817418</v>
      </c>
      <c r="L242" s="2">
        <f t="shared" si="130"/>
        <v>10.482290595110564</v>
      </c>
      <c r="M242" s="2">
        <f t="shared" si="131"/>
        <v>-2.0827055973050594</v>
      </c>
      <c r="N242" s="2">
        <f t="shared" si="132"/>
        <v>8.3995849978055048</v>
      </c>
      <c r="O242" s="2">
        <f t="shared" si="133"/>
        <v>7.3681017199811896</v>
      </c>
      <c r="P242" s="2">
        <f t="shared" si="134"/>
        <v>1.0314832778243155</v>
      </c>
      <c r="Q242">
        <f t="shared" si="149"/>
        <v>7.1945958628246007</v>
      </c>
      <c r="R242" s="13">
        <f t="shared" si="135"/>
        <v>0</v>
      </c>
      <c r="S242" s="13">
        <f t="shared" si="136"/>
        <v>0</v>
      </c>
      <c r="T242" s="13" t="e">
        <f t="shared" ca="1" si="137"/>
        <v>#VALUE!</v>
      </c>
      <c r="U242" s="13">
        <f t="shared" si="138"/>
        <v>1.0314832778243155</v>
      </c>
      <c r="V242" s="13">
        <f t="shared" si="139"/>
        <v>1.0156196521455831</v>
      </c>
      <c r="W242" s="13" t="e">
        <f t="shared" ca="1" si="140"/>
        <v>#VALUE!</v>
      </c>
      <c r="X242" s="13">
        <f t="shared" si="141"/>
        <v>1.0639577524311941</v>
      </c>
      <c r="Y242" s="13">
        <f t="shared" si="142"/>
        <v>1.0314832778243153</v>
      </c>
      <c r="Z242" s="13" t="e">
        <f t="shared" ca="1" si="143"/>
        <v>#VALUE!</v>
      </c>
      <c r="AA242" s="13" t="e">
        <f t="shared" ca="1" si="144"/>
        <v>#VALUE!</v>
      </c>
      <c r="AB242" s="13" t="e">
        <f t="shared" ca="1" si="145"/>
        <v>#VALUE!</v>
      </c>
      <c r="AC242" s="13" t="e">
        <f t="shared" ca="1" si="146"/>
        <v>#VALUE!</v>
      </c>
      <c r="AD242" s="13">
        <f t="shared" si="147"/>
        <v>3.1054861545562744</v>
      </c>
      <c r="AE242" s="13">
        <f t="shared" si="148"/>
        <v>17.785921509445199</v>
      </c>
      <c r="AG242">
        <f t="shared" si="150"/>
        <v>1999</v>
      </c>
      <c r="AH242">
        <f t="shared" si="151"/>
        <v>1</v>
      </c>
      <c r="AI242" s="76" t="s">
        <v>97</v>
      </c>
      <c r="AJ242" s="2">
        <f t="shared" si="152"/>
        <v>7.1945958628246007</v>
      </c>
    </row>
    <row r="243" spans="1:36" x14ac:dyDescent="0.2">
      <c r="A243" s="61">
        <v>36495</v>
      </c>
      <c r="B243" s="74">
        <v>13.146446228027344</v>
      </c>
      <c r="C243" s="58">
        <v>10.910185320195801</v>
      </c>
      <c r="F243" s="2">
        <f t="shared" si="124"/>
        <v>550.5611665085604</v>
      </c>
      <c r="G243" s="2">
        <f t="shared" si="125"/>
        <v>0.80719879754394697</v>
      </c>
      <c r="H243" s="2">
        <f t="shared" si="126"/>
        <v>545.79603573583256</v>
      </c>
      <c r="I243" s="2">
        <f t="shared" si="127"/>
        <v>543.03494775723993</v>
      </c>
      <c r="J243" s="2">
        <f t="shared" si="128"/>
        <v>2.7610879785926272</v>
      </c>
      <c r="K243" s="2">
        <f t="shared" si="129"/>
        <v>3.5682867761365742</v>
      </c>
      <c r="L243" s="2">
        <f t="shared" si="130"/>
        <v>10.936388496117765</v>
      </c>
      <c r="M243" s="2">
        <f t="shared" si="131"/>
        <v>-2.1729294116108102</v>
      </c>
      <c r="N243" s="2">
        <f t="shared" si="132"/>
        <v>8.7634590845069535</v>
      </c>
      <c r="O243" s="2">
        <f t="shared" si="133"/>
        <v>7.6466127805499902</v>
      </c>
      <c r="P243" s="2">
        <f t="shared" si="134"/>
        <v>1.1168463039569632</v>
      </c>
      <c r="Q243">
        <f t="shared" si="149"/>
        <v>7.7900029700998186</v>
      </c>
      <c r="R243" s="13">
        <f t="shared" si="135"/>
        <v>0</v>
      </c>
      <c r="S243" s="13">
        <f t="shared" si="136"/>
        <v>0</v>
      </c>
      <c r="T243" s="13" t="e">
        <f t="shared" ca="1" si="137"/>
        <v>#VALUE!</v>
      </c>
      <c r="U243" s="13">
        <f t="shared" si="138"/>
        <v>1.1168463039569632</v>
      </c>
      <c r="V243" s="13">
        <f t="shared" si="139"/>
        <v>1.0568094927454821</v>
      </c>
      <c r="W243" s="13" t="e">
        <f t="shared" ca="1" si="140"/>
        <v>#VALUE!</v>
      </c>
      <c r="X243" s="13">
        <f t="shared" si="141"/>
        <v>1.2473456666623293</v>
      </c>
      <c r="Y243" s="13">
        <f t="shared" si="142"/>
        <v>1.1168463039569632</v>
      </c>
      <c r="Z243" s="13" t="e">
        <f t="shared" ca="1" si="143"/>
        <v>#VALUE!</v>
      </c>
      <c r="AA243" s="13" t="e">
        <f t="shared" ca="1" si="144"/>
        <v>#VALUE!</v>
      </c>
      <c r="AB243" s="13" t="e">
        <f t="shared" ca="1" si="145"/>
        <v>#VALUE!</v>
      </c>
      <c r="AC243" s="13" t="e">
        <f t="shared" ca="1" si="146"/>
        <v>#VALUE!</v>
      </c>
      <c r="AD243" s="13">
        <f t="shared" si="147"/>
        <v>13.146446228027344</v>
      </c>
      <c r="AE243" s="13">
        <f t="shared" si="148"/>
        <v>10.910185320195801</v>
      </c>
      <c r="AG243">
        <f t="shared" si="150"/>
        <v>1999</v>
      </c>
      <c r="AH243">
        <f t="shared" si="151"/>
        <v>1</v>
      </c>
      <c r="AI243" s="76" t="s">
        <v>97</v>
      </c>
      <c r="AJ243" s="2">
        <f t="shared" si="152"/>
        <v>7.7900029700998186</v>
      </c>
    </row>
    <row r="244" spans="1:36" x14ac:dyDescent="0.2">
      <c r="A244" s="61">
        <v>36526</v>
      </c>
      <c r="B244" s="74">
        <v>78.236434936523438</v>
      </c>
      <c r="C244" s="58">
        <v>18.1705701422601</v>
      </c>
      <c r="F244" s="2">
        <f t="shared" si="124"/>
        <v>615.82040043399991</v>
      </c>
      <c r="G244" s="2">
        <f t="shared" si="125"/>
        <v>5.4509822597634638</v>
      </c>
      <c r="H244" s="2">
        <f t="shared" si="126"/>
        <v>607.11373132393146</v>
      </c>
      <c r="I244" s="2">
        <f t="shared" si="127"/>
        <v>602.90263556674097</v>
      </c>
      <c r="J244" s="2">
        <f t="shared" si="128"/>
        <v>4.2110957571904919</v>
      </c>
      <c r="K244" s="2">
        <f t="shared" si="129"/>
        <v>9.6620780169539557</v>
      </c>
      <c r="L244" s="2">
        <f t="shared" si="130"/>
        <v>17.308690797503946</v>
      </c>
      <c r="M244" s="2">
        <f t="shared" si="131"/>
        <v>-3.4390295593216003</v>
      </c>
      <c r="N244" s="2">
        <f t="shared" si="132"/>
        <v>13.869661238182346</v>
      </c>
      <c r="O244" s="2">
        <f t="shared" si="133"/>
        <v>11.265513613331652</v>
      </c>
      <c r="P244" s="2">
        <f t="shared" si="134"/>
        <v>2.6041476248506927</v>
      </c>
      <c r="Q244">
        <f t="shared" si="149"/>
        <v>18.163929683333581</v>
      </c>
      <c r="R244" s="13">
        <f t="shared" si="135"/>
        <v>0</v>
      </c>
      <c r="S244" s="13">
        <f t="shared" si="136"/>
        <v>0</v>
      </c>
      <c r="T244" s="13" t="e">
        <f t="shared" ca="1" si="137"/>
        <v>#VALUE!</v>
      </c>
      <c r="U244" s="13">
        <f t="shared" si="138"/>
        <v>2.6041476248506927</v>
      </c>
      <c r="V244" s="13">
        <f t="shared" si="139"/>
        <v>1.61373716101808</v>
      </c>
      <c r="W244" s="13" t="e">
        <f t="shared" ca="1" si="140"/>
        <v>#VALUE!</v>
      </c>
      <c r="X244" s="13">
        <f t="shared" si="141"/>
        <v>6.781584852015504</v>
      </c>
      <c r="Y244" s="13">
        <f t="shared" si="142"/>
        <v>2.6041476248506927</v>
      </c>
      <c r="Z244" s="13" t="e">
        <f t="shared" ca="1" si="143"/>
        <v>#VALUE!</v>
      </c>
      <c r="AA244" s="13" t="e">
        <f t="shared" ca="1" si="144"/>
        <v>#VALUE!</v>
      </c>
      <c r="AB244" s="13" t="e">
        <f t="shared" ca="1" si="145"/>
        <v>#VALUE!</v>
      </c>
      <c r="AC244" s="13" t="e">
        <f t="shared" ca="1" si="146"/>
        <v>#VALUE!</v>
      </c>
      <c r="AD244" s="13">
        <f t="shared" si="147"/>
        <v>78.236434936523438</v>
      </c>
      <c r="AE244" s="13">
        <f t="shared" si="148"/>
        <v>18.1705701422601</v>
      </c>
      <c r="AG244">
        <f t="shared" si="150"/>
        <v>2000</v>
      </c>
      <c r="AH244">
        <f t="shared" si="151"/>
        <v>0</v>
      </c>
      <c r="AI244" s="76" t="s">
        <v>97</v>
      </c>
      <c r="AJ244" s="2">
        <f t="shared" si="152"/>
        <v>18.163929683333581</v>
      </c>
    </row>
    <row r="245" spans="1:36" x14ac:dyDescent="0.2">
      <c r="A245" s="61">
        <v>36557</v>
      </c>
      <c r="B245" s="74">
        <v>23.875690460205078</v>
      </c>
      <c r="C245" s="58">
        <v>29.301257532559202</v>
      </c>
      <c r="F245" s="2">
        <f t="shared" si="124"/>
        <v>624.91387445172313</v>
      </c>
      <c r="G245" s="2">
        <f t="shared" si="125"/>
        <v>1.8644515752229154</v>
      </c>
      <c r="H245" s="2">
        <f t="shared" si="126"/>
        <v>610.75182507143211</v>
      </c>
      <c r="I245" s="2">
        <f t="shared" si="127"/>
        <v>606.43995614972584</v>
      </c>
      <c r="J245" s="2">
        <f t="shared" si="128"/>
        <v>4.3118689217062638</v>
      </c>
      <c r="K245" s="2">
        <f t="shared" si="129"/>
        <v>6.1763204969291792</v>
      </c>
      <c r="L245" s="2">
        <f t="shared" si="130"/>
        <v>17.441834110260832</v>
      </c>
      <c r="M245" s="2">
        <f t="shared" si="131"/>
        <v>-3.4654835409400691</v>
      </c>
      <c r="N245" s="2">
        <f t="shared" si="132"/>
        <v>13.976350569320763</v>
      </c>
      <c r="O245" s="2">
        <f t="shared" si="133"/>
        <v>11.335798910131956</v>
      </c>
      <c r="P245" s="2">
        <f t="shared" si="134"/>
        <v>2.6405516591888079</v>
      </c>
      <c r="Q245">
        <f t="shared" si="149"/>
        <v>18.417847822841935</v>
      </c>
      <c r="R245" s="13">
        <f t="shared" si="135"/>
        <v>0</v>
      </c>
      <c r="S245" s="13">
        <f t="shared" si="136"/>
        <v>0</v>
      </c>
      <c r="T245" s="13" t="e">
        <f t="shared" ca="1" si="137"/>
        <v>#VALUE!</v>
      </c>
      <c r="U245" s="13">
        <f t="shared" si="138"/>
        <v>2.6405516591888079</v>
      </c>
      <c r="V245" s="13">
        <f t="shared" si="139"/>
        <v>1.6249774334398641</v>
      </c>
      <c r="W245" s="13" t="e">
        <f t="shared" ca="1" si="140"/>
        <v>#VALUE!</v>
      </c>
      <c r="X245" s="13">
        <f t="shared" si="141"/>
        <v>6.9725130648447662</v>
      </c>
      <c r="Y245" s="13">
        <f t="shared" si="142"/>
        <v>2.6405516591888079</v>
      </c>
      <c r="Z245" s="13" t="e">
        <f t="shared" ca="1" si="143"/>
        <v>#VALUE!</v>
      </c>
      <c r="AA245" s="13" t="e">
        <f t="shared" ca="1" si="144"/>
        <v>#VALUE!</v>
      </c>
      <c r="AB245" s="13" t="e">
        <f t="shared" ca="1" si="145"/>
        <v>#VALUE!</v>
      </c>
      <c r="AC245" s="13" t="e">
        <f t="shared" ca="1" si="146"/>
        <v>#VALUE!</v>
      </c>
      <c r="AD245" s="13">
        <f t="shared" si="147"/>
        <v>23.875690460205078</v>
      </c>
      <c r="AE245" s="13">
        <f t="shared" si="148"/>
        <v>29.301257532559202</v>
      </c>
      <c r="AG245">
        <f t="shared" si="150"/>
        <v>2000</v>
      </c>
      <c r="AH245">
        <f t="shared" si="151"/>
        <v>0</v>
      </c>
      <c r="AI245" s="76" t="s">
        <v>97</v>
      </c>
      <c r="AJ245" s="2">
        <f t="shared" si="152"/>
        <v>18.417847822841935</v>
      </c>
    </row>
    <row r="246" spans="1:36" x14ac:dyDescent="0.2">
      <c r="A246" s="61">
        <v>36586</v>
      </c>
      <c r="B246" s="74">
        <v>33.765350341796875</v>
      </c>
      <c r="C246" s="58">
        <v>50.342638791770099</v>
      </c>
      <c r="F246" s="2">
        <f t="shared" si="124"/>
        <v>637.49850328627826</v>
      </c>
      <c r="G246" s="2">
        <f t="shared" si="125"/>
        <v>2.7068032052444551</v>
      </c>
      <c r="H246" s="2">
        <f t="shared" si="126"/>
        <v>612.92590951984516</v>
      </c>
      <c r="I246" s="2">
        <f t="shared" si="127"/>
        <v>608.55297501182565</v>
      </c>
      <c r="J246" s="2">
        <f t="shared" si="128"/>
        <v>4.3729345080195117</v>
      </c>
      <c r="K246" s="2">
        <f t="shared" si="129"/>
        <v>7.0797377132639667</v>
      </c>
      <c r="L246" s="2">
        <f t="shared" si="130"/>
        <v>18.415536623395923</v>
      </c>
      <c r="M246" s="2">
        <f t="shared" si="131"/>
        <v>-3.6589465684926905</v>
      </c>
      <c r="N246" s="2">
        <f t="shared" si="132"/>
        <v>14.756590054903233</v>
      </c>
      <c r="O246" s="2">
        <f t="shared" si="133"/>
        <v>11.843710402573686</v>
      </c>
      <c r="P246" s="2">
        <f t="shared" si="134"/>
        <v>2.9128796523295475</v>
      </c>
      <c r="Q246">
        <f t="shared" si="149"/>
        <v>20.317335574998594</v>
      </c>
      <c r="R246" s="13">
        <f t="shared" si="135"/>
        <v>0</v>
      </c>
      <c r="S246" s="13">
        <f t="shared" si="136"/>
        <v>0</v>
      </c>
      <c r="T246" s="13" t="e">
        <f t="shared" ca="1" si="137"/>
        <v>#VALUE!</v>
      </c>
      <c r="U246" s="13">
        <f t="shared" si="138"/>
        <v>2.9128796523295475</v>
      </c>
      <c r="V246" s="13">
        <f t="shared" si="139"/>
        <v>1.7067160432624835</v>
      </c>
      <c r="W246" s="13" t="e">
        <f t="shared" ca="1" si="140"/>
        <v>#VALUE!</v>
      </c>
      <c r="X246" s="13">
        <f t="shared" si="141"/>
        <v>8.4848678689555062</v>
      </c>
      <c r="Y246" s="13">
        <f t="shared" si="142"/>
        <v>2.9128796523295475</v>
      </c>
      <c r="Z246" s="13" t="e">
        <f t="shared" ca="1" si="143"/>
        <v>#VALUE!</v>
      </c>
      <c r="AA246" s="13" t="e">
        <f t="shared" ca="1" si="144"/>
        <v>#VALUE!</v>
      </c>
      <c r="AB246" s="13" t="e">
        <f t="shared" ca="1" si="145"/>
        <v>#VALUE!</v>
      </c>
      <c r="AC246" s="13" t="e">
        <f t="shared" ca="1" si="146"/>
        <v>#VALUE!</v>
      </c>
      <c r="AD246" s="13">
        <f t="shared" si="147"/>
        <v>33.765350341796875</v>
      </c>
      <c r="AE246" s="13">
        <f t="shared" si="148"/>
        <v>50.342638791770099</v>
      </c>
      <c r="AG246">
        <f t="shared" si="150"/>
        <v>2000</v>
      </c>
      <c r="AH246">
        <f t="shared" si="151"/>
        <v>0</v>
      </c>
      <c r="AI246" s="76" t="s">
        <v>97</v>
      </c>
      <c r="AJ246" s="2">
        <f t="shared" si="152"/>
        <v>20.317335574998594</v>
      </c>
    </row>
    <row r="247" spans="1:36" x14ac:dyDescent="0.2">
      <c r="A247" s="61">
        <v>36617</v>
      </c>
      <c r="B247" s="74">
        <v>5.87384033203125</v>
      </c>
      <c r="C247" s="58">
        <v>63.9230028999064</v>
      </c>
      <c r="F247" s="2">
        <f t="shared" si="124"/>
        <v>613.97213366015319</v>
      </c>
      <c r="G247" s="2">
        <f t="shared" si="125"/>
        <v>0.45468168370371131</v>
      </c>
      <c r="H247" s="2">
        <f t="shared" si="126"/>
        <v>583.87644456008877</v>
      </c>
      <c r="I247" s="2">
        <f t="shared" si="127"/>
        <v>580.26848246081249</v>
      </c>
      <c r="J247" s="2">
        <f t="shared" si="128"/>
        <v>3.6079620992762784</v>
      </c>
      <c r="K247" s="2">
        <f t="shared" si="129"/>
        <v>4.0626437829799897</v>
      </c>
      <c r="L247" s="2">
        <f t="shared" si="130"/>
        <v>15.906354185553676</v>
      </c>
      <c r="M247" s="2">
        <f t="shared" si="131"/>
        <v>-3.1604020699847779</v>
      </c>
      <c r="N247" s="2">
        <f t="shared" si="132"/>
        <v>12.745952115568898</v>
      </c>
      <c r="O247" s="2">
        <f t="shared" si="133"/>
        <v>10.512710394101262</v>
      </c>
      <c r="P247" s="2">
        <f t="shared" si="134"/>
        <v>2.2332417214676354</v>
      </c>
      <c r="Q247">
        <f t="shared" si="149"/>
        <v>15.576861007236758</v>
      </c>
      <c r="R247" s="13">
        <f t="shared" si="135"/>
        <v>0</v>
      </c>
      <c r="S247" s="13">
        <f t="shared" si="136"/>
        <v>0</v>
      </c>
      <c r="T247" s="13" t="e">
        <f t="shared" ca="1" si="137"/>
        <v>#VALUE!</v>
      </c>
      <c r="U247" s="13">
        <f t="shared" si="138"/>
        <v>2.2332417214676354</v>
      </c>
      <c r="V247" s="13">
        <f t="shared" si="139"/>
        <v>1.4944034667611139</v>
      </c>
      <c r="W247" s="13" t="e">
        <f t="shared" ca="1" si="140"/>
        <v>#VALUE!</v>
      </c>
      <c r="X247" s="13">
        <f t="shared" si="141"/>
        <v>4.9873685865037274</v>
      </c>
      <c r="Y247" s="13">
        <f t="shared" si="142"/>
        <v>2.2332417214676359</v>
      </c>
      <c r="Z247" s="13" t="e">
        <f t="shared" ca="1" si="143"/>
        <v>#VALUE!</v>
      </c>
      <c r="AA247" s="13" t="e">
        <f t="shared" ca="1" si="144"/>
        <v>#VALUE!</v>
      </c>
      <c r="AB247" s="13" t="e">
        <f t="shared" ca="1" si="145"/>
        <v>#VALUE!</v>
      </c>
      <c r="AC247" s="13" t="e">
        <f t="shared" ca="1" si="146"/>
        <v>#VALUE!</v>
      </c>
      <c r="AD247" s="13">
        <f t="shared" si="147"/>
        <v>5.87384033203125</v>
      </c>
      <c r="AE247" s="13">
        <f t="shared" si="148"/>
        <v>63.9230028999064</v>
      </c>
      <c r="AG247">
        <f t="shared" si="150"/>
        <v>2000</v>
      </c>
      <c r="AH247">
        <f t="shared" si="151"/>
        <v>0</v>
      </c>
      <c r="AI247" s="76" t="s">
        <v>97</v>
      </c>
      <c r="AJ247" s="2">
        <f t="shared" si="152"/>
        <v>15.576861007236758</v>
      </c>
    </row>
    <row r="248" spans="1:36" x14ac:dyDescent="0.2">
      <c r="A248" s="61">
        <v>36647</v>
      </c>
      <c r="B248" s="74">
        <v>3.0255162715911865</v>
      </c>
      <c r="C248" s="58">
        <v>42.112387985681401</v>
      </c>
      <c r="F248" s="2">
        <f t="shared" ref="F248:F256" si="153">(I247+$E$12*TANH(B248/$E$12))/(1+I247/$E$12*TANH(B248/$E$12))</f>
        <v>583.08192463101989</v>
      </c>
      <c r="G248" s="2">
        <f t="shared" ref="G248:G256" si="154">B248+I247-F248</f>
        <v>0.21207410138379146</v>
      </c>
      <c r="H248" s="2">
        <f t="shared" ref="H248:H256" si="155">F248*(1-TANH(C248/$E$12))/(1+(1-F248/$E$12)*TANH(C248/$E$12))</f>
        <v>563.96675999353067</v>
      </c>
      <c r="I248" s="2">
        <f t="shared" ref="I248:I256" si="156">H248/(1+(H248/$E$12)^3)^(1/3)</f>
        <v>560.82248172233176</v>
      </c>
      <c r="J248" s="2">
        <f t="shared" ref="J248:J256" si="157">H248-I248</f>
        <v>3.1442782711989139</v>
      </c>
      <c r="K248" s="2">
        <f t="shared" ref="K248:K256" si="158">G248+J248</f>
        <v>3.3563523725827054</v>
      </c>
      <c r="L248" s="2">
        <f t="shared" ref="L248:L256" si="159">O247+K248</f>
        <v>13.869062766683967</v>
      </c>
      <c r="M248" s="2">
        <f t="shared" ref="M248:M256" si="160">($E$13-1)*L248</f>
        <v>-2.7556166652183163</v>
      </c>
      <c r="N248" s="2">
        <f t="shared" ref="N248:N256" si="161">$E$13*L248</f>
        <v>11.113446101465652</v>
      </c>
      <c r="O248" s="2">
        <f t="shared" ref="O248:O256" si="162">N248-P248</f>
        <v>9.3766622578876291</v>
      </c>
      <c r="P248" s="2">
        <f t="shared" ref="P248:P256" si="163">N248*N248/(N248+60)</f>
        <v>1.736783843578023</v>
      </c>
      <c r="Q248">
        <f t="shared" si="149"/>
        <v>12.114067308956709</v>
      </c>
      <c r="R248" s="13">
        <f t="shared" ref="R248:R256" si="164">IF(D248&gt;=0,D248,"")</f>
        <v>0</v>
      </c>
      <c r="S248" s="13">
        <f t="shared" ref="S248:S256" si="165">IF(D248&gt;=0,D248^0.5,"")</f>
        <v>0</v>
      </c>
      <c r="T248" s="13" t="e">
        <f t="shared" ref="T248:T256" ca="1" si="166">IF(D248&gt;=0,LN(D248+$E$27/40),"")</f>
        <v>#VALUE!</v>
      </c>
      <c r="U248" s="13">
        <f t="shared" ref="U248:U256" si="167">IF(D248&gt;=0,P248,"")</f>
        <v>1.736783843578023</v>
      </c>
      <c r="V248" s="13">
        <f t="shared" ref="V248:V256" si="168">IF(D248&gt;=0,P248^0.5,"")</f>
        <v>1.3178709510335309</v>
      </c>
      <c r="W248" s="13" t="e">
        <f t="shared" ref="W248:W256" ca="1" si="169">IF(D248&gt;=0,LN(P248+$E$27/40),"")</f>
        <v>#VALUE!</v>
      </c>
      <c r="X248" s="13">
        <f t="shared" ref="X248:X256" si="170">IF(D248&gt;=0,(R248-U248)^2,"")</f>
        <v>3.0164181193136503</v>
      </c>
      <c r="Y248" s="13">
        <f t="shared" ref="Y248:Y256" si="171">IF(D248&gt;=0,(S248-V248)^2,"")</f>
        <v>1.7367838435780232</v>
      </c>
      <c r="Z248" s="13" t="e">
        <f t="shared" ref="Z248:Z256" ca="1" si="172">IF(D248&gt;=0,(T248-W248)^2,"")</f>
        <v>#VALUE!</v>
      </c>
      <c r="AA248" s="13" t="e">
        <f t="shared" ref="AA248:AA256" ca="1" si="173">IF(D248&gt;=0,($E$27-R248)^2,"")</f>
        <v>#VALUE!</v>
      </c>
      <c r="AB248" s="13" t="e">
        <f t="shared" ref="AB248:AB256" ca="1" si="174">IF(D248&gt;=0,($E$28-S248)^2,"")</f>
        <v>#VALUE!</v>
      </c>
      <c r="AC248" s="13" t="e">
        <f t="shared" ref="AC248:AC256" ca="1" si="175">IF(D248&gt;=0,($E$29-T248)^2,"")</f>
        <v>#VALUE!</v>
      </c>
      <c r="AD248" s="13">
        <f t="shared" ref="AD248:AD256" si="176">IF(B248&gt;=0,B248,"")</f>
        <v>3.0255162715911865</v>
      </c>
      <c r="AE248" s="13">
        <f t="shared" ref="AE248:AE256" si="177">IF(C248&gt;=0,C248,"")</f>
        <v>42.112387985681401</v>
      </c>
      <c r="AG248">
        <f t="shared" si="150"/>
        <v>2000</v>
      </c>
      <c r="AH248">
        <f t="shared" si="151"/>
        <v>0</v>
      </c>
      <c r="AI248" s="76" t="s">
        <v>97</v>
      </c>
      <c r="AJ248" s="2">
        <f t="shared" si="152"/>
        <v>12.114067308956709</v>
      </c>
    </row>
    <row r="249" spans="1:36" x14ac:dyDescent="0.2">
      <c r="A249" s="61">
        <v>36678</v>
      </c>
      <c r="B249" s="74">
        <v>0.46029651165008545</v>
      </c>
      <c r="C249" s="58">
        <v>19.804913364307101</v>
      </c>
      <c r="F249" s="2">
        <f t="shared" si="153"/>
        <v>561.25276259308782</v>
      </c>
      <c r="G249" s="2">
        <f t="shared" si="154"/>
        <v>3.0015640894021089E-2</v>
      </c>
      <c r="H249" s="2">
        <f t="shared" si="155"/>
        <v>552.48560516600139</v>
      </c>
      <c r="I249" s="2">
        <f t="shared" si="156"/>
        <v>549.58773020892806</v>
      </c>
      <c r="J249" s="2">
        <f t="shared" si="157"/>
        <v>2.8978749570733271</v>
      </c>
      <c r="K249" s="2">
        <f t="shared" si="158"/>
        <v>2.9278905979673482</v>
      </c>
      <c r="L249" s="2">
        <f t="shared" si="159"/>
        <v>12.304552855854977</v>
      </c>
      <c r="M249" s="2">
        <f t="shared" si="160"/>
        <v>-2.4447672837059722</v>
      </c>
      <c r="N249" s="2">
        <f t="shared" si="161"/>
        <v>9.8597855721490042</v>
      </c>
      <c r="O249" s="2">
        <f t="shared" si="162"/>
        <v>8.4682071306670057</v>
      </c>
      <c r="P249" s="2">
        <f t="shared" si="163"/>
        <v>1.3915784414819978</v>
      </c>
      <c r="Q249">
        <f t="shared" si="149"/>
        <v>9.7062596293369356</v>
      </c>
      <c r="R249" s="13">
        <f t="shared" si="164"/>
        <v>0</v>
      </c>
      <c r="S249" s="13">
        <f t="shared" si="165"/>
        <v>0</v>
      </c>
      <c r="T249" s="13" t="e">
        <f t="shared" ca="1" si="166"/>
        <v>#VALUE!</v>
      </c>
      <c r="U249" s="13">
        <f t="shared" si="167"/>
        <v>1.3915784414819978</v>
      </c>
      <c r="V249" s="13">
        <f t="shared" si="168"/>
        <v>1.1796518306186778</v>
      </c>
      <c r="W249" s="13" t="e">
        <f t="shared" ca="1" si="169"/>
        <v>#VALUE!</v>
      </c>
      <c r="X249" s="13">
        <f t="shared" si="170"/>
        <v>1.9364905587974661</v>
      </c>
      <c r="Y249" s="13">
        <f t="shared" si="171"/>
        <v>1.3915784414819978</v>
      </c>
      <c r="Z249" s="13" t="e">
        <f t="shared" ca="1" si="172"/>
        <v>#VALUE!</v>
      </c>
      <c r="AA249" s="13" t="e">
        <f t="shared" ca="1" si="173"/>
        <v>#VALUE!</v>
      </c>
      <c r="AB249" s="13" t="e">
        <f t="shared" ca="1" si="174"/>
        <v>#VALUE!</v>
      </c>
      <c r="AC249" s="13" t="e">
        <f t="shared" ca="1" si="175"/>
        <v>#VALUE!</v>
      </c>
      <c r="AD249" s="13">
        <f t="shared" si="176"/>
        <v>0.46029651165008545</v>
      </c>
      <c r="AE249" s="13">
        <f t="shared" si="177"/>
        <v>19.804913364307101</v>
      </c>
      <c r="AG249">
        <f t="shared" si="150"/>
        <v>2000</v>
      </c>
      <c r="AH249">
        <f t="shared" si="151"/>
        <v>0</v>
      </c>
      <c r="AI249" s="76" t="s">
        <v>97</v>
      </c>
      <c r="AJ249" s="2">
        <f t="shared" si="152"/>
        <v>9.7062596293369356</v>
      </c>
    </row>
    <row r="250" spans="1:36" x14ac:dyDescent="0.2">
      <c r="A250" s="61">
        <v>36708</v>
      </c>
      <c r="B250" s="74">
        <v>1.480581521987915</v>
      </c>
      <c r="C250" s="58">
        <v>20.726248915428901</v>
      </c>
      <c r="F250" s="2">
        <f t="shared" si="153"/>
        <v>550.97543038330423</v>
      </c>
      <c r="G250" s="2">
        <f t="shared" si="154"/>
        <v>9.2881347611751153E-2</v>
      </c>
      <c r="H250" s="2">
        <f t="shared" si="155"/>
        <v>541.94749468764383</v>
      </c>
      <c r="I250" s="2">
        <f t="shared" si="156"/>
        <v>539.26289467553386</v>
      </c>
      <c r="J250" s="2">
        <f t="shared" si="157"/>
        <v>2.6846000121099678</v>
      </c>
      <c r="K250" s="2">
        <f t="shared" si="158"/>
        <v>2.7774813597217189</v>
      </c>
      <c r="L250" s="2">
        <f t="shared" si="159"/>
        <v>11.245688490388725</v>
      </c>
      <c r="M250" s="2">
        <f t="shared" si="160"/>
        <v>-2.2343836160587416</v>
      </c>
      <c r="N250" s="2">
        <f t="shared" si="161"/>
        <v>9.0113048743299835</v>
      </c>
      <c r="O250" s="2">
        <f t="shared" si="162"/>
        <v>7.8346336653737758</v>
      </c>
      <c r="P250" s="2">
        <f t="shared" si="163"/>
        <v>1.1766712089562081</v>
      </c>
      <c r="Q250">
        <f t="shared" si="149"/>
        <v>8.2072816824695511</v>
      </c>
      <c r="R250" s="13">
        <f t="shared" si="164"/>
        <v>0</v>
      </c>
      <c r="S250" s="13">
        <f t="shared" si="165"/>
        <v>0</v>
      </c>
      <c r="T250" s="13" t="e">
        <f t="shared" ca="1" si="166"/>
        <v>#VALUE!</v>
      </c>
      <c r="U250" s="13">
        <f t="shared" si="167"/>
        <v>1.1766712089562081</v>
      </c>
      <c r="V250" s="13">
        <f t="shared" si="168"/>
        <v>1.0847447667337271</v>
      </c>
      <c r="W250" s="13" t="e">
        <f t="shared" ca="1" si="169"/>
        <v>#VALUE!</v>
      </c>
      <c r="X250" s="13">
        <f t="shared" si="170"/>
        <v>1.3845551339864643</v>
      </c>
      <c r="Y250" s="13">
        <f t="shared" si="171"/>
        <v>1.1766712089562081</v>
      </c>
      <c r="Z250" s="13" t="e">
        <f t="shared" ca="1" si="172"/>
        <v>#VALUE!</v>
      </c>
      <c r="AA250" s="13" t="e">
        <f t="shared" ca="1" si="173"/>
        <v>#VALUE!</v>
      </c>
      <c r="AB250" s="13" t="e">
        <f t="shared" ca="1" si="174"/>
        <v>#VALUE!</v>
      </c>
      <c r="AC250" s="13" t="e">
        <f t="shared" ca="1" si="175"/>
        <v>#VALUE!</v>
      </c>
      <c r="AD250" s="13">
        <f t="shared" si="176"/>
        <v>1.480581521987915</v>
      </c>
      <c r="AE250" s="13">
        <f t="shared" si="177"/>
        <v>20.726248915428901</v>
      </c>
      <c r="AG250">
        <f t="shared" si="150"/>
        <v>2000</v>
      </c>
      <c r="AH250">
        <f t="shared" si="151"/>
        <v>0</v>
      </c>
      <c r="AI250" s="76" t="s">
        <v>97</v>
      </c>
      <c r="AJ250" s="2">
        <f t="shared" si="152"/>
        <v>8.2072816824695511</v>
      </c>
    </row>
    <row r="251" spans="1:36" x14ac:dyDescent="0.2">
      <c r="A251" s="61">
        <v>36739</v>
      </c>
      <c r="B251" s="74">
        <v>0.38358727097511292</v>
      </c>
      <c r="C251" s="58">
        <v>18.3681263451764</v>
      </c>
      <c r="F251" s="2">
        <f t="shared" si="153"/>
        <v>539.62335696078458</v>
      </c>
      <c r="G251" s="2">
        <f t="shared" si="154"/>
        <v>2.312498572439381E-2</v>
      </c>
      <c r="H251" s="2">
        <f t="shared" si="155"/>
        <v>531.7582777912304</v>
      </c>
      <c r="I251" s="2">
        <f t="shared" si="156"/>
        <v>529.26858808457371</v>
      </c>
      <c r="J251" s="2">
        <f t="shared" si="157"/>
        <v>2.4896897066566908</v>
      </c>
      <c r="K251" s="2">
        <f t="shared" si="158"/>
        <v>2.5128146923810846</v>
      </c>
      <c r="L251" s="2">
        <f t="shared" si="159"/>
        <v>10.34744835775486</v>
      </c>
      <c r="M251" s="2">
        <f t="shared" si="160"/>
        <v>-2.0559140597164278</v>
      </c>
      <c r="N251" s="2">
        <f t="shared" si="161"/>
        <v>8.2915342980384317</v>
      </c>
      <c r="O251" s="2">
        <f t="shared" si="162"/>
        <v>7.2848276583031115</v>
      </c>
      <c r="P251" s="2">
        <f t="shared" si="163"/>
        <v>1.0067066397353206</v>
      </c>
      <c r="Q251">
        <f t="shared" si="149"/>
        <v>7.0217788121538618</v>
      </c>
      <c r="R251" s="13">
        <f t="shared" si="164"/>
        <v>0</v>
      </c>
      <c r="S251" s="13">
        <f t="shared" si="165"/>
        <v>0</v>
      </c>
      <c r="T251" s="13" t="e">
        <f t="shared" ca="1" si="166"/>
        <v>#VALUE!</v>
      </c>
      <c r="U251" s="13">
        <f t="shared" si="167"/>
        <v>1.0067066397353206</v>
      </c>
      <c r="V251" s="13">
        <f t="shared" si="168"/>
        <v>1.0033477162655629</v>
      </c>
      <c r="W251" s="13" t="e">
        <f t="shared" ca="1" si="169"/>
        <v>#VALUE!</v>
      </c>
      <c r="X251" s="13">
        <f t="shared" si="170"/>
        <v>1.0134582584871805</v>
      </c>
      <c r="Y251" s="13">
        <f t="shared" si="171"/>
        <v>1.0067066397353204</v>
      </c>
      <c r="Z251" s="13" t="e">
        <f t="shared" ca="1" si="172"/>
        <v>#VALUE!</v>
      </c>
      <c r="AA251" s="13" t="e">
        <f t="shared" ca="1" si="173"/>
        <v>#VALUE!</v>
      </c>
      <c r="AB251" s="13" t="e">
        <f t="shared" ca="1" si="174"/>
        <v>#VALUE!</v>
      </c>
      <c r="AC251" s="13" t="e">
        <f t="shared" ca="1" si="175"/>
        <v>#VALUE!</v>
      </c>
      <c r="AD251" s="13">
        <f t="shared" si="176"/>
        <v>0.38358727097511292</v>
      </c>
      <c r="AE251" s="13">
        <f t="shared" si="177"/>
        <v>18.3681263451764</v>
      </c>
      <c r="AG251">
        <f t="shared" si="150"/>
        <v>2000</v>
      </c>
      <c r="AH251">
        <f t="shared" si="151"/>
        <v>0</v>
      </c>
      <c r="AI251" s="76" t="s">
        <v>97</v>
      </c>
      <c r="AJ251" s="2">
        <f t="shared" si="152"/>
        <v>7.0217788121538618</v>
      </c>
    </row>
    <row r="252" spans="1:36" x14ac:dyDescent="0.2">
      <c r="A252" s="61">
        <v>36770</v>
      </c>
      <c r="B252" s="74">
        <v>1.2908984422683716</v>
      </c>
      <c r="C252" s="58">
        <v>13.922559285405001</v>
      </c>
      <c r="F252" s="2">
        <f t="shared" si="153"/>
        <v>530.48439904129748</v>
      </c>
      <c r="G252" s="2">
        <f t="shared" si="154"/>
        <v>7.5087485544599986E-2</v>
      </c>
      <c r="H252" s="2">
        <f t="shared" si="155"/>
        <v>524.60111460182884</v>
      </c>
      <c r="I252" s="2">
        <f t="shared" si="156"/>
        <v>522.24190479351171</v>
      </c>
      <c r="J252" s="2">
        <f t="shared" si="157"/>
        <v>2.3592098083171322</v>
      </c>
      <c r="K252" s="2">
        <f t="shared" si="158"/>
        <v>2.4342972938617322</v>
      </c>
      <c r="L252" s="2">
        <f t="shared" si="159"/>
        <v>9.7191249521648437</v>
      </c>
      <c r="M252" s="2">
        <f t="shared" si="160"/>
        <v>-1.931073724308201</v>
      </c>
      <c r="N252" s="2">
        <f t="shared" si="161"/>
        <v>7.7880512278566423</v>
      </c>
      <c r="O252" s="2">
        <f t="shared" si="162"/>
        <v>6.8932955765421751</v>
      </c>
      <c r="P252" s="2">
        <f t="shared" si="163"/>
        <v>0.89475565131446744</v>
      </c>
      <c r="Q252">
        <f t="shared" si="149"/>
        <v>6.2409206679184104</v>
      </c>
      <c r="R252" s="13">
        <f t="shared" si="164"/>
        <v>0</v>
      </c>
      <c r="S252" s="13">
        <f t="shared" si="165"/>
        <v>0</v>
      </c>
      <c r="T252" s="13" t="e">
        <f t="shared" ca="1" si="166"/>
        <v>#VALUE!</v>
      </c>
      <c r="U252" s="13">
        <f t="shared" si="167"/>
        <v>0.89475565131446744</v>
      </c>
      <c r="V252" s="13">
        <f t="shared" si="168"/>
        <v>0.94591524531242621</v>
      </c>
      <c r="W252" s="13" t="e">
        <f t="shared" ca="1" si="169"/>
        <v>#VALUE!</v>
      </c>
      <c r="X252" s="13">
        <f t="shared" si="170"/>
        <v>0.80058767555917687</v>
      </c>
      <c r="Y252" s="13">
        <f t="shared" si="171"/>
        <v>0.89475565131446744</v>
      </c>
      <c r="Z252" s="13" t="e">
        <f t="shared" ca="1" si="172"/>
        <v>#VALUE!</v>
      </c>
      <c r="AA252" s="13" t="e">
        <f t="shared" ca="1" si="173"/>
        <v>#VALUE!</v>
      </c>
      <c r="AB252" s="13" t="e">
        <f t="shared" ca="1" si="174"/>
        <v>#VALUE!</v>
      </c>
      <c r="AC252" s="13" t="e">
        <f t="shared" ca="1" si="175"/>
        <v>#VALUE!</v>
      </c>
      <c r="AD252" s="13">
        <f t="shared" si="176"/>
        <v>1.2908984422683716</v>
      </c>
      <c r="AE252" s="13">
        <f t="shared" si="177"/>
        <v>13.922559285405001</v>
      </c>
      <c r="AG252">
        <f t="shared" si="150"/>
        <v>2000</v>
      </c>
      <c r="AH252">
        <f t="shared" si="151"/>
        <v>0</v>
      </c>
      <c r="AI252" s="76" t="s">
        <v>97</v>
      </c>
      <c r="AJ252" s="2">
        <f t="shared" si="152"/>
        <v>6.2409206679184104</v>
      </c>
    </row>
    <row r="253" spans="1:36" x14ac:dyDescent="0.2">
      <c r="A253" s="61">
        <v>36800</v>
      </c>
      <c r="B253" s="74">
        <v>26.238821029663086</v>
      </c>
      <c r="C253" s="58">
        <v>11.166592905109599</v>
      </c>
      <c r="F253" s="2">
        <f t="shared" si="153"/>
        <v>546.92691044514174</v>
      </c>
      <c r="G253" s="2">
        <f t="shared" si="154"/>
        <v>1.5538153780330504</v>
      </c>
      <c r="H253" s="2">
        <f t="shared" si="155"/>
        <v>542.07786889432271</v>
      </c>
      <c r="I253" s="2">
        <f t="shared" si="156"/>
        <v>539.39070380916974</v>
      </c>
      <c r="J253" s="2">
        <f t="shared" si="157"/>
        <v>2.6871650851529694</v>
      </c>
      <c r="K253" s="2">
        <f t="shared" si="158"/>
        <v>4.2409804631860197</v>
      </c>
      <c r="L253" s="2">
        <f t="shared" si="159"/>
        <v>11.134276039728196</v>
      </c>
      <c r="M253" s="2">
        <f t="shared" si="160"/>
        <v>-2.2122472964733646</v>
      </c>
      <c r="N253" s="2">
        <f t="shared" si="161"/>
        <v>8.9220287432548311</v>
      </c>
      <c r="O253" s="2">
        <f t="shared" si="162"/>
        <v>7.7670627861150994</v>
      </c>
      <c r="P253" s="2">
        <f t="shared" si="163"/>
        <v>1.1549659571397313</v>
      </c>
      <c r="Q253">
        <f t="shared" si="149"/>
        <v>8.0558875510496257</v>
      </c>
      <c r="R253" s="13">
        <f t="shared" si="164"/>
        <v>0</v>
      </c>
      <c r="S253" s="13">
        <f t="shared" si="165"/>
        <v>0</v>
      </c>
      <c r="T253" s="13" t="e">
        <f t="shared" ca="1" si="166"/>
        <v>#VALUE!</v>
      </c>
      <c r="U253" s="13">
        <f t="shared" si="167"/>
        <v>1.1549659571397313</v>
      </c>
      <c r="V253" s="13">
        <f t="shared" si="168"/>
        <v>1.0746934247215487</v>
      </c>
      <c r="W253" s="13" t="e">
        <f t="shared" ca="1" si="169"/>
        <v>#VALUE!</v>
      </c>
      <c r="X253" s="13">
        <f t="shared" si="170"/>
        <v>1.3339463621516956</v>
      </c>
      <c r="Y253" s="13">
        <f t="shared" si="171"/>
        <v>1.154965957139731</v>
      </c>
      <c r="Z253" s="13" t="e">
        <f t="shared" ca="1" si="172"/>
        <v>#VALUE!</v>
      </c>
      <c r="AA253" s="13" t="e">
        <f t="shared" ca="1" si="173"/>
        <v>#VALUE!</v>
      </c>
      <c r="AB253" s="13" t="e">
        <f t="shared" ca="1" si="174"/>
        <v>#VALUE!</v>
      </c>
      <c r="AC253" s="13" t="e">
        <f t="shared" ca="1" si="175"/>
        <v>#VALUE!</v>
      </c>
      <c r="AD253" s="13">
        <f t="shared" si="176"/>
        <v>26.238821029663086</v>
      </c>
      <c r="AE253" s="13">
        <f t="shared" si="177"/>
        <v>11.166592905109599</v>
      </c>
      <c r="AG253">
        <f t="shared" si="150"/>
        <v>2000</v>
      </c>
      <c r="AH253">
        <f t="shared" si="151"/>
        <v>1</v>
      </c>
      <c r="AI253" s="76" t="s">
        <v>97</v>
      </c>
      <c r="AJ253" s="2">
        <f t="shared" si="152"/>
        <v>8.0558875510496257</v>
      </c>
    </row>
    <row r="254" spans="1:36" x14ac:dyDescent="0.2">
      <c r="A254" s="61">
        <v>36831</v>
      </c>
      <c r="B254" s="74">
        <v>10.737699508666992</v>
      </c>
      <c r="C254" s="58">
        <v>17.785921509445199</v>
      </c>
      <c r="F254" s="2">
        <f t="shared" si="153"/>
        <v>549.46902188940669</v>
      </c>
      <c r="G254" s="2">
        <f t="shared" si="154"/>
        <v>0.65938142843003789</v>
      </c>
      <c r="H254" s="2">
        <f t="shared" si="155"/>
        <v>541.73226610243705</v>
      </c>
      <c r="I254" s="2">
        <f t="shared" si="156"/>
        <v>539.05189666860463</v>
      </c>
      <c r="J254" s="2">
        <f t="shared" si="157"/>
        <v>2.6803694338324249</v>
      </c>
      <c r="K254" s="2">
        <f t="shared" si="158"/>
        <v>3.3397508622624628</v>
      </c>
      <c r="L254" s="2">
        <f t="shared" si="159"/>
        <v>11.106813648377562</v>
      </c>
      <c r="M254" s="2">
        <f t="shared" si="160"/>
        <v>-2.2067908482226333</v>
      </c>
      <c r="N254" s="2">
        <f t="shared" si="161"/>
        <v>8.9000228001549289</v>
      </c>
      <c r="O254" s="2">
        <f t="shared" si="162"/>
        <v>7.7503801349699257</v>
      </c>
      <c r="P254" s="2">
        <f t="shared" si="163"/>
        <v>1.1496426651850029</v>
      </c>
      <c r="Q254">
        <f t="shared" si="149"/>
        <v>8.0187575896653946</v>
      </c>
      <c r="R254" s="13">
        <f t="shared" si="164"/>
        <v>0</v>
      </c>
      <c r="S254" s="13">
        <f t="shared" si="165"/>
        <v>0</v>
      </c>
      <c r="T254" s="13" t="e">
        <f t="shared" ca="1" si="166"/>
        <v>#VALUE!</v>
      </c>
      <c r="U254" s="13">
        <f t="shared" si="167"/>
        <v>1.1496426651850029</v>
      </c>
      <c r="V254" s="13">
        <f t="shared" si="168"/>
        <v>1.0722139083154083</v>
      </c>
      <c r="W254" s="13" t="e">
        <f t="shared" ca="1" si="169"/>
        <v>#VALUE!</v>
      </c>
      <c r="X254" s="13">
        <f t="shared" si="170"/>
        <v>1.3216782576136767</v>
      </c>
      <c r="Y254" s="13">
        <f t="shared" si="171"/>
        <v>1.1496426651850029</v>
      </c>
      <c r="Z254" s="13" t="e">
        <f t="shared" ca="1" si="172"/>
        <v>#VALUE!</v>
      </c>
      <c r="AA254" s="13" t="e">
        <f t="shared" ca="1" si="173"/>
        <v>#VALUE!</v>
      </c>
      <c r="AB254" s="13" t="e">
        <f t="shared" ca="1" si="174"/>
        <v>#VALUE!</v>
      </c>
      <c r="AC254" s="13" t="e">
        <f t="shared" ca="1" si="175"/>
        <v>#VALUE!</v>
      </c>
      <c r="AD254" s="13">
        <f t="shared" si="176"/>
        <v>10.737699508666992</v>
      </c>
      <c r="AE254" s="13">
        <f t="shared" si="177"/>
        <v>17.785921509445199</v>
      </c>
      <c r="AG254">
        <f t="shared" si="150"/>
        <v>2000</v>
      </c>
      <c r="AH254">
        <f t="shared" si="151"/>
        <v>1</v>
      </c>
      <c r="AI254" s="76" t="s">
        <v>97</v>
      </c>
      <c r="AJ254" s="2">
        <f t="shared" si="152"/>
        <v>8.0187575896653946</v>
      </c>
    </row>
    <row r="255" spans="1:36" x14ac:dyDescent="0.2">
      <c r="A255" s="61">
        <v>36861</v>
      </c>
      <c r="B255" s="74">
        <v>43.312637329101563</v>
      </c>
      <c r="C255" s="58">
        <v>10.910185320195801</v>
      </c>
      <c r="F255" s="2">
        <f t="shared" si="153"/>
        <v>579.55600635510382</v>
      </c>
      <c r="G255" s="2">
        <f t="shared" si="154"/>
        <v>2.8085276426023711</v>
      </c>
      <c r="H255" s="2">
        <f t="shared" si="155"/>
        <v>574.5774394728561</v>
      </c>
      <c r="I255" s="2">
        <f t="shared" si="156"/>
        <v>571.1919313039125</v>
      </c>
      <c r="J255" s="2">
        <f t="shared" si="157"/>
        <v>3.385508168943602</v>
      </c>
      <c r="K255" s="2">
        <f t="shared" si="158"/>
        <v>6.194035811545973</v>
      </c>
      <c r="L255" s="2">
        <f t="shared" si="159"/>
        <v>13.9444159465159</v>
      </c>
      <c r="M255" s="2">
        <f t="shared" si="160"/>
        <v>-2.7705884395635056</v>
      </c>
      <c r="N255" s="2">
        <f t="shared" si="161"/>
        <v>11.173827506952394</v>
      </c>
      <c r="O255" s="2">
        <f t="shared" si="162"/>
        <v>9.4196093409709469</v>
      </c>
      <c r="P255" s="2">
        <f t="shared" si="163"/>
        <v>1.7542181659814478</v>
      </c>
      <c r="Q255">
        <f t="shared" si="149"/>
        <v>12.235671707720597</v>
      </c>
      <c r="R255" s="13">
        <f t="shared" si="164"/>
        <v>0</v>
      </c>
      <c r="S255" s="13">
        <f t="shared" si="165"/>
        <v>0</v>
      </c>
      <c r="T255" s="13" t="e">
        <f t="shared" ca="1" si="166"/>
        <v>#VALUE!</v>
      </c>
      <c r="U255" s="13">
        <f t="shared" si="167"/>
        <v>1.7542181659814478</v>
      </c>
      <c r="V255" s="13">
        <f t="shared" si="168"/>
        <v>1.3244690128430516</v>
      </c>
      <c r="W255" s="13" t="e">
        <f t="shared" ca="1" si="169"/>
        <v>#VALUE!</v>
      </c>
      <c r="X255" s="13">
        <f t="shared" si="170"/>
        <v>3.0772813738593143</v>
      </c>
      <c r="Y255" s="13">
        <f t="shared" si="171"/>
        <v>1.7542181659814478</v>
      </c>
      <c r="Z255" s="13" t="e">
        <f t="shared" ca="1" si="172"/>
        <v>#VALUE!</v>
      </c>
      <c r="AA255" s="13" t="e">
        <f t="shared" ca="1" si="173"/>
        <v>#VALUE!</v>
      </c>
      <c r="AB255" s="13" t="e">
        <f t="shared" ca="1" si="174"/>
        <v>#VALUE!</v>
      </c>
      <c r="AC255" s="13" t="e">
        <f t="shared" ca="1" si="175"/>
        <v>#VALUE!</v>
      </c>
      <c r="AD255" s="13">
        <f t="shared" si="176"/>
        <v>43.312637329101563</v>
      </c>
      <c r="AE255" s="13">
        <f t="shared" si="177"/>
        <v>10.910185320195801</v>
      </c>
      <c r="AG255">
        <f t="shared" si="150"/>
        <v>2000</v>
      </c>
      <c r="AH255">
        <f t="shared" si="151"/>
        <v>1</v>
      </c>
      <c r="AI255" s="76" t="s">
        <v>97</v>
      </c>
      <c r="AJ255" s="2">
        <f t="shared" si="152"/>
        <v>12.235671707720597</v>
      </c>
    </row>
    <row r="256" spans="1:36" x14ac:dyDescent="0.2">
      <c r="A256" s="61">
        <v>36892</v>
      </c>
      <c r="B256" s="74">
        <v>38.185958862304688</v>
      </c>
      <c r="C256" s="58">
        <v>18.1705701422601</v>
      </c>
      <c r="F256" s="2">
        <f t="shared" si="153"/>
        <v>606.63313967769045</v>
      </c>
      <c r="G256" s="2">
        <f t="shared" si="154"/>
        <v>2.7447504885267335</v>
      </c>
      <c r="H256" s="2">
        <f t="shared" si="155"/>
        <v>598.03580317242472</v>
      </c>
      <c r="I256" s="2">
        <f t="shared" si="156"/>
        <v>594.06856065201384</v>
      </c>
      <c r="J256" s="2">
        <f t="shared" si="157"/>
        <v>3.9672425204108777</v>
      </c>
      <c r="K256" s="2">
        <f t="shared" si="158"/>
        <v>6.7119930089376112</v>
      </c>
      <c r="L256" s="2">
        <f t="shared" si="159"/>
        <v>16.131602349908558</v>
      </c>
      <c r="M256" s="2">
        <f t="shared" si="160"/>
        <v>-3.2051561824974981</v>
      </c>
      <c r="N256" s="2">
        <f t="shared" si="161"/>
        <v>12.92644616741106</v>
      </c>
      <c r="O256" s="2">
        <f t="shared" si="162"/>
        <v>10.635192180683188</v>
      </c>
      <c r="P256" s="2">
        <f t="shared" si="163"/>
        <v>2.2912539867278712</v>
      </c>
      <c r="Q256">
        <f t="shared" si="149"/>
        <v>15.981496557426901</v>
      </c>
      <c r="R256" s="13">
        <f t="shared" si="164"/>
        <v>0</v>
      </c>
      <c r="S256" s="13">
        <f t="shared" si="165"/>
        <v>0</v>
      </c>
      <c r="T256" s="13" t="e">
        <f t="shared" ca="1" si="166"/>
        <v>#VALUE!</v>
      </c>
      <c r="U256" s="13">
        <f t="shared" si="167"/>
        <v>2.2912539867278712</v>
      </c>
      <c r="V256" s="13">
        <f t="shared" si="168"/>
        <v>1.5136888672140887</v>
      </c>
      <c r="W256" s="13" t="e">
        <f t="shared" ca="1" si="169"/>
        <v>#VALUE!</v>
      </c>
      <c r="X256" s="13">
        <f t="shared" si="170"/>
        <v>5.2498448316963637</v>
      </c>
      <c r="Y256" s="13">
        <f t="shared" si="171"/>
        <v>2.2912539867278712</v>
      </c>
      <c r="Z256" s="13" t="e">
        <f t="shared" ca="1" si="172"/>
        <v>#VALUE!</v>
      </c>
      <c r="AA256" s="13" t="e">
        <f t="shared" ca="1" si="173"/>
        <v>#VALUE!</v>
      </c>
      <c r="AB256" s="13" t="e">
        <f t="shared" ca="1" si="174"/>
        <v>#VALUE!</v>
      </c>
      <c r="AC256" s="13" t="e">
        <f t="shared" ca="1" si="175"/>
        <v>#VALUE!</v>
      </c>
      <c r="AD256" s="13">
        <f t="shared" si="176"/>
        <v>38.185958862304688</v>
      </c>
      <c r="AE256" s="13">
        <f t="shared" si="177"/>
        <v>18.1705701422601</v>
      </c>
      <c r="AG256">
        <f t="shared" si="150"/>
        <v>2001</v>
      </c>
      <c r="AH256">
        <f t="shared" si="151"/>
        <v>0</v>
      </c>
      <c r="AI256" s="76" t="s">
        <v>97</v>
      </c>
      <c r="AJ256" s="2">
        <f t="shared" si="152"/>
        <v>15.981496557426901</v>
      </c>
    </row>
    <row r="257" spans="1:36" x14ac:dyDescent="0.2">
      <c r="A257" s="61">
        <v>36923</v>
      </c>
      <c r="B257" s="74">
        <v>32.236370086669922</v>
      </c>
      <c r="C257" s="58">
        <v>29.301257532559202</v>
      </c>
      <c r="F257" s="2">
        <f t="shared" ref="F257:F320" si="178">(I256+$E$12*TANH(B257/$E$12))/(1+I256/$E$12*TANH(B257/$E$12))</f>
        <v>623.82780562065057</v>
      </c>
      <c r="G257" s="2">
        <f t="shared" ref="G257:G320" si="179">B257+I256-F257</f>
        <v>2.4771251180332001</v>
      </c>
      <c r="H257" s="2">
        <f t="shared" ref="H257:H320" si="180">F257*(1-TANH(C257/$E$12))/(1+(1-F257/$E$12)*TANH(C257/$E$12))</f>
        <v>609.6863878623692</v>
      </c>
      <c r="I257" s="2">
        <f t="shared" ref="I257:I320" si="181">H257/(1+(H257/$E$12)^3)^(1/3)</f>
        <v>605.40421357725234</v>
      </c>
      <c r="J257" s="2">
        <f t="shared" ref="J257:J320" si="182">H257-I257</f>
        <v>4.2821742851168665</v>
      </c>
      <c r="K257" s="2">
        <f t="shared" ref="K257:K320" si="183">G257+J257</f>
        <v>6.7592994031500666</v>
      </c>
      <c r="L257" s="2">
        <f t="shared" ref="L257:L320" si="184">O256+K257</f>
        <v>17.394491583833254</v>
      </c>
      <c r="M257" s="2">
        <f t="shared" ref="M257:M320" si="185">($E$13-1)*L257</f>
        <v>-3.4560771479492787</v>
      </c>
      <c r="N257" s="2">
        <f t="shared" ref="N257:N320" si="186">$E$13*L257</f>
        <v>13.938414435883976</v>
      </c>
      <c r="O257" s="2">
        <f t="shared" ref="O257:O320" si="187">N257-P257</f>
        <v>11.310830405732382</v>
      </c>
      <c r="P257" s="2">
        <f t="shared" ref="P257:P320" si="188">N257*N257/(N257+60)</f>
        <v>2.6275840301515943</v>
      </c>
      <c r="Q257">
        <f t="shared" si="149"/>
        <v>18.32739861030737</v>
      </c>
      <c r="R257" s="13">
        <f t="shared" ref="R257:R320" si="189">IF(D257&gt;=0,D257,"")</f>
        <v>0</v>
      </c>
      <c r="S257" s="13">
        <f t="shared" ref="S257:S320" si="190">IF(D257&gt;=0,D257^0.5,"")</f>
        <v>0</v>
      </c>
      <c r="T257" s="13" t="e">
        <f t="shared" ref="T257:T320" ca="1" si="191">IF(D257&gt;=0,LN(D257+$E$27/40),"")</f>
        <v>#VALUE!</v>
      </c>
      <c r="U257" s="13">
        <f t="shared" ref="U257:U320" si="192">IF(D257&gt;=0,P257,"")</f>
        <v>2.6275840301515943</v>
      </c>
      <c r="V257" s="13">
        <f t="shared" ref="V257:V320" si="193">IF(D257&gt;=0,P257^0.5,"")</f>
        <v>1.6209824274653919</v>
      </c>
      <c r="W257" s="13" t="e">
        <f t="shared" ref="W257:W320" ca="1" si="194">IF(D257&gt;=0,LN(P257+$E$27/40),"")</f>
        <v>#VALUE!</v>
      </c>
      <c r="X257" s="13">
        <f t="shared" ref="X257:X320" si="195">IF(D257&gt;=0,(R257-U257)^2,"")</f>
        <v>6.9041978355076941</v>
      </c>
      <c r="Y257" s="13">
        <f t="shared" ref="Y257:Y320" si="196">IF(D257&gt;=0,(S257-V257)^2,"")</f>
        <v>2.6275840301515947</v>
      </c>
      <c r="Z257" s="13" t="e">
        <f t="shared" ref="Z257:Z320" ca="1" si="197">IF(D257&gt;=0,(T257-W257)^2,"")</f>
        <v>#VALUE!</v>
      </c>
      <c r="AA257" s="13" t="e">
        <f t="shared" ref="AA257:AA320" ca="1" si="198">IF(D257&gt;=0,($E$27-R257)^2,"")</f>
        <v>#VALUE!</v>
      </c>
      <c r="AB257" s="13" t="e">
        <f t="shared" ref="AB257:AB320" ca="1" si="199">IF(D257&gt;=0,($E$28-S257)^2,"")</f>
        <v>#VALUE!</v>
      </c>
      <c r="AC257" s="13" t="e">
        <f t="shared" ref="AC257:AC320" ca="1" si="200">IF(D257&gt;=0,($E$29-T257)^2,"")</f>
        <v>#VALUE!</v>
      </c>
      <c r="AD257" s="13">
        <f t="shared" ref="AD257:AD320" si="201">IF(B257&gt;=0,B257,"")</f>
        <v>32.236370086669922</v>
      </c>
      <c r="AE257" s="13">
        <f t="shared" ref="AE257:AE320" si="202">IF(C257&gt;=0,C257,"")</f>
        <v>29.301257532559202</v>
      </c>
      <c r="AG257">
        <f t="shared" si="150"/>
        <v>2001</v>
      </c>
      <c r="AH257">
        <f t="shared" si="151"/>
        <v>0</v>
      </c>
      <c r="AI257" s="76" t="s">
        <v>97</v>
      </c>
      <c r="AJ257" s="2">
        <f t="shared" si="152"/>
        <v>18.32739861030737</v>
      </c>
    </row>
    <row r="258" spans="1:36" x14ac:dyDescent="0.2">
      <c r="A258" s="61">
        <v>36951</v>
      </c>
      <c r="B258" s="74">
        <v>18.30644416809082</v>
      </c>
      <c r="C258" s="58">
        <v>50.342638791770099</v>
      </c>
      <c r="F258" s="2">
        <f t="shared" si="178"/>
        <v>622.28149736117064</v>
      </c>
      <c r="G258" s="2">
        <f t="shared" si="179"/>
        <v>1.4291603841725191</v>
      </c>
      <c r="H258" s="2">
        <f t="shared" si="180"/>
        <v>598.20204597232066</v>
      </c>
      <c r="I258" s="2">
        <f t="shared" si="181"/>
        <v>594.23043409609113</v>
      </c>
      <c r="J258" s="2">
        <f t="shared" si="182"/>
        <v>3.9716118762295309</v>
      </c>
      <c r="K258" s="2">
        <f t="shared" si="183"/>
        <v>5.4007722604020501</v>
      </c>
      <c r="L258" s="2">
        <f t="shared" si="184"/>
        <v>16.711602666134432</v>
      </c>
      <c r="M258" s="2">
        <f t="shared" si="185"/>
        <v>-3.3203952988034118</v>
      </c>
      <c r="N258" s="2">
        <f t="shared" si="186"/>
        <v>13.39120736733102</v>
      </c>
      <c r="O258" s="2">
        <f t="shared" si="187"/>
        <v>10.947802480185313</v>
      </c>
      <c r="P258" s="2">
        <f t="shared" si="188"/>
        <v>2.4434048871457064</v>
      </c>
      <c r="Q258">
        <f t="shared" si="149"/>
        <v>17.042749087841301</v>
      </c>
      <c r="R258" s="13">
        <f t="shared" si="189"/>
        <v>0</v>
      </c>
      <c r="S258" s="13">
        <f t="shared" si="190"/>
        <v>0</v>
      </c>
      <c r="T258" s="13" t="e">
        <f t="shared" ca="1" si="191"/>
        <v>#VALUE!</v>
      </c>
      <c r="U258" s="13">
        <f t="shared" si="192"/>
        <v>2.4434048871457064</v>
      </c>
      <c r="V258" s="13">
        <f t="shared" si="193"/>
        <v>1.5631394330467472</v>
      </c>
      <c r="W258" s="13" t="e">
        <f t="shared" ca="1" si="194"/>
        <v>#VALUE!</v>
      </c>
      <c r="X258" s="13">
        <f t="shared" si="195"/>
        <v>5.9702274425275217</v>
      </c>
      <c r="Y258" s="13">
        <f t="shared" si="196"/>
        <v>2.4434048871457064</v>
      </c>
      <c r="Z258" s="13" t="e">
        <f t="shared" ca="1" si="197"/>
        <v>#VALUE!</v>
      </c>
      <c r="AA258" s="13" t="e">
        <f t="shared" ca="1" si="198"/>
        <v>#VALUE!</v>
      </c>
      <c r="AB258" s="13" t="e">
        <f t="shared" ca="1" si="199"/>
        <v>#VALUE!</v>
      </c>
      <c r="AC258" s="13" t="e">
        <f t="shared" ca="1" si="200"/>
        <v>#VALUE!</v>
      </c>
      <c r="AD258" s="13">
        <f t="shared" si="201"/>
        <v>18.30644416809082</v>
      </c>
      <c r="AE258" s="13">
        <f t="shared" si="202"/>
        <v>50.342638791770099</v>
      </c>
      <c r="AG258">
        <f t="shared" si="150"/>
        <v>2001</v>
      </c>
      <c r="AH258">
        <f t="shared" si="151"/>
        <v>0</v>
      </c>
      <c r="AI258" s="76" t="s">
        <v>97</v>
      </c>
      <c r="AJ258" s="2">
        <f t="shared" si="152"/>
        <v>17.042749087841301</v>
      </c>
    </row>
    <row r="259" spans="1:36" x14ac:dyDescent="0.2">
      <c r="A259" s="61">
        <v>36982</v>
      </c>
      <c r="B259" s="74">
        <v>32.26007080078125</v>
      </c>
      <c r="C259" s="58">
        <v>63.9230028999064</v>
      </c>
      <c r="F259" s="2">
        <f t="shared" si="178"/>
        <v>624.01015643246876</v>
      </c>
      <c r="G259" s="2">
        <f t="shared" si="179"/>
        <v>2.4803484644036189</v>
      </c>
      <c r="H259" s="2">
        <f t="shared" si="180"/>
        <v>593.49967752009798</v>
      </c>
      <c r="I259" s="2">
        <f t="shared" si="181"/>
        <v>589.65029088665312</v>
      </c>
      <c r="J259" s="2">
        <f t="shared" si="182"/>
        <v>3.8493866334448512</v>
      </c>
      <c r="K259" s="2">
        <f t="shared" si="183"/>
        <v>6.3297350978484701</v>
      </c>
      <c r="L259" s="2">
        <f t="shared" si="184"/>
        <v>17.277537578033783</v>
      </c>
      <c r="M259" s="2">
        <f t="shared" si="185"/>
        <v>-3.4328397877277039</v>
      </c>
      <c r="N259" s="2">
        <f t="shared" si="186"/>
        <v>13.844697790306078</v>
      </c>
      <c r="O259" s="2">
        <f t="shared" si="187"/>
        <v>11.249038756678505</v>
      </c>
      <c r="P259" s="2">
        <f t="shared" si="188"/>
        <v>2.5956590336275727</v>
      </c>
      <c r="Q259">
        <f t="shared" si="149"/>
        <v>18.104721759552319</v>
      </c>
      <c r="R259" s="13">
        <f t="shared" si="189"/>
        <v>0</v>
      </c>
      <c r="S259" s="13">
        <f t="shared" si="190"/>
        <v>0</v>
      </c>
      <c r="T259" s="13" t="e">
        <f t="shared" ca="1" si="191"/>
        <v>#VALUE!</v>
      </c>
      <c r="U259" s="13">
        <f t="shared" si="192"/>
        <v>2.5956590336275727</v>
      </c>
      <c r="V259" s="13">
        <f t="shared" si="193"/>
        <v>1.6111049108073541</v>
      </c>
      <c r="W259" s="13" t="e">
        <f t="shared" ca="1" si="194"/>
        <v>#VALUE!</v>
      </c>
      <c r="X259" s="13">
        <f t="shared" si="195"/>
        <v>6.7374458188524242</v>
      </c>
      <c r="Y259" s="13">
        <f t="shared" si="196"/>
        <v>2.5956590336275722</v>
      </c>
      <c r="Z259" s="13" t="e">
        <f t="shared" ca="1" si="197"/>
        <v>#VALUE!</v>
      </c>
      <c r="AA259" s="13" t="e">
        <f t="shared" ca="1" si="198"/>
        <v>#VALUE!</v>
      </c>
      <c r="AB259" s="13" t="e">
        <f t="shared" ca="1" si="199"/>
        <v>#VALUE!</v>
      </c>
      <c r="AC259" s="13" t="e">
        <f t="shared" ca="1" si="200"/>
        <v>#VALUE!</v>
      </c>
      <c r="AD259" s="13">
        <f t="shared" si="201"/>
        <v>32.26007080078125</v>
      </c>
      <c r="AE259" s="13">
        <f t="shared" si="202"/>
        <v>63.9230028999064</v>
      </c>
      <c r="AG259">
        <f t="shared" si="150"/>
        <v>2001</v>
      </c>
      <c r="AH259">
        <f t="shared" si="151"/>
        <v>0</v>
      </c>
      <c r="AI259" s="76" t="s">
        <v>97</v>
      </c>
      <c r="AJ259" s="2">
        <f t="shared" si="152"/>
        <v>18.104721759552319</v>
      </c>
    </row>
    <row r="260" spans="1:36" x14ac:dyDescent="0.2">
      <c r="A260" s="61">
        <v>37012</v>
      </c>
      <c r="B260" s="74">
        <v>11.817502975463867</v>
      </c>
      <c r="C260" s="58">
        <v>42.112387985681401</v>
      </c>
      <c r="F260" s="2">
        <f t="shared" si="178"/>
        <v>600.60066253104151</v>
      </c>
      <c r="G260" s="2">
        <f t="shared" si="179"/>
        <v>0.86713133107548401</v>
      </c>
      <c r="H260" s="2">
        <f t="shared" si="180"/>
        <v>580.99873799761792</v>
      </c>
      <c r="I260" s="2">
        <f t="shared" si="181"/>
        <v>577.46074020123524</v>
      </c>
      <c r="J260" s="2">
        <f t="shared" si="182"/>
        <v>3.5379977963826832</v>
      </c>
      <c r="K260" s="2">
        <f t="shared" si="183"/>
        <v>4.4051291274581672</v>
      </c>
      <c r="L260" s="2">
        <f t="shared" si="184"/>
        <v>15.654167884136672</v>
      </c>
      <c r="M260" s="2">
        <f t="shared" si="185"/>
        <v>-3.1102956722695834</v>
      </c>
      <c r="N260" s="2">
        <f t="shared" si="186"/>
        <v>12.54387221186709</v>
      </c>
      <c r="O260" s="2">
        <f t="shared" si="187"/>
        <v>10.374857445077298</v>
      </c>
      <c r="P260" s="2">
        <f t="shared" si="188"/>
        <v>2.1690147667897919</v>
      </c>
      <c r="Q260">
        <f t="shared" si="149"/>
        <v>15.128877998358799</v>
      </c>
      <c r="R260" s="13">
        <f t="shared" si="189"/>
        <v>0</v>
      </c>
      <c r="S260" s="13">
        <f t="shared" si="190"/>
        <v>0</v>
      </c>
      <c r="T260" s="13" t="e">
        <f t="shared" ca="1" si="191"/>
        <v>#VALUE!</v>
      </c>
      <c r="U260" s="13">
        <f t="shared" si="192"/>
        <v>2.1690147667897919</v>
      </c>
      <c r="V260" s="13">
        <f t="shared" si="193"/>
        <v>1.4727575383578222</v>
      </c>
      <c r="W260" s="13" t="e">
        <f t="shared" ca="1" si="194"/>
        <v>#VALUE!</v>
      </c>
      <c r="X260" s="13">
        <f t="shared" si="195"/>
        <v>4.7046250585521756</v>
      </c>
      <c r="Y260" s="13">
        <f t="shared" si="196"/>
        <v>2.1690147667897923</v>
      </c>
      <c r="Z260" s="13" t="e">
        <f t="shared" ca="1" si="197"/>
        <v>#VALUE!</v>
      </c>
      <c r="AA260" s="13" t="e">
        <f t="shared" ca="1" si="198"/>
        <v>#VALUE!</v>
      </c>
      <c r="AB260" s="13" t="e">
        <f t="shared" ca="1" si="199"/>
        <v>#VALUE!</v>
      </c>
      <c r="AC260" s="13" t="e">
        <f t="shared" ca="1" si="200"/>
        <v>#VALUE!</v>
      </c>
      <c r="AD260" s="13">
        <f t="shared" si="201"/>
        <v>11.817502975463867</v>
      </c>
      <c r="AE260" s="13">
        <f t="shared" si="202"/>
        <v>42.112387985681401</v>
      </c>
      <c r="AG260">
        <f t="shared" si="150"/>
        <v>2001</v>
      </c>
      <c r="AH260">
        <f t="shared" si="151"/>
        <v>0</v>
      </c>
      <c r="AI260" s="76" t="s">
        <v>97</v>
      </c>
      <c r="AJ260" s="2">
        <f t="shared" si="152"/>
        <v>15.128877998358799</v>
      </c>
    </row>
    <row r="261" spans="1:36" x14ac:dyDescent="0.2">
      <c r="A261" s="61">
        <v>37043</v>
      </c>
      <c r="B261" s="74">
        <v>0</v>
      </c>
      <c r="C261" s="58">
        <v>19.804913364307101</v>
      </c>
      <c r="F261" s="2">
        <f t="shared" si="178"/>
        <v>577.46074020123524</v>
      </c>
      <c r="G261" s="2">
        <f t="shared" si="179"/>
        <v>0</v>
      </c>
      <c r="H261" s="2">
        <f t="shared" si="180"/>
        <v>568.47795418932617</v>
      </c>
      <c r="I261" s="2">
        <f t="shared" si="181"/>
        <v>565.23272952977834</v>
      </c>
      <c r="J261" s="2">
        <f t="shared" si="182"/>
        <v>3.24522465954783</v>
      </c>
      <c r="K261" s="2">
        <f t="shared" si="183"/>
        <v>3.24522465954783</v>
      </c>
      <c r="L261" s="2">
        <f t="shared" si="184"/>
        <v>13.620082104625128</v>
      </c>
      <c r="M261" s="2">
        <f t="shared" si="185"/>
        <v>-2.7061471896503955</v>
      </c>
      <c r="N261" s="2">
        <f t="shared" si="186"/>
        <v>10.913934914974732</v>
      </c>
      <c r="O261" s="2">
        <f t="shared" si="187"/>
        <v>9.2342371874248332</v>
      </c>
      <c r="P261" s="2">
        <f t="shared" si="188"/>
        <v>1.6796977275498992</v>
      </c>
      <c r="Q261">
        <f t="shared" si="149"/>
        <v>11.715891649660547</v>
      </c>
      <c r="R261" s="13">
        <f t="shared" si="189"/>
        <v>0</v>
      </c>
      <c r="S261" s="13">
        <f t="shared" si="190"/>
        <v>0</v>
      </c>
      <c r="T261" s="13" t="e">
        <f t="shared" ca="1" si="191"/>
        <v>#VALUE!</v>
      </c>
      <c r="U261" s="13">
        <f t="shared" si="192"/>
        <v>1.6796977275498992</v>
      </c>
      <c r="V261" s="13">
        <f t="shared" si="193"/>
        <v>1.296031530306998</v>
      </c>
      <c r="W261" s="13" t="e">
        <f t="shared" ca="1" si="194"/>
        <v>#VALUE!</v>
      </c>
      <c r="X261" s="13">
        <f t="shared" si="195"/>
        <v>2.8213844559362955</v>
      </c>
      <c r="Y261" s="13">
        <f t="shared" si="196"/>
        <v>1.6796977275498992</v>
      </c>
      <c r="Z261" s="13" t="e">
        <f t="shared" ca="1" si="197"/>
        <v>#VALUE!</v>
      </c>
      <c r="AA261" s="13" t="e">
        <f t="shared" ca="1" si="198"/>
        <v>#VALUE!</v>
      </c>
      <c r="AB261" s="13" t="e">
        <f t="shared" ca="1" si="199"/>
        <v>#VALUE!</v>
      </c>
      <c r="AC261" s="13" t="e">
        <f t="shared" ca="1" si="200"/>
        <v>#VALUE!</v>
      </c>
      <c r="AD261" s="13">
        <f t="shared" si="201"/>
        <v>0</v>
      </c>
      <c r="AE261" s="13">
        <f t="shared" si="202"/>
        <v>19.804913364307101</v>
      </c>
      <c r="AG261">
        <f t="shared" si="150"/>
        <v>2001</v>
      </c>
      <c r="AH261">
        <f t="shared" si="151"/>
        <v>0</v>
      </c>
      <c r="AI261" s="76" t="s">
        <v>97</v>
      </c>
      <c r="AJ261" s="2">
        <f t="shared" si="152"/>
        <v>11.715891649660547</v>
      </c>
    </row>
    <row r="262" spans="1:36" x14ac:dyDescent="0.2">
      <c r="A262" s="61">
        <v>37073</v>
      </c>
      <c r="B262" s="74">
        <v>0.12960515916347504</v>
      </c>
      <c r="C262" s="58">
        <v>20.726248915428901</v>
      </c>
      <c r="F262" s="2">
        <f t="shared" si="178"/>
        <v>565.35375452040546</v>
      </c>
      <c r="G262" s="2">
        <f t="shared" si="179"/>
        <v>8.5801685363549041E-3</v>
      </c>
      <c r="H262" s="2">
        <f t="shared" si="180"/>
        <v>556.12431689632206</v>
      </c>
      <c r="I262" s="2">
        <f t="shared" si="181"/>
        <v>553.14996031287501</v>
      </c>
      <c r="J262" s="2">
        <f t="shared" si="182"/>
        <v>2.9743565834470473</v>
      </c>
      <c r="K262" s="2">
        <f t="shared" si="183"/>
        <v>2.9829367519834022</v>
      </c>
      <c r="L262" s="2">
        <f t="shared" si="184"/>
        <v>12.217173939408235</v>
      </c>
      <c r="M262" s="2">
        <f t="shared" si="185"/>
        <v>-2.4274061395248552</v>
      </c>
      <c r="N262" s="2">
        <f t="shared" si="186"/>
        <v>9.7897677998833803</v>
      </c>
      <c r="O262" s="2">
        <f t="shared" si="187"/>
        <v>8.4165069824746475</v>
      </c>
      <c r="P262" s="2">
        <f t="shared" si="188"/>
        <v>1.3732608174087324</v>
      </c>
      <c r="Q262">
        <f t="shared" si="149"/>
        <v>9.578494201425908</v>
      </c>
      <c r="R262" s="13">
        <f t="shared" si="189"/>
        <v>0</v>
      </c>
      <c r="S262" s="13">
        <f t="shared" si="190"/>
        <v>0</v>
      </c>
      <c r="T262" s="13" t="e">
        <f t="shared" ca="1" si="191"/>
        <v>#VALUE!</v>
      </c>
      <c r="U262" s="13">
        <f t="shared" si="192"/>
        <v>1.3732608174087324</v>
      </c>
      <c r="V262" s="13">
        <f t="shared" si="193"/>
        <v>1.1718621153568931</v>
      </c>
      <c r="W262" s="13" t="e">
        <f t="shared" ca="1" si="194"/>
        <v>#VALUE!</v>
      </c>
      <c r="X262" s="13">
        <f t="shared" si="195"/>
        <v>1.8858452726300998</v>
      </c>
      <c r="Y262" s="13">
        <f t="shared" si="196"/>
        <v>1.3732608174087322</v>
      </c>
      <c r="Z262" s="13" t="e">
        <f t="shared" ca="1" si="197"/>
        <v>#VALUE!</v>
      </c>
      <c r="AA262" s="13" t="e">
        <f t="shared" ca="1" si="198"/>
        <v>#VALUE!</v>
      </c>
      <c r="AB262" s="13" t="e">
        <f t="shared" ca="1" si="199"/>
        <v>#VALUE!</v>
      </c>
      <c r="AC262" s="13" t="e">
        <f t="shared" ca="1" si="200"/>
        <v>#VALUE!</v>
      </c>
      <c r="AD262" s="13">
        <f t="shared" si="201"/>
        <v>0.12960515916347504</v>
      </c>
      <c r="AE262" s="13">
        <f t="shared" si="202"/>
        <v>20.726248915428901</v>
      </c>
      <c r="AG262">
        <f t="shared" si="150"/>
        <v>2001</v>
      </c>
      <c r="AH262">
        <f t="shared" si="151"/>
        <v>0</v>
      </c>
      <c r="AI262" s="76" t="s">
        <v>97</v>
      </c>
      <c r="AJ262" s="2">
        <f t="shared" si="152"/>
        <v>9.578494201425908</v>
      </c>
    </row>
    <row r="263" spans="1:36" x14ac:dyDescent="0.2">
      <c r="A263" s="61">
        <v>37104</v>
      </c>
      <c r="B263" s="74">
        <v>0.36053875088691711</v>
      </c>
      <c r="C263" s="58">
        <v>18.3681263451764</v>
      </c>
      <c r="F263" s="2">
        <f t="shared" si="178"/>
        <v>553.48763103380611</v>
      </c>
      <c r="G263" s="2">
        <f t="shared" si="179"/>
        <v>2.2868029955816382E-2</v>
      </c>
      <c r="H263" s="2">
        <f t="shared" si="180"/>
        <v>545.44907406080233</v>
      </c>
      <c r="I263" s="2">
        <f t="shared" si="181"/>
        <v>542.69494733801753</v>
      </c>
      <c r="J263" s="2">
        <f t="shared" si="182"/>
        <v>2.7541267227848039</v>
      </c>
      <c r="K263" s="2">
        <f t="shared" si="183"/>
        <v>2.7769947527406202</v>
      </c>
      <c r="L263" s="2">
        <f t="shared" si="184"/>
        <v>11.193501735215268</v>
      </c>
      <c r="M263" s="2">
        <f t="shared" si="185"/>
        <v>-2.2240147328343398</v>
      </c>
      <c r="N263" s="2">
        <f t="shared" si="186"/>
        <v>8.9694870023809283</v>
      </c>
      <c r="O263" s="2">
        <f t="shared" si="187"/>
        <v>7.8030045391562401</v>
      </c>
      <c r="P263" s="2">
        <f t="shared" si="188"/>
        <v>1.166482463224688</v>
      </c>
      <c r="Q263">
        <f t="shared" si="149"/>
        <v>8.136215180992199</v>
      </c>
      <c r="R263" s="13">
        <f t="shared" si="189"/>
        <v>0</v>
      </c>
      <c r="S263" s="13">
        <f t="shared" si="190"/>
        <v>0</v>
      </c>
      <c r="T263" s="13" t="e">
        <f t="shared" ca="1" si="191"/>
        <v>#VALUE!</v>
      </c>
      <c r="U263" s="13">
        <f t="shared" si="192"/>
        <v>1.166482463224688</v>
      </c>
      <c r="V263" s="13">
        <f t="shared" si="193"/>
        <v>1.0800381767440852</v>
      </c>
      <c r="W263" s="13" t="e">
        <f t="shared" ca="1" si="194"/>
        <v>#VALUE!</v>
      </c>
      <c r="X263" s="13">
        <f t="shared" si="195"/>
        <v>1.3606813370107356</v>
      </c>
      <c r="Y263" s="13">
        <f t="shared" si="196"/>
        <v>1.1664824632246877</v>
      </c>
      <c r="Z263" s="13" t="e">
        <f t="shared" ca="1" si="197"/>
        <v>#VALUE!</v>
      </c>
      <c r="AA263" s="13" t="e">
        <f t="shared" ca="1" si="198"/>
        <v>#VALUE!</v>
      </c>
      <c r="AB263" s="13" t="e">
        <f t="shared" ca="1" si="199"/>
        <v>#VALUE!</v>
      </c>
      <c r="AC263" s="13" t="e">
        <f t="shared" ca="1" si="200"/>
        <v>#VALUE!</v>
      </c>
      <c r="AD263" s="13">
        <f t="shared" si="201"/>
        <v>0.36053875088691711</v>
      </c>
      <c r="AE263" s="13">
        <f t="shared" si="202"/>
        <v>18.3681263451764</v>
      </c>
      <c r="AG263">
        <f t="shared" si="150"/>
        <v>2001</v>
      </c>
      <c r="AH263">
        <f t="shared" si="151"/>
        <v>0</v>
      </c>
      <c r="AI263" s="76" t="s">
        <v>97</v>
      </c>
      <c r="AJ263" s="2">
        <f t="shared" si="152"/>
        <v>8.136215180992199</v>
      </c>
    </row>
    <row r="264" spans="1:36" x14ac:dyDescent="0.2">
      <c r="A264" s="61">
        <v>37135</v>
      </c>
      <c r="B264" s="74">
        <v>0.86805278062820435</v>
      </c>
      <c r="C264" s="58">
        <v>13.922559285405001</v>
      </c>
      <c r="F264" s="2">
        <f t="shared" si="178"/>
        <v>543.50995618762909</v>
      </c>
      <c r="G264" s="2">
        <f t="shared" si="179"/>
        <v>5.3043931016645729E-2</v>
      </c>
      <c r="H264" s="2">
        <f t="shared" si="180"/>
        <v>537.50231019717876</v>
      </c>
      <c r="I264" s="2">
        <f t="shared" si="181"/>
        <v>534.90408520796325</v>
      </c>
      <c r="J264" s="2">
        <f t="shared" si="182"/>
        <v>2.5982249892155096</v>
      </c>
      <c r="K264" s="2">
        <f t="shared" si="183"/>
        <v>2.6512689202321553</v>
      </c>
      <c r="L264" s="2">
        <f t="shared" si="184"/>
        <v>10.454273459388396</v>
      </c>
      <c r="M264" s="2">
        <f t="shared" si="185"/>
        <v>-2.077138927991748</v>
      </c>
      <c r="N264" s="2">
        <f t="shared" si="186"/>
        <v>8.3771345313966492</v>
      </c>
      <c r="O264" s="2">
        <f t="shared" si="187"/>
        <v>7.3508209334658181</v>
      </c>
      <c r="P264" s="2">
        <f t="shared" si="188"/>
        <v>1.0263135979308311</v>
      </c>
      <c r="Q264">
        <f t="shared" si="149"/>
        <v>7.158537345567547</v>
      </c>
      <c r="R264" s="13">
        <f t="shared" si="189"/>
        <v>0</v>
      </c>
      <c r="S264" s="13">
        <f t="shared" si="190"/>
        <v>0</v>
      </c>
      <c r="T264" s="13" t="e">
        <f t="shared" ca="1" si="191"/>
        <v>#VALUE!</v>
      </c>
      <c r="U264" s="13">
        <f t="shared" si="192"/>
        <v>1.0263135979308311</v>
      </c>
      <c r="V264" s="13">
        <f t="shared" si="193"/>
        <v>1.0130713686265302</v>
      </c>
      <c r="W264" s="13" t="e">
        <f t="shared" ca="1" si="194"/>
        <v>#VALUE!</v>
      </c>
      <c r="X264" s="13">
        <f t="shared" si="195"/>
        <v>1.0533196012977277</v>
      </c>
      <c r="Y264" s="13">
        <f t="shared" si="196"/>
        <v>1.0263135979308311</v>
      </c>
      <c r="Z264" s="13" t="e">
        <f t="shared" ca="1" si="197"/>
        <v>#VALUE!</v>
      </c>
      <c r="AA264" s="13" t="e">
        <f t="shared" ca="1" si="198"/>
        <v>#VALUE!</v>
      </c>
      <c r="AB264" s="13" t="e">
        <f t="shared" ca="1" si="199"/>
        <v>#VALUE!</v>
      </c>
      <c r="AC264" s="13" t="e">
        <f t="shared" ca="1" si="200"/>
        <v>#VALUE!</v>
      </c>
      <c r="AD264" s="13">
        <f t="shared" si="201"/>
        <v>0.86805278062820435</v>
      </c>
      <c r="AE264" s="13">
        <f t="shared" si="202"/>
        <v>13.922559285405001</v>
      </c>
      <c r="AG264">
        <f t="shared" si="150"/>
        <v>2001</v>
      </c>
      <c r="AH264">
        <f t="shared" si="151"/>
        <v>0</v>
      </c>
      <c r="AI264" s="76" t="s">
        <v>97</v>
      </c>
      <c r="AJ264" s="2">
        <f t="shared" si="152"/>
        <v>7.158537345567547</v>
      </c>
    </row>
    <row r="265" spans="1:36" x14ac:dyDescent="0.2">
      <c r="A265" s="61">
        <v>37165</v>
      </c>
      <c r="B265" s="74">
        <v>5.1805801391601563</v>
      </c>
      <c r="C265" s="58">
        <v>11.166592905109599</v>
      </c>
      <c r="F265" s="2">
        <f t="shared" si="178"/>
        <v>539.77477682671713</v>
      </c>
      <c r="G265" s="2">
        <f t="shared" si="179"/>
        <v>0.30988852040627535</v>
      </c>
      <c r="H265" s="2">
        <f t="shared" si="180"/>
        <v>534.98032810151358</v>
      </c>
      <c r="I265" s="2">
        <f t="shared" si="181"/>
        <v>532.43018057271979</v>
      </c>
      <c r="J265" s="2">
        <f t="shared" si="182"/>
        <v>2.5501475287937865</v>
      </c>
      <c r="K265" s="2">
        <f t="shared" si="183"/>
        <v>2.8600360492000618</v>
      </c>
      <c r="L265" s="2">
        <f t="shared" si="184"/>
        <v>10.210856982665881</v>
      </c>
      <c r="M265" s="2">
        <f t="shared" si="185"/>
        <v>-2.0287749894092082</v>
      </c>
      <c r="N265" s="2">
        <f t="shared" si="186"/>
        <v>8.1820819932566717</v>
      </c>
      <c r="O265" s="2">
        <f t="shared" si="187"/>
        <v>7.2002042947875022</v>
      </c>
      <c r="P265" s="2">
        <f t="shared" si="188"/>
        <v>0.98187769846916961</v>
      </c>
      <c r="Q265">
        <f t="shared" si="149"/>
        <v>6.8485969468224583</v>
      </c>
      <c r="R265" s="13">
        <f t="shared" si="189"/>
        <v>0</v>
      </c>
      <c r="S265" s="13">
        <f t="shared" si="190"/>
        <v>0</v>
      </c>
      <c r="T265" s="13" t="e">
        <f t="shared" ca="1" si="191"/>
        <v>#VALUE!</v>
      </c>
      <c r="U265" s="13">
        <f t="shared" si="192"/>
        <v>0.98187769846916961</v>
      </c>
      <c r="V265" s="13">
        <f t="shared" si="193"/>
        <v>0.99089742076017617</v>
      </c>
      <c r="W265" s="13" t="e">
        <f t="shared" ca="1" si="194"/>
        <v>#VALUE!</v>
      </c>
      <c r="X265" s="13">
        <f t="shared" si="195"/>
        <v>0.9640838147511136</v>
      </c>
      <c r="Y265" s="13">
        <f t="shared" si="196"/>
        <v>0.98187769846916961</v>
      </c>
      <c r="Z265" s="13" t="e">
        <f t="shared" ca="1" si="197"/>
        <v>#VALUE!</v>
      </c>
      <c r="AA265" s="13" t="e">
        <f t="shared" ca="1" si="198"/>
        <v>#VALUE!</v>
      </c>
      <c r="AB265" s="13" t="e">
        <f t="shared" ca="1" si="199"/>
        <v>#VALUE!</v>
      </c>
      <c r="AC265" s="13" t="e">
        <f t="shared" ca="1" si="200"/>
        <v>#VALUE!</v>
      </c>
      <c r="AD265" s="13">
        <f t="shared" si="201"/>
        <v>5.1805801391601563</v>
      </c>
      <c r="AE265" s="13">
        <f t="shared" si="202"/>
        <v>11.166592905109599</v>
      </c>
      <c r="AG265">
        <f t="shared" si="150"/>
        <v>2001</v>
      </c>
      <c r="AH265">
        <f t="shared" si="151"/>
        <v>1</v>
      </c>
      <c r="AI265" s="76" t="s">
        <v>97</v>
      </c>
      <c r="AJ265" s="2">
        <f t="shared" si="152"/>
        <v>6.8485969468224583</v>
      </c>
    </row>
    <row r="266" spans="1:36" x14ac:dyDescent="0.2">
      <c r="A266" s="61">
        <v>37196</v>
      </c>
      <c r="B266" s="74">
        <v>22.663095474243164</v>
      </c>
      <c r="C266" s="58">
        <v>17.785921509445199</v>
      </c>
      <c r="F266" s="2">
        <f t="shared" si="178"/>
        <v>553.70835301666409</v>
      </c>
      <c r="G266" s="2">
        <f t="shared" si="179"/>
        <v>1.3849230302988644</v>
      </c>
      <c r="H266" s="2">
        <f t="shared" si="180"/>
        <v>545.92038165860174</v>
      </c>
      <c r="I266" s="2">
        <f t="shared" si="181"/>
        <v>543.15679569231622</v>
      </c>
      <c r="J266" s="2">
        <f t="shared" si="182"/>
        <v>2.7635859662855182</v>
      </c>
      <c r="K266" s="2">
        <f t="shared" si="183"/>
        <v>4.1485089965843827</v>
      </c>
      <c r="L266" s="2">
        <f t="shared" si="184"/>
        <v>11.348713291371885</v>
      </c>
      <c r="M266" s="2">
        <f t="shared" si="185"/>
        <v>-2.2548534101101443</v>
      </c>
      <c r="N266" s="2">
        <f t="shared" si="186"/>
        <v>9.0938598812617411</v>
      </c>
      <c r="O266" s="2">
        <f t="shared" si="187"/>
        <v>7.8969621007333499</v>
      </c>
      <c r="P266" s="2">
        <f t="shared" si="188"/>
        <v>1.1968977805283909</v>
      </c>
      <c r="Q266">
        <f t="shared" si="149"/>
        <v>8.3483620191855259</v>
      </c>
      <c r="R266" s="13">
        <f t="shared" si="189"/>
        <v>0</v>
      </c>
      <c r="S266" s="13">
        <f t="shared" si="190"/>
        <v>0</v>
      </c>
      <c r="T266" s="13" t="e">
        <f t="shared" ca="1" si="191"/>
        <v>#VALUE!</v>
      </c>
      <c r="U266" s="13">
        <f t="shared" si="192"/>
        <v>1.1968977805283909</v>
      </c>
      <c r="V266" s="13">
        <f t="shared" si="193"/>
        <v>1.0940282357089286</v>
      </c>
      <c r="W266" s="13" t="e">
        <f t="shared" ca="1" si="194"/>
        <v>#VALUE!</v>
      </c>
      <c r="X266" s="13">
        <f t="shared" si="195"/>
        <v>1.4325642970337882</v>
      </c>
      <c r="Y266" s="13">
        <f t="shared" si="196"/>
        <v>1.1968977805283911</v>
      </c>
      <c r="Z266" s="13" t="e">
        <f t="shared" ca="1" si="197"/>
        <v>#VALUE!</v>
      </c>
      <c r="AA266" s="13" t="e">
        <f t="shared" ca="1" si="198"/>
        <v>#VALUE!</v>
      </c>
      <c r="AB266" s="13" t="e">
        <f t="shared" ca="1" si="199"/>
        <v>#VALUE!</v>
      </c>
      <c r="AC266" s="13" t="e">
        <f t="shared" ca="1" si="200"/>
        <v>#VALUE!</v>
      </c>
      <c r="AD266" s="13">
        <f t="shared" si="201"/>
        <v>22.663095474243164</v>
      </c>
      <c r="AE266" s="13">
        <f t="shared" si="202"/>
        <v>17.785921509445199</v>
      </c>
      <c r="AG266">
        <f t="shared" si="150"/>
        <v>2001</v>
      </c>
      <c r="AH266">
        <f t="shared" si="151"/>
        <v>1</v>
      </c>
      <c r="AI266" s="76" t="s">
        <v>97</v>
      </c>
      <c r="AJ266" s="2">
        <f t="shared" si="152"/>
        <v>8.3483620191855259</v>
      </c>
    </row>
    <row r="267" spans="1:36" x14ac:dyDescent="0.2">
      <c r="A267" s="61">
        <v>37226</v>
      </c>
      <c r="B267" s="74">
        <v>47.329174041748047</v>
      </c>
      <c r="C267" s="58">
        <v>10.910185320195801</v>
      </c>
      <c r="F267" s="2">
        <f t="shared" si="178"/>
        <v>587.35105365155709</v>
      </c>
      <c r="G267" s="2">
        <f t="shared" si="179"/>
        <v>3.1349160825071749</v>
      </c>
      <c r="H267" s="2">
        <f t="shared" si="180"/>
        <v>582.31574714203475</v>
      </c>
      <c r="I267" s="2">
        <f t="shared" si="181"/>
        <v>578.74585547211586</v>
      </c>
      <c r="J267" s="2">
        <f t="shared" si="182"/>
        <v>3.5698916699188885</v>
      </c>
      <c r="K267" s="2">
        <f t="shared" si="183"/>
        <v>6.7048077524260634</v>
      </c>
      <c r="L267" s="2">
        <f t="shared" si="184"/>
        <v>14.601769853159414</v>
      </c>
      <c r="M267" s="2">
        <f t="shared" si="185"/>
        <v>-2.9011967878395399</v>
      </c>
      <c r="N267" s="2">
        <f t="shared" si="186"/>
        <v>11.700573065319874</v>
      </c>
      <c r="O267" s="2">
        <f t="shared" si="187"/>
        <v>9.791196275092986</v>
      </c>
      <c r="P267" s="2">
        <f t="shared" si="188"/>
        <v>1.9093767902268881</v>
      </c>
      <c r="Q267">
        <f t="shared" si="149"/>
        <v>13.317903111832544</v>
      </c>
      <c r="R267" s="13">
        <f t="shared" si="189"/>
        <v>0</v>
      </c>
      <c r="S267" s="13">
        <f t="shared" si="190"/>
        <v>0</v>
      </c>
      <c r="T267" s="13" t="e">
        <f t="shared" ca="1" si="191"/>
        <v>#VALUE!</v>
      </c>
      <c r="U267" s="13">
        <f t="shared" si="192"/>
        <v>1.9093767902268881</v>
      </c>
      <c r="V267" s="13">
        <f t="shared" si="193"/>
        <v>1.3818020083307478</v>
      </c>
      <c r="W267" s="13" t="e">
        <f t="shared" ca="1" si="194"/>
        <v>#VALUE!</v>
      </c>
      <c r="X267" s="13">
        <f t="shared" si="195"/>
        <v>3.6457197270571338</v>
      </c>
      <c r="Y267" s="13">
        <f t="shared" si="196"/>
        <v>1.9093767902268881</v>
      </c>
      <c r="Z267" s="13" t="e">
        <f t="shared" ca="1" si="197"/>
        <v>#VALUE!</v>
      </c>
      <c r="AA267" s="13" t="e">
        <f t="shared" ca="1" si="198"/>
        <v>#VALUE!</v>
      </c>
      <c r="AB267" s="13" t="e">
        <f t="shared" ca="1" si="199"/>
        <v>#VALUE!</v>
      </c>
      <c r="AC267" s="13" t="e">
        <f t="shared" ca="1" si="200"/>
        <v>#VALUE!</v>
      </c>
      <c r="AD267" s="13">
        <f t="shared" si="201"/>
        <v>47.329174041748047</v>
      </c>
      <c r="AE267" s="13">
        <f t="shared" si="202"/>
        <v>10.910185320195801</v>
      </c>
      <c r="AG267">
        <f t="shared" si="150"/>
        <v>2001</v>
      </c>
      <c r="AH267">
        <f t="shared" si="151"/>
        <v>1</v>
      </c>
      <c r="AI267" s="76" t="s">
        <v>97</v>
      </c>
      <c r="AJ267" s="2">
        <f t="shared" si="152"/>
        <v>13.317903111832544</v>
      </c>
    </row>
    <row r="268" spans="1:36" x14ac:dyDescent="0.2">
      <c r="A268" s="61">
        <v>37257</v>
      </c>
      <c r="B268" s="74">
        <v>106.23976898193359</v>
      </c>
      <c r="C268" s="58">
        <v>18.1705701422601</v>
      </c>
      <c r="F268" s="2">
        <f t="shared" si="178"/>
        <v>676.29496385682</v>
      </c>
      <c r="G268" s="2">
        <f t="shared" si="179"/>
        <v>8.6906605972294528</v>
      </c>
      <c r="H268" s="2">
        <f t="shared" si="180"/>
        <v>666.88420001279394</v>
      </c>
      <c r="I268" s="2">
        <f t="shared" si="181"/>
        <v>660.78081007377807</v>
      </c>
      <c r="J268" s="2">
        <f t="shared" si="182"/>
        <v>6.1033899390158695</v>
      </c>
      <c r="K268" s="2">
        <f t="shared" si="183"/>
        <v>14.794050536245322</v>
      </c>
      <c r="L268" s="2">
        <f t="shared" si="184"/>
        <v>24.585246811338308</v>
      </c>
      <c r="M268" s="2">
        <f t="shared" si="185"/>
        <v>-4.884794089660569</v>
      </c>
      <c r="N268" s="2">
        <f t="shared" si="186"/>
        <v>19.700452721677738</v>
      </c>
      <c r="O268" s="2">
        <f t="shared" si="187"/>
        <v>14.830871380723845</v>
      </c>
      <c r="P268" s="2">
        <f t="shared" si="188"/>
        <v>4.8695813409538928</v>
      </c>
      <c r="Q268">
        <f t="shared" si="149"/>
        <v>33.965329853153399</v>
      </c>
      <c r="R268" s="13">
        <f t="shared" si="189"/>
        <v>0</v>
      </c>
      <c r="S268" s="13">
        <f t="shared" si="190"/>
        <v>0</v>
      </c>
      <c r="T268" s="13" t="e">
        <f t="shared" ca="1" si="191"/>
        <v>#VALUE!</v>
      </c>
      <c r="U268" s="13">
        <f t="shared" si="192"/>
        <v>4.8695813409538928</v>
      </c>
      <c r="V268" s="13">
        <f t="shared" si="193"/>
        <v>2.2067127907713529</v>
      </c>
      <c r="W268" s="13" t="e">
        <f t="shared" ca="1" si="194"/>
        <v>#VALUE!</v>
      </c>
      <c r="X268" s="13">
        <f t="shared" si="195"/>
        <v>23.712822436166313</v>
      </c>
      <c r="Y268" s="13">
        <f t="shared" si="196"/>
        <v>4.8695813409538928</v>
      </c>
      <c r="Z268" s="13" t="e">
        <f t="shared" ca="1" si="197"/>
        <v>#VALUE!</v>
      </c>
      <c r="AA268" s="13" t="e">
        <f t="shared" ca="1" si="198"/>
        <v>#VALUE!</v>
      </c>
      <c r="AB268" s="13" t="e">
        <f t="shared" ca="1" si="199"/>
        <v>#VALUE!</v>
      </c>
      <c r="AC268" s="13" t="e">
        <f t="shared" ca="1" si="200"/>
        <v>#VALUE!</v>
      </c>
      <c r="AD268" s="13">
        <f t="shared" si="201"/>
        <v>106.23976898193359</v>
      </c>
      <c r="AE268" s="13">
        <f t="shared" si="202"/>
        <v>18.1705701422601</v>
      </c>
      <c r="AG268">
        <f t="shared" si="150"/>
        <v>2002</v>
      </c>
      <c r="AH268">
        <f t="shared" si="151"/>
        <v>0</v>
      </c>
      <c r="AI268" s="76" t="s">
        <v>97</v>
      </c>
      <c r="AJ268" s="2">
        <f t="shared" si="152"/>
        <v>33.965329853153399</v>
      </c>
    </row>
    <row r="269" spans="1:36" x14ac:dyDescent="0.2">
      <c r="A269" s="61">
        <v>37288</v>
      </c>
      <c r="B269" s="74">
        <v>26.162504196166992</v>
      </c>
      <c r="C269" s="58">
        <v>29.301257532559202</v>
      </c>
      <c r="F269" s="2">
        <f t="shared" si="178"/>
        <v>684.49070300518054</v>
      </c>
      <c r="G269" s="2">
        <f t="shared" si="179"/>
        <v>2.4526112647645277</v>
      </c>
      <c r="H269" s="2">
        <f t="shared" si="180"/>
        <v>669.2182210354182</v>
      </c>
      <c r="I269" s="2">
        <f t="shared" si="181"/>
        <v>663.03012285899956</v>
      </c>
      <c r="J269" s="2">
        <f t="shared" si="182"/>
        <v>6.1880981764186345</v>
      </c>
      <c r="K269" s="2">
        <f t="shared" si="183"/>
        <v>8.6407094411831622</v>
      </c>
      <c r="L269" s="2">
        <f t="shared" si="184"/>
        <v>23.471580821907008</v>
      </c>
      <c r="M269" s="2">
        <f t="shared" si="185"/>
        <v>-4.6635219956777192</v>
      </c>
      <c r="N269" s="2">
        <f t="shared" si="186"/>
        <v>18.808058826229288</v>
      </c>
      <c r="O269" s="2">
        <f t="shared" si="187"/>
        <v>14.319392539055535</v>
      </c>
      <c r="P269" s="2">
        <f t="shared" si="188"/>
        <v>4.4886662871737544</v>
      </c>
      <c r="Q269">
        <f t="shared" si="149"/>
        <v>31.308447353036936</v>
      </c>
      <c r="R269" s="13">
        <f t="shared" si="189"/>
        <v>0</v>
      </c>
      <c r="S269" s="13">
        <f t="shared" si="190"/>
        <v>0</v>
      </c>
      <c r="T269" s="13" t="e">
        <f t="shared" ca="1" si="191"/>
        <v>#VALUE!</v>
      </c>
      <c r="U269" s="13">
        <f t="shared" si="192"/>
        <v>4.4886662871737544</v>
      </c>
      <c r="V269" s="13">
        <f t="shared" si="193"/>
        <v>2.1186472776688796</v>
      </c>
      <c r="W269" s="13" t="e">
        <f t="shared" ca="1" si="194"/>
        <v>#VALUE!</v>
      </c>
      <c r="X269" s="13">
        <f t="shared" si="195"/>
        <v>20.148125037610217</v>
      </c>
      <c r="Y269" s="13">
        <f t="shared" si="196"/>
        <v>4.4886662871737544</v>
      </c>
      <c r="Z269" s="13" t="e">
        <f t="shared" ca="1" si="197"/>
        <v>#VALUE!</v>
      </c>
      <c r="AA269" s="13" t="e">
        <f t="shared" ca="1" si="198"/>
        <v>#VALUE!</v>
      </c>
      <c r="AB269" s="13" t="e">
        <f t="shared" ca="1" si="199"/>
        <v>#VALUE!</v>
      </c>
      <c r="AC269" s="13" t="e">
        <f t="shared" ca="1" si="200"/>
        <v>#VALUE!</v>
      </c>
      <c r="AD269" s="13">
        <f t="shared" si="201"/>
        <v>26.162504196166992</v>
      </c>
      <c r="AE269" s="13">
        <f t="shared" si="202"/>
        <v>29.301257532559202</v>
      </c>
      <c r="AG269">
        <f t="shared" si="150"/>
        <v>2002</v>
      </c>
      <c r="AH269">
        <f t="shared" si="151"/>
        <v>0</v>
      </c>
      <c r="AI269" s="76" t="s">
        <v>97</v>
      </c>
      <c r="AJ269" s="2">
        <f t="shared" si="152"/>
        <v>31.308447353036936</v>
      </c>
    </row>
    <row r="270" spans="1:36" x14ac:dyDescent="0.2">
      <c r="A270" s="61">
        <v>37316</v>
      </c>
      <c r="B270" s="74">
        <v>42.6932373046875</v>
      </c>
      <c r="C270" s="58">
        <v>50.342638791770099</v>
      </c>
      <c r="F270" s="2">
        <f t="shared" si="178"/>
        <v>701.60406827497434</v>
      </c>
      <c r="G270" s="2">
        <f t="shared" si="179"/>
        <v>4.1192918887127234</v>
      </c>
      <c r="H270" s="2">
        <f t="shared" si="180"/>
        <v>675.00450352168593</v>
      </c>
      <c r="I270" s="2">
        <f t="shared" si="181"/>
        <v>668.60267453559243</v>
      </c>
      <c r="J270" s="2">
        <f t="shared" si="182"/>
        <v>6.4018289860935056</v>
      </c>
      <c r="K270" s="2">
        <f t="shared" si="183"/>
        <v>10.521120874806229</v>
      </c>
      <c r="L270" s="2">
        <f t="shared" si="184"/>
        <v>24.840513413861764</v>
      </c>
      <c r="M270" s="2">
        <f t="shared" si="185"/>
        <v>-4.9355125063135699</v>
      </c>
      <c r="N270" s="2">
        <f t="shared" si="186"/>
        <v>19.905000907548192</v>
      </c>
      <c r="O270" s="2">
        <f t="shared" si="187"/>
        <v>14.946499479234376</v>
      </c>
      <c r="P270" s="2">
        <f t="shared" si="188"/>
        <v>4.9585014283138156</v>
      </c>
      <c r="Q270">
        <f t="shared" si="149"/>
        <v>34.585547462488869</v>
      </c>
      <c r="R270" s="13">
        <f t="shared" si="189"/>
        <v>0</v>
      </c>
      <c r="S270" s="13">
        <f t="shared" si="190"/>
        <v>0</v>
      </c>
      <c r="T270" s="13" t="e">
        <f t="shared" ca="1" si="191"/>
        <v>#VALUE!</v>
      </c>
      <c r="U270" s="13">
        <f t="shared" si="192"/>
        <v>4.9585014283138156</v>
      </c>
      <c r="V270" s="13">
        <f t="shared" si="193"/>
        <v>2.2267692804405703</v>
      </c>
      <c r="W270" s="13" t="e">
        <f t="shared" ca="1" si="194"/>
        <v>#VALUE!</v>
      </c>
      <c r="X270" s="13">
        <f t="shared" si="195"/>
        <v>24.586736414590149</v>
      </c>
      <c r="Y270" s="13">
        <f t="shared" si="196"/>
        <v>4.9585014283138156</v>
      </c>
      <c r="Z270" s="13" t="e">
        <f t="shared" ca="1" si="197"/>
        <v>#VALUE!</v>
      </c>
      <c r="AA270" s="13" t="e">
        <f t="shared" ca="1" si="198"/>
        <v>#VALUE!</v>
      </c>
      <c r="AB270" s="13" t="e">
        <f t="shared" ca="1" si="199"/>
        <v>#VALUE!</v>
      </c>
      <c r="AC270" s="13" t="e">
        <f t="shared" ca="1" si="200"/>
        <v>#VALUE!</v>
      </c>
      <c r="AD270" s="13">
        <f t="shared" si="201"/>
        <v>42.6932373046875</v>
      </c>
      <c r="AE270" s="13">
        <f t="shared" si="202"/>
        <v>50.342638791770099</v>
      </c>
      <c r="AG270">
        <f t="shared" si="150"/>
        <v>2002</v>
      </c>
      <c r="AH270">
        <f t="shared" si="151"/>
        <v>0</v>
      </c>
      <c r="AI270" s="76" t="s">
        <v>97</v>
      </c>
      <c r="AJ270" s="2">
        <f t="shared" si="152"/>
        <v>34.585547462488869</v>
      </c>
    </row>
    <row r="271" spans="1:36" x14ac:dyDescent="0.2">
      <c r="A271" s="61">
        <v>37347</v>
      </c>
      <c r="B271" s="74">
        <v>34.601016998291016</v>
      </c>
      <c r="C271" s="58">
        <v>63.9230028999064</v>
      </c>
      <c r="F271" s="2">
        <f t="shared" si="178"/>
        <v>699.84693141648495</v>
      </c>
      <c r="G271" s="2">
        <f t="shared" si="179"/>
        <v>3.356760117398494</v>
      </c>
      <c r="H271" s="2">
        <f t="shared" si="180"/>
        <v>666.28378593406137</v>
      </c>
      <c r="I271" s="2">
        <f t="shared" si="181"/>
        <v>660.20204794414815</v>
      </c>
      <c r="J271" s="2">
        <f t="shared" si="182"/>
        <v>6.081737989913222</v>
      </c>
      <c r="K271" s="2">
        <f t="shared" si="183"/>
        <v>9.438498107311716</v>
      </c>
      <c r="L271" s="2">
        <f t="shared" si="184"/>
        <v>24.384997586546092</v>
      </c>
      <c r="M271" s="2">
        <f t="shared" si="185"/>
        <v>-4.8450069670324973</v>
      </c>
      <c r="N271" s="2">
        <f t="shared" si="186"/>
        <v>19.539990619513596</v>
      </c>
      <c r="O271" s="2">
        <f t="shared" si="187"/>
        <v>14.739748245371182</v>
      </c>
      <c r="P271" s="2">
        <f t="shared" si="188"/>
        <v>4.8002423741424147</v>
      </c>
      <c r="Q271">
        <f t="shared" si="149"/>
        <v>33.48169055964334</v>
      </c>
      <c r="R271" s="13">
        <f t="shared" si="189"/>
        <v>0</v>
      </c>
      <c r="S271" s="13">
        <f t="shared" si="190"/>
        <v>0</v>
      </c>
      <c r="T271" s="13" t="e">
        <f t="shared" ca="1" si="191"/>
        <v>#VALUE!</v>
      </c>
      <c r="U271" s="13">
        <f t="shared" si="192"/>
        <v>4.8002423741424147</v>
      </c>
      <c r="V271" s="13">
        <f t="shared" si="193"/>
        <v>2.190945543399565</v>
      </c>
      <c r="W271" s="13" t="e">
        <f t="shared" ca="1" si="194"/>
        <v>#VALUE!</v>
      </c>
      <c r="X271" s="13">
        <f t="shared" si="195"/>
        <v>23.042326850512406</v>
      </c>
      <c r="Y271" s="13">
        <f t="shared" si="196"/>
        <v>4.8002423741424156</v>
      </c>
      <c r="Z271" s="13" t="e">
        <f t="shared" ca="1" si="197"/>
        <v>#VALUE!</v>
      </c>
      <c r="AA271" s="13" t="e">
        <f t="shared" ca="1" si="198"/>
        <v>#VALUE!</v>
      </c>
      <c r="AB271" s="13" t="e">
        <f t="shared" ca="1" si="199"/>
        <v>#VALUE!</v>
      </c>
      <c r="AC271" s="13" t="e">
        <f t="shared" ca="1" si="200"/>
        <v>#VALUE!</v>
      </c>
      <c r="AD271" s="13">
        <f t="shared" si="201"/>
        <v>34.601016998291016</v>
      </c>
      <c r="AE271" s="13">
        <f t="shared" si="202"/>
        <v>63.9230028999064</v>
      </c>
      <c r="AG271">
        <f t="shared" si="150"/>
        <v>2002</v>
      </c>
      <c r="AH271">
        <f t="shared" si="151"/>
        <v>0</v>
      </c>
      <c r="AI271" s="76" t="s">
        <v>97</v>
      </c>
      <c r="AJ271" s="2">
        <f t="shared" si="152"/>
        <v>33.48169055964334</v>
      </c>
    </row>
    <row r="272" spans="1:36" x14ac:dyDescent="0.2">
      <c r="A272" s="61">
        <v>37377</v>
      </c>
      <c r="B272" s="74">
        <v>7.2299604415893555</v>
      </c>
      <c r="C272" s="58">
        <v>42.112387985681401</v>
      </c>
      <c r="F272" s="2">
        <f t="shared" si="178"/>
        <v>666.77263393243788</v>
      </c>
      <c r="G272" s="2">
        <f t="shared" si="179"/>
        <v>0.65937445329961974</v>
      </c>
      <c r="H272" s="2">
        <f t="shared" si="180"/>
        <v>645.37846317251012</v>
      </c>
      <c r="I272" s="2">
        <f t="shared" si="181"/>
        <v>640.01595320722458</v>
      </c>
      <c r="J272" s="2">
        <f t="shared" si="182"/>
        <v>5.3625099652855397</v>
      </c>
      <c r="K272" s="2">
        <f t="shared" si="183"/>
        <v>6.0218844185851594</v>
      </c>
      <c r="L272" s="2">
        <f t="shared" si="184"/>
        <v>20.761632663956341</v>
      </c>
      <c r="M272" s="2">
        <f t="shared" si="185"/>
        <v>-4.1250877531083496</v>
      </c>
      <c r="N272" s="2">
        <f t="shared" si="186"/>
        <v>16.636544910847991</v>
      </c>
      <c r="O272" s="2">
        <f t="shared" si="187"/>
        <v>13.025022145923806</v>
      </c>
      <c r="P272" s="2">
        <f t="shared" si="188"/>
        <v>3.6115227649241848</v>
      </c>
      <c r="Q272">
        <f t="shared" si="149"/>
        <v>25.190371285346188</v>
      </c>
      <c r="R272" s="13">
        <f t="shared" si="189"/>
        <v>0</v>
      </c>
      <c r="S272" s="13">
        <f t="shared" si="190"/>
        <v>0</v>
      </c>
      <c r="T272" s="13" t="e">
        <f t="shared" ca="1" si="191"/>
        <v>#VALUE!</v>
      </c>
      <c r="U272" s="13">
        <f t="shared" si="192"/>
        <v>3.6115227649241848</v>
      </c>
      <c r="V272" s="13">
        <f t="shared" si="193"/>
        <v>1.9004006853619542</v>
      </c>
      <c r="W272" s="13" t="e">
        <f t="shared" ca="1" si="194"/>
        <v>#VALUE!</v>
      </c>
      <c r="X272" s="13">
        <f t="shared" si="195"/>
        <v>13.043096681565629</v>
      </c>
      <c r="Y272" s="13">
        <f t="shared" si="196"/>
        <v>3.6115227649241852</v>
      </c>
      <c r="Z272" s="13" t="e">
        <f t="shared" ca="1" si="197"/>
        <v>#VALUE!</v>
      </c>
      <c r="AA272" s="13" t="e">
        <f t="shared" ca="1" si="198"/>
        <v>#VALUE!</v>
      </c>
      <c r="AB272" s="13" t="e">
        <f t="shared" ca="1" si="199"/>
        <v>#VALUE!</v>
      </c>
      <c r="AC272" s="13" t="e">
        <f t="shared" ca="1" si="200"/>
        <v>#VALUE!</v>
      </c>
      <c r="AD272" s="13">
        <f t="shared" si="201"/>
        <v>7.2299604415893555</v>
      </c>
      <c r="AE272" s="13">
        <f t="shared" si="202"/>
        <v>42.112387985681401</v>
      </c>
      <c r="AG272">
        <f t="shared" si="150"/>
        <v>2002</v>
      </c>
      <c r="AH272">
        <f t="shared" si="151"/>
        <v>0</v>
      </c>
      <c r="AI272" s="76" t="s">
        <v>97</v>
      </c>
      <c r="AJ272" s="2">
        <f t="shared" si="152"/>
        <v>25.190371285346188</v>
      </c>
    </row>
    <row r="273" spans="1:36" x14ac:dyDescent="0.2">
      <c r="A273" s="61">
        <v>37408</v>
      </c>
      <c r="B273" s="74">
        <v>1.4870767593383789</v>
      </c>
      <c r="C273" s="58">
        <v>19.804913364307101</v>
      </c>
      <c r="F273" s="2">
        <f t="shared" si="178"/>
        <v>641.37656683627392</v>
      </c>
      <c r="G273" s="2">
        <f t="shared" si="179"/>
        <v>0.12646313028903933</v>
      </c>
      <c r="H273" s="2">
        <f t="shared" si="180"/>
        <v>631.56405441315803</v>
      </c>
      <c r="I273" s="2">
        <f t="shared" si="181"/>
        <v>626.64103822537231</v>
      </c>
      <c r="J273" s="2">
        <f t="shared" si="182"/>
        <v>4.9230161877857199</v>
      </c>
      <c r="K273" s="2">
        <f t="shared" si="183"/>
        <v>5.0494793180747592</v>
      </c>
      <c r="L273" s="2">
        <f t="shared" si="184"/>
        <v>18.074501463998565</v>
      </c>
      <c r="M273" s="2">
        <f t="shared" si="185"/>
        <v>-3.5911869668187961</v>
      </c>
      <c r="N273" s="2">
        <f t="shared" si="186"/>
        <v>14.483314497179769</v>
      </c>
      <c r="O273" s="2">
        <f t="shared" si="187"/>
        <v>11.667027383209295</v>
      </c>
      <c r="P273" s="2">
        <f t="shared" si="188"/>
        <v>2.8162871139704748</v>
      </c>
      <c r="Q273">
        <f t="shared" si="149"/>
        <v>19.643602619944062</v>
      </c>
      <c r="R273" s="13">
        <f t="shared" si="189"/>
        <v>0</v>
      </c>
      <c r="S273" s="13">
        <f t="shared" si="190"/>
        <v>0</v>
      </c>
      <c r="T273" s="13" t="e">
        <f t="shared" ca="1" si="191"/>
        <v>#VALUE!</v>
      </c>
      <c r="U273" s="13">
        <f t="shared" si="192"/>
        <v>2.8162871139704748</v>
      </c>
      <c r="V273" s="13">
        <f t="shared" si="193"/>
        <v>1.6781797025260659</v>
      </c>
      <c r="W273" s="13" t="e">
        <f t="shared" ca="1" si="194"/>
        <v>#VALUE!</v>
      </c>
      <c r="X273" s="13">
        <f t="shared" si="195"/>
        <v>7.9314731083161458</v>
      </c>
      <c r="Y273" s="13">
        <f t="shared" si="196"/>
        <v>2.8162871139704748</v>
      </c>
      <c r="Z273" s="13" t="e">
        <f t="shared" ca="1" si="197"/>
        <v>#VALUE!</v>
      </c>
      <c r="AA273" s="13" t="e">
        <f t="shared" ca="1" si="198"/>
        <v>#VALUE!</v>
      </c>
      <c r="AB273" s="13" t="e">
        <f t="shared" ca="1" si="199"/>
        <v>#VALUE!</v>
      </c>
      <c r="AC273" s="13" t="e">
        <f t="shared" ca="1" si="200"/>
        <v>#VALUE!</v>
      </c>
      <c r="AD273" s="13">
        <f t="shared" si="201"/>
        <v>1.4870767593383789</v>
      </c>
      <c r="AE273" s="13">
        <f t="shared" si="202"/>
        <v>19.804913364307101</v>
      </c>
      <c r="AG273">
        <f t="shared" si="150"/>
        <v>2002</v>
      </c>
      <c r="AH273">
        <f t="shared" si="151"/>
        <v>0</v>
      </c>
      <c r="AI273" s="76" t="s">
        <v>97</v>
      </c>
      <c r="AJ273" s="2">
        <f t="shared" si="152"/>
        <v>19.643602619944062</v>
      </c>
    </row>
    <row r="274" spans="1:36" x14ac:dyDescent="0.2">
      <c r="A274" s="61">
        <v>37438</v>
      </c>
      <c r="B274" s="74">
        <v>0.11885174363851547</v>
      </c>
      <c r="C274" s="58">
        <v>20.726248915428901</v>
      </c>
      <c r="F274" s="2">
        <f t="shared" si="178"/>
        <v>626.75021956029605</v>
      </c>
      <c r="G274" s="2">
        <f t="shared" si="179"/>
        <v>9.6704087147827522E-3</v>
      </c>
      <c r="H274" s="2">
        <f t="shared" si="180"/>
        <v>616.67991823567684</v>
      </c>
      <c r="I274" s="2">
        <f t="shared" si="181"/>
        <v>612.20003930117059</v>
      </c>
      <c r="J274" s="2">
        <f t="shared" si="182"/>
        <v>4.479878934506246</v>
      </c>
      <c r="K274" s="2">
        <f t="shared" si="183"/>
        <v>4.4895493432210287</v>
      </c>
      <c r="L274" s="2">
        <f t="shared" si="184"/>
        <v>16.156576726430323</v>
      </c>
      <c r="M274" s="2">
        <f t="shared" si="185"/>
        <v>-3.210118292000105</v>
      </c>
      <c r="N274" s="2">
        <f t="shared" si="186"/>
        <v>12.946458434430218</v>
      </c>
      <c r="O274" s="2">
        <f t="shared" si="187"/>
        <v>10.648735013832759</v>
      </c>
      <c r="P274" s="2">
        <f t="shared" si="188"/>
        <v>2.2977234205974586</v>
      </c>
      <c r="Q274">
        <f t="shared" si="149"/>
        <v>16.026620858667272</v>
      </c>
      <c r="R274" s="13">
        <f t="shared" si="189"/>
        <v>0</v>
      </c>
      <c r="S274" s="13">
        <f t="shared" si="190"/>
        <v>0</v>
      </c>
      <c r="T274" s="13" t="e">
        <f t="shared" ca="1" si="191"/>
        <v>#VALUE!</v>
      </c>
      <c r="U274" s="13">
        <f t="shared" si="192"/>
        <v>2.2977234205974586</v>
      </c>
      <c r="V274" s="13">
        <f t="shared" si="193"/>
        <v>1.5158243369854763</v>
      </c>
      <c r="W274" s="13" t="e">
        <f t="shared" ca="1" si="194"/>
        <v>#VALUE!</v>
      </c>
      <c r="X274" s="13">
        <f t="shared" si="195"/>
        <v>5.2795329175620855</v>
      </c>
      <c r="Y274" s="13">
        <f t="shared" si="196"/>
        <v>2.2977234205974586</v>
      </c>
      <c r="Z274" s="13" t="e">
        <f t="shared" ca="1" si="197"/>
        <v>#VALUE!</v>
      </c>
      <c r="AA274" s="13" t="e">
        <f t="shared" ca="1" si="198"/>
        <v>#VALUE!</v>
      </c>
      <c r="AB274" s="13" t="e">
        <f t="shared" ca="1" si="199"/>
        <v>#VALUE!</v>
      </c>
      <c r="AC274" s="13" t="e">
        <f t="shared" ca="1" si="200"/>
        <v>#VALUE!</v>
      </c>
      <c r="AD274" s="13">
        <f t="shared" si="201"/>
        <v>0.11885174363851547</v>
      </c>
      <c r="AE274" s="13">
        <f t="shared" si="202"/>
        <v>20.726248915428901</v>
      </c>
      <c r="AG274">
        <f t="shared" si="150"/>
        <v>2002</v>
      </c>
      <c r="AH274">
        <f t="shared" si="151"/>
        <v>0</v>
      </c>
      <c r="AI274" s="76" t="s">
        <v>97</v>
      </c>
      <c r="AJ274" s="2">
        <f t="shared" si="152"/>
        <v>16.026620858667272</v>
      </c>
    </row>
    <row r="275" spans="1:36" x14ac:dyDescent="0.2">
      <c r="A275" s="61">
        <v>37469</v>
      </c>
      <c r="B275" s="74">
        <v>0</v>
      </c>
      <c r="C275" s="58">
        <v>18.3681263451764</v>
      </c>
      <c r="F275" s="2">
        <f t="shared" si="178"/>
        <v>612.20003930117059</v>
      </c>
      <c r="G275" s="2">
        <f t="shared" si="179"/>
        <v>0</v>
      </c>
      <c r="H275" s="2">
        <f t="shared" si="180"/>
        <v>603.44275455527759</v>
      </c>
      <c r="I275" s="2">
        <f t="shared" si="181"/>
        <v>599.33156644930784</v>
      </c>
      <c r="J275" s="2">
        <f t="shared" si="182"/>
        <v>4.1111881059697453</v>
      </c>
      <c r="K275" s="2">
        <f t="shared" si="183"/>
        <v>4.1111881059697453</v>
      </c>
      <c r="L275" s="2">
        <f t="shared" si="184"/>
        <v>14.759923119802504</v>
      </c>
      <c r="M275" s="2">
        <f t="shared" si="185"/>
        <v>-2.9326199477568275</v>
      </c>
      <c r="N275" s="2">
        <f t="shared" si="186"/>
        <v>11.827303172045676</v>
      </c>
      <c r="O275" s="2">
        <f t="shared" si="187"/>
        <v>9.879783299436518</v>
      </c>
      <c r="P275" s="2">
        <f t="shared" si="188"/>
        <v>1.9475198726091572</v>
      </c>
      <c r="Q275">
        <f t="shared" si="149"/>
        <v>13.58395111144887</v>
      </c>
      <c r="R275" s="13">
        <f t="shared" si="189"/>
        <v>0</v>
      </c>
      <c r="S275" s="13">
        <f t="shared" si="190"/>
        <v>0</v>
      </c>
      <c r="T275" s="13" t="e">
        <f t="shared" ca="1" si="191"/>
        <v>#VALUE!</v>
      </c>
      <c r="U275" s="13">
        <f t="shared" si="192"/>
        <v>1.9475198726091572</v>
      </c>
      <c r="V275" s="13">
        <f t="shared" si="193"/>
        <v>1.3955356937782555</v>
      </c>
      <c r="W275" s="13" t="e">
        <f t="shared" ca="1" si="194"/>
        <v>#VALUE!</v>
      </c>
      <c r="X275" s="13">
        <f t="shared" si="195"/>
        <v>3.7928336542075876</v>
      </c>
      <c r="Y275" s="13">
        <f t="shared" si="196"/>
        <v>1.9475198726091569</v>
      </c>
      <c r="Z275" s="13" t="e">
        <f t="shared" ca="1" si="197"/>
        <v>#VALUE!</v>
      </c>
      <c r="AA275" s="13" t="e">
        <f t="shared" ca="1" si="198"/>
        <v>#VALUE!</v>
      </c>
      <c r="AB275" s="13" t="e">
        <f t="shared" ca="1" si="199"/>
        <v>#VALUE!</v>
      </c>
      <c r="AC275" s="13" t="e">
        <f t="shared" ca="1" si="200"/>
        <v>#VALUE!</v>
      </c>
      <c r="AD275" s="13">
        <f t="shared" si="201"/>
        <v>0</v>
      </c>
      <c r="AE275" s="13">
        <f t="shared" si="202"/>
        <v>18.3681263451764</v>
      </c>
      <c r="AG275">
        <f t="shared" si="150"/>
        <v>2002</v>
      </c>
      <c r="AH275">
        <f t="shared" si="151"/>
        <v>0</v>
      </c>
      <c r="AI275" s="76" t="s">
        <v>97</v>
      </c>
      <c r="AJ275" s="2">
        <f t="shared" si="152"/>
        <v>13.58395111144887</v>
      </c>
    </row>
    <row r="276" spans="1:36" x14ac:dyDescent="0.2">
      <c r="A276" s="61">
        <v>37500</v>
      </c>
      <c r="B276" s="74">
        <v>0.31652489304542542</v>
      </c>
      <c r="C276" s="58">
        <v>13.922559285405001</v>
      </c>
      <c r="F276" s="2">
        <f t="shared" si="178"/>
        <v>599.62452564000853</v>
      </c>
      <c r="G276" s="2">
        <f t="shared" si="179"/>
        <v>2.3565702344740203E-2</v>
      </c>
      <c r="H276" s="2">
        <f t="shared" si="180"/>
        <v>593.09215831973461</v>
      </c>
      <c r="I276" s="2">
        <f t="shared" si="181"/>
        <v>589.25323126977253</v>
      </c>
      <c r="J276" s="2">
        <f t="shared" si="182"/>
        <v>3.8389270499620807</v>
      </c>
      <c r="K276" s="2">
        <f t="shared" si="183"/>
        <v>3.8624927523068209</v>
      </c>
      <c r="L276" s="2">
        <f t="shared" si="184"/>
        <v>13.742276051743339</v>
      </c>
      <c r="M276" s="2">
        <f t="shared" si="185"/>
        <v>-2.7304256634544517</v>
      </c>
      <c r="N276" s="2">
        <f t="shared" si="186"/>
        <v>11.011850388288886</v>
      </c>
      <c r="O276" s="2">
        <f t="shared" si="187"/>
        <v>9.3042361195293708</v>
      </c>
      <c r="P276" s="2">
        <f t="shared" si="188"/>
        <v>1.7076142687595162</v>
      </c>
      <c r="Q276">
        <f t="shared" si="149"/>
        <v>11.910609524597625</v>
      </c>
      <c r="R276" s="13">
        <f t="shared" si="189"/>
        <v>0</v>
      </c>
      <c r="S276" s="13">
        <f t="shared" si="190"/>
        <v>0</v>
      </c>
      <c r="T276" s="13" t="e">
        <f t="shared" ca="1" si="191"/>
        <v>#VALUE!</v>
      </c>
      <c r="U276" s="13">
        <f t="shared" si="192"/>
        <v>1.7076142687595162</v>
      </c>
      <c r="V276" s="13">
        <f t="shared" si="193"/>
        <v>1.3067571575313892</v>
      </c>
      <c r="W276" s="13" t="e">
        <f t="shared" ca="1" si="194"/>
        <v>#VALUE!</v>
      </c>
      <c r="X276" s="13">
        <f t="shared" si="195"/>
        <v>2.915946490871097</v>
      </c>
      <c r="Y276" s="13">
        <f t="shared" si="196"/>
        <v>1.7076142687595159</v>
      </c>
      <c r="Z276" s="13" t="e">
        <f t="shared" ca="1" si="197"/>
        <v>#VALUE!</v>
      </c>
      <c r="AA276" s="13" t="e">
        <f t="shared" ca="1" si="198"/>
        <v>#VALUE!</v>
      </c>
      <c r="AB276" s="13" t="e">
        <f t="shared" ca="1" si="199"/>
        <v>#VALUE!</v>
      </c>
      <c r="AC276" s="13" t="e">
        <f t="shared" ca="1" si="200"/>
        <v>#VALUE!</v>
      </c>
      <c r="AD276" s="13">
        <f t="shared" si="201"/>
        <v>0.31652489304542542</v>
      </c>
      <c r="AE276" s="13">
        <f t="shared" si="202"/>
        <v>13.922559285405001</v>
      </c>
      <c r="AG276">
        <f t="shared" si="150"/>
        <v>2002</v>
      </c>
      <c r="AH276">
        <f t="shared" si="151"/>
        <v>0</v>
      </c>
      <c r="AI276" s="76" t="s">
        <v>97</v>
      </c>
      <c r="AJ276" s="2">
        <f t="shared" si="152"/>
        <v>11.910609524597625</v>
      </c>
    </row>
    <row r="277" spans="1:36" x14ac:dyDescent="0.2">
      <c r="A277" s="61">
        <v>37530</v>
      </c>
      <c r="B277" s="74">
        <v>12.84117317199707</v>
      </c>
      <c r="C277" s="58">
        <v>11.166592905109599</v>
      </c>
      <c r="F277" s="2">
        <f t="shared" si="178"/>
        <v>601.15190894580576</v>
      </c>
      <c r="G277" s="2">
        <f t="shared" si="179"/>
        <v>0.94249549596383986</v>
      </c>
      <c r="H277" s="2">
        <f t="shared" si="180"/>
        <v>595.89657589827937</v>
      </c>
      <c r="I277" s="2">
        <f t="shared" si="181"/>
        <v>591.98524178193372</v>
      </c>
      <c r="J277" s="2">
        <f t="shared" si="182"/>
        <v>3.9113341163456425</v>
      </c>
      <c r="K277" s="2">
        <f t="shared" si="183"/>
        <v>4.8538296123094824</v>
      </c>
      <c r="L277" s="2">
        <f t="shared" si="184"/>
        <v>14.158065731838853</v>
      </c>
      <c r="M277" s="2">
        <f t="shared" si="185"/>
        <v>-2.8130380930736552</v>
      </c>
      <c r="N277" s="2">
        <f t="shared" si="186"/>
        <v>11.345027638765199</v>
      </c>
      <c r="O277" s="2">
        <f t="shared" si="187"/>
        <v>9.5409824742439913</v>
      </c>
      <c r="P277" s="2">
        <f t="shared" si="188"/>
        <v>1.8040451645212074</v>
      </c>
      <c r="Q277">
        <f t="shared" si="149"/>
        <v>12.583215022535422</v>
      </c>
      <c r="R277" s="13">
        <f t="shared" si="189"/>
        <v>0</v>
      </c>
      <c r="S277" s="13">
        <f t="shared" si="190"/>
        <v>0</v>
      </c>
      <c r="T277" s="13" t="e">
        <f t="shared" ca="1" si="191"/>
        <v>#VALUE!</v>
      </c>
      <c r="U277" s="13">
        <f t="shared" si="192"/>
        <v>1.8040451645212074</v>
      </c>
      <c r="V277" s="13">
        <f t="shared" si="193"/>
        <v>1.3431474842775857</v>
      </c>
      <c r="W277" s="13" t="e">
        <f t="shared" ca="1" si="194"/>
        <v>#VALUE!</v>
      </c>
      <c r="X277" s="13">
        <f t="shared" si="195"/>
        <v>3.2545789556323506</v>
      </c>
      <c r="Y277" s="13">
        <f t="shared" si="196"/>
        <v>1.8040451645212072</v>
      </c>
      <c r="Z277" s="13" t="e">
        <f t="shared" ca="1" si="197"/>
        <v>#VALUE!</v>
      </c>
      <c r="AA277" s="13" t="e">
        <f t="shared" ca="1" si="198"/>
        <v>#VALUE!</v>
      </c>
      <c r="AB277" s="13" t="e">
        <f t="shared" ca="1" si="199"/>
        <v>#VALUE!</v>
      </c>
      <c r="AC277" s="13" t="e">
        <f t="shared" ca="1" si="200"/>
        <v>#VALUE!</v>
      </c>
      <c r="AD277" s="13">
        <f t="shared" si="201"/>
        <v>12.84117317199707</v>
      </c>
      <c r="AE277" s="13">
        <f t="shared" si="202"/>
        <v>11.166592905109599</v>
      </c>
      <c r="AG277">
        <f t="shared" si="150"/>
        <v>2002</v>
      </c>
      <c r="AH277">
        <f t="shared" si="151"/>
        <v>1</v>
      </c>
      <c r="AI277" s="76" t="s">
        <v>97</v>
      </c>
      <c r="AJ277" s="2">
        <f t="shared" si="152"/>
        <v>12.583215022535422</v>
      </c>
    </row>
    <row r="278" spans="1:36" x14ac:dyDescent="0.2">
      <c r="A278" s="61">
        <v>37561</v>
      </c>
      <c r="B278" s="74">
        <v>35.28533935546875</v>
      </c>
      <c r="C278" s="58">
        <v>17.785921509445199</v>
      </c>
      <c r="F278" s="2">
        <f t="shared" si="178"/>
        <v>624.56501199654099</v>
      </c>
      <c r="G278" s="2">
        <f t="shared" si="179"/>
        <v>2.7055691408614848</v>
      </c>
      <c r="H278" s="2">
        <f t="shared" si="180"/>
        <v>615.94027541883463</v>
      </c>
      <c r="I278" s="2">
        <f t="shared" si="181"/>
        <v>611.48161873859772</v>
      </c>
      <c r="J278" s="2">
        <f t="shared" si="182"/>
        <v>4.4586566802369134</v>
      </c>
      <c r="K278" s="2">
        <f t="shared" si="183"/>
        <v>7.1642258210983982</v>
      </c>
      <c r="L278" s="2">
        <f t="shared" si="184"/>
        <v>16.705208295342388</v>
      </c>
      <c r="M278" s="2">
        <f t="shared" si="185"/>
        <v>-3.3191248139109164</v>
      </c>
      <c r="N278" s="2">
        <f t="shared" si="186"/>
        <v>13.386083481431472</v>
      </c>
      <c r="O278" s="2">
        <f t="shared" si="187"/>
        <v>10.944377609265786</v>
      </c>
      <c r="P278" s="2">
        <f t="shared" si="188"/>
        <v>2.4417058721656866</v>
      </c>
      <c r="Q278">
        <f t="shared" si="149"/>
        <v>17.030898458355662</v>
      </c>
      <c r="R278" s="13">
        <f t="shared" si="189"/>
        <v>0</v>
      </c>
      <c r="S278" s="13">
        <f t="shared" si="190"/>
        <v>0</v>
      </c>
      <c r="T278" s="13" t="e">
        <f t="shared" ca="1" si="191"/>
        <v>#VALUE!</v>
      </c>
      <c r="U278" s="13">
        <f t="shared" si="192"/>
        <v>2.4417058721656866</v>
      </c>
      <c r="V278" s="13">
        <f t="shared" si="193"/>
        <v>1.562595876151504</v>
      </c>
      <c r="W278" s="13" t="e">
        <f t="shared" ca="1" si="194"/>
        <v>#VALUE!</v>
      </c>
      <c r="X278" s="13">
        <f t="shared" si="195"/>
        <v>5.9619275661683959</v>
      </c>
      <c r="Y278" s="13">
        <f t="shared" si="196"/>
        <v>2.4417058721656861</v>
      </c>
      <c r="Z278" s="13" t="e">
        <f t="shared" ca="1" si="197"/>
        <v>#VALUE!</v>
      </c>
      <c r="AA278" s="13" t="e">
        <f t="shared" ca="1" si="198"/>
        <v>#VALUE!</v>
      </c>
      <c r="AB278" s="13" t="e">
        <f t="shared" ca="1" si="199"/>
        <v>#VALUE!</v>
      </c>
      <c r="AC278" s="13" t="e">
        <f t="shared" ca="1" si="200"/>
        <v>#VALUE!</v>
      </c>
      <c r="AD278" s="13">
        <f t="shared" si="201"/>
        <v>35.28533935546875</v>
      </c>
      <c r="AE278" s="13">
        <f t="shared" si="202"/>
        <v>17.785921509445199</v>
      </c>
      <c r="AG278">
        <f t="shared" si="150"/>
        <v>2002</v>
      </c>
      <c r="AH278">
        <f t="shared" si="151"/>
        <v>1</v>
      </c>
      <c r="AI278" s="76" t="s">
        <v>97</v>
      </c>
      <c r="AJ278" s="2">
        <f t="shared" si="152"/>
        <v>17.030898458355662</v>
      </c>
    </row>
    <row r="279" spans="1:36" x14ac:dyDescent="0.2">
      <c r="A279" s="61">
        <v>37591</v>
      </c>
      <c r="B279" s="74">
        <v>86.151679992675781</v>
      </c>
      <c r="C279" s="58">
        <v>10.910185320195801</v>
      </c>
      <c r="F279" s="2">
        <f t="shared" si="178"/>
        <v>690.06187976360479</v>
      </c>
      <c r="G279" s="2">
        <f t="shared" si="179"/>
        <v>7.5714189676687056</v>
      </c>
      <c r="H279" s="2">
        <f t="shared" si="180"/>
        <v>684.3043289028675</v>
      </c>
      <c r="I279" s="2">
        <f t="shared" si="181"/>
        <v>677.54767468513387</v>
      </c>
      <c r="J279" s="2">
        <f t="shared" si="182"/>
        <v>6.756654217733626</v>
      </c>
      <c r="K279" s="2">
        <f t="shared" si="183"/>
        <v>14.328073185402332</v>
      </c>
      <c r="L279" s="2">
        <f t="shared" si="184"/>
        <v>25.272450794668117</v>
      </c>
      <c r="M279" s="2">
        <f t="shared" si="185"/>
        <v>-5.0213332906667816</v>
      </c>
      <c r="N279" s="2">
        <f t="shared" si="186"/>
        <v>20.251117504001336</v>
      </c>
      <c r="O279" s="2">
        <f t="shared" si="187"/>
        <v>15.140811592804258</v>
      </c>
      <c r="P279" s="2">
        <f t="shared" si="188"/>
        <v>5.1103059111970772</v>
      </c>
      <c r="Q279">
        <f t="shared" si="149"/>
        <v>35.644383730599614</v>
      </c>
      <c r="R279" s="13">
        <f t="shared" si="189"/>
        <v>0</v>
      </c>
      <c r="S279" s="13">
        <f t="shared" si="190"/>
        <v>0</v>
      </c>
      <c r="T279" s="13" t="e">
        <f t="shared" ca="1" si="191"/>
        <v>#VALUE!</v>
      </c>
      <c r="U279" s="13">
        <f t="shared" si="192"/>
        <v>5.1103059111970772</v>
      </c>
      <c r="V279" s="13">
        <f t="shared" si="193"/>
        <v>2.2605985736519161</v>
      </c>
      <c r="W279" s="13" t="e">
        <f t="shared" ca="1" si="194"/>
        <v>#VALUE!</v>
      </c>
      <c r="X279" s="13">
        <f t="shared" si="195"/>
        <v>26.115226506015791</v>
      </c>
      <c r="Y279" s="13">
        <f t="shared" si="196"/>
        <v>5.1103059111970772</v>
      </c>
      <c r="Z279" s="13" t="e">
        <f t="shared" ca="1" si="197"/>
        <v>#VALUE!</v>
      </c>
      <c r="AA279" s="13" t="e">
        <f t="shared" ca="1" si="198"/>
        <v>#VALUE!</v>
      </c>
      <c r="AB279" s="13" t="e">
        <f t="shared" ca="1" si="199"/>
        <v>#VALUE!</v>
      </c>
      <c r="AC279" s="13" t="e">
        <f t="shared" ca="1" si="200"/>
        <v>#VALUE!</v>
      </c>
      <c r="AD279" s="13">
        <f t="shared" si="201"/>
        <v>86.151679992675781</v>
      </c>
      <c r="AE279" s="13">
        <f t="shared" si="202"/>
        <v>10.910185320195801</v>
      </c>
      <c r="AG279">
        <f t="shared" si="150"/>
        <v>2002</v>
      </c>
      <c r="AH279">
        <f t="shared" si="151"/>
        <v>1</v>
      </c>
      <c r="AI279" s="76" t="s">
        <v>97</v>
      </c>
      <c r="AJ279" s="2">
        <f t="shared" si="152"/>
        <v>35.644383730599614</v>
      </c>
    </row>
    <row r="280" spans="1:36" x14ac:dyDescent="0.2">
      <c r="A280" s="61">
        <v>37622</v>
      </c>
      <c r="B280" s="74">
        <v>38.203838348388672</v>
      </c>
      <c r="C280" s="58">
        <v>18.1705701422601</v>
      </c>
      <c r="F280" s="2">
        <f t="shared" si="178"/>
        <v>711.93027329996062</v>
      </c>
      <c r="G280" s="2">
        <f t="shared" si="179"/>
        <v>3.8212397335619244</v>
      </c>
      <c r="H280" s="2">
        <f t="shared" si="180"/>
        <v>702.11728523793272</v>
      </c>
      <c r="I280" s="2">
        <f t="shared" si="181"/>
        <v>694.64090971003202</v>
      </c>
      <c r="J280" s="2">
        <f t="shared" si="182"/>
        <v>7.4763755279007</v>
      </c>
      <c r="K280" s="2">
        <f t="shared" si="183"/>
        <v>11.297615261462624</v>
      </c>
      <c r="L280" s="2">
        <f t="shared" si="184"/>
        <v>26.438426854266883</v>
      </c>
      <c r="M280" s="2">
        <f t="shared" si="185"/>
        <v>-5.2529987690864273</v>
      </c>
      <c r="N280" s="2">
        <f t="shared" si="186"/>
        <v>21.185428085180455</v>
      </c>
      <c r="O280" s="2">
        <f t="shared" si="187"/>
        <v>15.657066977304735</v>
      </c>
      <c r="P280" s="2">
        <f t="shared" si="188"/>
        <v>5.5283611078757193</v>
      </c>
      <c r="Q280">
        <f t="shared" si="149"/>
        <v>38.560318727433142</v>
      </c>
      <c r="R280" s="13">
        <f t="shared" si="189"/>
        <v>0</v>
      </c>
      <c r="S280" s="13">
        <f t="shared" si="190"/>
        <v>0</v>
      </c>
      <c r="T280" s="13" t="e">
        <f t="shared" ca="1" si="191"/>
        <v>#VALUE!</v>
      </c>
      <c r="U280" s="13">
        <f t="shared" si="192"/>
        <v>5.5283611078757193</v>
      </c>
      <c r="V280" s="13">
        <f t="shared" si="193"/>
        <v>2.3512467135278934</v>
      </c>
      <c r="W280" s="13" t="e">
        <f t="shared" ca="1" si="194"/>
        <v>#VALUE!</v>
      </c>
      <c r="X280" s="13">
        <f t="shared" si="195"/>
        <v>30.56277653907285</v>
      </c>
      <c r="Y280" s="13">
        <f t="shared" si="196"/>
        <v>5.5283611078757193</v>
      </c>
      <c r="Z280" s="13" t="e">
        <f t="shared" ca="1" si="197"/>
        <v>#VALUE!</v>
      </c>
      <c r="AA280" s="13" t="e">
        <f t="shared" ca="1" si="198"/>
        <v>#VALUE!</v>
      </c>
      <c r="AB280" s="13" t="e">
        <f t="shared" ca="1" si="199"/>
        <v>#VALUE!</v>
      </c>
      <c r="AC280" s="13" t="e">
        <f t="shared" ca="1" si="200"/>
        <v>#VALUE!</v>
      </c>
      <c r="AD280" s="13">
        <f t="shared" si="201"/>
        <v>38.203838348388672</v>
      </c>
      <c r="AE280" s="13">
        <f t="shared" si="202"/>
        <v>18.1705701422601</v>
      </c>
      <c r="AG280">
        <f t="shared" si="150"/>
        <v>2003</v>
      </c>
      <c r="AH280">
        <f t="shared" si="151"/>
        <v>0</v>
      </c>
      <c r="AI280" s="76" t="s">
        <v>97</v>
      </c>
      <c r="AJ280" s="2">
        <f t="shared" si="152"/>
        <v>38.560318727433142</v>
      </c>
    </row>
    <row r="281" spans="1:36" x14ac:dyDescent="0.2">
      <c r="A281" s="61">
        <v>37653</v>
      </c>
      <c r="B281" s="74">
        <v>84.346206665039063</v>
      </c>
      <c r="C281" s="58">
        <v>29.301257532559202</v>
      </c>
      <c r="F281" s="2">
        <f t="shared" si="178"/>
        <v>769.60867762918838</v>
      </c>
      <c r="G281" s="2">
        <f t="shared" si="179"/>
        <v>9.3784387458827041</v>
      </c>
      <c r="H281" s="2">
        <f t="shared" si="180"/>
        <v>752.82244509643328</v>
      </c>
      <c r="I281" s="2">
        <f t="shared" si="181"/>
        <v>742.98929074834314</v>
      </c>
      <c r="J281" s="2">
        <f t="shared" si="182"/>
        <v>9.8331543480901473</v>
      </c>
      <c r="K281" s="2">
        <f t="shared" si="183"/>
        <v>19.211593093972851</v>
      </c>
      <c r="L281" s="2">
        <f t="shared" si="184"/>
        <v>34.868660071277588</v>
      </c>
      <c r="M281" s="2">
        <f t="shared" si="185"/>
        <v>-6.9279851423744345</v>
      </c>
      <c r="N281" s="2">
        <f t="shared" si="186"/>
        <v>27.940674928903153</v>
      </c>
      <c r="O281" s="2">
        <f t="shared" si="187"/>
        <v>19.063311682444223</v>
      </c>
      <c r="P281" s="2">
        <f t="shared" si="188"/>
        <v>8.8773632464589323</v>
      </c>
      <c r="Q281">
        <f t="shared" si="149"/>
        <v>61.919608644051053</v>
      </c>
      <c r="R281" s="13">
        <f t="shared" si="189"/>
        <v>0</v>
      </c>
      <c r="S281" s="13">
        <f t="shared" si="190"/>
        <v>0</v>
      </c>
      <c r="T281" s="13" t="e">
        <f t="shared" ca="1" si="191"/>
        <v>#VALUE!</v>
      </c>
      <c r="U281" s="13">
        <f t="shared" si="192"/>
        <v>8.8773632464589323</v>
      </c>
      <c r="V281" s="13">
        <f t="shared" si="193"/>
        <v>2.9794904340270891</v>
      </c>
      <c r="W281" s="13" t="e">
        <f t="shared" ca="1" si="194"/>
        <v>#VALUE!</v>
      </c>
      <c r="X281" s="13">
        <f t="shared" si="195"/>
        <v>78.807578209579873</v>
      </c>
      <c r="Y281" s="13">
        <f t="shared" si="196"/>
        <v>8.8773632464589323</v>
      </c>
      <c r="Z281" s="13" t="e">
        <f t="shared" ca="1" si="197"/>
        <v>#VALUE!</v>
      </c>
      <c r="AA281" s="13" t="e">
        <f t="shared" ca="1" si="198"/>
        <v>#VALUE!</v>
      </c>
      <c r="AB281" s="13" t="e">
        <f t="shared" ca="1" si="199"/>
        <v>#VALUE!</v>
      </c>
      <c r="AC281" s="13" t="e">
        <f t="shared" ca="1" si="200"/>
        <v>#VALUE!</v>
      </c>
      <c r="AD281" s="13">
        <f t="shared" si="201"/>
        <v>84.346206665039063</v>
      </c>
      <c r="AE281" s="13">
        <f t="shared" si="202"/>
        <v>29.301257532559202</v>
      </c>
      <c r="AG281">
        <f t="shared" si="150"/>
        <v>2003</v>
      </c>
      <c r="AH281">
        <f t="shared" si="151"/>
        <v>0</v>
      </c>
      <c r="AI281" s="76" t="s">
        <v>97</v>
      </c>
      <c r="AJ281" s="2">
        <f t="shared" si="152"/>
        <v>61.919608644051053</v>
      </c>
    </row>
    <row r="282" spans="1:36" x14ac:dyDescent="0.2">
      <c r="A282" s="61">
        <v>37681</v>
      </c>
      <c r="B282" s="74">
        <v>84.644172668457031</v>
      </c>
      <c r="C282" s="58">
        <v>50.342638791770099</v>
      </c>
      <c r="F282" s="2">
        <f t="shared" si="178"/>
        <v>816.95292816762674</v>
      </c>
      <c r="G282" s="2">
        <f t="shared" si="179"/>
        <v>10.680535249173431</v>
      </c>
      <c r="H282" s="2">
        <f t="shared" si="180"/>
        <v>786.91217720952386</v>
      </c>
      <c r="I282" s="2">
        <f t="shared" si="181"/>
        <v>775.21628126469329</v>
      </c>
      <c r="J282" s="2">
        <f t="shared" si="182"/>
        <v>11.695895944830568</v>
      </c>
      <c r="K282" s="2">
        <f t="shared" si="183"/>
        <v>22.376431194003999</v>
      </c>
      <c r="L282" s="2">
        <f t="shared" si="184"/>
        <v>41.439742876448221</v>
      </c>
      <c r="M282" s="2">
        <f t="shared" si="185"/>
        <v>-8.233580595439582</v>
      </c>
      <c r="N282" s="2">
        <f t="shared" si="186"/>
        <v>33.206162281008638</v>
      </c>
      <c r="O282" s="2">
        <f t="shared" si="187"/>
        <v>21.375944337818492</v>
      </c>
      <c r="P282" s="2">
        <f t="shared" si="188"/>
        <v>11.830217943190146</v>
      </c>
      <c r="Q282">
        <f t="shared" si="149"/>
        <v>82.515770153751262</v>
      </c>
      <c r="R282" s="13">
        <f t="shared" si="189"/>
        <v>0</v>
      </c>
      <c r="S282" s="13">
        <f t="shared" si="190"/>
        <v>0</v>
      </c>
      <c r="T282" s="13" t="e">
        <f t="shared" ca="1" si="191"/>
        <v>#VALUE!</v>
      </c>
      <c r="U282" s="13">
        <f t="shared" si="192"/>
        <v>11.830217943190146</v>
      </c>
      <c r="V282" s="13">
        <f t="shared" si="193"/>
        <v>3.4395083868468972</v>
      </c>
      <c r="W282" s="13" t="e">
        <f t="shared" ca="1" si="194"/>
        <v>#VALUE!</v>
      </c>
      <c r="X282" s="13">
        <f t="shared" si="195"/>
        <v>139.95405658337808</v>
      </c>
      <c r="Y282" s="13">
        <f t="shared" si="196"/>
        <v>11.830217943190146</v>
      </c>
      <c r="Z282" s="13" t="e">
        <f t="shared" ca="1" si="197"/>
        <v>#VALUE!</v>
      </c>
      <c r="AA282" s="13" t="e">
        <f t="shared" ca="1" si="198"/>
        <v>#VALUE!</v>
      </c>
      <c r="AB282" s="13" t="e">
        <f t="shared" ca="1" si="199"/>
        <v>#VALUE!</v>
      </c>
      <c r="AC282" s="13" t="e">
        <f t="shared" ca="1" si="200"/>
        <v>#VALUE!</v>
      </c>
      <c r="AD282" s="13">
        <f t="shared" si="201"/>
        <v>84.644172668457031</v>
      </c>
      <c r="AE282" s="13">
        <f t="shared" si="202"/>
        <v>50.342638791770099</v>
      </c>
      <c r="AG282">
        <f t="shared" si="150"/>
        <v>2003</v>
      </c>
      <c r="AH282">
        <f t="shared" si="151"/>
        <v>0</v>
      </c>
      <c r="AI282" s="76" t="s">
        <v>97</v>
      </c>
      <c r="AJ282" s="2">
        <f t="shared" si="152"/>
        <v>82.515770153751262</v>
      </c>
    </row>
    <row r="283" spans="1:36" x14ac:dyDescent="0.2">
      <c r="A283" s="61">
        <v>37712</v>
      </c>
      <c r="B283" s="74">
        <v>10.189343452453613</v>
      </c>
      <c r="C283" s="58">
        <v>63.9230028999064</v>
      </c>
      <c r="F283" s="2">
        <f t="shared" si="178"/>
        <v>784.1224065441379</v>
      </c>
      <c r="G283" s="2">
        <f t="shared" si="179"/>
        <v>1.2832181730090042</v>
      </c>
      <c r="H283" s="2">
        <f t="shared" si="180"/>
        <v>747.33521445207498</v>
      </c>
      <c r="I283" s="2">
        <f t="shared" si="181"/>
        <v>737.78025958865715</v>
      </c>
      <c r="J283" s="2">
        <f t="shared" si="182"/>
        <v>9.5549548634178336</v>
      </c>
      <c r="K283" s="2">
        <f t="shared" si="183"/>
        <v>10.838173036426838</v>
      </c>
      <c r="L283" s="2">
        <f t="shared" si="184"/>
        <v>32.214117374245333</v>
      </c>
      <c r="M283" s="2">
        <f t="shared" si="185"/>
        <v>-6.4005593013113034</v>
      </c>
      <c r="N283" s="2">
        <f t="shared" si="186"/>
        <v>25.813558072934029</v>
      </c>
      <c r="O283" s="2">
        <f t="shared" si="187"/>
        <v>18.048587183154503</v>
      </c>
      <c r="P283" s="2">
        <f t="shared" si="188"/>
        <v>7.7649708897795255</v>
      </c>
      <c r="Q283">
        <f t="shared" si="149"/>
        <v>54.160671956212184</v>
      </c>
      <c r="R283" s="13">
        <f t="shared" si="189"/>
        <v>0</v>
      </c>
      <c r="S283" s="13">
        <f t="shared" si="190"/>
        <v>0</v>
      </c>
      <c r="T283" s="13" t="e">
        <f t="shared" ca="1" si="191"/>
        <v>#VALUE!</v>
      </c>
      <c r="U283" s="13">
        <f t="shared" si="192"/>
        <v>7.7649708897795255</v>
      </c>
      <c r="V283" s="13">
        <f t="shared" si="193"/>
        <v>2.7865697353160797</v>
      </c>
      <c r="W283" s="13" t="e">
        <f t="shared" ca="1" si="194"/>
        <v>#VALUE!</v>
      </c>
      <c r="X283" s="13">
        <f t="shared" si="195"/>
        <v>60.294772919123439</v>
      </c>
      <c r="Y283" s="13">
        <f t="shared" si="196"/>
        <v>7.7649708897795264</v>
      </c>
      <c r="Z283" s="13" t="e">
        <f t="shared" ca="1" si="197"/>
        <v>#VALUE!</v>
      </c>
      <c r="AA283" s="13" t="e">
        <f t="shared" ca="1" si="198"/>
        <v>#VALUE!</v>
      </c>
      <c r="AB283" s="13" t="e">
        <f t="shared" ca="1" si="199"/>
        <v>#VALUE!</v>
      </c>
      <c r="AC283" s="13" t="e">
        <f t="shared" ca="1" si="200"/>
        <v>#VALUE!</v>
      </c>
      <c r="AD283" s="13">
        <f t="shared" si="201"/>
        <v>10.189343452453613</v>
      </c>
      <c r="AE283" s="13">
        <f t="shared" si="202"/>
        <v>63.9230028999064</v>
      </c>
      <c r="AG283">
        <f t="shared" si="150"/>
        <v>2003</v>
      </c>
      <c r="AH283">
        <f t="shared" si="151"/>
        <v>0</v>
      </c>
      <c r="AI283" s="76" t="s">
        <v>97</v>
      </c>
      <c r="AJ283" s="2">
        <f t="shared" si="152"/>
        <v>54.160671956212184</v>
      </c>
    </row>
    <row r="284" spans="1:36" x14ac:dyDescent="0.2">
      <c r="A284" s="61">
        <v>37742</v>
      </c>
      <c r="B284" s="74">
        <v>2.9533722400665283</v>
      </c>
      <c r="C284" s="58">
        <v>42.112387985681401</v>
      </c>
      <c r="F284" s="2">
        <f t="shared" si="178"/>
        <v>740.39940656794613</v>
      </c>
      <c r="G284" s="2">
        <f t="shared" si="179"/>
        <v>0.33422526077754355</v>
      </c>
      <c r="H284" s="2">
        <f t="shared" si="180"/>
        <v>717.0973394320356</v>
      </c>
      <c r="I284" s="2">
        <f t="shared" si="181"/>
        <v>708.9734312639988</v>
      </c>
      <c r="J284" s="2">
        <f t="shared" si="182"/>
        <v>8.1239081680367917</v>
      </c>
      <c r="K284" s="2">
        <f t="shared" si="183"/>
        <v>8.4581334288143353</v>
      </c>
      <c r="L284" s="2">
        <f t="shared" si="184"/>
        <v>26.506720611968838</v>
      </c>
      <c r="M284" s="2">
        <f t="shared" si="185"/>
        <v>-5.2665679208034391</v>
      </c>
      <c r="N284" s="2">
        <f t="shared" si="186"/>
        <v>21.240152691165399</v>
      </c>
      <c r="O284" s="2">
        <f t="shared" si="187"/>
        <v>15.68693705333855</v>
      </c>
      <c r="P284" s="2">
        <f t="shared" si="188"/>
        <v>5.5532156378268489</v>
      </c>
      <c r="Q284">
        <f t="shared" si="149"/>
        <v>38.733679073842275</v>
      </c>
      <c r="R284" s="13">
        <f t="shared" si="189"/>
        <v>0</v>
      </c>
      <c r="S284" s="13">
        <f t="shared" si="190"/>
        <v>0</v>
      </c>
      <c r="T284" s="13" t="e">
        <f t="shared" ca="1" si="191"/>
        <v>#VALUE!</v>
      </c>
      <c r="U284" s="13">
        <f t="shared" si="192"/>
        <v>5.5532156378268489</v>
      </c>
      <c r="V284" s="13">
        <f t="shared" si="193"/>
        <v>2.3565261801700506</v>
      </c>
      <c r="W284" s="13" t="e">
        <f t="shared" ca="1" si="194"/>
        <v>#VALUE!</v>
      </c>
      <c r="X284" s="13">
        <f t="shared" si="195"/>
        <v>30.838203920204656</v>
      </c>
      <c r="Y284" s="13">
        <f t="shared" si="196"/>
        <v>5.5532156378268498</v>
      </c>
      <c r="Z284" s="13" t="e">
        <f t="shared" ca="1" si="197"/>
        <v>#VALUE!</v>
      </c>
      <c r="AA284" s="13" t="e">
        <f t="shared" ca="1" si="198"/>
        <v>#VALUE!</v>
      </c>
      <c r="AB284" s="13" t="e">
        <f t="shared" ca="1" si="199"/>
        <v>#VALUE!</v>
      </c>
      <c r="AC284" s="13" t="e">
        <f t="shared" ca="1" si="200"/>
        <v>#VALUE!</v>
      </c>
      <c r="AD284" s="13">
        <f t="shared" si="201"/>
        <v>2.9533722400665283</v>
      </c>
      <c r="AE284" s="13">
        <f t="shared" si="202"/>
        <v>42.112387985681401</v>
      </c>
      <c r="AG284">
        <f t="shared" si="150"/>
        <v>2003</v>
      </c>
      <c r="AH284">
        <f t="shared" si="151"/>
        <v>0</v>
      </c>
      <c r="AI284" s="76" t="s">
        <v>97</v>
      </c>
      <c r="AJ284" s="2">
        <f t="shared" si="152"/>
        <v>38.733679073842275</v>
      </c>
    </row>
    <row r="285" spans="1:36" x14ac:dyDescent="0.2">
      <c r="A285" s="61">
        <v>37773</v>
      </c>
      <c r="B285" s="74">
        <v>0.94835817813873291</v>
      </c>
      <c r="C285" s="58">
        <v>19.804913364307101</v>
      </c>
      <c r="F285" s="2">
        <f t="shared" si="178"/>
        <v>709.82291625322011</v>
      </c>
      <c r="G285" s="2">
        <f t="shared" si="179"/>
        <v>9.8873188917423249E-2</v>
      </c>
      <c r="H285" s="2">
        <f t="shared" si="180"/>
        <v>699.15832992462776</v>
      </c>
      <c r="I285" s="2">
        <f t="shared" si="181"/>
        <v>691.80523399416916</v>
      </c>
      <c r="J285" s="2">
        <f t="shared" si="182"/>
        <v>7.3530959304586077</v>
      </c>
      <c r="K285" s="2">
        <f t="shared" si="183"/>
        <v>7.4519691193760309</v>
      </c>
      <c r="L285" s="2">
        <f t="shared" si="184"/>
        <v>23.138906172714581</v>
      </c>
      <c r="M285" s="2">
        <f t="shared" si="185"/>
        <v>-4.5974235272496689</v>
      </c>
      <c r="N285" s="2">
        <f t="shared" si="186"/>
        <v>18.54148264546491</v>
      </c>
      <c r="O285" s="2">
        <f t="shared" si="187"/>
        <v>14.16434884161346</v>
      </c>
      <c r="P285" s="2">
        <f t="shared" si="188"/>
        <v>4.3771338038514491</v>
      </c>
      <c r="Q285">
        <f t="shared" si="149"/>
        <v>30.53050828186386</v>
      </c>
      <c r="R285" s="13">
        <f t="shared" si="189"/>
        <v>0</v>
      </c>
      <c r="S285" s="13">
        <f t="shared" si="190"/>
        <v>0</v>
      </c>
      <c r="T285" s="13" t="e">
        <f t="shared" ca="1" si="191"/>
        <v>#VALUE!</v>
      </c>
      <c r="U285" s="13">
        <f t="shared" si="192"/>
        <v>4.3771338038514491</v>
      </c>
      <c r="V285" s="13">
        <f t="shared" si="193"/>
        <v>2.0921600808378522</v>
      </c>
      <c r="W285" s="13" t="e">
        <f t="shared" ca="1" si="194"/>
        <v>#VALUE!</v>
      </c>
      <c r="X285" s="13">
        <f t="shared" si="195"/>
        <v>19.159300336819058</v>
      </c>
      <c r="Y285" s="13">
        <f t="shared" si="196"/>
        <v>4.3771338038514482</v>
      </c>
      <c r="Z285" s="13" t="e">
        <f t="shared" ca="1" si="197"/>
        <v>#VALUE!</v>
      </c>
      <c r="AA285" s="13" t="e">
        <f t="shared" ca="1" si="198"/>
        <v>#VALUE!</v>
      </c>
      <c r="AB285" s="13" t="e">
        <f t="shared" ca="1" si="199"/>
        <v>#VALUE!</v>
      </c>
      <c r="AC285" s="13" t="e">
        <f t="shared" ca="1" si="200"/>
        <v>#VALUE!</v>
      </c>
      <c r="AD285" s="13">
        <f t="shared" si="201"/>
        <v>0.94835817813873291</v>
      </c>
      <c r="AE285" s="13">
        <f t="shared" si="202"/>
        <v>19.804913364307101</v>
      </c>
      <c r="AG285">
        <f t="shared" si="150"/>
        <v>2003</v>
      </c>
      <c r="AH285">
        <f t="shared" si="151"/>
        <v>0</v>
      </c>
      <c r="AI285" s="76" t="s">
        <v>97</v>
      </c>
      <c r="AJ285" s="2">
        <f t="shared" si="152"/>
        <v>30.53050828186386</v>
      </c>
    </row>
    <row r="286" spans="1:36" x14ac:dyDescent="0.2">
      <c r="A286" s="61">
        <v>37803</v>
      </c>
      <c r="B286" s="74">
        <v>0</v>
      </c>
      <c r="C286" s="58">
        <v>20.726248915428901</v>
      </c>
      <c r="F286" s="2">
        <f t="shared" si="178"/>
        <v>691.80523399416916</v>
      </c>
      <c r="G286" s="2">
        <f t="shared" si="179"/>
        <v>0</v>
      </c>
      <c r="H286" s="2">
        <f t="shared" si="180"/>
        <v>680.87857678798343</v>
      </c>
      <c r="I286" s="2">
        <f t="shared" si="181"/>
        <v>674.2542680482718</v>
      </c>
      <c r="J286" s="2">
        <f t="shared" si="182"/>
        <v>6.6243087397116369</v>
      </c>
      <c r="K286" s="2">
        <f t="shared" si="183"/>
        <v>6.6243087397116369</v>
      </c>
      <c r="L286" s="2">
        <f t="shared" si="184"/>
        <v>20.788657581325097</v>
      </c>
      <c r="M286" s="2">
        <f t="shared" si="185"/>
        <v>-4.1304572805184048</v>
      </c>
      <c r="N286" s="2">
        <f t="shared" si="186"/>
        <v>16.658200300806691</v>
      </c>
      <c r="O286" s="2">
        <f t="shared" si="187"/>
        <v>13.0382922391394</v>
      </c>
      <c r="P286" s="2">
        <f t="shared" si="188"/>
        <v>3.619908061667291</v>
      </c>
      <c r="Q286">
        <f t="shared" si="149"/>
        <v>25.248858730129356</v>
      </c>
      <c r="R286" s="13">
        <f t="shared" si="189"/>
        <v>0</v>
      </c>
      <c r="S286" s="13">
        <f t="shared" si="190"/>
        <v>0</v>
      </c>
      <c r="T286" s="13" t="e">
        <f t="shared" ca="1" si="191"/>
        <v>#VALUE!</v>
      </c>
      <c r="U286" s="13">
        <f t="shared" si="192"/>
        <v>3.619908061667291</v>
      </c>
      <c r="V286" s="13">
        <f t="shared" si="193"/>
        <v>1.9026055980332053</v>
      </c>
      <c r="W286" s="13" t="e">
        <f t="shared" ca="1" si="194"/>
        <v>#VALUE!</v>
      </c>
      <c r="X286" s="13">
        <f t="shared" si="195"/>
        <v>13.103734374923844</v>
      </c>
      <c r="Y286" s="13">
        <f t="shared" si="196"/>
        <v>3.6199080616672905</v>
      </c>
      <c r="Z286" s="13" t="e">
        <f t="shared" ca="1" si="197"/>
        <v>#VALUE!</v>
      </c>
      <c r="AA286" s="13" t="e">
        <f t="shared" ca="1" si="198"/>
        <v>#VALUE!</v>
      </c>
      <c r="AB286" s="13" t="e">
        <f t="shared" ca="1" si="199"/>
        <v>#VALUE!</v>
      </c>
      <c r="AC286" s="13" t="e">
        <f t="shared" ca="1" si="200"/>
        <v>#VALUE!</v>
      </c>
      <c r="AD286" s="13">
        <f t="shared" si="201"/>
        <v>0</v>
      </c>
      <c r="AE286" s="13">
        <f t="shared" si="202"/>
        <v>20.726248915428901</v>
      </c>
      <c r="AG286">
        <f t="shared" si="150"/>
        <v>2003</v>
      </c>
      <c r="AH286">
        <f t="shared" si="151"/>
        <v>0</v>
      </c>
      <c r="AI286" s="76" t="s">
        <v>97</v>
      </c>
      <c r="AJ286" s="2">
        <f t="shared" si="152"/>
        <v>25.248858730129356</v>
      </c>
    </row>
    <row r="287" spans="1:36" x14ac:dyDescent="0.2">
      <c r="A287" s="61">
        <v>37834</v>
      </c>
      <c r="B287" s="74">
        <v>0</v>
      </c>
      <c r="C287" s="58">
        <v>18.3681263451764</v>
      </c>
      <c r="F287" s="2">
        <f t="shared" si="178"/>
        <v>674.2542680482718</v>
      </c>
      <c r="G287" s="2">
        <f t="shared" si="179"/>
        <v>0</v>
      </c>
      <c r="H287" s="2">
        <f t="shared" si="180"/>
        <v>664.76535196410282</v>
      </c>
      <c r="I287" s="2">
        <f t="shared" si="181"/>
        <v>658.73811887265958</v>
      </c>
      <c r="J287" s="2">
        <f t="shared" si="182"/>
        <v>6.0272330914432359</v>
      </c>
      <c r="K287" s="2">
        <f t="shared" si="183"/>
        <v>6.0272330914432359</v>
      </c>
      <c r="L287" s="2">
        <f t="shared" si="184"/>
        <v>19.065525330582638</v>
      </c>
      <c r="M287" s="2">
        <f t="shared" si="185"/>
        <v>-3.78809153984793</v>
      </c>
      <c r="N287" s="2">
        <f t="shared" si="186"/>
        <v>15.277433790734708</v>
      </c>
      <c r="O287" s="2">
        <f t="shared" si="187"/>
        <v>12.176903240249736</v>
      </c>
      <c r="P287" s="2">
        <f t="shared" si="188"/>
        <v>3.1005305504849718</v>
      </c>
      <c r="Q287">
        <f t="shared" si="149"/>
        <v>21.626200589632678</v>
      </c>
      <c r="R287" s="13">
        <f t="shared" si="189"/>
        <v>0</v>
      </c>
      <c r="S287" s="13">
        <f t="shared" si="190"/>
        <v>0</v>
      </c>
      <c r="T287" s="13" t="e">
        <f t="shared" ca="1" si="191"/>
        <v>#VALUE!</v>
      </c>
      <c r="U287" s="13">
        <f t="shared" si="192"/>
        <v>3.1005305504849718</v>
      </c>
      <c r="V287" s="13">
        <f t="shared" si="193"/>
        <v>1.7608323459333008</v>
      </c>
      <c r="W287" s="13" t="e">
        <f t="shared" ca="1" si="194"/>
        <v>#VALUE!</v>
      </c>
      <c r="X287" s="13">
        <f t="shared" si="195"/>
        <v>9.6132896944906427</v>
      </c>
      <c r="Y287" s="13">
        <f t="shared" si="196"/>
        <v>3.1005305504849718</v>
      </c>
      <c r="Z287" s="13" t="e">
        <f t="shared" ca="1" si="197"/>
        <v>#VALUE!</v>
      </c>
      <c r="AA287" s="13" t="e">
        <f t="shared" ca="1" si="198"/>
        <v>#VALUE!</v>
      </c>
      <c r="AB287" s="13" t="e">
        <f t="shared" ca="1" si="199"/>
        <v>#VALUE!</v>
      </c>
      <c r="AC287" s="13" t="e">
        <f t="shared" ca="1" si="200"/>
        <v>#VALUE!</v>
      </c>
      <c r="AD287" s="13">
        <f t="shared" si="201"/>
        <v>0</v>
      </c>
      <c r="AE287" s="13">
        <f t="shared" si="202"/>
        <v>18.3681263451764</v>
      </c>
      <c r="AG287">
        <f t="shared" si="150"/>
        <v>2003</v>
      </c>
      <c r="AH287">
        <f t="shared" si="151"/>
        <v>0</v>
      </c>
      <c r="AI287" s="76" t="s">
        <v>97</v>
      </c>
      <c r="AJ287" s="2">
        <f t="shared" si="152"/>
        <v>21.626200589632678</v>
      </c>
    </row>
    <row r="288" spans="1:36" x14ac:dyDescent="0.2">
      <c r="A288" s="61">
        <v>37865</v>
      </c>
      <c r="B288" s="74">
        <v>0</v>
      </c>
      <c r="C288" s="58">
        <v>13.922559285405001</v>
      </c>
      <c r="F288" s="2">
        <f t="shared" si="178"/>
        <v>658.73811887265958</v>
      </c>
      <c r="G288" s="2">
        <f t="shared" si="179"/>
        <v>0</v>
      </c>
      <c r="H288" s="2">
        <f t="shared" si="180"/>
        <v>651.67236348732706</v>
      </c>
      <c r="I288" s="2">
        <f t="shared" si="181"/>
        <v>646.1003073624488</v>
      </c>
      <c r="J288" s="2">
        <f t="shared" si="182"/>
        <v>5.5720561248782587</v>
      </c>
      <c r="K288" s="2">
        <f t="shared" si="183"/>
        <v>5.5720561248782587</v>
      </c>
      <c r="L288" s="2">
        <f t="shared" si="184"/>
        <v>17.748959365127995</v>
      </c>
      <c r="M288" s="2">
        <f t="shared" si="185"/>
        <v>-3.5265056507148111</v>
      </c>
      <c r="N288" s="2">
        <f t="shared" si="186"/>
        <v>14.222453714413183</v>
      </c>
      <c r="O288" s="2">
        <f t="shared" si="187"/>
        <v>11.497157263868257</v>
      </c>
      <c r="P288" s="2">
        <f t="shared" si="188"/>
        <v>2.7252964505449264</v>
      </c>
      <c r="Q288">
        <f t="shared" si="149"/>
        <v>19.008942742550861</v>
      </c>
      <c r="R288" s="13">
        <f t="shared" si="189"/>
        <v>0</v>
      </c>
      <c r="S288" s="13">
        <f t="shared" si="190"/>
        <v>0</v>
      </c>
      <c r="T288" s="13" t="e">
        <f t="shared" ca="1" si="191"/>
        <v>#VALUE!</v>
      </c>
      <c r="U288" s="13">
        <f t="shared" si="192"/>
        <v>2.7252964505449264</v>
      </c>
      <c r="V288" s="13">
        <f t="shared" si="193"/>
        <v>1.6508471917609233</v>
      </c>
      <c r="W288" s="13" t="e">
        <f t="shared" ca="1" si="194"/>
        <v>#VALUE!</v>
      </c>
      <c r="X288" s="13">
        <f t="shared" si="195"/>
        <v>7.4272407433527743</v>
      </c>
      <c r="Y288" s="13">
        <f t="shared" si="196"/>
        <v>2.7252964505449269</v>
      </c>
      <c r="Z288" s="13" t="e">
        <f t="shared" ca="1" si="197"/>
        <v>#VALUE!</v>
      </c>
      <c r="AA288" s="13" t="e">
        <f t="shared" ca="1" si="198"/>
        <v>#VALUE!</v>
      </c>
      <c r="AB288" s="13" t="e">
        <f t="shared" ca="1" si="199"/>
        <v>#VALUE!</v>
      </c>
      <c r="AC288" s="13" t="e">
        <f t="shared" ca="1" si="200"/>
        <v>#VALUE!</v>
      </c>
      <c r="AD288" s="13">
        <f t="shared" si="201"/>
        <v>0</v>
      </c>
      <c r="AE288" s="13">
        <f t="shared" si="202"/>
        <v>13.922559285405001</v>
      </c>
      <c r="AG288">
        <f t="shared" si="150"/>
        <v>2003</v>
      </c>
      <c r="AH288">
        <f t="shared" si="151"/>
        <v>0</v>
      </c>
      <c r="AI288" s="76" t="s">
        <v>97</v>
      </c>
      <c r="AJ288" s="2">
        <f t="shared" si="152"/>
        <v>19.008942742550861</v>
      </c>
    </row>
    <row r="289" spans="1:36" x14ac:dyDescent="0.2">
      <c r="A289" s="61">
        <v>37895</v>
      </c>
      <c r="B289" s="74">
        <v>7.4378962516784668</v>
      </c>
      <c r="C289" s="58">
        <v>11.166592905109599</v>
      </c>
      <c r="F289" s="2">
        <f t="shared" si="178"/>
        <v>652.88817551187856</v>
      </c>
      <c r="G289" s="2">
        <f t="shared" si="179"/>
        <v>0.65002810224871155</v>
      </c>
      <c r="H289" s="2">
        <f t="shared" si="180"/>
        <v>647.2577403810501</v>
      </c>
      <c r="I289" s="2">
        <f t="shared" si="181"/>
        <v>641.83328209582805</v>
      </c>
      <c r="J289" s="2">
        <f t="shared" si="182"/>
        <v>5.4244582852220447</v>
      </c>
      <c r="K289" s="2">
        <f t="shared" si="183"/>
        <v>6.0744863874707562</v>
      </c>
      <c r="L289" s="2">
        <f t="shared" si="184"/>
        <v>17.571643651339013</v>
      </c>
      <c r="M289" s="2">
        <f t="shared" si="185"/>
        <v>-3.4912751420537833</v>
      </c>
      <c r="N289" s="2">
        <f t="shared" si="186"/>
        <v>14.080368509285229</v>
      </c>
      <c r="O289" s="2">
        <f t="shared" si="187"/>
        <v>11.404129428044405</v>
      </c>
      <c r="P289" s="2">
        <f t="shared" si="188"/>
        <v>2.6762390812408241</v>
      </c>
      <c r="Q289">
        <f t="shared" si="149"/>
        <v>18.66676759165475</v>
      </c>
      <c r="R289" s="13">
        <f t="shared" si="189"/>
        <v>0</v>
      </c>
      <c r="S289" s="13">
        <f t="shared" si="190"/>
        <v>0</v>
      </c>
      <c r="T289" s="13" t="e">
        <f t="shared" ca="1" si="191"/>
        <v>#VALUE!</v>
      </c>
      <c r="U289" s="13">
        <f t="shared" si="192"/>
        <v>2.6762390812408241</v>
      </c>
      <c r="V289" s="13">
        <f t="shared" si="193"/>
        <v>1.6359214777124311</v>
      </c>
      <c r="W289" s="13" t="e">
        <f t="shared" ca="1" si="194"/>
        <v>#VALUE!</v>
      </c>
      <c r="X289" s="13">
        <f t="shared" si="195"/>
        <v>7.1622556199607299</v>
      </c>
      <c r="Y289" s="13">
        <f t="shared" si="196"/>
        <v>2.6762390812408241</v>
      </c>
      <c r="Z289" s="13" t="e">
        <f t="shared" ca="1" si="197"/>
        <v>#VALUE!</v>
      </c>
      <c r="AA289" s="13" t="e">
        <f t="shared" ca="1" si="198"/>
        <v>#VALUE!</v>
      </c>
      <c r="AB289" s="13" t="e">
        <f t="shared" ca="1" si="199"/>
        <v>#VALUE!</v>
      </c>
      <c r="AC289" s="13" t="e">
        <f t="shared" ca="1" si="200"/>
        <v>#VALUE!</v>
      </c>
      <c r="AD289" s="13">
        <f t="shared" si="201"/>
        <v>7.4378962516784668</v>
      </c>
      <c r="AE289" s="13">
        <f t="shared" si="202"/>
        <v>11.166592905109599</v>
      </c>
      <c r="AG289">
        <f t="shared" si="150"/>
        <v>2003</v>
      </c>
      <c r="AH289">
        <f t="shared" si="151"/>
        <v>1</v>
      </c>
      <c r="AI289" s="76" t="s">
        <v>97</v>
      </c>
      <c r="AJ289" s="2">
        <f t="shared" si="152"/>
        <v>18.66676759165475</v>
      </c>
    </row>
    <row r="290" spans="1:36" x14ac:dyDescent="0.2">
      <c r="A290" s="61">
        <v>37926</v>
      </c>
      <c r="B290" s="74">
        <v>19.071630477905273</v>
      </c>
      <c r="C290" s="58">
        <v>17.785921509445199</v>
      </c>
      <c r="F290" s="2">
        <f t="shared" si="178"/>
        <v>659.23271239822998</v>
      </c>
      <c r="G290" s="2">
        <f t="shared" si="179"/>
        <v>1.6722001755033489</v>
      </c>
      <c r="H290" s="2">
        <f t="shared" si="180"/>
        <v>650.2118208516481</v>
      </c>
      <c r="I290" s="2">
        <f t="shared" si="181"/>
        <v>644.68891990122552</v>
      </c>
      <c r="J290" s="2">
        <f t="shared" si="182"/>
        <v>5.5229009504225814</v>
      </c>
      <c r="K290" s="2">
        <f t="shared" si="183"/>
        <v>7.1951011259259303</v>
      </c>
      <c r="L290" s="2">
        <f t="shared" si="184"/>
        <v>18.599230553970337</v>
      </c>
      <c r="M290" s="2">
        <f t="shared" si="185"/>
        <v>-3.6954443524385727</v>
      </c>
      <c r="N290" s="2">
        <f t="shared" si="186"/>
        <v>14.903786201531764</v>
      </c>
      <c r="O290" s="2">
        <f t="shared" si="187"/>
        <v>11.938344073635347</v>
      </c>
      <c r="P290" s="2">
        <f t="shared" si="188"/>
        <v>2.9654421278964169</v>
      </c>
      <c r="Q290">
        <f t="shared" si="149"/>
        <v>20.683958842077509</v>
      </c>
      <c r="R290" s="13">
        <f t="shared" si="189"/>
        <v>0</v>
      </c>
      <c r="S290" s="13">
        <f t="shared" si="190"/>
        <v>0</v>
      </c>
      <c r="T290" s="13" t="e">
        <f t="shared" ca="1" si="191"/>
        <v>#VALUE!</v>
      </c>
      <c r="U290" s="13">
        <f t="shared" si="192"/>
        <v>2.9654421278964169</v>
      </c>
      <c r="V290" s="13">
        <f t="shared" si="193"/>
        <v>1.7220459134112589</v>
      </c>
      <c r="W290" s="13" t="e">
        <f t="shared" ca="1" si="194"/>
        <v>#VALUE!</v>
      </c>
      <c r="X290" s="13">
        <f t="shared" si="195"/>
        <v>8.7938470139028286</v>
      </c>
      <c r="Y290" s="13">
        <f t="shared" si="196"/>
        <v>2.9654421278964169</v>
      </c>
      <c r="Z290" s="13" t="e">
        <f t="shared" ca="1" si="197"/>
        <v>#VALUE!</v>
      </c>
      <c r="AA290" s="13" t="e">
        <f t="shared" ca="1" si="198"/>
        <v>#VALUE!</v>
      </c>
      <c r="AB290" s="13" t="e">
        <f t="shared" ca="1" si="199"/>
        <v>#VALUE!</v>
      </c>
      <c r="AC290" s="13" t="e">
        <f t="shared" ca="1" si="200"/>
        <v>#VALUE!</v>
      </c>
      <c r="AD290" s="13">
        <f t="shared" si="201"/>
        <v>19.071630477905273</v>
      </c>
      <c r="AE290" s="13">
        <f t="shared" si="202"/>
        <v>17.785921509445199</v>
      </c>
      <c r="AG290">
        <f t="shared" si="150"/>
        <v>2003</v>
      </c>
      <c r="AH290">
        <f t="shared" si="151"/>
        <v>1</v>
      </c>
      <c r="AI290" s="76" t="s">
        <v>97</v>
      </c>
      <c r="AJ290" s="2">
        <f t="shared" si="152"/>
        <v>20.683958842077509</v>
      </c>
    </row>
    <row r="291" spans="1:36" x14ac:dyDescent="0.2">
      <c r="A291" s="61">
        <v>37956</v>
      </c>
      <c r="B291" s="74">
        <v>70.180641174316406</v>
      </c>
      <c r="C291" s="58">
        <v>10.910185320195801</v>
      </c>
      <c r="F291" s="2">
        <f t="shared" si="178"/>
        <v>708.20968102725089</v>
      </c>
      <c r="G291" s="2">
        <f t="shared" si="179"/>
        <v>6.6598800482910292</v>
      </c>
      <c r="H291" s="2">
        <f t="shared" si="180"/>
        <v>702.32942409594227</v>
      </c>
      <c r="I291" s="2">
        <f t="shared" si="181"/>
        <v>694.84415228932028</v>
      </c>
      <c r="J291" s="2">
        <f t="shared" si="182"/>
        <v>7.485271806621995</v>
      </c>
      <c r="K291" s="2">
        <f t="shared" si="183"/>
        <v>14.145151854913024</v>
      </c>
      <c r="L291" s="2">
        <f t="shared" si="184"/>
        <v>26.083495928548373</v>
      </c>
      <c r="M291" s="2">
        <f t="shared" si="185"/>
        <v>-5.1824782450708646</v>
      </c>
      <c r="N291" s="2">
        <f t="shared" si="186"/>
        <v>20.901017683477509</v>
      </c>
      <c r="O291" s="2">
        <f t="shared" si="187"/>
        <v>15.501177820965392</v>
      </c>
      <c r="P291" s="2">
        <f t="shared" si="188"/>
        <v>5.3998398625121169</v>
      </c>
      <c r="Q291">
        <f t="shared" si="149"/>
        <v>37.663883041022018</v>
      </c>
      <c r="R291" s="13">
        <f t="shared" si="189"/>
        <v>0</v>
      </c>
      <c r="S291" s="13">
        <f t="shared" si="190"/>
        <v>0</v>
      </c>
      <c r="T291" s="13" t="e">
        <f t="shared" ca="1" si="191"/>
        <v>#VALUE!</v>
      </c>
      <c r="U291" s="13">
        <f t="shared" si="192"/>
        <v>5.3998398625121169</v>
      </c>
      <c r="V291" s="13">
        <f t="shared" si="193"/>
        <v>2.3237555513676815</v>
      </c>
      <c r="W291" s="13" t="e">
        <f t="shared" ca="1" si="194"/>
        <v>#VALUE!</v>
      </c>
      <c r="X291" s="13">
        <f t="shared" si="195"/>
        <v>29.158270540774879</v>
      </c>
      <c r="Y291" s="13">
        <f t="shared" si="196"/>
        <v>5.3998398625121178</v>
      </c>
      <c r="Z291" s="13" t="e">
        <f t="shared" ca="1" si="197"/>
        <v>#VALUE!</v>
      </c>
      <c r="AA291" s="13" t="e">
        <f t="shared" ca="1" si="198"/>
        <v>#VALUE!</v>
      </c>
      <c r="AB291" s="13" t="e">
        <f t="shared" ca="1" si="199"/>
        <v>#VALUE!</v>
      </c>
      <c r="AC291" s="13" t="e">
        <f t="shared" ca="1" si="200"/>
        <v>#VALUE!</v>
      </c>
      <c r="AD291" s="13">
        <f t="shared" si="201"/>
        <v>70.180641174316406</v>
      </c>
      <c r="AE291" s="13">
        <f t="shared" si="202"/>
        <v>10.910185320195801</v>
      </c>
      <c r="AG291">
        <f t="shared" si="150"/>
        <v>2003</v>
      </c>
      <c r="AH291">
        <f t="shared" si="151"/>
        <v>1</v>
      </c>
      <c r="AI291" s="76" t="s">
        <v>97</v>
      </c>
      <c r="AJ291" s="2">
        <f t="shared" si="152"/>
        <v>37.663883041022018</v>
      </c>
    </row>
    <row r="292" spans="1:36" x14ac:dyDescent="0.2">
      <c r="A292" s="61">
        <v>37987</v>
      </c>
      <c r="B292" s="74">
        <v>99.370376586914063</v>
      </c>
      <c r="C292" s="58">
        <v>18.1705701422601</v>
      </c>
      <c r="F292" s="2">
        <f t="shared" si="178"/>
        <v>782.95474055750094</v>
      </c>
      <c r="G292" s="2">
        <f t="shared" si="179"/>
        <v>11.259788318733399</v>
      </c>
      <c r="H292" s="2">
        <f t="shared" si="180"/>
        <v>772.36812758078747</v>
      </c>
      <c r="I292" s="2">
        <f t="shared" si="181"/>
        <v>761.49580622525468</v>
      </c>
      <c r="J292" s="2">
        <f t="shared" si="182"/>
        <v>10.87232135553279</v>
      </c>
      <c r="K292" s="2">
        <f t="shared" si="183"/>
        <v>22.132109674266189</v>
      </c>
      <c r="L292" s="2">
        <f t="shared" si="184"/>
        <v>37.633287495231585</v>
      </c>
      <c r="M292" s="2">
        <f t="shared" si="185"/>
        <v>-7.477283500217883</v>
      </c>
      <c r="N292" s="2">
        <f t="shared" si="186"/>
        <v>30.156003995013702</v>
      </c>
      <c r="O292" s="2">
        <f t="shared" si="187"/>
        <v>20.069215132925514</v>
      </c>
      <c r="P292" s="2">
        <f t="shared" si="188"/>
        <v>10.086788862088186</v>
      </c>
      <c r="Q292">
        <f t="shared" si="149"/>
        <v>70.355352313065097</v>
      </c>
      <c r="R292" s="13">
        <f t="shared" si="189"/>
        <v>0</v>
      </c>
      <c r="S292" s="13">
        <f t="shared" si="190"/>
        <v>0</v>
      </c>
      <c r="T292" s="13" t="e">
        <f t="shared" ca="1" si="191"/>
        <v>#VALUE!</v>
      </c>
      <c r="U292" s="13">
        <f t="shared" si="192"/>
        <v>10.086788862088186</v>
      </c>
      <c r="V292" s="13">
        <f t="shared" si="193"/>
        <v>3.1759705386051973</v>
      </c>
      <c r="W292" s="13" t="e">
        <f t="shared" ca="1" si="194"/>
        <v>#VALUE!</v>
      </c>
      <c r="X292" s="13">
        <f t="shared" si="195"/>
        <v>101.74330954834629</v>
      </c>
      <c r="Y292" s="13">
        <f t="shared" si="196"/>
        <v>10.086788862088188</v>
      </c>
      <c r="Z292" s="13" t="e">
        <f t="shared" ca="1" si="197"/>
        <v>#VALUE!</v>
      </c>
      <c r="AA292" s="13" t="e">
        <f t="shared" ca="1" si="198"/>
        <v>#VALUE!</v>
      </c>
      <c r="AB292" s="13" t="e">
        <f t="shared" ca="1" si="199"/>
        <v>#VALUE!</v>
      </c>
      <c r="AC292" s="13" t="e">
        <f t="shared" ca="1" si="200"/>
        <v>#VALUE!</v>
      </c>
      <c r="AD292" s="13">
        <f t="shared" si="201"/>
        <v>99.370376586914063</v>
      </c>
      <c r="AE292" s="13">
        <f t="shared" si="202"/>
        <v>18.1705701422601</v>
      </c>
      <c r="AG292">
        <f t="shared" si="150"/>
        <v>2004</v>
      </c>
      <c r="AH292">
        <f t="shared" si="151"/>
        <v>0</v>
      </c>
      <c r="AI292" s="76" t="s">
        <v>97</v>
      </c>
      <c r="AJ292" s="2">
        <f t="shared" si="152"/>
        <v>70.355352313065097</v>
      </c>
    </row>
    <row r="293" spans="1:36" x14ac:dyDescent="0.2">
      <c r="A293" s="61">
        <v>38018</v>
      </c>
      <c r="B293" s="74">
        <v>47.025161743164063</v>
      </c>
      <c r="C293" s="58">
        <v>29.301257532559202</v>
      </c>
      <c r="F293" s="2">
        <f t="shared" si="178"/>
        <v>802.56079499086422</v>
      </c>
      <c r="G293" s="2">
        <f t="shared" si="179"/>
        <v>5.9601729775545209</v>
      </c>
      <c r="H293" s="2">
        <f t="shared" si="180"/>
        <v>785.21153865654878</v>
      </c>
      <c r="I293" s="2">
        <f t="shared" si="181"/>
        <v>773.61421361084479</v>
      </c>
      <c r="J293" s="2">
        <f t="shared" si="182"/>
        <v>11.597325045703997</v>
      </c>
      <c r="K293" s="2">
        <f t="shared" si="183"/>
        <v>17.557498023258518</v>
      </c>
      <c r="L293" s="2">
        <f t="shared" si="184"/>
        <v>37.626713156184032</v>
      </c>
      <c r="M293" s="2">
        <f t="shared" si="185"/>
        <v>-7.4759772577884558</v>
      </c>
      <c r="N293" s="2">
        <f t="shared" si="186"/>
        <v>30.150735898395574</v>
      </c>
      <c r="O293" s="2">
        <f t="shared" si="187"/>
        <v>20.066881716224906</v>
      </c>
      <c r="P293" s="2">
        <f t="shared" si="188"/>
        <v>10.083854182170668</v>
      </c>
      <c r="Q293">
        <f t="shared" si="149"/>
        <v>70.334882920640425</v>
      </c>
      <c r="R293" s="13">
        <f t="shared" si="189"/>
        <v>0</v>
      </c>
      <c r="S293" s="13">
        <f t="shared" si="190"/>
        <v>0</v>
      </c>
      <c r="T293" s="13" t="e">
        <f t="shared" ca="1" si="191"/>
        <v>#VALUE!</v>
      </c>
      <c r="U293" s="13">
        <f t="shared" si="192"/>
        <v>10.083854182170668</v>
      </c>
      <c r="V293" s="13">
        <f t="shared" si="193"/>
        <v>3.1755084919065588</v>
      </c>
      <c r="W293" s="13" t="e">
        <f t="shared" ca="1" si="194"/>
        <v>#VALUE!</v>
      </c>
      <c r="X293" s="13">
        <f t="shared" si="195"/>
        <v>101.68411516728088</v>
      </c>
      <c r="Y293" s="13">
        <f t="shared" si="196"/>
        <v>10.083854182170667</v>
      </c>
      <c r="Z293" s="13" t="e">
        <f t="shared" ca="1" si="197"/>
        <v>#VALUE!</v>
      </c>
      <c r="AA293" s="13" t="e">
        <f t="shared" ca="1" si="198"/>
        <v>#VALUE!</v>
      </c>
      <c r="AB293" s="13" t="e">
        <f t="shared" ca="1" si="199"/>
        <v>#VALUE!</v>
      </c>
      <c r="AC293" s="13" t="e">
        <f t="shared" ca="1" si="200"/>
        <v>#VALUE!</v>
      </c>
      <c r="AD293" s="13">
        <f t="shared" si="201"/>
        <v>47.025161743164063</v>
      </c>
      <c r="AE293" s="13">
        <f t="shared" si="202"/>
        <v>29.301257532559202</v>
      </c>
      <c r="AG293">
        <f t="shared" si="150"/>
        <v>2004</v>
      </c>
      <c r="AH293">
        <f t="shared" si="151"/>
        <v>0</v>
      </c>
      <c r="AI293" s="76" t="s">
        <v>97</v>
      </c>
      <c r="AJ293" s="2">
        <f t="shared" si="152"/>
        <v>70.334882920640425</v>
      </c>
    </row>
    <row r="294" spans="1:36" x14ac:dyDescent="0.2">
      <c r="A294" s="61">
        <v>38047</v>
      </c>
      <c r="B294" s="74">
        <v>3.2103033065795898</v>
      </c>
      <c r="C294" s="58">
        <v>50.342638791770099</v>
      </c>
      <c r="F294" s="2">
        <f t="shared" si="178"/>
        <v>776.42503405722653</v>
      </c>
      <c r="G294" s="2">
        <f t="shared" si="179"/>
        <v>0.39948286019784973</v>
      </c>
      <c r="H294" s="2">
        <f t="shared" si="180"/>
        <v>747.56311704225266</v>
      </c>
      <c r="I294" s="2">
        <f t="shared" si="181"/>
        <v>737.99672353181279</v>
      </c>
      <c r="J294" s="2">
        <f t="shared" si="182"/>
        <v>9.5663935104398661</v>
      </c>
      <c r="K294" s="2">
        <f t="shared" si="183"/>
        <v>9.9658763706377158</v>
      </c>
      <c r="L294" s="2">
        <f t="shared" si="184"/>
        <v>30.032758086862621</v>
      </c>
      <c r="M294" s="2">
        <f t="shared" si="185"/>
        <v>-5.9671493365384816</v>
      </c>
      <c r="N294" s="2">
        <f t="shared" si="186"/>
        <v>24.065608750324142</v>
      </c>
      <c r="O294" s="2">
        <f t="shared" si="187"/>
        <v>17.176304870496534</v>
      </c>
      <c r="P294" s="2">
        <f t="shared" si="188"/>
        <v>6.8893038798276089</v>
      </c>
      <c r="Q294">
        <f t="shared" si="149"/>
        <v>48.052894561797572</v>
      </c>
      <c r="R294" s="13">
        <f t="shared" si="189"/>
        <v>0</v>
      </c>
      <c r="S294" s="13">
        <f t="shared" si="190"/>
        <v>0</v>
      </c>
      <c r="T294" s="13" t="e">
        <f t="shared" ca="1" si="191"/>
        <v>#VALUE!</v>
      </c>
      <c r="U294" s="13">
        <f t="shared" si="192"/>
        <v>6.8893038798276089</v>
      </c>
      <c r="V294" s="13">
        <f t="shared" si="193"/>
        <v>2.6247483459995951</v>
      </c>
      <c r="W294" s="13" t="e">
        <f t="shared" ca="1" si="194"/>
        <v>#VALUE!</v>
      </c>
      <c r="X294" s="13">
        <f t="shared" si="195"/>
        <v>47.462507948607744</v>
      </c>
      <c r="Y294" s="13">
        <f t="shared" si="196"/>
        <v>6.8893038798276098</v>
      </c>
      <c r="Z294" s="13" t="e">
        <f t="shared" ca="1" si="197"/>
        <v>#VALUE!</v>
      </c>
      <c r="AA294" s="13" t="e">
        <f t="shared" ca="1" si="198"/>
        <v>#VALUE!</v>
      </c>
      <c r="AB294" s="13" t="e">
        <f t="shared" ca="1" si="199"/>
        <v>#VALUE!</v>
      </c>
      <c r="AC294" s="13" t="e">
        <f t="shared" ca="1" si="200"/>
        <v>#VALUE!</v>
      </c>
      <c r="AD294" s="13">
        <f t="shared" si="201"/>
        <v>3.2103033065795898</v>
      </c>
      <c r="AE294" s="13">
        <f t="shared" si="202"/>
        <v>50.342638791770099</v>
      </c>
      <c r="AG294">
        <f t="shared" si="150"/>
        <v>2004</v>
      </c>
      <c r="AH294">
        <f t="shared" si="151"/>
        <v>0</v>
      </c>
      <c r="AI294" s="76" t="s">
        <v>97</v>
      </c>
      <c r="AJ294" s="2">
        <f t="shared" si="152"/>
        <v>48.052894561797572</v>
      </c>
    </row>
    <row r="295" spans="1:36" x14ac:dyDescent="0.2">
      <c r="A295" s="61">
        <v>38078</v>
      </c>
      <c r="B295" s="74">
        <v>6.6629147529602051</v>
      </c>
      <c r="C295" s="58">
        <v>63.9230028999064</v>
      </c>
      <c r="F295" s="2">
        <f t="shared" si="178"/>
        <v>743.90181033185684</v>
      </c>
      <c r="G295" s="2">
        <f t="shared" si="179"/>
        <v>0.75782795291615912</v>
      </c>
      <c r="H295" s="2">
        <f t="shared" si="180"/>
        <v>708.6311639204705</v>
      </c>
      <c r="I295" s="2">
        <f t="shared" si="181"/>
        <v>700.8780607886016</v>
      </c>
      <c r="J295" s="2">
        <f t="shared" si="182"/>
        <v>7.7531031318688974</v>
      </c>
      <c r="K295" s="2">
        <f t="shared" si="183"/>
        <v>8.5109310847850566</v>
      </c>
      <c r="L295" s="2">
        <f t="shared" si="184"/>
        <v>25.68723595528159</v>
      </c>
      <c r="M295" s="2">
        <f t="shared" si="185"/>
        <v>-5.1037461342957977</v>
      </c>
      <c r="N295" s="2">
        <f t="shared" si="186"/>
        <v>20.583489820985793</v>
      </c>
      <c r="O295" s="2">
        <f t="shared" si="187"/>
        <v>15.325836495821786</v>
      </c>
      <c r="P295" s="2">
        <f t="shared" si="188"/>
        <v>5.2576533251640063</v>
      </c>
      <c r="Q295">
        <f t="shared" si="149"/>
        <v>36.672131943018947</v>
      </c>
      <c r="R295" s="13">
        <f t="shared" si="189"/>
        <v>0</v>
      </c>
      <c r="S295" s="13">
        <f t="shared" si="190"/>
        <v>0</v>
      </c>
      <c r="T295" s="13" t="e">
        <f t="shared" ca="1" si="191"/>
        <v>#VALUE!</v>
      </c>
      <c r="U295" s="13">
        <f t="shared" si="192"/>
        <v>5.2576533251640063</v>
      </c>
      <c r="V295" s="13">
        <f t="shared" si="193"/>
        <v>2.2929573317364644</v>
      </c>
      <c r="W295" s="13" t="e">
        <f t="shared" ca="1" si="194"/>
        <v>#VALUE!</v>
      </c>
      <c r="X295" s="13">
        <f t="shared" si="195"/>
        <v>27.642918487608132</v>
      </c>
      <c r="Y295" s="13">
        <f t="shared" si="196"/>
        <v>5.2576533251640063</v>
      </c>
      <c r="Z295" s="13" t="e">
        <f t="shared" ca="1" si="197"/>
        <v>#VALUE!</v>
      </c>
      <c r="AA295" s="13" t="e">
        <f t="shared" ca="1" si="198"/>
        <v>#VALUE!</v>
      </c>
      <c r="AB295" s="13" t="e">
        <f t="shared" ca="1" si="199"/>
        <v>#VALUE!</v>
      </c>
      <c r="AC295" s="13" t="e">
        <f t="shared" ca="1" si="200"/>
        <v>#VALUE!</v>
      </c>
      <c r="AD295" s="13">
        <f t="shared" si="201"/>
        <v>6.6629147529602051</v>
      </c>
      <c r="AE295" s="13">
        <f t="shared" si="202"/>
        <v>63.9230028999064</v>
      </c>
      <c r="AG295">
        <f t="shared" si="150"/>
        <v>2004</v>
      </c>
      <c r="AH295">
        <f t="shared" si="151"/>
        <v>0</v>
      </c>
      <c r="AI295" s="76" t="s">
        <v>97</v>
      </c>
      <c r="AJ295" s="2">
        <f t="shared" si="152"/>
        <v>36.672131943018947</v>
      </c>
    </row>
    <row r="296" spans="1:36" x14ac:dyDescent="0.2">
      <c r="A296" s="61">
        <v>38108</v>
      </c>
      <c r="B296" s="74">
        <v>2.1179420948028564</v>
      </c>
      <c r="C296" s="58">
        <v>42.112387985681401</v>
      </c>
      <c r="F296" s="2">
        <f t="shared" si="178"/>
        <v>702.77987888675341</v>
      </c>
      <c r="G296" s="2">
        <f t="shared" si="179"/>
        <v>0.21612399665104931</v>
      </c>
      <c r="H296" s="2">
        <f t="shared" si="180"/>
        <v>680.44128742907651</v>
      </c>
      <c r="I296" s="2">
        <f t="shared" si="181"/>
        <v>673.83373399914285</v>
      </c>
      <c r="J296" s="2">
        <f t="shared" si="182"/>
        <v>6.6075534299336596</v>
      </c>
      <c r="K296" s="2">
        <f t="shared" si="183"/>
        <v>6.8236774265847089</v>
      </c>
      <c r="L296" s="2">
        <f t="shared" si="184"/>
        <v>22.149513922406495</v>
      </c>
      <c r="M296" s="2">
        <f t="shared" si="185"/>
        <v>-4.4008431368330871</v>
      </c>
      <c r="N296" s="2">
        <f t="shared" si="186"/>
        <v>17.748670785573406</v>
      </c>
      <c r="O296" s="2">
        <f t="shared" si="187"/>
        <v>13.69695759907454</v>
      </c>
      <c r="P296" s="2">
        <f t="shared" si="188"/>
        <v>4.0517131864988656</v>
      </c>
      <c r="Q296">
        <f t="shared" si="149"/>
        <v>28.260699475829586</v>
      </c>
      <c r="R296" s="13">
        <f t="shared" si="189"/>
        <v>0</v>
      </c>
      <c r="S296" s="13">
        <f t="shared" si="190"/>
        <v>0</v>
      </c>
      <c r="T296" s="13" t="e">
        <f t="shared" ca="1" si="191"/>
        <v>#VALUE!</v>
      </c>
      <c r="U296" s="13">
        <f t="shared" si="192"/>
        <v>4.0517131864988656</v>
      </c>
      <c r="V296" s="13">
        <f t="shared" si="193"/>
        <v>2.0128867793541856</v>
      </c>
      <c r="W296" s="13" t="e">
        <f t="shared" ca="1" si="194"/>
        <v>#VALUE!</v>
      </c>
      <c r="X296" s="13">
        <f t="shared" si="195"/>
        <v>16.41637974564879</v>
      </c>
      <c r="Y296" s="13">
        <f t="shared" si="196"/>
        <v>4.0517131864988656</v>
      </c>
      <c r="Z296" s="13" t="e">
        <f t="shared" ca="1" si="197"/>
        <v>#VALUE!</v>
      </c>
      <c r="AA296" s="13" t="e">
        <f t="shared" ca="1" si="198"/>
        <v>#VALUE!</v>
      </c>
      <c r="AB296" s="13" t="e">
        <f t="shared" ca="1" si="199"/>
        <v>#VALUE!</v>
      </c>
      <c r="AC296" s="13" t="e">
        <f t="shared" ca="1" si="200"/>
        <v>#VALUE!</v>
      </c>
      <c r="AD296" s="13">
        <f t="shared" si="201"/>
        <v>2.1179420948028564</v>
      </c>
      <c r="AE296" s="13">
        <f t="shared" si="202"/>
        <v>42.112387985681401</v>
      </c>
      <c r="AG296">
        <f t="shared" si="150"/>
        <v>2004</v>
      </c>
      <c r="AH296">
        <f t="shared" si="151"/>
        <v>0</v>
      </c>
      <c r="AI296" s="76" t="s">
        <v>97</v>
      </c>
      <c r="AJ296" s="2">
        <f t="shared" si="152"/>
        <v>28.260699475829586</v>
      </c>
    </row>
    <row r="297" spans="1:36" x14ac:dyDescent="0.2">
      <c r="A297" s="61">
        <v>38139</v>
      </c>
      <c r="B297" s="74">
        <v>0.73511409759521484</v>
      </c>
      <c r="C297" s="58">
        <v>19.804913364307101</v>
      </c>
      <c r="F297" s="2">
        <f t="shared" si="178"/>
        <v>674.49963069189175</v>
      </c>
      <c r="G297" s="2">
        <f t="shared" si="179"/>
        <v>6.9217404846313002E-2</v>
      </c>
      <c r="H297" s="2">
        <f t="shared" si="180"/>
        <v>664.27006513474396</v>
      </c>
      <c r="I297" s="2">
        <f t="shared" si="181"/>
        <v>658.26053253642499</v>
      </c>
      <c r="J297" s="2">
        <f t="shared" si="182"/>
        <v>6.0095325983189696</v>
      </c>
      <c r="K297" s="2">
        <f t="shared" si="183"/>
        <v>6.0787500031652826</v>
      </c>
      <c r="L297" s="2">
        <f t="shared" si="184"/>
        <v>19.775707602239823</v>
      </c>
      <c r="M297" s="2">
        <f t="shared" si="185"/>
        <v>-3.9291962515392052</v>
      </c>
      <c r="N297" s="2">
        <f t="shared" si="186"/>
        <v>15.846511350700618</v>
      </c>
      <c r="O297" s="2">
        <f t="shared" si="187"/>
        <v>12.535720682600049</v>
      </c>
      <c r="P297" s="2">
        <f t="shared" si="188"/>
        <v>3.3107906681005694</v>
      </c>
      <c r="Q297">
        <f t="shared" ref="Q297:Q360" si="203">P297*E$9/1000</f>
        <v>23.09276491000147</v>
      </c>
      <c r="R297" s="13">
        <f t="shared" si="189"/>
        <v>0</v>
      </c>
      <c r="S297" s="13">
        <f t="shared" si="190"/>
        <v>0</v>
      </c>
      <c r="T297" s="13" t="e">
        <f t="shared" ca="1" si="191"/>
        <v>#VALUE!</v>
      </c>
      <c r="U297" s="13">
        <f t="shared" si="192"/>
        <v>3.3107906681005694</v>
      </c>
      <c r="V297" s="13">
        <f t="shared" si="193"/>
        <v>1.8195578221371722</v>
      </c>
      <c r="W297" s="13" t="e">
        <f t="shared" ca="1" si="194"/>
        <v>#VALUE!</v>
      </c>
      <c r="X297" s="13">
        <f t="shared" si="195"/>
        <v>10.961334847981815</v>
      </c>
      <c r="Y297" s="13">
        <f t="shared" si="196"/>
        <v>3.3107906681005694</v>
      </c>
      <c r="Z297" s="13" t="e">
        <f t="shared" ca="1" si="197"/>
        <v>#VALUE!</v>
      </c>
      <c r="AA297" s="13" t="e">
        <f t="shared" ca="1" si="198"/>
        <v>#VALUE!</v>
      </c>
      <c r="AB297" s="13" t="e">
        <f t="shared" ca="1" si="199"/>
        <v>#VALUE!</v>
      </c>
      <c r="AC297" s="13" t="e">
        <f t="shared" ca="1" si="200"/>
        <v>#VALUE!</v>
      </c>
      <c r="AD297" s="13">
        <f t="shared" si="201"/>
        <v>0.73511409759521484</v>
      </c>
      <c r="AE297" s="13">
        <f t="shared" si="202"/>
        <v>19.804913364307101</v>
      </c>
      <c r="AG297">
        <f t="shared" ref="AG297:AG360" si="204">YEAR(A297)</f>
        <v>2004</v>
      </c>
      <c r="AH297">
        <f t="shared" ref="AH297:AH360" si="205">IF(MONTH(A297)&gt;9,1,0)</f>
        <v>0</v>
      </c>
      <c r="AI297" s="76" t="s">
        <v>97</v>
      </c>
      <c r="AJ297" s="2">
        <f t="shared" ref="AJ297:AJ360" si="206">MAX(AI297,Q297)</f>
        <v>23.09276491000147</v>
      </c>
    </row>
    <row r="298" spans="1:36" x14ac:dyDescent="0.2">
      <c r="A298" s="61">
        <v>38169</v>
      </c>
      <c r="B298" s="74">
        <v>0.54800689220428467</v>
      </c>
      <c r="C298" s="58">
        <v>20.726248915428901</v>
      </c>
      <c r="F298" s="2">
        <f t="shared" si="178"/>
        <v>658.75930865808436</v>
      </c>
      <c r="G298" s="2">
        <f t="shared" si="179"/>
        <v>4.9230770544909319E-2</v>
      </c>
      <c r="H298" s="2">
        <f t="shared" si="180"/>
        <v>648.2632010492938</v>
      </c>
      <c r="I298" s="2">
        <f t="shared" si="181"/>
        <v>642.80538297633882</v>
      </c>
      <c r="J298" s="2">
        <f t="shared" si="182"/>
        <v>5.4578180729549786</v>
      </c>
      <c r="K298" s="2">
        <f t="shared" si="183"/>
        <v>5.5070488434998879</v>
      </c>
      <c r="L298" s="2">
        <f t="shared" si="184"/>
        <v>18.042769526099939</v>
      </c>
      <c r="M298" s="2">
        <f t="shared" si="185"/>
        <v>-3.5848822108043397</v>
      </c>
      <c r="N298" s="2">
        <f t="shared" si="186"/>
        <v>14.457887315295599</v>
      </c>
      <c r="O298" s="2">
        <f t="shared" si="187"/>
        <v>11.650521794210702</v>
      </c>
      <c r="P298" s="2">
        <f t="shared" si="188"/>
        <v>2.8073655210848973</v>
      </c>
      <c r="Q298">
        <f t="shared" si="203"/>
        <v>19.581374509567159</v>
      </c>
      <c r="R298" s="13">
        <f t="shared" si="189"/>
        <v>0</v>
      </c>
      <c r="S298" s="13">
        <f t="shared" si="190"/>
        <v>0</v>
      </c>
      <c r="T298" s="13" t="e">
        <f t="shared" ca="1" si="191"/>
        <v>#VALUE!</v>
      </c>
      <c r="U298" s="13">
        <f t="shared" si="192"/>
        <v>2.8073655210848973</v>
      </c>
      <c r="V298" s="13">
        <f t="shared" si="193"/>
        <v>1.6755194779783664</v>
      </c>
      <c r="W298" s="13" t="e">
        <f t="shared" ca="1" si="194"/>
        <v>#VALUE!</v>
      </c>
      <c r="X298" s="13">
        <f t="shared" si="195"/>
        <v>7.8813011689762771</v>
      </c>
      <c r="Y298" s="13">
        <f t="shared" si="196"/>
        <v>2.8073655210848973</v>
      </c>
      <c r="Z298" s="13" t="e">
        <f t="shared" ca="1" si="197"/>
        <v>#VALUE!</v>
      </c>
      <c r="AA298" s="13" t="e">
        <f t="shared" ca="1" si="198"/>
        <v>#VALUE!</v>
      </c>
      <c r="AB298" s="13" t="e">
        <f t="shared" ca="1" si="199"/>
        <v>#VALUE!</v>
      </c>
      <c r="AC298" s="13" t="e">
        <f t="shared" ca="1" si="200"/>
        <v>#VALUE!</v>
      </c>
      <c r="AD298" s="13">
        <f t="shared" si="201"/>
        <v>0.54800689220428467</v>
      </c>
      <c r="AE298" s="13">
        <f t="shared" si="202"/>
        <v>20.726248915428901</v>
      </c>
      <c r="AG298">
        <f t="shared" si="204"/>
        <v>2004</v>
      </c>
      <c r="AH298">
        <f t="shared" si="205"/>
        <v>0</v>
      </c>
      <c r="AI298" s="76" t="s">
        <v>97</v>
      </c>
      <c r="AJ298" s="2">
        <f t="shared" si="206"/>
        <v>19.581374509567159</v>
      </c>
    </row>
    <row r="299" spans="1:36" x14ac:dyDescent="0.2">
      <c r="A299" s="61">
        <v>38200</v>
      </c>
      <c r="B299" s="74">
        <v>0</v>
      </c>
      <c r="C299" s="58">
        <v>18.3681263451764</v>
      </c>
      <c r="F299" s="2">
        <f t="shared" si="178"/>
        <v>642.80538297633882</v>
      </c>
      <c r="G299" s="2">
        <f t="shared" si="179"/>
        <v>0</v>
      </c>
      <c r="H299" s="2">
        <f t="shared" si="180"/>
        <v>633.68365723431418</v>
      </c>
      <c r="I299" s="2">
        <f t="shared" si="181"/>
        <v>628.69500030565189</v>
      </c>
      <c r="J299" s="2">
        <f t="shared" si="182"/>
        <v>4.9886569286622944</v>
      </c>
      <c r="K299" s="2">
        <f t="shared" si="183"/>
        <v>4.9886569286622944</v>
      </c>
      <c r="L299" s="2">
        <f t="shared" si="184"/>
        <v>16.639178722872998</v>
      </c>
      <c r="M299" s="2">
        <f t="shared" si="185"/>
        <v>-3.3060055286819985</v>
      </c>
      <c r="N299" s="2">
        <f t="shared" si="186"/>
        <v>13.333173194191</v>
      </c>
      <c r="O299" s="2">
        <f t="shared" si="187"/>
        <v>10.908983708273929</v>
      </c>
      <c r="P299" s="2">
        <f t="shared" si="188"/>
        <v>2.4241894859170712</v>
      </c>
      <c r="Q299">
        <f t="shared" si="203"/>
        <v>16.908721664271571</v>
      </c>
      <c r="R299" s="13">
        <f t="shared" si="189"/>
        <v>0</v>
      </c>
      <c r="S299" s="13">
        <f t="shared" si="190"/>
        <v>0</v>
      </c>
      <c r="T299" s="13" t="e">
        <f t="shared" ca="1" si="191"/>
        <v>#VALUE!</v>
      </c>
      <c r="U299" s="13">
        <f t="shared" si="192"/>
        <v>2.4241894859170712</v>
      </c>
      <c r="V299" s="13">
        <f t="shared" si="193"/>
        <v>1.5569808881026996</v>
      </c>
      <c r="W299" s="13" t="e">
        <f t="shared" ca="1" si="194"/>
        <v>#VALUE!</v>
      </c>
      <c r="X299" s="13">
        <f t="shared" si="195"/>
        <v>5.8766946636308734</v>
      </c>
      <c r="Y299" s="13">
        <f t="shared" si="196"/>
        <v>2.4241894859170712</v>
      </c>
      <c r="Z299" s="13" t="e">
        <f t="shared" ca="1" si="197"/>
        <v>#VALUE!</v>
      </c>
      <c r="AA299" s="13" t="e">
        <f t="shared" ca="1" si="198"/>
        <v>#VALUE!</v>
      </c>
      <c r="AB299" s="13" t="e">
        <f t="shared" ca="1" si="199"/>
        <v>#VALUE!</v>
      </c>
      <c r="AC299" s="13" t="e">
        <f t="shared" ca="1" si="200"/>
        <v>#VALUE!</v>
      </c>
      <c r="AD299" s="13">
        <f t="shared" si="201"/>
        <v>0</v>
      </c>
      <c r="AE299" s="13">
        <f t="shared" si="202"/>
        <v>18.3681263451764</v>
      </c>
      <c r="AG299">
        <f t="shared" si="204"/>
        <v>2004</v>
      </c>
      <c r="AH299">
        <f t="shared" si="205"/>
        <v>0</v>
      </c>
      <c r="AI299" s="76" t="s">
        <v>97</v>
      </c>
      <c r="AJ299" s="2">
        <f t="shared" si="206"/>
        <v>16.908721664271571</v>
      </c>
    </row>
    <row r="300" spans="1:36" x14ac:dyDescent="0.2">
      <c r="A300" s="61">
        <v>38231</v>
      </c>
      <c r="B300" s="74">
        <v>0</v>
      </c>
      <c r="C300" s="58">
        <v>13.922559285405001</v>
      </c>
      <c r="F300" s="2">
        <f t="shared" si="178"/>
        <v>628.69500030565189</v>
      </c>
      <c r="G300" s="2">
        <f t="shared" si="179"/>
        <v>0</v>
      </c>
      <c r="H300" s="2">
        <f t="shared" si="180"/>
        <v>621.8978420097136</v>
      </c>
      <c r="I300" s="2">
        <f t="shared" si="181"/>
        <v>617.26611937675921</v>
      </c>
      <c r="J300" s="2">
        <f t="shared" si="182"/>
        <v>4.6317226329543928</v>
      </c>
      <c r="K300" s="2">
        <f t="shared" si="183"/>
        <v>4.6317226329543928</v>
      </c>
      <c r="L300" s="2">
        <f t="shared" si="184"/>
        <v>15.540706341228322</v>
      </c>
      <c r="M300" s="2">
        <f t="shared" si="185"/>
        <v>-3.0877522225960634</v>
      </c>
      <c r="N300" s="2">
        <f t="shared" si="186"/>
        <v>12.45295411863226</v>
      </c>
      <c r="O300" s="2">
        <f t="shared" si="187"/>
        <v>10.31258498990297</v>
      </c>
      <c r="P300" s="2">
        <f t="shared" si="188"/>
        <v>2.1403691287292901</v>
      </c>
      <c r="Q300">
        <f t="shared" si="203"/>
        <v>14.929074672886799</v>
      </c>
      <c r="R300" s="13">
        <f t="shared" si="189"/>
        <v>0</v>
      </c>
      <c r="S300" s="13">
        <f t="shared" si="190"/>
        <v>0</v>
      </c>
      <c r="T300" s="13" t="e">
        <f t="shared" ca="1" si="191"/>
        <v>#VALUE!</v>
      </c>
      <c r="U300" s="13">
        <f t="shared" si="192"/>
        <v>2.1403691287292901</v>
      </c>
      <c r="V300" s="13">
        <f t="shared" si="193"/>
        <v>1.463000043994972</v>
      </c>
      <c r="W300" s="13" t="e">
        <f t="shared" ca="1" si="194"/>
        <v>#VALUE!</v>
      </c>
      <c r="X300" s="13">
        <f t="shared" si="195"/>
        <v>4.5811800072173803</v>
      </c>
      <c r="Y300" s="13">
        <f t="shared" si="196"/>
        <v>2.1403691287292901</v>
      </c>
      <c r="Z300" s="13" t="e">
        <f t="shared" ca="1" si="197"/>
        <v>#VALUE!</v>
      </c>
      <c r="AA300" s="13" t="e">
        <f t="shared" ca="1" si="198"/>
        <v>#VALUE!</v>
      </c>
      <c r="AB300" s="13" t="e">
        <f t="shared" ca="1" si="199"/>
        <v>#VALUE!</v>
      </c>
      <c r="AC300" s="13" t="e">
        <f t="shared" ca="1" si="200"/>
        <v>#VALUE!</v>
      </c>
      <c r="AD300" s="13">
        <f t="shared" si="201"/>
        <v>0</v>
      </c>
      <c r="AE300" s="13">
        <f t="shared" si="202"/>
        <v>13.922559285405001</v>
      </c>
      <c r="AG300">
        <f t="shared" si="204"/>
        <v>2004</v>
      </c>
      <c r="AH300">
        <f t="shared" si="205"/>
        <v>0</v>
      </c>
      <c r="AI300" s="76" t="s">
        <v>97</v>
      </c>
      <c r="AJ300" s="2">
        <f t="shared" si="206"/>
        <v>14.929074672886799</v>
      </c>
    </row>
    <row r="301" spans="1:36" x14ac:dyDescent="0.2">
      <c r="A301" s="61">
        <v>38261</v>
      </c>
      <c r="B301" s="74">
        <v>11.271288871765137</v>
      </c>
      <c r="C301" s="58">
        <v>11.166592905109599</v>
      </c>
      <c r="F301" s="2">
        <f t="shared" si="178"/>
        <v>627.63267372459393</v>
      </c>
      <c r="G301" s="2">
        <f t="shared" si="179"/>
        <v>0.90473452393041498</v>
      </c>
      <c r="H301" s="2">
        <f t="shared" si="180"/>
        <v>622.18381752355572</v>
      </c>
      <c r="I301" s="2">
        <f t="shared" si="181"/>
        <v>617.54366446707343</v>
      </c>
      <c r="J301" s="2">
        <f t="shared" si="182"/>
        <v>4.6401530564822906</v>
      </c>
      <c r="K301" s="2">
        <f t="shared" si="183"/>
        <v>5.5448875804127056</v>
      </c>
      <c r="L301" s="2">
        <f t="shared" si="184"/>
        <v>15.857472570315675</v>
      </c>
      <c r="M301" s="2">
        <f t="shared" si="185"/>
        <v>-3.1506898784806632</v>
      </c>
      <c r="N301" s="2">
        <f t="shared" si="186"/>
        <v>12.706782691835011</v>
      </c>
      <c r="O301" s="2">
        <f t="shared" si="187"/>
        <v>10.486050039396382</v>
      </c>
      <c r="P301" s="2">
        <f t="shared" si="188"/>
        <v>2.2207326524386293</v>
      </c>
      <c r="Q301">
        <f t="shared" si="203"/>
        <v>15.489610250759439</v>
      </c>
      <c r="R301" s="13">
        <f t="shared" si="189"/>
        <v>0</v>
      </c>
      <c r="S301" s="13">
        <f t="shared" si="190"/>
        <v>0</v>
      </c>
      <c r="T301" s="13" t="e">
        <f t="shared" ca="1" si="191"/>
        <v>#VALUE!</v>
      </c>
      <c r="U301" s="13">
        <f t="shared" si="192"/>
        <v>2.2207326524386293</v>
      </c>
      <c r="V301" s="13">
        <f t="shared" si="193"/>
        <v>1.4902122843536854</v>
      </c>
      <c r="W301" s="13" t="e">
        <f t="shared" ca="1" si="194"/>
        <v>#VALUE!</v>
      </c>
      <c r="X301" s="13">
        <f t="shared" si="195"/>
        <v>4.9316535136071096</v>
      </c>
      <c r="Y301" s="13">
        <f t="shared" si="196"/>
        <v>2.2207326524386293</v>
      </c>
      <c r="Z301" s="13" t="e">
        <f t="shared" ca="1" si="197"/>
        <v>#VALUE!</v>
      </c>
      <c r="AA301" s="13" t="e">
        <f t="shared" ca="1" si="198"/>
        <v>#VALUE!</v>
      </c>
      <c r="AB301" s="13" t="e">
        <f t="shared" ca="1" si="199"/>
        <v>#VALUE!</v>
      </c>
      <c r="AC301" s="13" t="e">
        <f t="shared" ca="1" si="200"/>
        <v>#VALUE!</v>
      </c>
      <c r="AD301" s="13">
        <f t="shared" si="201"/>
        <v>11.271288871765137</v>
      </c>
      <c r="AE301" s="13">
        <f t="shared" si="202"/>
        <v>11.166592905109599</v>
      </c>
      <c r="AG301">
        <f t="shared" si="204"/>
        <v>2004</v>
      </c>
      <c r="AH301">
        <f t="shared" si="205"/>
        <v>1</v>
      </c>
      <c r="AI301" s="76" t="s">
        <v>97</v>
      </c>
      <c r="AJ301" s="2">
        <f t="shared" si="206"/>
        <v>15.489610250759439</v>
      </c>
    </row>
    <row r="302" spans="1:36" x14ac:dyDescent="0.2">
      <c r="A302" s="61">
        <v>38292</v>
      </c>
      <c r="B302" s="74">
        <v>64.48773193359375</v>
      </c>
      <c r="C302" s="58">
        <v>17.785921509445199</v>
      </c>
      <c r="F302" s="2">
        <f t="shared" si="178"/>
        <v>676.43369177131831</v>
      </c>
      <c r="G302" s="2">
        <f t="shared" si="179"/>
        <v>5.5977046293488684</v>
      </c>
      <c r="H302" s="2">
        <f t="shared" si="180"/>
        <v>667.21947279991923</v>
      </c>
      <c r="I302" s="2">
        <f t="shared" si="181"/>
        <v>661.1039676903697</v>
      </c>
      <c r="J302" s="2">
        <f t="shared" si="182"/>
        <v>6.115505109549531</v>
      </c>
      <c r="K302" s="2">
        <f t="shared" si="183"/>
        <v>11.713209738898399</v>
      </c>
      <c r="L302" s="2">
        <f t="shared" si="184"/>
        <v>22.199259778294781</v>
      </c>
      <c r="M302" s="2">
        <f t="shared" si="185"/>
        <v>-4.4107270426036056</v>
      </c>
      <c r="N302" s="2">
        <f t="shared" si="186"/>
        <v>17.788532735691174</v>
      </c>
      <c r="O302" s="2">
        <f t="shared" si="187"/>
        <v>13.720685126790713</v>
      </c>
      <c r="P302" s="2">
        <f t="shared" si="188"/>
        <v>4.0678476089004603</v>
      </c>
      <c r="Q302">
        <f t="shared" si="203"/>
        <v>28.373237072080713</v>
      </c>
      <c r="R302" s="13">
        <f t="shared" si="189"/>
        <v>0</v>
      </c>
      <c r="S302" s="13">
        <f t="shared" si="190"/>
        <v>0</v>
      </c>
      <c r="T302" s="13" t="e">
        <f t="shared" ca="1" si="191"/>
        <v>#VALUE!</v>
      </c>
      <c r="U302" s="13">
        <f t="shared" si="192"/>
        <v>4.0678476089004603</v>
      </c>
      <c r="V302" s="13">
        <f t="shared" si="193"/>
        <v>2.0168905793077769</v>
      </c>
      <c r="W302" s="13" t="e">
        <f t="shared" ca="1" si="194"/>
        <v>#VALUE!</v>
      </c>
      <c r="X302" s="13">
        <f t="shared" si="195"/>
        <v>16.547384169237191</v>
      </c>
      <c r="Y302" s="13">
        <f t="shared" si="196"/>
        <v>4.0678476089004603</v>
      </c>
      <c r="Z302" s="13" t="e">
        <f t="shared" ca="1" si="197"/>
        <v>#VALUE!</v>
      </c>
      <c r="AA302" s="13" t="e">
        <f t="shared" ca="1" si="198"/>
        <v>#VALUE!</v>
      </c>
      <c r="AB302" s="13" t="e">
        <f t="shared" ca="1" si="199"/>
        <v>#VALUE!</v>
      </c>
      <c r="AC302" s="13" t="e">
        <f t="shared" ca="1" si="200"/>
        <v>#VALUE!</v>
      </c>
      <c r="AD302" s="13">
        <f t="shared" si="201"/>
        <v>64.48773193359375</v>
      </c>
      <c r="AE302" s="13">
        <f t="shared" si="202"/>
        <v>17.785921509445199</v>
      </c>
      <c r="AG302">
        <f t="shared" si="204"/>
        <v>2004</v>
      </c>
      <c r="AH302">
        <f t="shared" si="205"/>
        <v>1</v>
      </c>
      <c r="AI302" s="76" t="s">
        <v>97</v>
      </c>
      <c r="AJ302" s="2">
        <f t="shared" si="206"/>
        <v>28.373237072080713</v>
      </c>
    </row>
    <row r="303" spans="1:36" x14ac:dyDescent="0.2">
      <c r="A303" s="61">
        <v>38322</v>
      </c>
      <c r="B303" s="74">
        <v>20.734903335571289</v>
      </c>
      <c r="C303" s="58">
        <v>10.910185320195801</v>
      </c>
      <c r="F303" s="2">
        <f t="shared" si="178"/>
        <v>679.90746723369477</v>
      </c>
      <c r="G303" s="2">
        <f t="shared" si="179"/>
        <v>1.9314037922462148</v>
      </c>
      <c r="H303" s="2">
        <f t="shared" si="180"/>
        <v>674.21921825100492</v>
      </c>
      <c r="I303" s="2">
        <f t="shared" si="181"/>
        <v>667.84670957432525</v>
      </c>
      <c r="J303" s="2">
        <f t="shared" si="182"/>
        <v>6.3725086766796721</v>
      </c>
      <c r="K303" s="2">
        <f t="shared" si="183"/>
        <v>8.303912468925887</v>
      </c>
      <c r="L303" s="2">
        <f t="shared" si="184"/>
        <v>22.0245975957166</v>
      </c>
      <c r="M303" s="2">
        <f t="shared" si="185"/>
        <v>-4.3760237588134414</v>
      </c>
      <c r="N303" s="2">
        <f t="shared" si="186"/>
        <v>17.648573836903157</v>
      </c>
      <c r="O303" s="2">
        <f t="shared" si="187"/>
        <v>13.637268244467501</v>
      </c>
      <c r="P303" s="2">
        <f t="shared" si="188"/>
        <v>4.0113055924356562</v>
      </c>
      <c r="Q303">
        <f t="shared" si="203"/>
        <v>27.978856507238703</v>
      </c>
      <c r="R303" s="13">
        <f t="shared" si="189"/>
        <v>0</v>
      </c>
      <c r="S303" s="13">
        <f t="shared" si="190"/>
        <v>0</v>
      </c>
      <c r="T303" s="13" t="e">
        <f t="shared" ca="1" si="191"/>
        <v>#VALUE!</v>
      </c>
      <c r="U303" s="13">
        <f t="shared" si="192"/>
        <v>4.0113055924356562</v>
      </c>
      <c r="V303" s="13">
        <f t="shared" si="193"/>
        <v>2.0028244037947149</v>
      </c>
      <c r="W303" s="13" t="e">
        <f t="shared" ca="1" si="194"/>
        <v>#VALUE!</v>
      </c>
      <c r="X303" s="13">
        <f t="shared" si="195"/>
        <v>16.09057255590557</v>
      </c>
      <c r="Y303" s="13">
        <f t="shared" si="196"/>
        <v>4.0113055924356553</v>
      </c>
      <c r="Z303" s="13" t="e">
        <f t="shared" ca="1" si="197"/>
        <v>#VALUE!</v>
      </c>
      <c r="AA303" s="13" t="e">
        <f t="shared" ca="1" si="198"/>
        <v>#VALUE!</v>
      </c>
      <c r="AB303" s="13" t="e">
        <f t="shared" ca="1" si="199"/>
        <v>#VALUE!</v>
      </c>
      <c r="AC303" s="13" t="e">
        <f t="shared" ca="1" si="200"/>
        <v>#VALUE!</v>
      </c>
      <c r="AD303" s="13">
        <f t="shared" si="201"/>
        <v>20.734903335571289</v>
      </c>
      <c r="AE303" s="13">
        <f t="shared" si="202"/>
        <v>10.910185320195801</v>
      </c>
      <c r="AG303">
        <f t="shared" si="204"/>
        <v>2004</v>
      </c>
      <c r="AH303">
        <f t="shared" si="205"/>
        <v>1</v>
      </c>
      <c r="AI303" s="76" t="s">
        <v>97</v>
      </c>
      <c r="AJ303" s="2">
        <f t="shared" si="206"/>
        <v>27.978856507238703</v>
      </c>
    </row>
    <row r="304" spans="1:36" x14ac:dyDescent="0.2">
      <c r="A304" s="61">
        <v>38353</v>
      </c>
      <c r="B304" s="74">
        <v>49.898094177246094</v>
      </c>
      <c r="C304" s="58">
        <v>18.1705701422601</v>
      </c>
      <c r="F304" s="2">
        <f t="shared" si="178"/>
        <v>712.81595046934854</v>
      </c>
      <c r="G304" s="2">
        <f t="shared" si="179"/>
        <v>4.9288532822228035</v>
      </c>
      <c r="H304" s="2">
        <f t="shared" si="180"/>
        <v>702.99308527456469</v>
      </c>
      <c r="I304" s="2">
        <f t="shared" si="181"/>
        <v>695.47993191754961</v>
      </c>
      <c r="J304" s="2">
        <f t="shared" si="182"/>
        <v>7.513153357015085</v>
      </c>
      <c r="K304" s="2">
        <f t="shared" si="183"/>
        <v>12.442006639237889</v>
      </c>
      <c r="L304" s="2">
        <f t="shared" si="184"/>
        <v>26.079274883705388</v>
      </c>
      <c r="M304" s="2">
        <f t="shared" si="185"/>
        <v>-5.1816395740150298</v>
      </c>
      <c r="N304" s="2">
        <f t="shared" si="186"/>
        <v>20.897635309690358</v>
      </c>
      <c r="O304" s="2">
        <f t="shared" si="187"/>
        <v>15.499317301197152</v>
      </c>
      <c r="P304" s="2">
        <f t="shared" si="188"/>
        <v>5.398318008493205</v>
      </c>
      <c r="Q304">
        <f t="shared" si="203"/>
        <v>37.653268109240102</v>
      </c>
      <c r="R304" s="13">
        <f t="shared" si="189"/>
        <v>0</v>
      </c>
      <c r="S304" s="13">
        <f t="shared" si="190"/>
        <v>0</v>
      </c>
      <c r="T304" s="13" t="e">
        <f t="shared" ca="1" si="191"/>
        <v>#VALUE!</v>
      </c>
      <c r="U304" s="13">
        <f t="shared" si="192"/>
        <v>5.398318008493205</v>
      </c>
      <c r="V304" s="13">
        <f t="shared" si="193"/>
        <v>2.3234280725886922</v>
      </c>
      <c r="W304" s="13" t="e">
        <f t="shared" ca="1" si="194"/>
        <v>#VALUE!</v>
      </c>
      <c r="X304" s="13">
        <f t="shared" si="195"/>
        <v>29.141837320822042</v>
      </c>
      <c r="Y304" s="13">
        <f t="shared" si="196"/>
        <v>5.398318008493205</v>
      </c>
      <c r="Z304" s="13" t="e">
        <f t="shared" ca="1" si="197"/>
        <v>#VALUE!</v>
      </c>
      <c r="AA304" s="13" t="e">
        <f t="shared" ca="1" si="198"/>
        <v>#VALUE!</v>
      </c>
      <c r="AB304" s="13" t="e">
        <f t="shared" ca="1" si="199"/>
        <v>#VALUE!</v>
      </c>
      <c r="AC304" s="13" t="e">
        <f t="shared" ca="1" si="200"/>
        <v>#VALUE!</v>
      </c>
      <c r="AD304" s="13">
        <f t="shared" si="201"/>
        <v>49.898094177246094</v>
      </c>
      <c r="AE304" s="13">
        <f t="shared" si="202"/>
        <v>18.1705701422601</v>
      </c>
      <c r="AG304">
        <f t="shared" si="204"/>
        <v>2005</v>
      </c>
      <c r="AH304">
        <f t="shared" si="205"/>
        <v>0</v>
      </c>
      <c r="AI304" s="76" t="s">
        <v>97</v>
      </c>
      <c r="AJ304" s="2">
        <f t="shared" si="206"/>
        <v>37.653268109240102</v>
      </c>
    </row>
    <row r="305" spans="1:36" x14ac:dyDescent="0.2">
      <c r="A305" s="61">
        <v>38384</v>
      </c>
      <c r="B305" s="74">
        <v>49.56072998046875</v>
      </c>
      <c r="C305" s="58">
        <v>29.301257532559202</v>
      </c>
      <c r="F305" s="2">
        <f t="shared" si="178"/>
        <v>739.75072428400517</v>
      </c>
      <c r="G305" s="2">
        <f t="shared" si="179"/>
        <v>5.2899376140131835</v>
      </c>
      <c r="H305" s="2">
        <f t="shared" si="180"/>
        <v>723.4857391905864</v>
      </c>
      <c r="I305" s="2">
        <f t="shared" si="181"/>
        <v>715.07354620805813</v>
      </c>
      <c r="J305" s="2">
        <f t="shared" si="182"/>
        <v>8.4121929825282677</v>
      </c>
      <c r="K305" s="2">
        <f t="shared" si="183"/>
        <v>13.702130596541451</v>
      </c>
      <c r="L305" s="2">
        <f t="shared" si="184"/>
        <v>29.201447897738603</v>
      </c>
      <c r="M305" s="2">
        <f t="shared" si="185"/>
        <v>-5.8019779583672912</v>
      </c>
      <c r="N305" s="2">
        <f t="shared" si="186"/>
        <v>23.399469939371311</v>
      </c>
      <c r="O305" s="2">
        <f t="shared" si="187"/>
        <v>16.834258028053629</v>
      </c>
      <c r="P305" s="2">
        <f t="shared" si="188"/>
        <v>6.5652119113176832</v>
      </c>
      <c r="Q305">
        <f t="shared" si="203"/>
        <v>45.792353081440844</v>
      </c>
      <c r="R305" s="13">
        <f t="shared" si="189"/>
        <v>0</v>
      </c>
      <c r="S305" s="13">
        <f t="shared" si="190"/>
        <v>0</v>
      </c>
      <c r="T305" s="13" t="e">
        <f t="shared" ca="1" si="191"/>
        <v>#VALUE!</v>
      </c>
      <c r="U305" s="13">
        <f t="shared" si="192"/>
        <v>6.5652119113176832</v>
      </c>
      <c r="V305" s="13">
        <f t="shared" si="193"/>
        <v>2.5622669477081583</v>
      </c>
      <c r="W305" s="13" t="e">
        <f t="shared" ca="1" si="194"/>
        <v>#VALUE!</v>
      </c>
      <c r="X305" s="13">
        <f t="shared" si="195"/>
        <v>43.102007440507585</v>
      </c>
      <c r="Y305" s="13">
        <f t="shared" si="196"/>
        <v>6.5652119113176823</v>
      </c>
      <c r="Z305" s="13" t="e">
        <f t="shared" ca="1" si="197"/>
        <v>#VALUE!</v>
      </c>
      <c r="AA305" s="13" t="e">
        <f t="shared" ca="1" si="198"/>
        <v>#VALUE!</v>
      </c>
      <c r="AB305" s="13" t="e">
        <f t="shared" ca="1" si="199"/>
        <v>#VALUE!</v>
      </c>
      <c r="AC305" s="13" t="e">
        <f t="shared" ca="1" si="200"/>
        <v>#VALUE!</v>
      </c>
      <c r="AD305" s="13">
        <f t="shared" si="201"/>
        <v>49.56072998046875</v>
      </c>
      <c r="AE305" s="13">
        <f t="shared" si="202"/>
        <v>29.301257532559202</v>
      </c>
      <c r="AG305">
        <f t="shared" si="204"/>
        <v>2005</v>
      </c>
      <c r="AH305">
        <f t="shared" si="205"/>
        <v>0</v>
      </c>
      <c r="AI305" s="76" t="s">
        <v>97</v>
      </c>
      <c r="AJ305" s="2">
        <f t="shared" si="206"/>
        <v>45.792353081440844</v>
      </c>
    </row>
    <row r="306" spans="1:36" x14ac:dyDescent="0.2">
      <c r="A306" s="61">
        <v>38412</v>
      </c>
      <c r="B306" s="74">
        <v>21.5244140625</v>
      </c>
      <c r="C306" s="58">
        <v>50.342638791770099</v>
      </c>
      <c r="F306" s="2">
        <f t="shared" si="178"/>
        <v>734.25605484947596</v>
      </c>
      <c r="G306" s="2">
        <f t="shared" si="179"/>
        <v>2.3419054210821741</v>
      </c>
      <c r="H306" s="2">
        <f t="shared" si="180"/>
        <v>706.65548153209465</v>
      </c>
      <c r="I306" s="2">
        <f t="shared" si="181"/>
        <v>698.98709146690248</v>
      </c>
      <c r="J306" s="2">
        <f t="shared" si="182"/>
        <v>7.6683900651921704</v>
      </c>
      <c r="K306" s="2">
        <f t="shared" si="183"/>
        <v>10.010295486274345</v>
      </c>
      <c r="L306" s="2">
        <f t="shared" si="184"/>
        <v>26.844553514327973</v>
      </c>
      <c r="M306" s="2">
        <f t="shared" si="185"/>
        <v>-5.3336912723565222</v>
      </c>
      <c r="N306" s="2">
        <f t="shared" si="186"/>
        <v>21.510862241971452</v>
      </c>
      <c r="O306" s="2">
        <f t="shared" si="187"/>
        <v>15.834107246797185</v>
      </c>
      <c r="P306" s="2">
        <f t="shared" si="188"/>
        <v>5.6767549951742682</v>
      </c>
      <c r="Q306">
        <f t="shared" si="203"/>
        <v>39.595366091340516</v>
      </c>
      <c r="R306" s="13">
        <f t="shared" si="189"/>
        <v>0</v>
      </c>
      <c r="S306" s="13">
        <f t="shared" si="190"/>
        <v>0</v>
      </c>
      <c r="T306" s="13" t="e">
        <f t="shared" ca="1" si="191"/>
        <v>#VALUE!</v>
      </c>
      <c r="U306" s="13">
        <f t="shared" si="192"/>
        <v>5.6767549951742682</v>
      </c>
      <c r="V306" s="13">
        <f t="shared" si="193"/>
        <v>2.3825941734114662</v>
      </c>
      <c r="W306" s="13" t="e">
        <f t="shared" ca="1" si="194"/>
        <v>#VALUE!</v>
      </c>
      <c r="X306" s="13">
        <f t="shared" si="195"/>
        <v>32.225547275236003</v>
      </c>
      <c r="Y306" s="13">
        <f t="shared" si="196"/>
        <v>5.6767549951742682</v>
      </c>
      <c r="Z306" s="13" t="e">
        <f t="shared" ca="1" si="197"/>
        <v>#VALUE!</v>
      </c>
      <c r="AA306" s="13" t="e">
        <f t="shared" ca="1" si="198"/>
        <v>#VALUE!</v>
      </c>
      <c r="AB306" s="13" t="e">
        <f t="shared" ca="1" si="199"/>
        <v>#VALUE!</v>
      </c>
      <c r="AC306" s="13" t="e">
        <f t="shared" ca="1" si="200"/>
        <v>#VALUE!</v>
      </c>
      <c r="AD306" s="13">
        <f t="shared" si="201"/>
        <v>21.5244140625</v>
      </c>
      <c r="AE306" s="13">
        <f t="shared" si="202"/>
        <v>50.342638791770099</v>
      </c>
      <c r="AG306">
        <f t="shared" si="204"/>
        <v>2005</v>
      </c>
      <c r="AH306">
        <f t="shared" si="205"/>
        <v>0</v>
      </c>
      <c r="AI306" s="76" t="s">
        <v>97</v>
      </c>
      <c r="AJ306" s="2">
        <f t="shared" si="206"/>
        <v>39.595366091340516</v>
      </c>
    </row>
    <row r="307" spans="1:36" x14ac:dyDescent="0.2">
      <c r="A307" s="61">
        <v>38443</v>
      </c>
      <c r="B307" s="74">
        <v>15.982243537902832</v>
      </c>
      <c r="C307" s="58">
        <v>63.9230028999064</v>
      </c>
      <c r="F307" s="2">
        <f t="shared" si="178"/>
        <v>713.31819979084241</v>
      </c>
      <c r="G307" s="2">
        <f t="shared" si="179"/>
        <v>1.6511352139629025</v>
      </c>
      <c r="H307" s="2">
        <f t="shared" si="180"/>
        <v>679.2277860633036</v>
      </c>
      <c r="I307" s="2">
        <f t="shared" si="181"/>
        <v>672.6665662580142</v>
      </c>
      <c r="J307" s="2">
        <f t="shared" si="182"/>
        <v>6.5612198052893973</v>
      </c>
      <c r="K307" s="2">
        <f t="shared" si="183"/>
        <v>8.2123550192522998</v>
      </c>
      <c r="L307" s="2">
        <f t="shared" si="184"/>
        <v>24.046462266049485</v>
      </c>
      <c r="M307" s="2">
        <f t="shared" si="185"/>
        <v>-4.7777440534081963</v>
      </c>
      <c r="N307" s="2">
        <f t="shared" si="186"/>
        <v>19.268718212641289</v>
      </c>
      <c r="O307" s="2">
        <f t="shared" si="187"/>
        <v>14.584859183128636</v>
      </c>
      <c r="P307" s="2">
        <f t="shared" si="188"/>
        <v>4.6838590295126545</v>
      </c>
      <c r="Q307">
        <f t="shared" si="203"/>
        <v>32.669916730850765</v>
      </c>
      <c r="R307" s="13">
        <f t="shared" si="189"/>
        <v>0</v>
      </c>
      <c r="S307" s="13">
        <f t="shared" si="190"/>
        <v>0</v>
      </c>
      <c r="T307" s="13" t="e">
        <f t="shared" ca="1" si="191"/>
        <v>#VALUE!</v>
      </c>
      <c r="U307" s="13">
        <f t="shared" si="192"/>
        <v>4.6838590295126545</v>
      </c>
      <c r="V307" s="13">
        <f t="shared" si="193"/>
        <v>2.1642225000014794</v>
      </c>
      <c r="W307" s="13" t="e">
        <f t="shared" ca="1" si="194"/>
        <v>#VALUE!</v>
      </c>
      <c r="X307" s="13">
        <f t="shared" si="195"/>
        <v>21.938535408347224</v>
      </c>
      <c r="Y307" s="13">
        <f t="shared" si="196"/>
        <v>4.6838590295126536</v>
      </c>
      <c r="Z307" s="13" t="e">
        <f t="shared" ca="1" si="197"/>
        <v>#VALUE!</v>
      </c>
      <c r="AA307" s="13" t="e">
        <f t="shared" ca="1" si="198"/>
        <v>#VALUE!</v>
      </c>
      <c r="AB307" s="13" t="e">
        <f t="shared" ca="1" si="199"/>
        <v>#VALUE!</v>
      </c>
      <c r="AC307" s="13" t="e">
        <f t="shared" ca="1" si="200"/>
        <v>#VALUE!</v>
      </c>
      <c r="AD307" s="13">
        <f t="shared" si="201"/>
        <v>15.982243537902832</v>
      </c>
      <c r="AE307" s="13">
        <f t="shared" si="202"/>
        <v>63.9230028999064</v>
      </c>
      <c r="AG307">
        <f t="shared" si="204"/>
        <v>2005</v>
      </c>
      <c r="AH307">
        <f t="shared" si="205"/>
        <v>0</v>
      </c>
      <c r="AI307" s="76" t="s">
        <v>97</v>
      </c>
      <c r="AJ307" s="2">
        <f t="shared" si="206"/>
        <v>32.669916730850765</v>
      </c>
    </row>
    <row r="308" spans="1:36" x14ac:dyDescent="0.2">
      <c r="A308" s="61">
        <v>38473</v>
      </c>
      <c r="B308" s="74">
        <v>9.2707967758178711</v>
      </c>
      <c r="C308" s="58">
        <v>42.112387985681401</v>
      </c>
      <c r="F308" s="2">
        <f t="shared" si="178"/>
        <v>681.05742689050965</v>
      </c>
      <c r="G308" s="2">
        <f t="shared" si="179"/>
        <v>0.87993614332242487</v>
      </c>
      <c r="H308" s="2">
        <f t="shared" si="180"/>
        <v>659.28598412659426</v>
      </c>
      <c r="I308" s="2">
        <f t="shared" si="181"/>
        <v>653.45244809648875</v>
      </c>
      <c r="J308" s="2">
        <f t="shared" si="182"/>
        <v>5.8335360301055061</v>
      </c>
      <c r="K308" s="2">
        <f t="shared" si="183"/>
        <v>6.713472173427931</v>
      </c>
      <c r="L308" s="2">
        <f t="shared" si="184"/>
        <v>21.298331356556567</v>
      </c>
      <c r="M308" s="2">
        <f t="shared" si="185"/>
        <v>-4.2317233554132683</v>
      </c>
      <c r="N308" s="2">
        <f t="shared" si="186"/>
        <v>17.066608001143297</v>
      </c>
      <c r="O308" s="2">
        <f t="shared" si="187"/>
        <v>13.287161672580771</v>
      </c>
      <c r="P308" s="2">
        <f t="shared" si="188"/>
        <v>3.7794463285625262</v>
      </c>
      <c r="Q308">
        <f t="shared" si="203"/>
        <v>26.361638141723621</v>
      </c>
      <c r="R308" s="13">
        <f t="shared" si="189"/>
        <v>0</v>
      </c>
      <c r="S308" s="13">
        <f t="shared" si="190"/>
        <v>0</v>
      </c>
      <c r="T308" s="13" t="e">
        <f t="shared" ca="1" si="191"/>
        <v>#VALUE!</v>
      </c>
      <c r="U308" s="13">
        <f t="shared" si="192"/>
        <v>3.7794463285625262</v>
      </c>
      <c r="V308" s="13">
        <f t="shared" si="193"/>
        <v>1.944079815378609</v>
      </c>
      <c r="W308" s="13" t="e">
        <f t="shared" ca="1" si="194"/>
        <v>#VALUE!</v>
      </c>
      <c r="X308" s="13">
        <f t="shared" si="195"/>
        <v>14.284214550484759</v>
      </c>
      <c r="Y308" s="13">
        <f t="shared" si="196"/>
        <v>3.7794463285625262</v>
      </c>
      <c r="Z308" s="13" t="e">
        <f t="shared" ca="1" si="197"/>
        <v>#VALUE!</v>
      </c>
      <c r="AA308" s="13" t="e">
        <f t="shared" ca="1" si="198"/>
        <v>#VALUE!</v>
      </c>
      <c r="AB308" s="13" t="e">
        <f t="shared" ca="1" si="199"/>
        <v>#VALUE!</v>
      </c>
      <c r="AC308" s="13" t="e">
        <f t="shared" ca="1" si="200"/>
        <v>#VALUE!</v>
      </c>
      <c r="AD308" s="13">
        <f t="shared" si="201"/>
        <v>9.2707967758178711</v>
      </c>
      <c r="AE308" s="13">
        <f t="shared" si="202"/>
        <v>42.112387985681401</v>
      </c>
      <c r="AG308">
        <f t="shared" si="204"/>
        <v>2005</v>
      </c>
      <c r="AH308">
        <f t="shared" si="205"/>
        <v>0</v>
      </c>
      <c r="AI308" s="76" t="s">
        <v>97</v>
      </c>
      <c r="AJ308" s="2">
        <f t="shared" si="206"/>
        <v>26.361638141723621</v>
      </c>
    </row>
    <row r="309" spans="1:36" x14ac:dyDescent="0.2">
      <c r="A309" s="61">
        <v>38504</v>
      </c>
      <c r="B309" s="74">
        <v>0.67526113986968994</v>
      </c>
      <c r="C309" s="58">
        <v>19.804913364307101</v>
      </c>
      <c r="F309" s="2">
        <f t="shared" si="178"/>
        <v>654.06791839358675</v>
      </c>
      <c r="G309" s="2">
        <f t="shared" si="179"/>
        <v>5.9790842771690222E-2</v>
      </c>
      <c r="H309" s="2">
        <f t="shared" si="180"/>
        <v>644.09456502550472</v>
      </c>
      <c r="I309" s="2">
        <f t="shared" si="181"/>
        <v>638.77407628109688</v>
      </c>
      <c r="J309" s="2">
        <f t="shared" si="182"/>
        <v>5.3204887444078395</v>
      </c>
      <c r="K309" s="2">
        <f t="shared" si="183"/>
        <v>5.3802795871795297</v>
      </c>
      <c r="L309" s="2">
        <f t="shared" si="184"/>
        <v>18.667441259760302</v>
      </c>
      <c r="M309" s="2">
        <f t="shared" si="185"/>
        <v>-3.7089970027353649</v>
      </c>
      <c r="N309" s="2">
        <f t="shared" si="186"/>
        <v>14.958444257024937</v>
      </c>
      <c r="O309" s="2">
        <f t="shared" si="187"/>
        <v>11.973389580285797</v>
      </c>
      <c r="P309" s="2">
        <f t="shared" si="188"/>
        <v>2.9850546767391384</v>
      </c>
      <c r="Q309">
        <f t="shared" si="203"/>
        <v>20.820756370255491</v>
      </c>
      <c r="R309" s="13">
        <f t="shared" si="189"/>
        <v>0</v>
      </c>
      <c r="S309" s="13">
        <f t="shared" si="190"/>
        <v>0</v>
      </c>
      <c r="T309" s="13" t="e">
        <f t="shared" ca="1" si="191"/>
        <v>#VALUE!</v>
      </c>
      <c r="U309" s="13">
        <f t="shared" si="192"/>
        <v>2.9850546767391384</v>
      </c>
      <c r="V309" s="13">
        <f t="shared" si="193"/>
        <v>1.7277310776678003</v>
      </c>
      <c r="W309" s="13" t="e">
        <f t="shared" ca="1" si="194"/>
        <v>#VALUE!</v>
      </c>
      <c r="X309" s="13">
        <f t="shared" si="195"/>
        <v>8.9105514231222021</v>
      </c>
      <c r="Y309" s="13">
        <f t="shared" si="196"/>
        <v>2.9850546767391388</v>
      </c>
      <c r="Z309" s="13" t="e">
        <f t="shared" ca="1" si="197"/>
        <v>#VALUE!</v>
      </c>
      <c r="AA309" s="13" t="e">
        <f t="shared" ca="1" si="198"/>
        <v>#VALUE!</v>
      </c>
      <c r="AB309" s="13" t="e">
        <f t="shared" ca="1" si="199"/>
        <v>#VALUE!</v>
      </c>
      <c r="AC309" s="13" t="e">
        <f t="shared" ca="1" si="200"/>
        <v>#VALUE!</v>
      </c>
      <c r="AD309" s="13">
        <f t="shared" si="201"/>
        <v>0.67526113986968994</v>
      </c>
      <c r="AE309" s="13">
        <f t="shared" si="202"/>
        <v>19.804913364307101</v>
      </c>
      <c r="AG309">
        <f t="shared" si="204"/>
        <v>2005</v>
      </c>
      <c r="AH309">
        <f t="shared" si="205"/>
        <v>0</v>
      </c>
      <c r="AI309" s="76" t="s">
        <v>97</v>
      </c>
      <c r="AJ309" s="2">
        <f t="shared" si="206"/>
        <v>20.820756370255491</v>
      </c>
    </row>
    <row r="310" spans="1:36" x14ac:dyDescent="0.2">
      <c r="A310" s="61">
        <v>38534</v>
      </c>
      <c r="B310" s="74">
        <v>0</v>
      </c>
      <c r="C310" s="58">
        <v>20.726248915428901</v>
      </c>
      <c r="F310" s="2">
        <f t="shared" si="178"/>
        <v>638.77407628109688</v>
      </c>
      <c r="G310" s="2">
        <f t="shared" si="179"/>
        <v>0</v>
      </c>
      <c r="H310" s="2">
        <f t="shared" si="180"/>
        <v>628.54281429534035</v>
      </c>
      <c r="I310" s="2">
        <f t="shared" si="181"/>
        <v>623.7122560205737</v>
      </c>
      <c r="J310" s="2">
        <f t="shared" si="182"/>
        <v>4.8305582747666449</v>
      </c>
      <c r="K310" s="2">
        <f t="shared" si="183"/>
        <v>4.8305582747666449</v>
      </c>
      <c r="L310" s="2">
        <f t="shared" si="184"/>
        <v>16.803947855052442</v>
      </c>
      <c r="M310" s="2">
        <f t="shared" si="185"/>
        <v>-3.3387431818446855</v>
      </c>
      <c r="N310" s="2">
        <f t="shared" si="186"/>
        <v>13.465204673207756</v>
      </c>
      <c r="O310" s="2">
        <f t="shared" si="187"/>
        <v>10.99720995791502</v>
      </c>
      <c r="P310" s="2">
        <f t="shared" si="188"/>
        <v>2.4679947152927366</v>
      </c>
      <c r="Q310">
        <f t="shared" si="203"/>
        <v>17.214263139166835</v>
      </c>
      <c r="R310" s="13">
        <f t="shared" si="189"/>
        <v>0</v>
      </c>
      <c r="S310" s="13">
        <f t="shared" si="190"/>
        <v>0</v>
      </c>
      <c r="T310" s="13" t="e">
        <f t="shared" ca="1" si="191"/>
        <v>#VALUE!</v>
      </c>
      <c r="U310" s="13">
        <f t="shared" si="192"/>
        <v>2.4679947152927366</v>
      </c>
      <c r="V310" s="13">
        <f t="shared" si="193"/>
        <v>1.5709852689610864</v>
      </c>
      <c r="W310" s="13" t="e">
        <f t="shared" ca="1" si="194"/>
        <v>#VALUE!</v>
      </c>
      <c r="X310" s="13">
        <f t="shared" si="195"/>
        <v>6.0909979147128759</v>
      </c>
      <c r="Y310" s="13">
        <f t="shared" si="196"/>
        <v>2.4679947152927371</v>
      </c>
      <c r="Z310" s="13" t="e">
        <f t="shared" ca="1" si="197"/>
        <v>#VALUE!</v>
      </c>
      <c r="AA310" s="13" t="e">
        <f t="shared" ca="1" si="198"/>
        <v>#VALUE!</v>
      </c>
      <c r="AB310" s="13" t="e">
        <f t="shared" ca="1" si="199"/>
        <v>#VALUE!</v>
      </c>
      <c r="AC310" s="13" t="e">
        <f t="shared" ca="1" si="200"/>
        <v>#VALUE!</v>
      </c>
      <c r="AD310" s="13">
        <f t="shared" si="201"/>
        <v>0</v>
      </c>
      <c r="AE310" s="13">
        <f t="shared" si="202"/>
        <v>20.726248915428901</v>
      </c>
      <c r="AG310">
        <f t="shared" si="204"/>
        <v>2005</v>
      </c>
      <c r="AH310">
        <f t="shared" si="205"/>
        <v>0</v>
      </c>
      <c r="AI310" s="76" t="s">
        <v>97</v>
      </c>
      <c r="AJ310" s="2">
        <f t="shared" si="206"/>
        <v>17.214263139166835</v>
      </c>
    </row>
    <row r="311" spans="1:36" x14ac:dyDescent="0.2">
      <c r="A311" s="61">
        <v>38565</v>
      </c>
      <c r="B311" s="74">
        <v>0</v>
      </c>
      <c r="C311" s="58">
        <v>18.3681263451764</v>
      </c>
      <c r="F311" s="2">
        <f t="shared" si="178"/>
        <v>623.7122560205737</v>
      </c>
      <c r="G311" s="2">
        <f t="shared" si="179"/>
        <v>0</v>
      </c>
      <c r="H311" s="2">
        <f t="shared" si="180"/>
        <v>614.81706506809894</v>
      </c>
      <c r="I311" s="2">
        <f t="shared" si="181"/>
        <v>610.39049395369398</v>
      </c>
      <c r="J311" s="2">
        <f t="shared" si="182"/>
        <v>4.4265711144049646</v>
      </c>
      <c r="K311" s="2">
        <f t="shared" si="183"/>
        <v>4.4265711144049646</v>
      </c>
      <c r="L311" s="2">
        <f t="shared" si="184"/>
        <v>15.423781072319985</v>
      </c>
      <c r="M311" s="2">
        <f t="shared" si="185"/>
        <v>-3.0645205720505819</v>
      </c>
      <c r="N311" s="2">
        <f t="shared" si="186"/>
        <v>12.359260500269402</v>
      </c>
      <c r="O311" s="2">
        <f t="shared" si="187"/>
        <v>10.248247769384033</v>
      </c>
      <c r="P311" s="2">
        <f t="shared" si="188"/>
        <v>2.1110127308853683</v>
      </c>
      <c r="Q311">
        <f t="shared" si="203"/>
        <v>14.724313797925443</v>
      </c>
      <c r="R311" s="13">
        <f t="shared" si="189"/>
        <v>0</v>
      </c>
      <c r="S311" s="13">
        <f t="shared" si="190"/>
        <v>0</v>
      </c>
      <c r="T311" s="13" t="e">
        <f t="shared" ca="1" si="191"/>
        <v>#VALUE!</v>
      </c>
      <c r="U311" s="13">
        <f t="shared" si="192"/>
        <v>2.1110127308853683</v>
      </c>
      <c r="V311" s="13">
        <f t="shared" si="193"/>
        <v>1.452932459161598</v>
      </c>
      <c r="W311" s="13" t="e">
        <f t="shared" ca="1" si="194"/>
        <v>#VALUE!</v>
      </c>
      <c r="X311" s="13">
        <f t="shared" si="195"/>
        <v>4.4563747499601005</v>
      </c>
      <c r="Y311" s="13">
        <f t="shared" si="196"/>
        <v>2.1110127308853683</v>
      </c>
      <c r="Z311" s="13" t="e">
        <f t="shared" ca="1" si="197"/>
        <v>#VALUE!</v>
      </c>
      <c r="AA311" s="13" t="e">
        <f t="shared" ca="1" si="198"/>
        <v>#VALUE!</v>
      </c>
      <c r="AB311" s="13" t="e">
        <f t="shared" ca="1" si="199"/>
        <v>#VALUE!</v>
      </c>
      <c r="AC311" s="13" t="e">
        <f t="shared" ca="1" si="200"/>
        <v>#VALUE!</v>
      </c>
      <c r="AD311" s="13">
        <f t="shared" si="201"/>
        <v>0</v>
      </c>
      <c r="AE311" s="13">
        <f t="shared" si="202"/>
        <v>18.3681263451764</v>
      </c>
      <c r="AG311">
        <f t="shared" si="204"/>
        <v>2005</v>
      </c>
      <c r="AH311">
        <f t="shared" si="205"/>
        <v>0</v>
      </c>
      <c r="AI311" s="76" t="s">
        <v>97</v>
      </c>
      <c r="AJ311" s="2">
        <f t="shared" si="206"/>
        <v>14.724313797925443</v>
      </c>
    </row>
    <row r="312" spans="1:36" x14ac:dyDescent="0.2">
      <c r="A312" s="61">
        <v>38596</v>
      </c>
      <c r="B312" s="74">
        <v>1.6551660299301147</v>
      </c>
      <c r="C312" s="58">
        <v>13.922559285405001</v>
      </c>
      <c r="F312" s="2">
        <f t="shared" si="178"/>
        <v>611.91758356412356</v>
      </c>
      <c r="G312" s="2">
        <f t="shared" si="179"/>
        <v>0.12807641950053039</v>
      </c>
      <c r="H312" s="2">
        <f t="shared" si="180"/>
        <v>605.27265707258152</v>
      </c>
      <c r="I312" s="2">
        <f t="shared" si="181"/>
        <v>601.11188896033809</v>
      </c>
      <c r="J312" s="2">
        <f t="shared" si="182"/>
        <v>4.1607681122434315</v>
      </c>
      <c r="K312" s="2">
        <f t="shared" si="183"/>
        <v>4.2888445317439619</v>
      </c>
      <c r="L312" s="2">
        <f t="shared" si="184"/>
        <v>14.537092301127995</v>
      </c>
      <c r="M312" s="2">
        <f t="shared" si="185"/>
        <v>-2.888346132878814</v>
      </c>
      <c r="N312" s="2">
        <f t="shared" si="186"/>
        <v>11.648746168249181</v>
      </c>
      <c r="O312" s="2">
        <f t="shared" si="187"/>
        <v>9.7548778935182003</v>
      </c>
      <c r="P312" s="2">
        <f t="shared" si="188"/>
        <v>1.8938682747309799</v>
      </c>
      <c r="Q312">
        <f t="shared" si="203"/>
        <v>13.209731216248585</v>
      </c>
      <c r="R312" s="13">
        <f t="shared" si="189"/>
        <v>0</v>
      </c>
      <c r="S312" s="13">
        <f t="shared" si="190"/>
        <v>0</v>
      </c>
      <c r="T312" s="13" t="e">
        <f t="shared" ca="1" si="191"/>
        <v>#VALUE!</v>
      </c>
      <c r="U312" s="13">
        <f t="shared" si="192"/>
        <v>1.8938682747309799</v>
      </c>
      <c r="V312" s="13">
        <f t="shared" si="193"/>
        <v>1.3761788672737929</v>
      </c>
      <c r="W312" s="13" t="e">
        <f t="shared" ca="1" si="194"/>
        <v>#VALUE!</v>
      </c>
      <c r="X312" s="13">
        <f t="shared" si="195"/>
        <v>3.5867370420324982</v>
      </c>
      <c r="Y312" s="13">
        <f t="shared" si="196"/>
        <v>1.8938682747309796</v>
      </c>
      <c r="Z312" s="13" t="e">
        <f t="shared" ca="1" si="197"/>
        <v>#VALUE!</v>
      </c>
      <c r="AA312" s="13" t="e">
        <f t="shared" ca="1" si="198"/>
        <v>#VALUE!</v>
      </c>
      <c r="AB312" s="13" t="e">
        <f t="shared" ca="1" si="199"/>
        <v>#VALUE!</v>
      </c>
      <c r="AC312" s="13" t="e">
        <f t="shared" ca="1" si="200"/>
        <v>#VALUE!</v>
      </c>
      <c r="AD312" s="13">
        <f t="shared" si="201"/>
        <v>1.6551660299301147</v>
      </c>
      <c r="AE312" s="13">
        <f t="shared" si="202"/>
        <v>13.922559285405001</v>
      </c>
      <c r="AG312">
        <f t="shared" si="204"/>
        <v>2005</v>
      </c>
      <c r="AH312">
        <f t="shared" si="205"/>
        <v>0</v>
      </c>
      <c r="AI312" s="76" t="s">
        <v>97</v>
      </c>
      <c r="AJ312" s="2">
        <f t="shared" si="206"/>
        <v>13.209731216248585</v>
      </c>
    </row>
    <row r="313" spans="1:36" x14ac:dyDescent="0.2">
      <c r="A313" s="61">
        <v>38626</v>
      </c>
      <c r="B313" s="74">
        <v>6.7804136276245117</v>
      </c>
      <c r="C313" s="58">
        <v>11.166592905109599</v>
      </c>
      <c r="F313" s="2">
        <f t="shared" si="178"/>
        <v>607.37942423345453</v>
      </c>
      <c r="G313" s="2">
        <f t="shared" si="179"/>
        <v>0.51287835450807506</v>
      </c>
      <c r="H313" s="2">
        <f t="shared" si="180"/>
        <v>602.0782915143327</v>
      </c>
      <c r="I313" s="2">
        <f t="shared" si="181"/>
        <v>598.00378716640739</v>
      </c>
      <c r="J313" s="2">
        <f t="shared" si="182"/>
        <v>4.0745043479253127</v>
      </c>
      <c r="K313" s="2">
        <f t="shared" si="183"/>
        <v>4.5873827024333877</v>
      </c>
      <c r="L313" s="2">
        <f t="shared" si="184"/>
        <v>14.342260595951588</v>
      </c>
      <c r="M313" s="2">
        <f t="shared" si="185"/>
        <v>-2.8496354065140377</v>
      </c>
      <c r="N313" s="2">
        <f t="shared" si="186"/>
        <v>11.49262518943755</v>
      </c>
      <c r="O313" s="2">
        <f t="shared" si="187"/>
        <v>9.6451558400478135</v>
      </c>
      <c r="P313" s="2">
        <f t="shared" si="188"/>
        <v>1.8474693493897367</v>
      </c>
      <c r="Q313">
        <f t="shared" si="203"/>
        <v>12.886098711993414</v>
      </c>
      <c r="R313" s="13">
        <f t="shared" si="189"/>
        <v>0</v>
      </c>
      <c r="S313" s="13">
        <f t="shared" si="190"/>
        <v>0</v>
      </c>
      <c r="T313" s="13" t="e">
        <f t="shared" ca="1" si="191"/>
        <v>#VALUE!</v>
      </c>
      <c r="U313" s="13">
        <f t="shared" si="192"/>
        <v>1.8474693493897367</v>
      </c>
      <c r="V313" s="13">
        <f t="shared" si="193"/>
        <v>1.3592164468508086</v>
      </c>
      <c r="W313" s="13" t="e">
        <f t="shared" ca="1" si="194"/>
        <v>#VALUE!</v>
      </c>
      <c r="X313" s="13">
        <f t="shared" si="195"/>
        <v>3.4131429969345373</v>
      </c>
      <c r="Y313" s="13">
        <f t="shared" si="196"/>
        <v>1.8474693493897369</v>
      </c>
      <c r="Z313" s="13" t="e">
        <f t="shared" ca="1" si="197"/>
        <v>#VALUE!</v>
      </c>
      <c r="AA313" s="13" t="e">
        <f t="shared" ca="1" si="198"/>
        <v>#VALUE!</v>
      </c>
      <c r="AB313" s="13" t="e">
        <f t="shared" ca="1" si="199"/>
        <v>#VALUE!</v>
      </c>
      <c r="AC313" s="13" t="e">
        <f t="shared" ca="1" si="200"/>
        <v>#VALUE!</v>
      </c>
      <c r="AD313" s="13">
        <f t="shared" si="201"/>
        <v>6.7804136276245117</v>
      </c>
      <c r="AE313" s="13">
        <f t="shared" si="202"/>
        <v>11.166592905109599</v>
      </c>
      <c r="AG313">
        <f t="shared" si="204"/>
        <v>2005</v>
      </c>
      <c r="AH313">
        <f t="shared" si="205"/>
        <v>1</v>
      </c>
      <c r="AI313" s="76" t="s">
        <v>97</v>
      </c>
      <c r="AJ313" s="2">
        <f t="shared" si="206"/>
        <v>12.886098711993414</v>
      </c>
    </row>
    <row r="314" spans="1:36" x14ac:dyDescent="0.2">
      <c r="A314" s="61">
        <v>38657</v>
      </c>
      <c r="B314" s="74">
        <v>30.445837020874023</v>
      </c>
      <c r="C314" s="58">
        <v>17.785921509445199</v>
      </c>
      <c r="F314" s="2">
        <f t="shared" si="178"/>
        <v>626.08630459469475</v>
      </c>
      <c r="G314" s="2">
        <f t="shared" si="179"/>
        <v>2.363319592586663</v>
      </c>
      <c r="H314" s="2">
        <f t="shared" si="180"/>
        <v>617.444001274215</v>
      </c>
      <c r="I314" s="2">
        <f t="shared" si="181"/>
        <v>612.94212052696025</v>
      </c>
      <c r="J314" s="2">
        <f t="shared" si="182"/>
        <v>4.5018807472547451</v>
      </c>
      <c r="K314" s="2">
        <f t="shared" si="183"/>
        <v>6.8652003398414081</v>
      </c>
      <c r="L314" s="2">
        <f t="shared" si="184"/>
        <v>16.510356179889222</v>
      </c>
      <c r="M314" s="2">
        <f t="shared" si="185"/>
        <v>-3.280410032268597</v>
      </c>
      <c r="N314" s="2">
        <f t="shared" si="186"/>
        <v>13.229946147620625</v>
      </c>
      <c r="O314" s="2">
        <f t="shared" si="187"/>
        <v>10.839783594228813</v>
      </c>
      <c r="P314" s="2">
        <f t="shared" si="188"/>
        <v>2.3901625533918125</v>
      </c>
      <c r="Q314">
        <f t="shared" si="203"/>
        <v>16.671383809907894</v>
      </c>
      <c r="R314" s="13">
        <f t="shared" si="189"/>
        <v>0</v>
      </c>
      <c r="S314" s="13">
        <f t="shared" si="190"/>
        <v>0</v>
      </c>
      <c r="T314" s="13" t="e">
        <f t="shared" ca="1" si="191"/>
        <v>#VALUE!</v>
      </c>
      <c r="U314" s="13">
        <f t="shared" si="192"/>
        <v>2.3901625533918125</v>
      </c>
      <c r="V314" s="13">
        <f t="shared" si="193"/>
        <v>1.5460150560042463</v>
      </c>
      <c r="W314" s="13" t="e">
        <f t="shared" ca="1" si="194"/>
        <v>#VALUE!</v>
      </c>
      <c r="X314" s="13">
        <f t="shared" si="195"/>
        <v>5.7128770316364692</v>
      </c>
      <c r="Y314" s="13">
        <f t="shared" si="196"/>
        <v>2.3901625533918129</v>
      </c>
      <c r="Z314" s="13" t="e">
        <f t="shared" ca="1" si="197"/>
        <v>#VALUE!</v>
      </c>
      <c r="AA314" s="13" t="e">
        <f t="shared" ca="1" si="198"/>
        <v>#VALUE!</v>
      </c>
      <c r="AB314" s="13" t="e">
        <f t="shared" ca="1" si="199"/>
        <v>#VALUE!</v>
      </c>
      <c r="AC314" s="13" t="e">
        <f t="shared" ca="1" si="200"/>
        <v>#VALUE!</v>
      </c>
      <c r="AD314" s="13">
        <f t="shared" si="201"/>
        <v>30.445837020874023</v>
      </c>
      <c r="AE314" s="13">
        <f t="shared" si="202"/>
        <v>17.785921509445199</v>
      </c>
      <c r="AG314">
        <f t="shared" si="204"/>
        <v>2005</v>
      </c>
      <c r="AH314">
        <f t="shared" si="205"/>
        <v>1</v>
      </c>
      <c r="AI314" s="76" t="s">
        <v>97</v>
      </c>
      <c r="AJ314" s="2">
        <f t="shared" si="206"/>
        <v>16.671383809907894</v>
      </c>
    </row>
    <row r="315" spans="1:36" x14ac:dyDescent="0.2">
      <c r="A315" s="61">
        <v>38687</v>
      </c>
      <c r="B315" s="74">
        <v>30.256137847900391</v>
      </c>
      <c r="C315" s="58">
        <v>10.910185320195801</v>
      </c>
      <c r="F315" s="2">
        <f t="shared" si="178"/>
        <v>640.73478967028757</v>
      </c>
      <c r="G315" s="2">
        <f t="shared" si="179"/>
        <v>2.4634687045730743</v>
      </c>
      <c r="H315" s="2">
        <f t="shared" si="180"/>
        <v>635.318208936573</v>
      </c>
      <c r="I315" s="2">
        <f t="shared" si="181"/>
        <v>630.27849304659856</v>
      </c>
      <c r="J315" s="2">
        <f t="shared" si="182"/>
        <v>5.0397158899744454</v>
      </c>
      <c r="K315" s="2">
        <f t="shared" si="183"/>
        <v>7.5031845945475197</v>
      </c>
      <c r="L315" s="2">
        <f t="shared" si="184"/>
        <v>18.342968188776332</v>
      </c>
      <c r="M315" s="2">
        <f t="shared" si="185"/>
        <v>-3.6445280896689507</v>
      </c>
      <c r="N315" s="2">
        <f t="shared" si="186"/>
        <v>14.698440099107382</v>
      </c>
      <c r="O315" s="2">
        <f t="shared" si="187"/>
        <v>11.806222523206095</v>
      </c>
      <c r="P315" s="2">
        <f t="shared" si="188"/>
        <v>2.8922175759012867</v>
      </c>
      <c r="Q315">
        <f t="shared" si="203"/>
        <v>20.173217591911474</v>
      </c>
      <c r="R315" s="13">
        <f t="shared" si="189"/>
        <v>0</v>
      </c>
      <c r="S315" s="13">
        <f t="shared" si="190"/>
        <v>0</v>
      </c>
      <c r="T315" s="13" t="e">
        <f t="shared" ca="1" si="191"/>
        <v>#VALUE!</v>
      </c>
      <c r="U315" s="13">
        <f t="shared" si="192"/>
        <v>2.8922175759012867</v>
      </c>
      <c r="V315" s="13">
        <f t="shared" si="193"/>
        <v>1.7006521031361137</v>
      </c>
      <c r="W315" s="13" t="e">
        <f t="shared" ca="1" si="194"/>
        <v>#VALUE!</v>
      </c>
      <c r="X315" s="13">
        <f t="shared" si="195"/>
        <v>8.3649225063523147</v>
      </c>
      <c r="Y315" s="13">
        <f t="shared" si="196"/>
        <v>2.8922175759012867</v>
      </c>
      <c r="Z315" s="13" t="e">
        <f t="shared" ca="1" si="197"/>
        <v>#VALUE!</v>
      </c>
      <c r="AA315" s="13" t="e">
        <f t="shared" ca="1" si="198"/>
        <v>#VALUE!</v>
      </c>
      <c r="AB315" s="13" t="e">
        <f t="shared" ca="1" si="199"/>
        <v>#VALUE!</v>
      </c>
      <c r="AC315" s="13" t="e">
        <f t="shared" ca="1" si="200"/>
        <v>#VALUE!</v>
      </c>
      <c r="AD315" s="13">
        <f t="shared" si="201"/>
        <v>30.256137847900391</v>
      </c>
      <c r="AE315" s="13">
        <f t="shared" si="202"/>
        <v>10.910185320195801</v>
      </c>
      <c r="AG315">
        <f t="shared" si="204"/>
        <v>2005</v>
      </c>
      <c r="AH315">
        <f t="shared" si="205"/>
        <v>1</v>
      </c>
      <c r="AI315" s="76" t="s">
        <v>97</v>
      </c>
      <c r="AJ315" s="2">
        <f t="shared" si="206"/>
        <v>20.173217591911474</v>
      </c>
    </row>
    <row r="316" spans="1:36" x14ac:dyDescent="0.2">
      <c r="A316" s="61">
        <v>38718</v>
      </c>
      <c r="B316" s="74">
        <v>49.949871063232422</v>
      </c>
      <c r="C316" s="58">
        <v>18.1705701422601</v>
      </c>
      <c r="F316" s="2">
        <f t="shared" si="178"/>
        <v>675.81274647393286</v>
      </c>
      <c r="G316" s="2">
        <f t="shared" si="179"/>
        <v>4.4156176358981156</v>
      </c>
      <c r="H316" s="2">
        <f t="shared" si="180"/>
        <v>666.40748998417018</v>
      </c>
      <c r="I316" s="2">
        <f t="shared" si="181"/>
        <v>660.3212956498171</v>
      </c>
      <c r="J316" s="2">
        <f t="shared" si="182"/>
        <v>6.0861943343530811</v>
      </c>
      <c r="K316" s="2">
        <f t="shared" si="183"/>
        <v>10.501811970251197</v>
      </c>
      <c r="L316" s="2">
        <f t="shared" si="184"/>
        <v>22.308034493457292</v>
      </c>
      <c r="M316" s="2">
        <f t="shared" si="185"/>
        <v>-4.4323392757370677</v>
      </c>
      <c r="N316" s="2">
        <f t="shared" si="186"/>
        <v>17.875695217720224</v>
      </c>
      <c r="O316" s="2">
        <f t="shared" si="187"/>
        <v>13.772483315425504</v>
      </c>
      <c r="P316" s="2">
        <f t="shared" si="188"/>
        <v>4.1032119022947215</v>
      </c>
      <c r="Q316">
        <f t="shared" si="203"/>
        <v>28.619903018505685</v>
      </c>
      <c r="R316" s="13">
        <f t="shared" si="189"/>
        <v>0</v>
      </c>
      <c r="S316" s="13">
        <f t="shared" si="190"/>
        <v>0</v>
      </c>
      <c r="T316" s="13" t="e">
        <f t="shared" ca="1" si="191"/>
        <v>#VALUE!</v>
      </c>
      <c r="U316" s="13">
        <f t="shared" si="192"/>
        <v>4.1032119022947215</v>
      </c>
      <c r="V316" s="13">
        <f t="shared" si="193"/>
        <v>2.0256386406007172</v>
      </c>
      <c r="W316" s="13" t="e">
        <f t="shared" ca="1" si="194"/>
        <v>#VALUE!</v>
      </c>
      <c r="X316" s="13">
        <f t="shared" si="195"/>
        <v>16.836347915133068</v>
      </c>
      <c r="Y316" s="13">
        <f t="shared" si="196"/>
        <v>4.1032119022947215</v>
      </c>
      <c r="Z316" s="13" t="e">
        <f t="shared" ca="1" si="197"/>
        <v>#VALUE!</v>
      </c>
      <c r="AA316" s="13" t="e">
        <f t="shared" ca="1" si="198"/>
        <v>#VALUE!</v>
      </c>
      <c r="AB316" s="13" t="e">
        <f t="shared" ca="1" si="199"/>
        <v>#VALUE!</v>
      </c>
      <c r="AC316" s="13" t="e">
        <f t="shared" ca="1" si="200"/>
        <v>#VALUE!</v>
      </c>
      <c r="AD316" s="13">
        <f t="shared" si="201"/>
        <v>49.949871063232422</v>
      </c>
      <c r="AE316" s="13">
        <f t="shared" si="202"/>
        <v>18.1705701422601</v>
      </c>
      <c r="AG316">
        <f t="shared" si="204"/>
        <v>2006</v>
      </c>
      <c r="AH316">
        <f t="shared" si="205"/>
        <v>0</v>
      </c>
      <c r="AI316" s="76" t="s">
        <v>97</v>
      </c>
      <c r="AJ316" s="2">
        <f t="shared" si="206"/>
        <v>28.619903018505685</v>
      </c>
    </row>
    <row r="317" spans="1:36" x14ac:dyDescent="0.2">
      <c r="A317" s="61">
        <v>38749</v>
      </c>
      <c r="B317" s="74">
        <v>45.582687377929688</v>
      </c>
      <c r="C317" s="58">
        <v>29.301257532559202</v>
      </c>
      <c r="F317" s="2">
        <f t="shared" si="178"/>
        <v>701.5236211966095</v>
      </c>
      <c r="G317" s="2">
        <f t="shared" si="179"/>
        <v>4.3803618311372929</v>
      </c>
      <c r="H317" s="2">
        <f t="shared" si="180"/>
        <v>685.94137142961017</v>
      </c>
      <c r="I317" s="2">
        <f t="shared" si="181"/>
        <v>679.12079236804198</v>
      </c>
      <c r="J317" s="2">
        <f t="shared" si="182"/>
        <v>6.8205790615681963</v>
      </c>
      <c r="K317" s="2">
        <f t="shared" si="183"/>
        <v>11.200940892705489</v>
      </c>
      <c r="L317" s="2">
        <f t="shared" si="184"/>
        <v>24.973424208130993</v>
      </c>
      <c r="M317" s="2">
        <f t="shared" si="185"/>
        <v>-4.9619202892933609</v>
      </c>
      <c r="N317" s="2">
        <f t="shared" si="186"/>
        <v>20.011503918837633</v>
      </c>
      <c r="O317" s="2">
        <f t="shared" si="187"/>
        <v>15.006470023963287</v>
      </c>
      <c r="P317" s="2">
        <f t="shared" si="188"/>
        <v>5.0050338948743462</v>
      </c>
      <c r="Q317">
        <f t="shared" si="203"/>
        <v>34.910111416748563</v>
      </c>
      <c r="R317" s="13">
        <f t="shared" si="189"/>
        <v>0</v>
      </c>
      <c r="S317" s="13">
        <f t="shared" si="190"/>
        <v>0</v>
      </c>
      <c r="T317" s="13" t="e">
        <f t="shared" ca="1" si="191"/>
        <v>#VALUE!</v>
      </c>
      <c r="U317" s="13">
        <f t="shared" si="192"/>
        <v>5.0050338948743462</v>
      </c>
      <c r="V317" s="13">
        <f t="shared" si="193"/>
        <v>2.2371933074444743</v>
      </c>
      <c r="W317" s="13" t="e">
        <f t="shared" ca="1" si="194"/>
        <v>#VALUE!</v>
      </c>
      <c r="X317" s="13">
        <f t="shared" si="195"/>
        <v>25.050364288841067</v>
      </c>
      <c r="Y317" s="13">
        <f t="shared" si="196"/>
        <v>5.0050338948743462</v>
      </c>
      <c r="Z317" s="13" t="e">
        <f t="shared" ca="1" si="197"/>
        <v>#VALUE!</v>
      </c>
      <c r="AA317" s="13" t="e">
        <f t="shared" ca="1" si="198"/>
        <v>#VALUE!</v>
      </c>
      <c r="AB317" s="13" t="e">
        <f t="shared" ca="1" si="199"/>
        <v>#VALUE!</v>
      </c>
      <c r="AC317" s="13" t="e">
        <f t="shared" ca="1" si="200"/>
        <v>#VALUE!</v>
      </c>
      <c r="AD317" s="13">
        <f t="shared" si="201"/>
        <v>45.582687377929688</v>
      </c>
      <c r="AE317" s="13">
        <f t="shared" si="202"/>
        <v>29.301257532559202</v>
      </c>
      <c r="AG317">
        <f t="shared" si="204"/>
        <v>2006</v>
      </c>
      <c r="AH317">
        <f t="shared" si="205"/>
        <v>0</v>
      </c>
      <c r="AI317" s="76" t="s">
        <v>97</v>
      </c>
      <c r="AJ317" s="2">
        <f t="shared" si="206"/>
        <v>34.910111416748563</v>
      </c>
    </row>
    <row r="318" spans="1:36" x14ac:dyDescent="0.2">
      <c r="A318" s="61">
        <v>38777</v>
      </c>
      <c r="B318" s="74">
        <v>11.012617111206055</v>
      </c>
      <c r="C318" s="58">
        <v>50.342638791770099</v>
      </c>
      <c r="F318" s="2">
        <f t="shared" si="178"/>
        <v>689.0656879243046</v>
      </c>
      <c r="G318" s="2">
        <f t="shared" si="179"/>
        <v>1.0677215549434322</v>
      </c>
      <c r="H318" s="2">
        <f t="shared" si="180"/>
        <v>662.85614964186152</v>
      </c>
      <c r="I318" s="2">
        <f t="shared" si="181"/>
        <v>656.89693674575574</v>
      </c>
      <c r="J318" s="2">
        <f t="shared" si="182"/>
        <v>5.9592128961057824</v>
      </c>
      <c r="K318" s="2">
        <f t="shared" si="183"/>
        <v>7.0269344510492147</v>
      </c>
      <c r="L318" s="2">
        <f t="shared" si="184"/>
        <v>22.033404475012503</v>
      </c>
      <c r="M318" s="2">
        <f t="shared" si="185"/>
        <v>-4.3777735802516027</v>
      </c>
      <c r="N318" s="2">
        <f t="shared" si="186"/>
        <v>17.6556308947609</v>
      </c>
      <c r="O318" s="2">
        <f t="shared" si="187"/>
        <v>13.641481518851752</v>
      </c>
      <c r="P318" s="2">
        <f t="shared" si="188"/>
        <v>4.014149375909148</v>
      </c>
      <c r="Q318">
        <f t="shared" si="203"/>
        <v>27.998691896966307</v>
      </c>
      <c r="R318" s="13">
        <f t="shared" si="189"/>
        <v>0</v>
      </c>
      <c r="S318" s="13">
        <f t="shared" si="190"/>
        <v>0</v>
      </c>
      <c r="T318" s="13" t="e">
        <f t="shared" ca="1" si="191"/>
        <v>#VALUE!</v>
      </c>
      <c r="U318" s="13">
        <f t="shared" si="192"/>
        <v>4.014149375909148</v>
      </c>
      <c r="V318" s="13">
        <f t="shared" si="193"/>
        <v>2.0035342212972425</v>
      </c>
      <c r="W318" s="13" t="e">
        <f t="shared" ca="1" si="194"/>
        <v>#VALUE!</v>
      </c>
      <c r="X318" s="13">
        <f t="shared" si="195"/>
        <v>16.113395212111801</v>
      </c>
      <c r="Y318" s="13">
        <f t="shared" si="196"/>
        <v>4.014149375909148</v>
      </c>
      <c r="Z318" s="13" t="e">
        <f t="shared" ca="1" si="197"/>
        <v>#VALUE!</v>
      </c>
      <c r="AA318" s="13" t="e">
        <f t="shared" ca="1" si="198"/>
        <v>#VALUE!</v>
      </c>
      <c r="AB318" s="13" t="e">
        <f t="shared" ca="1" si="199"/>
        <v>#VALUE!</v>
      </c>
      <c r="AC318" s="13" t="e">
        <f t="shared" ca="1" si="200"/>
        <v>#VALUE!</v>
      </c>
      <c r="AD318" s="13">
        <f t="shared" si="201"/>
        <v>11.012617111206055</v>
      </c>
      <c r="AE318" s="13">
        <f t="shared" si="202"/>
        <v>50.342638791770099</v>
      </c>
      <c r="AG318">
        <f t="shared" si="204"/>
        <v>2006</v>
      </c>
      <c r="AH318">
        <f t="shared" si="205"/>
        <v>0</v>
      </c>
      <c r="AI318" s="76" t="s">
        <v>97</v>
      </c>
      <c r="AJ318" s="2">
        <f t="shared" si="206"/>
        <v>27.998691896966307</v>
      </c>
    </row>
    <row r="319" spans="1:36" x14ac:dyDescent="0.2">
      <c r="A319" s="61">
        <v>38808</v>
      </c>
      <c r="B319" s="74">
        <v>64.006050109863281</v>
      </c>
      <c r="C319" s="58">
        <v>63.9230028999064</v>
      </c>
      <c r="F319" s="2">
        <f t="shared" si="178"/>
        <v>714.66157001127135</v>
      </c>
      <c r="G319" s="2">
        <f t="shared" si="179"/>
        <v>6.2414168443476683</v>
      </c>
      <c r="H319" s="2">
        <f t="shared" si="180"/>
        <v>680.51882478828759</v>
      </c>
      <c r="I319" s="2">
        <f t="shared" si="181"/>
        <v>673.90830268958553</v>
      </c>
      <c r="J319" s="2">
        <f t="shared" si="182"/>
        <v>6.610522098702063</v>
      </c>
      <c r="K319" s="2">
        <f t="shared" si="183"/>
        <v>12.851938943049731</v>
      </c>
      <c r="L319" s="2">
        <f t="shared" si="184"/>
        <v>26.493420461901483</v>
      </c>
      <c r="M319" s="2">
        <f t="shared" si="185"/>
        <v>-5.2639253402778428</v>
      </c>
      <c r="N319" s="2">
        <f t="shared" si="186"/>
        <v>21.229495121623639</v>
      </c>
      <c r="O319" s="2">
        <f t="shared" si="187"/>
        <v>15.681123037761385</v>
      </c>
      <c r="P319" s="2">
        <f t="shared" si="188"/>
        <v>5.5483720838622554</v>
      </c>
      <c r="Q319">
        <f t="shared" si="203"/>
        <v>38.699895284939231</v>
      </c>
      <c r="R319" s="13">
        <f t="shared" si="189"/>
        <v>0</v>
      </c>
      <c r="S319" s="13">
        <f t="shared" si="190"/>
        <v>0</v>
      </c>
      <c r="T319" s="13" t="e">
        <f t="shared" ca="1" si="191"/>
        <v>#VALUE!</v>
      </c>
      <c r="U319" s="13">
        <f t="shared" si="192"/>
        <v>5.5483720838622554</v>
      </c>
      <c r="V319" s="13">
        <f t="shared" si="193"/>
        <v>2.3554982665801849</v>
      </c>
      <c r="W319" s="13" t="e">
        <f t="shared" ca="1" si="194"/>
        <v>#VALUE!</v>
      </c>
      <c r="X319" s="13">
        <f t="shared" si="195"/>
        <v>30.784432780981987</v>
      </c>
      <c r="Y319" s="13">
        <f t="shared" si="196"/>
        <v>5.5483720838622554</v>
      </c>
      <c r="Z319" s="13" t="e">
        <f t="shared" ca="1" si="197"/>
        <v>#VALUE!</v>
      </c>
      <c r="AA319" s="13" t="e">
        <f t="shared" ca="1" si="198"/>
        <v>#VALUE!</v>
      </c>
      <c r="AB319" s="13" t="e">
        <f t="shared" ca="1" si="199"/>
        <v>#VALUE!</v>
      </c>
      <c r="AC319" s="13" t="e">
        <f t="shared" ca="1" si="200"/>
        <v>#VALUE!</v>
      </c>
      <c r="AD319" s="13">
        <f t="shared" si="201"/>
        <v>64.006050109863281</v>
      </c>
      <c r="AE319" s="13">
        <f t="shared" si="202"/>
        <v>63.9230028999064</v>
      </c>
      <c r="AG319">
        <f t="shared" si="204"/>
        <v>2006</v>
      </c>
      <c r="AH319">
        <f t="shared" si="205"/>
        <v>0</v>
      </c>
      <c r="AI319" s="76" t="s">
        <v>97</v>
      </c>
      <c r="AJ319" s="2">
        <f t="shared" si="206"/>
        <v>38.699895284939231</v>
      </c>
    </row>
    <row r="320" spans="1:36" x14ac:dyDescent="0.2">
      <c r="A320" s="61">
        <v>38838</v>
      </c>
      <c r="B320" s="74">
        <v>2.6960852146148682</v>
      </c>
      <c r="C320" s="58">
        <v>42.112387985681401</v>
      </c>
      <c r="F320" s="2">
        <f t="shared" si="178"/>
        <v>676.34980231350153</v>
      </c>
      <c r="G320" s="2">
        <f t="shared" si="179"/>
        <v>0.25458559069886633</v>
      </c>
      <c r="H320" s="2">
        <f t="shared" si="180"/>
        <v>654.70231351760879</v>
      </c>
      <c r="I320" s="2">
        <f t="shared" si="181"/>
        <v>649.02725552470747</v>
      </c>
      <c r="J320" s="2">
        <f t="shared" si="182"/>
        <v>5.6750579929013156</v>
      </c>
      <c r="K320" s="2">
        <f t="shared" si="183"/>
        <v>5.929643583600182</v>
      </c>
      <c r="L320" s="2">
        <f t="shared" si="184"/>
        <v>21.610766621361567</v>
      </c>
      <c r="M320" s="2">
        <f t="shared" si="185"/>
        <v>-4.2938005005659106</v>
      </c>
      <c r="N320" s="2">
        <f t="shared" si="186"/>
        <v>17.316966120795655</v>
      </c>
      <c r="O320" s="2">
        <f t="shared" si="187"/>
        <v>13.43842133723194</v>
      </c>
      <c r="P320" s="2">
        <f t="shared" si="188"/>
        <v>3.8785447835637155</v>
      </c>
      <c r="Q320">
        <f t="shared" si="203"/>
        <v>27.052849865356915</v>
      </c>
      <c r="R320" s="13">
        <f t="shared" si="189"/>
        <v>0</v>
      </c>
      <c r="S320" s="13">
        <f t="shared" si="190"/>
        <v>0</v>
      </c>
      <c r="T320" s="13" t="e">
        <f t="shared" ca="1" si="191"/>
        <v>#VALUE!</v>
      </c>
      <c r="U320" s="13">
        <f t="shared" si="192"/>
        <v>3.8785447835637155</v>
      </c>
      <c r="V320" s="13">
        <f t="shared" si="193"/>
        <v>1.9694021386105265</v>
      </c>
      <c r="W320" s="13" t="e">
        <f t="shared" ca="1" si="194"/>
        <v>#VALUE!</v>
      </c>
      <c r="X320" s="13">
        <f t="shared" si="195"/>
        <v>15.043109638109309</v>
      </c>
      <c r="Y320" s="13">
        <f t="shared" si="196"/>
        <v>3.8785447835637155</v>
      </c>
      <c r="Z320" s="13" t="e">
        <f t="shared" ca="1" si="197"/>
        <v>#VALUE!</v>
      </c>
      <c r="AA320" s="13" t="e">
        <f t="shared" ca="1" si="198"/>
        <v>#VALUE!</v>
      </c>
      <c r="AB320" s="13" t="e">
        <f t="shared" ca="1" si="199"/>
        <v>#VALUE!</v>
      </c>
      <c r="AC320" s="13" t="e">
        <f t="shared" ca="1" si="200"/>
        <v>#VALUE!</v>
      </c>
      <c r="AD320" s="13">
        <f t="shared" si="201"/>
        <v>2.6960852146148682</v>
      </c>
      <c r="AE320" s="13">
        <f t="shared" si="202"/>
        <v>42.112387985681401</v>
      </c>
      <c r="AG320">
        <f t="shared" si="204"/>
        <v>2006</v>
      </c>
      <c r="AH320">
        <f t="shared" si="205"/>
        <v>0</v>
      </c>
      <c r="AI320" s="76" t="s">
        <v>97</v>
      </c>
      <c r="AJ320" s="2">
        <f t="shared" si="206"/>
        <v>27.052849865356915</v>
      </c>
    </row>
    <row r="321" spans="1:36" x14ac:dyDescent="0.2">
      <c r="A321" s="61">
        <v>38869</v>
      </c>
      <c r="B321" s="74">
        <v>1.1438218355178833</v>
      </c>
      <c r="C321" s="58">
        <v>19.804913364307101</v>
      </c>
      <c r="F321" s="2">
        <f t="shared" ref="F321:F384" si="207">(I320+$E$12*TANH(B321/$E$12))/(1+I320/$E$12*TANH(B321/$E$12))</f>
        <v>650.07109842080536</v>
      </c>
      <c r="G321" s="2">
        <f t="shared" ref="G321:G384" si="208">B321+I320-F321</f>
        <v>9.9978939419997914E-2</v>
      </c>
      <c r="H321" s="2">
        <f t="shared" ref="H321:H384" si="209">F321*(1-TANH(C321/$E$12))/(1+(1-F321/$E$12)*TANH(C321/$E$12))</f>
        <v>640.14825795593708</v>
      </c>
      <c r="I321" s="2">
        <f t="shared" ref="I321:I384" si="210">H321/(1+(H321/$E$12)^3)^(1/3)</f>
        <v>634.95540958154265</v>
      </c>
      <c r="J321" s="2">
        <f t="shared" ref="J321:J384" si="211">H321-I321</f>
        <v>5.1928483743944298</v>
      </c>
      <c r="K321" s="2">
        <f t="shared" ref="K321:K384" si="212">G321+J321</f>
        <v>5.2928273138144277</v>
      </c>
      <c r="L321" s="2">
        <f t="shared" ref="L321:L384" si="213">O320+K321</f>
        <v>18.731248651046368</v>
      </c>
      <c r="M321" s="2">
        <f t="shared" ref="M321:M384" si="214">($E$13-1)*L321</f>
        <v>-3.7216747671777006</v>
      </c>
      <c r="N321" s="2">
        <f t="shared" ref="N321:N384" si="215">$E$13*L321</f>
        <v>15.009573883868667</v>
      </c>
      <c r="O321" s="2">
        <f t="shared" ref="O321:O384" si="216">N321-P321</f>
        <v>12.006126503616825</v>
      </c>
      <c r="P321" s="2">
        <f t="shared" ref="P321:P384" si="217">N321*N321/(N321+60)</f>
        <v>3.003447380251842</v>
      </c>
      <c r="Q321">
        <f t="shared" si="203"/>
        <v>20.949045477256597</v>
      </c>
      <c r="R321" s="13">
        <f t="shared" ref="R321:R384" si="218">IF(D321&gt;=0,D321,"")</f>
        <v>0</v>
      </c>
      <c r="S321" s="13">
        <f t="shared" ref="S321:S384" si="219">IF(D321&gt;=0,D321^0.5,"")</f>
        <v>0</v>
      </c>
      <c r="T321" s="13" t="e">
        <f t="shared" ref="T321:T384" ca="1" si="220">IF(D321&gt;=0,LN(D321+$E$27/40),"")</f>
        <v>#VALUE!</v>
      </c>
      <c r="U321" s="13">
        <f t="shared" ref="U321:U384" si="221">IF(D321&gt;=0,P321,"")</f>
        <v>3.003447380251842</v>
      </c>
      <c r="V321" s="13">
        <f t="shared" ref="V321:V384" si="222">IF(D321&gt;=0,P321^0.5,"")</f>
        <v>1.7330456947962571</v>
      </c>
      <c r="W321" s="13" t="e">
        <f t="shared" ref="W321:W384" ca="1" si="223">IF(D321&gt;=0,LN(P321+$E$27/40),"")</f>
        <v>#VALUE!</v>
      </c>
      <c r="X321" s="13">
        <f t="shared" ref="X321:X384" si="224">IF(D321&gt;=0,(R321-U321)^2,"")</f>
        <v>9.0206961659416525</v>
      </c>
      <c r="Y321" s="13">
        <f t="shared" ref="Y321:Y384" si="225">IF(D321&gt;=0,(S321-V321)^2,"")</f>
        <v>3.0034473802518415</v>
      </c>
      <c r="Z321" s="13" t="e">
        <f t="shared" ref="Z321:Z384" ca="1" si="226">IF(D321&gt;=0,(T321-W321)^2,"")</f>
        <v>#VALUE!</v>
      </c>
      <c r="AA321" s="13" t="e">
        <f t="shared" ref="AA321:AA384" ca="1" si="227">IF(D321&gt;=0,($E$27-R321)^2,"")</f>
        <v>#VALUE!</v>
      </c>
      <c r="AB321" s="13" t="e">
        <f t="shared" ref="AB321:AB384" ca="1" si="228">IF(D321&gt;=0,($E$28-S321)^2,"")</f>
        <v>#VALUE!</v>
      </c>
      <c r="AC321" s="13" t="e">
        <f t="shared" ref="AC321:AC384" ca="1" si="229">IF(D321&gt;=0,($E$29-T321)^2,"")</f>
        <v>#VALUE!</v>
      </c>
      <c r="AD321" s="13">
        <f t="shared" ref="AD321:AD384" si="230">IF(B321&gt;=0,B321,"")</f>
        <v>1.1438218355178833</v>
      </c>
      <c r="AE321" s="13">
        <f t="shared" ref="AE321:AE384" si="231">IF(C321&gt;=0,C321,"")</f>
        <v>19.804913364307101</v>
      </c>
      <c r="AG321">
        <f t="shared" si="204"/>
        <v>2006</v>
      </c>
      <c r="AH321">
        <f t="shared" si="205"/>
        <v>0</v>
      </c>
      <c r="AI321" s="76" t="s">
        <v>97</v>
      </c>
      <c r="AJ321" s="2">
        <f t="shared" si="206"/>
        <v>20.949045477256597</v>
      </c>
    </row>
    <row r="322" spans="1:36" x14ac:dyDescent="0.2">
      <c r="A322" s="61">
        <v>38899</v>
      </c>
      <c r="B322" s="74">
        <v>0</v>
      </c>
      <c r="C322" s="58">
        <v>20.726248915428901</v>
      </c>
      <c r="F322" s="2">
        <f t="shared" si="207"/>
        <v>634.95540958154265</v>
      </c>
      <c r="G322" s="2">
        <f t="shared" si="208"/>
        <v>0</v>
      </c>
      <c r="H322" s="2">
        <f t="shared" si="209"/>
        <v>624.77513537727134</v>
      </c>
      <c r="I322" s="2">
        <f t="shared" si="210"/>
        <v>620.05807377289239</v>
      </c>
      <c r="J322" s="2">
        <f t="shared" si="211"/>
        <v>4.7170616043789551</v>
      </c>
      <c r="K322" s="2">
        <f t="shared" si="212"/>
        <v>4.7170616043789551</v>
      </c>
      <c r="L322" s="2">
        <f t="shared" si="213"/>
        <v>16.723188107995782</v>
      </c>
      <c r="M322" s="2">
        <f t="shared" si="214"/>
        <v>-3.3226971873451339</v>
      </c>
      <c r="N322" s="2">
        <f t="shared" si="215"/>
        <v>13.400490920650649</v>
      </c>
      <c r="O322" s="2">
        <f t="shared" si="216"/>
        <v>10.954006508052272</v>
      </c>
      <c r="P322" s="2">
        <f t="shared" si="217"/>
        <v>2.4464844125983762</v>
      </c>
      <c r="Q322">
        <f t="shared" si="203"/>
        <v>17.064228777873677</v>
      </c>
      <c r="R322" s="13">
        <f t="shared" si="218"/>
        <v>0</v>
      </c>
      <c r="S322" s="13">
        <f t="shared" si="219"/>
        <v>0</v>
      </c>
      <c r="T322" s="13" t="e">
        <f t="shared" ca="1" si="220"/>
        <v>#VALUE!</v>
      </c>
      <c r="U322" s="13">
        <f t="shared" si="221"/>
        <v>2.4464844125983762</v>
      </c>
      <c r="V322" s="13">
        <f t="shared" si="222"/>
        <v>1.5641241678966462</v>
      </c>
      <c r="W322" s="13" t="e">
        <f t="shared" ca="1" si="223"/>
        <v>#VALUE!</v>
      </c>
      <c r="X322" s="13">
        <f t="shared" si="224"/>
        <v>5.9852859810868217</v>
      </c>
      <c r="Y322" s="13">
        <f t="shared" si="225"/>
        <v>2.4464844125983758</v>
      </c>
      <c r="Z322" s="13" t="e">
        <f t="shared" ca="1" si="226"/>
        <v>#VALUE!</v>
      </c>
      <c r="AA322" s="13" t="e">
        <f t="shared" ca="1" si="227"/>
        <v>#VALUE!</v>
      </c>
      <c r="AB322" s="13" t="e">
        <f t="shared" ca="1" si="228"/>
        <v>#VALUE!</v>
      </c>
      <c r="AC322" s="13" t="e">
        <f t="shared" ca="1" si="229"/>
        <v>#VALUE!</v>
      </c>
      <c r="AD322" s="13">
        <f t="shared" si="230"/>
        <v>0</v>
      </c>
      <c r="AE322" s="13">
        <f t="shared" si="231"/>
        <v>20.726248915428901</v>
      </c>
      <c r="AG322">
        <f t="shared" si="204"/>
        <v>2006</v>
      </c>
      <c r="AH322">
        <f t="shared" si="205"/>
        <v>0</v>
      </c>
      <c r="AI322" s="76" t="s">
        <v>97</v>
      </c>
      <c r="AJ322" s="2">
        <f t="shared" si="206"/>
        <v>17.064228777873677</v>
      </c>
    </row>
    <row r="323" spans="1:36" x14ac:dyDescent="0.2">
      <c r="A323" s="61">
        <v>38930</v>
      </c>
      <c r="B323" s="74">
        <v>3.8283863067626953</v>
      </c>
      <c r="C323" s="58">
        <v>18.3681263451764</v>
      </c>
      <c r="F323" s="2">
        <f t="shared" si="207"/>
        <v>623.57979018786227</v>
      </c>
      <c r="G323" s="2">
        <f t="shared" si="208"/>
        <v>0.3066698917928079</v>
      </c>
      <c r="H323" s="2">
        <f t="shared" si="209"/>
        <v>614.6861804256115</v>
      </c>
      <c r="I323" s="2">
        <f t="shared" si="210"/>
        <v>610.26333701966939</v>
      </c>
      <c r="J323" s="2">
        <f t="shared" si="211"/>
        <v>4.4228434059421033</v>
      </c>
      <c r="K323" s="2">
        <f t="shared" si="212"/>
        <v>4.7295132977349112</v>
      </c>
      <c r="L323" s="2">
        <f t="shared" si="213"/>
        <v>15.683519805787183</v>
      </c>
      <c r="M323" s="2">
        <f t="shared" si="214"/>
        <v>-3.1161275475604375</v>
      </c>
      <c r="N323" s="2">
        <f t="shared" si="215"/>
        <v>12.567392258226745</v>
      </c>
      <c r="O323" s="2">
        <f t="shared" si="216"/>
        <v>10.390941606532941</v>
      </c>
      <c r="P323" s="2">
        <f t="shared" si="217"/>
        <v>2.1764506516938043</v>
      </c>
      <c r="Q323">
        <f t="shared" si="203"/>
        <v>15.180743295564286</v>
      </c>
      <c r="R323" s="13">
        <f t="shared" si="218"/>
        <v>0</v>
      </c>
      <c r="S323" s="13">
        <f t="shared" si="219"/>
        <v>0</v>
      </c>
      <c r="T323" s="13" t="e">
        <f t="shared" ca="1" si="220"/>
        <v>#VALUE!</v>
      </c>
      <c r="U323" s="13">
        <f t="shared" si="221"/>
        <v>2.1764506516938043</v>
      </c>
      <c r="V323" s="13">
        <f t="shared" si="222"/>
        <v>1.4752798553812778</v>
      </c>
      <c r="W323" s="13" t="e">
        <f t="shared" ca="1" si="223"/>
        <v>#VALUE!</v>
      </c>
      <c r="X323" s="13">
        <f t="shared" si="224"/>
        <v>4.7369374392583854</v>
      </c>
      <c r="Y323" s="13">
        <f t="shared" si="225"/>
        <v>2.1764506516938038</v>
      </c>
      <c r="Z323" s="13" t="e">
        <f t="shared" ca="1" si="226"/>
        <v>#VALUE!</v>
      </c>
      <c r="AA323" s="13" t="e">
        <f t="shared" ca="1" si="227"/>
        <v>#VALUE!</v>
      </c>
      <c r="AB323" s="13" t="e">
        <f t="shared" ca="1" si="228"/>
        <v>#VALUE!</v>
      </c>
      <c r="AC323" s="13" t="e">
        <f t="shared" ca="1" si="229"/>
        <v>#VALUE!</v>
      </c>
      <c r="AD323" s="13">
        <f t="shared" si="230"/>
        <v>3.8283863067626953</v>
      </c>
      <c r="AE323" s="13">
        <f t="shared" si="231"/>
        <v>18.3681263451764</v>
      </c>
      <c r="AG323">
        <f t="shared" si="204"/>
        <v>2006</v>
      </c>
      <c r="AH323">
        <f t="shared" si="205"/>
        <v>0</v>
      </c>
      <c r="AI323" s="76" t="s">
        <v>97</v>
      </c>
      <c r="AJ323" s="2">
        <f t="shared" si="206"/>
        <v>15.180743295564286</v>
      </c>
    </row>
    <row r="324" spans="1:36" x14ac:dyDescent="0.2">
      <c r="A324" s="61">
        <v>38961</v>
      </c>
      <c r="B324" s="74">
        <v>0.57287979125976563</v>
      </c>
      <c r="C324" s="58">
        <v>13.922559285405001</v>
      </c>
      <c r="F324" s="2">
        <f t="shared" si="207"/>
        <v>610.79197833425519</v>
      </c>
      <c r="G324" s="2">
        <f t="shared" si="208"/>
        <v>4.4238476673967853E-2</v>
      </c>
      <c r="H324" s="2">
        <f t="shared" si="209"/>
        <v>604.15732248393283</v>
      </c>
      <c r="I324" s="2">
        <f t="shared" si="210"/>
        <v>600.02682594017506</v>
      </c>
      <c r="J324" s="2">
        <f t="shared" si="211"/>
        <v>4.1304965437577721</v>
      </c>
      <c r="K324" s="2">
        <f t="shared" si="212"/>
        <v>4.1747350204317399</v>
      </c>
      <c r="L324" s="2">
        <f t="shared" si="213"/>
        <v>14.565676626964681</v>
      </c>
      <c r="M324" s="2">
        <f t="shared" si="214"/>
        <v>-2.8940254960747769</v>
      </c>
      <c r="N324" s="2">
        <f t="shared" si="215"/>
        <v>11.671651130889904</v>
      </c>
      <c r="O324" s="2">
        <f t="shared" si="216"/>
        <v>9.7709353252442508</v>
      </c>
      <c r="P324" s="2">
        <f t="shared" si="217"/>
        <v>1.9007158056456532</v>
      </c>
      <c r="Q324">
        <f t="shared" si="203"/>
        <v>13.25749274437843</v>
      </c>
      <c r="R324" s="13">
        <f t="shared" si="218"/>
        <v>0</v>
      </c>
      <c r="S324" s="13">
        <f t="shared" si="219"/>
        <v>0</v>
      </c>
      <c r="T324" s="13" t="e">
        <f t="shared" ca="1" si="220"/>
        <v>#VALUE!</v>
      </c>
      <c r="U324" s="13">
        <f t="shared" si="221"/>
        <v>1.9007158056456532</v>
      </c>
      <c r="V324" s="13">
        <f t="shared" si="222"/>
        <v>1.3786645007563127</v>
      </c>
      <c r="W324" s="13" t="e">
        <f t="shared" ca="1" si="223"/>
        <v>#VALUE!</v>
      </c>
      <c r="X324" s="13">
        <f t="shared" si="224"/>
        <v>3.6127205738312047</v>
      </c>
      <c r="Y324" s="13">
        <f t="shared" si="225"/>
        <v>1.900715805645653</v>
      </c>
      <c r="Z324" s="13" t="e">
        <f t="shared" ca="1" si="226"/>
        <v>#VALUE!</v>
      </c>
      <c r="AA324" s="13" t="e">
        <f t="shared" ca="1" si="227"/>
        <v>#VALUE!</v>
      </c>
      <c r="AB324" s="13" t="e">
        <f t="shared" ca="1" si="228"/>
        <v>#VALUE!</v>
      </c>
      <c r="AC324" s="13" t="e">
        <f t="shared" ca="1" si="229"/>
        <v>#VALUE!</v>
      </c>
      <c r="AD324" s="13">
        <f t="shared" si="230"/>
        <v>0.57287979125976563</v>
      </c>
      <c r="AE324" s="13">
        <f t="shared" si="231"/>
        <v>13.922559285405001</v>
      </c>
      <c r="AG324">
        <f t="shared" si="204"/>
        <v>2006</v>
      </c>
      <c r="AH324">
        <f t="shared" si="205"/>
        <v>0</v>
      </c>
      <c r="AI324" s="76" t="s">
        <v>97</v>
      </c>
      <c r="AJ324" s="2">
        <f t="shared" si="206"/>
        <v>13.25749274437843</v>
      </c>
    </row>
    <row r="325" spans="1:36" x14ac:dyDescent="0.2">
      <c r="A325" s="61">
        <v>38991</v>
      </c>
      <c r="B325" s="74">
        <v>32.298637390136719</v>
      </c>
      <c r="C325" s="58">
        <v>11.166592905109599</v>
      </c>
      <c r="F325" s="2">
        <f t="shared" si="207"/>
        <v>629.79472069156657</v>
      </c>
      <c r="G325" s="2">
        <f t="shared" si="208"/>
        <v>2.5307426387452097</v>
      </c>
      <c r="H325" s="2">
        <f t="shared" si="209"/>
        <v>624.33020580937671</v>
      </c>
      <c r="I325" s="2">
        <f t="shared" si="210"/>
        <v>619.62641588184135</v>
      </c>
      <c r="J325" s="2">
        <f t="shared" si="211"/>
        <v>4.7037899275353539</v>
      </c>
      <c r="K325" s="2">
        <f t="shared" si="212"/>
        <v>7.2345325662805635</v>
      </c>
      <c r="L325" s="2">
        <f t="shared" si="213"/>
        <v>17.005467891524816</v>
      </c>
      <c r="M325" s="2">
        <f t="shared" si="214"/>
        <v>-3.3787827995333903</v>
      </c>
      <c r="N325" s="2">
        <f t="shared" si="215"/>
        <v>13.626685091991426</v>
      </c>
      <c r="O325" s="2">
        <f t="shared" si="216"/>
        <v>11.104684456429755</v>
      </c>
      <c r="P325" s="2">
        <f t="shared" si="217"/>
        <v>2.5220006355616711</v>
      </c>
      <c r="Q325">
        <f t="shared" si="203"/>
        <v>17.590954433042654</v>
      </c>
      <c r="R325" s="13">
        <f t="shared" si="218"/>
        <v>0</v>
      </c>
      <c r="S325" s="13">
        <f t="shared" si="219"/>
        <v>0</v>
      </c>
      <c r="T325" s="13" t="e">
        <f t="shared" ca="1" si="220"/>
        <v>#VALUE!</v>
      </c>
      <c r="U325" s="13">
        <f t="shared" si="221"/>
        <v>2.5220006355616711</v>
      </c>
      <c r="V325" s="13">
        <f t="shared" si="222"/>
        <v>1.5880808025921322</v>
      </c>
      <c r="W325" s="13" t="e">
        <f t="shared" ca="1" si="223"/>
        <v>#VALUE!</v>
      </c>
      <c r="X325" s="13">
        <f t="shared" si="224"/>
        <v>6.3604872057734729</v>
      </c>
      <c r="Y325" s="13">
        <f t="shared" si="225"/>
        <v>2.5220006355616711</v>
      </c>
      <c r="Z325" s="13" t="e">
        <f t="shared" ca="1" si="226"/>
        <v>#VALUE!</v>
      </c>
      <c r="AA325" s="13" t="e">
        <f t="shared" ca="1" si="227"/>
        <v>#VALUE!</v>
      </c>
      <c r="AB325" s="13" t="e">
        <f t="shared" ca="1" si="228"/>
        <v>#VALUE!</v>
      </c>
      <c r="AC325" s="13" t="e">
        <f t="shared" ca="1" si="229"/>
        <v>#VALUE!</v>
      </c>
      <c r="AD325" s="13">
        <f t="shared" si="230"/>
        <v>32.298637390136719</v>
      </c>
      <c r="AE325" s="13">
        <f t="shared" si="231"/>
        <v>11.166592905109599</v>
      </c>
      <c r="AG325">
        <f t="shared" si="204"/>
        <v>2006</v>
      </c>
      <c r="AH325">
        <f t="shared" si="205"/>
        <v>1</v>
      </c>
      <c r="AI325" s="76" t="s">
        <v>97</v>
      </c>
      <c r="AJ325" s="2">
        <f t="shared" si="206"/>
        <v>17.590954433042654</v>
      </c>
    </row>
    <row r="326" spans="1:36" x14ac:dyDescent="0.2">
      <c r="A326" s="61">
        <v>39022</v>
      </c>
      <c r="B326" s="74">
        <v>15.272548675537109</v>
      </c>
      <c r="C326" s="58">
        <v>17.785921509445199</v>
      </c>
      <c r="F326" s="2">
        <f t="shared" si="207"/>
        <v>633.65645356143398</v>
      </c>
      <c r="G326" s="2">
        <f t="shared" si="208"/>
        <v>1.2425109959444853</v>
      </c>
      <c r="H326" s="2">
        <f t="shared" si="209"/>
        <v>624.92698507898433</v>
      </c>
      <c r="I326" s="2">
        <f t="shared" si="210"/>
        <v>620.20538766873199</v>
      </c>
      <c r="J326" s="2">
        <f t="shared" si="211"/>
        <v>4.7215974102523433</v>
      </c>
      <c r="K326" s="2">
        <f t="shared" si="212"/>
        <v>5.9641084061968286</v>
      </c>
      <c r="L326" s="2">
        <f t="shared" si="213"/>
        <v>17.068792862626584</v>
      </c>
      <c r="M326" s="2">
        <f t="shared" si="214"/>
        <v>-3.3913647128629396</v>
      </c>
      <c r="N326" s="2">
        <f t="shared" si="215"/>
        <v>13.677428149763644</v>
      </c>
      <c r="O326" s="2">
        <f t="shared" si="216"/>
        <v>11.138359597972086</v>
      </c>
      <c r="P326" s="2">
        <f t="shared" si="217"/>
        <v>2.5390685517915581</v>
      </c>
      <c r="Q326">
        <f t="shared" si="203"/>
        <v>17.710003148746118</v>
      </c>
      <c r="R326" s="13">
        <f t="shared" si="218"/>
        <v>0</v>
      </c>
      <c r="S326" s="13">
        <f t="shared" si="219"/>
        <v>0</v>
      </c>
      <c r="T326" s="13" t="e">
        <f t="shared" ca="1" si="220"/>
        <v>#VALUE!</v>
      </c>
      <c r="U326" s="13">
        <f t="shared" si="221"/>
        <v>2.5390685517915581</v>
      </c>
      <c r="V326" s="13">
        <f t="shared" si="222"/>
        <v>1.5934454969629674</v>
      </c>
      <c r="W326" s="13" t="e">
        <f t="shared" ca="1" si="223"/>
        <v>#VALUE!</v>
      </c>
      <c r="X326" s="13">
        <f t="shared" si="224"/>
        <v>6.4468691106968805</v>
      </c>
      <c r="Y326" s="13">
        <f t="shared" si="225"/>
        <v>2.5390685517915581</v>
      </c>
      <c r="Z326" s="13" t="e">
        <f t="shared" ca="1" si="226"/>
        <v>#VALUE!</v>
      </c>
      <c r="AA326" s="13" t="e">
        <f t="shared" ca="1" si="227"/>
        <v>#VALUE!</v>
      </c>
      <c r="AB326" s="13" t="e">
        <f t="shared" ca="1" si="228"/>
        <v>#VALUE!</v>
      </c>
      <c r="AC326" s="13" t="e">
        <f t="shared" ca="1" si="229"/>
        <v>#VALUE!</v>
      </c>
      <c r="AD326" s="13">
        <f t="shared" si="230"/>
        <v>15.272548675537109</v>
      </c>
      <c r="AE326" s="13">
        <f t="shared" si="231"/>
        <v>17.785921509445199</v>
      </c>
      <c r="AG326">
        <f t="shared" si="204"/>
        <v>2006</v>
      </c>
      <c r="AH326">
        <f t="shared" si="205"/>
        <v>1</v>
      </c>
      <c r="AI326" s="76" t="s">
        <v>97</v>
      </c>
      <c r="AJ326" s="2">
        <f t="shared" si="206"/>
        <v>17.710003148746118</v>
      </c>
    </row>
    <row r="327" spans="1:36" x14ac:dyDescent="0.2">
      <c r="A327" s="61">
        <v>39052</v>
      </c>
      <c r="B327" s="74">
        <v>31.983043670654297</v>
      </c>
      <c r="C327" s="58">
        <v>10.910185320195801</v>
      </c>
      <c r="F327" s="2">
        <f t="shared" si="207"/>
        <v>649.51721725166408</v>
      </c>
      <c r="G327" s="2">
        <f t="shared" si="208"/>
        <v>2.6712140877222055</v>
      </c>
      <c r="H327" s="2">
        <f t="shared" si="209"/>
        <v>644.03913211144754</v>
      </c>
      <c r="I327" s="2">
        <f t="shared" si="210"/>
        <v>638.72045216592653</v>
      </c>
      <c r="J327" s="2">
        <f t="shared" si="211"/>
        <v>5.3186799455210121</v>
      </c>
      <c r="K327" s="2">
        <f t="shared" si="212"/>
        <v>7.9898940332432176</v>
      </c>
      <c r="L327" s="2">
        <f t="shared" si="213"/>
        <v>19.128253631215301</v>
      </c>
      <c r="M327" s="2">
        <f t="shared" si="214"/>
        <v>-3.8005549019014513</v>
      </c>
      <c r="N327" s="2">
        <f t="shared" si="215"/>
        <v>15.32769872931385</v>
      </c>
      <c r="O327" s="2">
        <f t="shared" si="216"/>
        <v>12.208814808794148</v>
      </c>
      <c r="P327" s="2">
        <f t="shared" si="217"/>
        <v>3.1188839205197025</v>
      </c>
      <c r="Q327">
        <f t="shared" si="203"/>
        <v>21.754215345624925</v>
      </c>
      <c r="R327" s="13">
        <f t="shared" si="218"/>
        <v>0</v>
      </c>
      <c r="S327" s="13">
        <f t="shared" si="219"/>
        <v>0</v>
      </c>
      <c r="T327" s="13" t="e">
        <f t="shared" ca="1" si="220"/>
        <v>#VALUE!</v>
      </c>
      <c r="U327" s="13">
        <f t="shared" si="221"/>
        <v>3.1188839205197025</v>
      </c>
      <c r="V327" s="13">
        <f t="shared" si="222"/>
        <v>1.7660362172163124</v>
      </c>
      <c r="W327" s="13" t="e">
        <f t="shared" ca="1" si="223"/>
        <v>#VALUE!</v>
      </c>
      <c r="X327" s="13">
        <f t="shared" si="224"/>
        <v>9.7274369096763493</v>
      </c>
      <c r="Y327" s="13">
        <f t="shared" si="225"/>
        <v>3.1188839205197021</v>
      </c>
      <c r="Z327" s="13" t="e">
        <f t="shared" ca="1" si="226"/>
        <v>#VALUE!</v>
      </c>
      <c r="AA327" s="13" t="e">
        <f t="shared" ca="1" si="227"/>
        <v>#VALUE!</v>
      </c>
      <c r="AB327" s="13" t="e">
        <f t="shared" ca="1" si="228"/>
        <v>#VALUE!</v>
      </c>
      <c r="AC327" s="13" t="e">
        <f t="shared" ca="1" si="229"/>
        <v>#VALUE!</v>
      </c>
      <c r="AD327" s="13">
        <f t="shared" si="230"/>
        <v>31.983043670654297</v>
      </c>
      <c r="AE327" s="13">
        <f t="shared" si="231"/>
        <v>10.910185320195801</v>
      </c>
      <c r="AG327">
        <f t="shared" si="204"/>
        <v>2006</v>
      </c>
      <c r="AH327">
        <f t="shared" si="205"/>
        <v>1</v>
      </c>
      <c r="AI327" s="76" t="s">
        <v>97</v>
      </c>
      <c r="AJ327" s="2">
        <f t="shared" si="206"/>
        <v>21.754215345624925</v>
      </c>
    </row>
    <row r="328" spans="1:36" x14ac:dyDescent="0.2">
      <c r="A328" s="61">
        <v>39083</v>
      </c>
      <c r="B328" s="74">
        <v>42.455417633056641</v>
      </c>
      <c r="C328" s="58">
        <v>18.1705701422601</v>
      </c>
      <c r="F328" s="2">
        <f t="shared" si="207"/>
        <v>677.36572291960647</v>
      </c>
      <c r="G328" s="2">
        <f t="shared" si="208"/>
        <v>3.8101468793767026</v>
      </c>
      <c r="H328" s="2">
        <f t="shared" si="209"/>
        <v>667.94273620122078</v>
      </c>
      <c r="I328" s="2">
        <f t="shared" si="210"/>
        <v>661.80103549178796</v>
      </c>
      <c r="J328" s="2">
        <f t="shared" si="211"/>
        <v>6.1417007094328255</v>
      </c>
      <c r="K328" s="2">
        <f t="shared" si="212"/>
        <v>9.9518475888095281</v>
      </c>
      <c r="L328" s="2">
        <f t="shared" si="213"/>
        <v>22.160662397603677</v>
      </c>
      <c r="M328" s="2">
        <f t="shared" si="214"/>
        <v>-4.403058205332087</v>
      </c>
      <c r="N328" s="2">
        <f t="shared" si="215"/>
        <v>17.757604192271589</v>
      </c>
      <c r="O328" s="2">
        <f t="shared" si="216"/>
        <v>13.702277257690923</v>
      </c>
      <c r="P328" s="2">
        <f t="shared" si="217"/>
        <v>4.0553269345806662</v>
      </c>
      <c r="Q328">
        <f t="shared" si="203"/>
        <v>28.285905368700146</v>
      </c>
      <c r="R328" s="13">
        <f t="shared" si="218"/>
        <v>0</v>
      </c>
      <c r="S328" s="13">
        <f t="shared" si="219"/>
        <v>0</v>
      </c>
      <c r="T328" s="13" t="e">
        <f t="shared" ca="1" si="220"/>
        <v>#VALUE!</v>
      </c>
      <c r="U328" s="13">
        <f t="shared" si="221"/>
        <v>4.0553269345806662</v>
      </c>
      <c r="V328" s="13">
        <f t="shared" si="222"/>
        <v>2.0137842323795927</v>
      </c>
      <c r="W328" s="13" t="e">
        <f t="shared" ca="1" si="223"/>
        <v>#VALUE!</v>
      </c>
      <c r="X328" s="13">
        <f t="shared" si="224"/>
        <v>16.445676546335424</v>
      </c>
      <c r="Y328" s="13">
        <f t="shared" si="225"/>
        <v>4.0553269345806653</v>
      </c>
      <c r="Z328" s="13" t="e">
        <f t="shared" ca="1" si="226"/>
        <v>#VALUE!</v>
      </c>
      <c r="AA328" s="13" t="e">
        <f t="shared" ca="1" si="227"/>
        <v>#VALUE!</v>
      </c>
      <c r="AB328" s="13" t="e">
        <f t="shared" ca="1" si="228"/>
        <v>#VALUE!</v>
      </c>
      <c r="AC328" s="13" t="e">
        <f t="shared" ca="1" si="229"/>
        <v>#VALUE!</v>
      </c>
      <c r="AD328" s="13">
        <f t="shared" si="230"/>
        <v>42.455417633056641</v>
      </c>
      <c r="AE328" s="13">
        <f t="shared" si="231"/>
        <v>18.1705701422601</v>
      </c>
      <c r="AG328">
        <f t="shared" si="204"/>
        <v>2007</v>
      </c>
      <c r="AH328">
        <f t="shared" si="205"/>
        <v>0</v>
      </c>
      <c r="AI328" s="76" t="s">
        <v>97</v>
      </c>
      <c r="AJ328" s="2">
        <f t="shared" si="206"/>
        <v>28.285905368700146</v>
      </c>
    </row>
    <row r="329" spans="1:36" x14ac:dyDescent="0.2">
      <c r="A329" s="61">
        <v>39114</v>
      </c>
      <c r="B329" s="74">
        <v>58.396690368652344</v>
      </c>
      <c r="C329" s="58">
        <v>29.301257532559202</v>
      </c>
      <c r="F329" s="2">
        <f t="shared" si="207"/>
        <v>714.46497492589947</v>
      </c>
      <c r="G329" s="2">
        <f t="shared" si="208"/>
        <v>5.7327509345408316</v>
      </c>
      <c r="H329" s="2">
        <f t="shared" si="209"/>
        <v>698.64965941721198</v>
      </c>
      <c r="I329" s="2">
        <f t="shared" si="210"/>
        <v>691.31760501515794</v>
      </c>
      <c r="J329" s="2">
        <f t="shared" si="211"/>
        <v>7.332054402054041</v>
      </c>
      <c r="K329" s="2">
        <f t="shared" si="212"/>
        <v>13.064805336594873</v>
      </c>
      <c r="L329" s="2">
        <f t="shared" si="213"/>
        <v>26.767082594285796</v>
      </c>
      <c r="M329" s="2">
        <f t="shared" si="214"/>
        <v>-5.3182987283952361</v>
      </c>
      <c r="N329" s="2">
        <f t="shared" si="215"/>
        <v>21.448783865890562</v>
      </c>
      <c r="O329" s="2">
        <f t="shared" si="216"/>
        <v>15.800445026563228</v>
      </c>
      <c r="P329" s="2">
        <f t="shared" si="217"/>
        <v>5.6483388393273346</v>
      </c>
      <c r="Q329">
        <f t="shared" si="203"/>
        <v>39.397163404308159</v>
      </c>
      <c r="R329" s="13">
        <f t="shared" si="218"/>
        <v>0</v>
      </c>
      <c r="S329" s="13">
        <f t="shared" si="219"/>
        <v>0</v>
      </c>
      <c r="T329" s="13" t="e">
        <f t="shared" ca="1" si="220"/>
        <v>#VALUE!</v>
      </c>
      <c r="U329" s="13">
        <f t="shared" si="221"/>
        <v>5.6483388393273346</v>
      </c>
      <c r="V329" s="13">
        <f t="shared" si="222"/>
        <v>2.3766234113395699</v>
      </c>
      <c r="W329" s="13" t="e">
        <f t="shared" ca="1" si="223"/>
        <v>#VALUE!</v>
      </c>
      <c r="X329" s="13">
        <f t="shared" si="224"/>
        <v>31.903731643853661</v>
      </c>
      <c r="Y329" s="13">
        <f t="shared" si="225"/>
        <v>5.6483388393273346</v>
      </c>
      <c r="Z329" s="13" t="e">
        <f t="shared" ca="1" si="226"/>
        <v>#VALUE!</v>
      </c>
      <c r="AA329" s="13" t="e">
        <f t="shared" ca="1" si="227"/>
        <v>#VALUE!</v>
      </c>
      <c r="AB329" s="13" t="e">
        <f t="shared" ca="1" si="228"/>
        <v>#VALUE!</v>
      </c>
      <c r="AC329" s="13" t="e">
        <f t="shared" ca="1" si="229"/>
        <v>#VALUE!</v>
      </c>
      <c r="AD329" s="13">
        <f t="shared" si="230"/>
        <v>58.396690368652344</v>
      </c>
      <c r="AE329" s="13">
        <f t="shared" si="231"/>
        <v>29.301257532559202</v>
      </c>
      <c r="AG329">
        <f t="shared" si="204"/>
        <v>2007</v>
      </c>
      <c r="AH329">
        <f t="shared" si="205"/>
        <v>0</v>
      </c>
      <c r="AI329" s="76" t="s">
        <v>97</v>
      </c>
      <c r="AJ329" s="2">
        <f t="shared" si="206"/>
        <v>39.397163404308159</v>
      </c>
    </row>
    <row r="330" spans="1:36" x14ac:dyDescent="0.2">
      <c r="A330" s="61">
        <v>39142</v>
      </c>
      <c r="B330" s="74">
        <v>29.133817672729492</v>
      </c>
      <c r="C330" s="58">
        <v>50.342638791770099</v>
      </c>
      <c r="F330" s="2">
        <f t="shared" si="207"/>
        <v>717.45627255423403</v>
      </c>
      <c r="G330" s="2">
        <f t="shared" si="208"/>
        <v>2.9951501336533966</v>
      </c>
      <c r="H330" s="2">
        <f t="shared" si="209"/>
        <v>690.36807743355178</v>
      </c>
      <c r="I330" s="2">
        <f t="shared" si="210"/>
        <v>683.37241367535546</v>
      </c>
      <c r="J330" s="2">
        <f t="shared" si="211"/>
        <v>6.995663758196315</v>
      </c>
      <c r="K330" s="2">
        <f t="shared" si="212"/>
        <v>9.9908138918497116</v>
      </c>
      <c r="L330" s="2">
        <f t="shared" si="213"/>
        <v>25.791258918412939</v>
      </c>
      <c r="M330" s="2">
        <f t="shared" si="214"/>
        <v>-5.1244142512112907</v>
      </c>
      <c r="N330" s="2">
        <f t="shared" si="215"/>
        <v>20.666844667201648</v>
      </c>
      <c r="O330" s="2">
        <f t="shared" si="216"/>
        <v>15.371999303404948</v>
      </c>
      <c r="P330" s="2">
        <f t="shared" si="217"/>
        <v>5.2948453637967008</v>
      </c>
      <c r="Q330">
        <f t="shared" si="203"/>
        <v>36.931546412481985</v>
      </c>
      <c r="R330" s="13">
        <f t="shared" si="218"/>
        <v>0</v>
      </c>
      <c r="S330" s="13">
        <f t="shared" si="219"/>
        <v>0</v>
      </c>
      <c r="T330" s="13" t="e">
        <f t="shared" ca="1" si="220"/>
        <v>#VALUE!</v>
      </c>
      <c r="U330" s="13">
        <f t="shared" si="221"/>
        <v>5.2948453637967008</v>
      </c>
      <c r="V330" s="13">
        <f t="shared" si="222"/>
        <v>2.3010530988651046</v>
      </c>
      <c r="W330" s="13" t="e">
        <f t="shared" ca="1" si="223"/>
        <v>#VALUE!</v>
      </c>
      <c r="X330" s="13">
        <f t="shared" si="224"/>
        <v>28.035387426519417</v>
      </c>
      <c r="Y330" s="13">
        <f t="shared" si="225"/>
        <v>5.2948453637967008</v>
      </c>
      <c r="Z330" s="13" t="e">
        <f t="shared" ca="1" si="226"/>
        <v>#VALUE!</v>
      </c>
      <c r="AA330" s="13" t="e">
        <f t="shared" ca="1" si="227"/>
        <v>#VALUE!</v>
      </c>
      <c r="AB330" s="13" t="e">
        <f t="shared" ca="1" si="228"/>
        <v>#VALUE!</v>
      </c>
      <c r="AC330" s="13" t="e">
        <f t="shared" ca="1" si="229"/>
        <v>#VALUE!</v>
      </c>
      <c r="AD330" s="13">
        <f t="shared" si="230"/>
        <v>29.133817672729492</v>
      </c>
      <c r="AE330" s="13">
        <f t="shared" si="231"/>
        <v>50.342638791770099</v>
      </c>
      <c r="AG330">
        <f t="shared" si="204"/>
        <v>2007</v>
      </c>
      <c r="AH330">
        <f t="shared" si="205"/>
        <v>0</v>
      </c>
      <c r="AI330" s="76" t="s">
        <v>97</v>
      </c>
      <c r="AJ330" s="2">
        <f t="shared" si="206"/>
        <v>36.931546412481985</v>
      </c>
    </row>
    <row r="331" spans="1:36" x14ac:dyDescent="0.2">
      <c r="A331" s="61">
        <v>39173</v>
      </c>
      <c r="B331" s="74">
        <v>15.005527496337891</v>
      </c>
      <c r="C331" s="58">
        <v>63.9230028999064</v>
      </c>
      <c r="F331" s="2">
        <f t="shared" si="207"/>
        <v>696.89724795958205</v>
      </c>
      <c r="G331" s="2">
        <f t="shared" si="208"/>
        <v>1.480693212111305</v>
      </c>
      <c r="H331" s="2">
        <f t="shared" si="209"/>
        <v>663.45015786314821</v>
      </c>
      <c r="I331" s="2">
        <f t="shared" si="210"/>
        <v>657.4698428194622</v>
      </c>
      <c r="J331" s="2">
        <f t="shared" si="211"/>
        <v>5.9803150436860051</v>
      </c>
      <c r="K331" s="2">
        <f t="shared" si="212"/>
        <v>7.4610082557973101</v>
      </c>
      <c r="L331" s="2">
        <f t="shared" si="213"/>
        <v>22.833007559202258</v>
      </c>
      <c r="M331" s="2">
        <f t="shared" si="214"/>
        <v>-4.5366451364209377</v>
      </c>
      <c r="N331" s="2">
        <f t="shared" si="215"/>
        <v>18.296362422781321</v>
      </c>
      <c r="O331" s="2">
        <f t="shared" si="216"/>
        <v>14.020852455943288</v>
      </c>
      <c r="P331" s="2">
        <f t="shared" si="217"/>
        <v>4.2755099668380323</v>
      </c>
      <c r="Q331">
        <f t="shared" si="203"/>
        <v>29.821682018695274</v>
      </c>
      <c r="R331" s="13">
        <f t="shared" si="218"/>
        <v>0</v>
      </c>
      <c r="S331" s="13">
        <f t="shared" si="219"/>
        <v>0</v>
      </c>
      <c r="T331" s="13" t="e">
        <f t="shared" ca="1" si="220"/>
        <v>#VALUE!</v>
      </c>
      <c r="U331" s="13">
        <f t="shared" si="221"/>
        <v>4.2755099668380323</v>
      </c>
      <c r="V331" s="13">
        <f t="shared" si="222"/>
        <v>2.0677306320790509</v>
      </c>
      <c r="W331" s="13" t="e">
        <f t="shared" ca="1" si="223"/>
        <v>#VALUE!</v>
      </c>
      <c r="X331" s="13">
        <f t="shared" si="224"/>
        <v>18.279985476531351</v>
      </c>
      <c r="Y331" s="13">
        <f t="shared" si="225"/>
        <v>4.2755099668380314</v>
      </c>
      <c r="Z331" s="13" t="e">
        <f t="shared" ca="1" si="226"/>
        <v>#VALUE!</v>
      </c>
      <c r="AA331" s="13" t="e">
        <f t="shared" ca="1" si="227"/>
        <v>#VALUE!</v>
      </c>
      <c r="AB331" s="13" t="e">
        <f t="shared" ca="1" si="228"/>
        <v>#VALUE!</v>
      </c>
      <c r="AC331" s="13" t="e">
        <f t="shared" ca="1" si="229"/>
        <v>#VALUE!</v>
      </c>
      <c r="AD331" s="13">
        <f t="shared" si="230"/>
        <v>15.005527496337891</v>
      </c>
      <c r="AE331" s="13">
        <f t="shared" si="231"/>
        <v>63.9230028999064</v>
      </c>
      <c r="AG331">
        <f t="shared" si="204"/>
        <v>2007</v>
      </c>
      <c r="AH331">
        <f t="shared" si="205"/>
        <v>0</v>
      </c>
      <c r="AI331" s="76" t="s">
        <v>97</v>
      </c>
      <c r="AJ331" s="2">
        <f t="shared" si="206"/>
        <v>29.821682018695274</v>
      </c>
    </row>
    <row r="332" spans="1:36" x14ac:dyDescent="0.2">
      <c r="A332" s="61">
        <v>39203</v>
      </c>
      <c r="B332" s="74">
        <v>28.098871231079102</v>
      </c>
      <c r="C332" s="58">
        <v>42.112387985681401</v>
      </c>
      <c r="F332" s="2">
        <f t="shared" si="207"/>
        <v>682.95346796769229</v>
      </c>
      <c r="G332" s="2">
        <f t="shared" si="208"/>
        <v>2.6152460828490121</v>
      </c>
      <c r="H332" s="2">
        <f t="shared" si="209"/>
        <v>661.1322065120695</v>
      </c>
      <c r="I332" s="2">
        <f t="shared" si="210"/>
        <v>655.2339261964155</v>
      </c>
      <c r="J332" s="2">
        <f t="shared" si="211"/>
        <v>5.8982803156540058</v>
      </c>
      <c r="K332" s="2">
        <f t="shared" si="212"/>
        <v>8.5135263985030178</v>
      </c>
      <c r="L332" s="2">
        <f t="shared" si="213"/>
        <v>22.534378854446306</v>
      </c>
      <c r="M332" s="2">
        <f t="shared" si="214"/>
        <v>-4.4773111893920987</v>
      </c>
      <c r="N332" s="2">
        <f t="shared" si="215"/>
        <v>18.057067665054205</v>
      </c>
      <c r="O332" s="2">
        <f t="shared" si="216"/>
        <v>13.879897007562025</v>
      </c>
      <c r="P332" s="2">
        <f t="shared" si="217"/>
        <v>4.177170657492181</v>
      </c>
      <c r="Q332">
        <f t="shared" si="203"/>
        <v>29.135765336007964</v>
      </c>
      <c r="R332" s="13">
        <f t="shared" si="218"/>
        <v>0</v>
      </c>
      <c r="S332" s="13">
        <f t="shared" si="219"/>
        <v>0</v>
      </c>
      <c r="T332" s="13" t="e">
        <f t="shared" ca="1" si="220"/>
        <v>#VALUE!</v>
      </c>
      <c r="U332" s="13">
        <f t="shared" si="221"/>
        <v>4.177170657492181</v>
      </c>
      <c r="V332" s="13">
        <f t="shared" si="222"/>
        <v>2.0438127745691825</v>
      </c>
      <c r="W332" s="13" t="e">
        <f t="shared" ca="1" si="223"/>
        <v>#VALUE!</v>
      </c>
      <c r="X332" s="13">
        <f t="shared" si="224"/>
        <v>17.448754701813659</v>
      </c>
      <c r="Y332" s="13">
        <f t="shared" si="225"/>
        <v>4.1771706574921801</v>
      </c>
      <c r="Z332" s="13" t="e">
        <f t="shared" ca="1" si="226"/>
        <v>#VALUE!</v>
      </c>
      <c r="AA332" s="13" t="e">
        <f t="shared" ca="1" si="227"/>
        <v>#VALUE!</v>
      </c>
      <c r="AB332" s="13" t="e">
        <f t="shared" ca="1" si="228"/>
        <v>#VALUE!</v>
      </c>
      <c r="AC332" s="13" t="e">
        <f t="shared" ca="1" si="229"/>
        <v>#VALUE!</v>
      </c>
      <c r="AD332" s="13">
        <f t="shared" si="230"/>
        <v>28.098871231079102</v>
      </c>
      <c r="AE332" s="13">
        <f t="shared" si="231"/>
        <v>42.112387985681401</v>
      </c>
      <c r="AG332">
        <f t="shared" si="204"/>
        <v>2007</v>
      </c>
      <c r="AH332">
        <f t="shared" si="205"/>
        <v>0</v>
      </c>
      <c r="AI332" s="76" t="s">
        <v>97</v>
      </c>
      <c r="AJ332" s="2">
        <f t="shared" si="206"/>
        <v>29.135765336007964</v>
      </c>
    </row>
    <row r="333" spans="1:36" x14ac:dyDescent="0.2">
      <c r="A333" s="61">
        <v>39234</v>
      </c>
      <c r="B333" s="74">
        <v>0.28482744097709656</v>
      </c>
      <c r="C333" s="58">
        <v>19.804913364307101</v>
      </c>
      <c r="F333" s="2">
        <f t="shared" si="207"/>
        <v>655.49340979272802</v>
      </c>
      <c r="G333" s="2">
        <f t="shared" si="208"/>
        <v>2.5343844664575954E-2</v>
      </c>
      <c r="H333" s="2">
        <f t="shared" si="209"/>
        <v>645.50207179005622</v>
      </c>
      <c r="I333" s="2">
        <f t="shared" si="210"/>
        <v>640.1355033116796</v>
      </c>
      <c r="J333" s="2">
        <f t="shared" si="211"/>
        <v>5.366568478376621</v>
      </c>
      <c r="K333" s="2">
        <f t="shared" si="212"/>
        <v>5.3919123230411969</v>
      </c>
      <c r="L333" s="2">
        <f t="shared" si="213"/>
        <v>19.271809330603222</v>
      </c>
      <c r="M333" s="2">
        <f t="shared" si="214"/>
        <v>-3.8290777000367866</v>
      </c>
      <c r="N333" s="2">
        <f t="shared" si="215"/>
        <v>15.442731630566435</v>
      </c>
      <c r="O333" s="2">
        <f t="shared" si="216"/>
        <v>12.281685429568656</v>
      </c>
      <c r="P333" s="2">
        <f t="shared" si="217"/>
        <v>3.1610462009977796</v>
      </c>
      <c r="Q333">
        <f t="shared" si="203"/>
        <v>22.048297251959514</v>
      </c>
      <c r="R333" s="13">
        <f t="shared" si="218"/>
        <v>0</v>
      </c>
      <c r="S333" s="13">
        <f t="shared" si="219"/>
        <v>0</v>
      </c>
      <c r="T333" s="13" t="e">
        <f t="shared" ca="1" si="220"/>
        <v>#VALUE!</v>
      </c>
      <c r="U333" s="13">
        <f t="shared" si="221"/>
        <v>3.1610462009977796</v>
      </c>
      <c r="V333" s="13">
        <f t="shared" si="222"/>
        <v>1.7779331261320768</v>
      </c>
      <c r="W333" s="13" t="e">
        <f t="shared" ca="1" si="223"/>
        <v>#VALUE!</v>
      </c>
      <c r="X333" s="13">
        <f t="shared" si="224"/>
        <v>9.9922130848424953</v>
      </c>
      <c r="Y333" s="13">
        <f t="shared" si="225"/>
        <v>3.1610462009977791</v>
      </c>
      <c r="Z333" s="13" t="e">
        <f t="shared" ca="1" si="226"/>
        <v>#VALUE!</v>
      </c>
      <c r="AA333" s="13" t="e">
        <f t="shared" ca="1" si="227"/>
        <v>#VALUE!</v>
      </c>
      <c r="AB333" s="13" t="e">
        <f t="shared" ca="1" si="228"/>
        <v>#VALUE!</v>
      </c>
      <c r="AC333" s="13" t="e">
        <f t="shared" ca="1" si="229"/>
        <v>#VALUE!</v>
      </c>
      <c r="AD333" s="13">
        <f t="shared" si="230"/>
        <v>0.28482744097709656</v>
      </c>
      <c r="AE333" s="13">
        <f t="shared" si="231"/>
        <v>19.804913364307101</v>
      </c>
      <c r="AG333">
        <f t="shared" si="204"/>
        <v>2007</v>
      </c>
      <c r="AH333">
        <f t="shared" si="205"/>
        <v>0</v>
      </c>
      <c r="AI333" s="76" t="s">
        <v>97</v>
      </c>
      <c r="AJ333" s="2">
        <f t="shared" si="206"/>
        <v>22.048297251959514</v>
      </c>
    </row>
    <row r="334" spans="1:36" x14ac:dyDescent="0.2">
      <c r="A334" s="61">
        <v>39264</v>
      </c>
      <c r="B334" s="74">
        <v>3.8433008193969727</v>
      </c>
      <c r="C334" s="58">
        <v>20.726248915428901</v>
      </c>
      <c r="F334" s="2">
        <f t="shared" si="207"/>
        <v>643.6507411301418</v>
      </c>
      <c r="G334" s="2">
        <f t="shared" si="208"/>
        <v>0.32806300093477603</v>
      </c>
      <c r="H334" s="2">
        <f t="shared" si="209"/>
        <v>633.35454316070275</v>
      </c>
      <c r="I334" s="2">
        <f t="shared" si="210"/>
        <v>628.37612049713937</v>
      </c>
      <c r="J334" s="2">
        <f t="shared" si="211"/>
        <v>4.9784226635633786</v>
      </c>
      <c r="K334" s="2">
        <f t="shared" si="212"/>
        <v>5.3064856644981546</v>
      </c>
      <c r="L334" s="2">
        <f t="shared" si="213"/>
        <v>17.588171094066809</v>
      </c>
      <c r="M334" s="2">
        <f t="shared" si="214"/>
        <v>-3.4945589469784792</v>
      </c>
      <c r="N334" s="2">
        <f t="shared" si="215"/>
        <v>14.093612147088329</v>
      </c>
      <c r="O334" s="2">
        <f t="shared" si="216"/>
        <v>11.412815549424257</v>
      </c>
      <c r="P334" s="2">
        <f t="shared" si="217"/>
        <v>2.680796597664072</v>
      </c>
      <c r="Q334">
        <f t="shared" si="203"/>
        <v>18.698556268706902</v>
      </c>
      <c r="R334" s="13">
        <f t="shared" si="218"/>
        <v>0</v>
      </c>
      <c r="S334" s="13">
        <f t="shared" si="219"/>
        <v>0</v>
      </c>
      <c r="T334" s="13" t="e">
        <f t="shared" ca="1" si="220"/>
        <v>#VALUE!</v>
      </c>
      <c r="U334" s="13">
        <f t="shared" si="221"/>
        <v>2.680796597664072</v>
      </c>
      <c r="V334" s="13">
        <f t="shared" si="222"/>
        <v>1.6373138360326869</v>
      </c>
      <c r="W334" s="13" t="e">
        <f t="shared" ca="1" si="223"/>
        <v>#VALUE!</v>
      </c>
      <c r="X334" s="13">
        <f t="shared" si="224"/>
        <v>7.1866703980472639</v>
      </c>
      <c r="Y334" s="13">
        <f t="shared" si="225"/>
        <v>2.6807965976640724</v>
      </c>
      <c r="Z334" s="13" t="e">
        <f t="shared" ca="1" si="226"/>
        <v>#VALUE!</v>
      </c>
      <c r="AA334" s="13" t="e">
        <f t="shared" ca="1" si="227"/>
        <v>#VALUE!</v>
      </c>
      <c r="AB334" s="13" t="e">
        <f t="shared" ca="1" si="228"/>
        <v>#VALUE!</v>
      </c>
      <c r="AC334" s="13" t="e">
        <f t="shared" ca="1" si="229"/>
        <v>#VALUE!</v>
      </c>
      <c r="AD334" s="13">
        <f t="shared" si="230"/>
        <v>3.8433008193969727</v>
      </c>
      <c r="AE334" s="13">
        <f t="shared" si="231"/>
        <v>20.726248915428901</v>
      </c>
      <c r="AG334">
        <f t="shared" si="204"/>
        <v>2007</v>
      </c>
      <c r="AH334">
        <f t="shared" si="205"/>
        <v>0</v>
      </c>
      <c r="AI334" s="76" t="s">
        <v>97</v>
      </c>
      <c r="AJ334" s="2">
        <f t="shared" si="206"/>
        <v>18.698556268706902</v>
      </c>
    </row>
    <row r="335" spans="1:36" x14ac:dyDescent="0.2">
      <c r="A335" s="61">
        <v>39295</v>
      </c>
      <c r="B335" s="74">
        <v>0</v>
      </c>
      <c r="C335" s="58">
        <v>18.3681263451764</v>
      </c>
      <c r="F335" s="2">
        <f t="shared" si="207"/>
        <v>628.37612049713937</v>
      </c>
      <c r="G335" s="2">
        <f t="shared" si="208"/>
        <v>0</v>
      </c>
      <c r="H335" s="2">
        <f t="shared" si="209"/>
        <v>619.4253425161578</v>
      </c>
      <c r="I335" s="2">
        <f t="shared" si="210"/>
        <v>614.86603692225856</v>
      </c>
      <c r="J335" s="2">
        <f t="shared" si="211"/>
        <v>4.5593055938992393</v>
      </c>
      <c r="K335" s="2">
        <f t="shared" si="212"/>
        <v>4.5593055938992393</v>
      </c>
      <c r="L335" s="2">
        <f t="shared" si="213"/>
        <v>15.972121143323497</v>
      </c>
      <c r="M335" s="2">
        <f t="shared" si="214"/>
        <v>-3.1734691768181662</v>
      </c>
      <c r="N335" s="2">
        <f t="shared" si="215"/>
        <v>12.79865196650533</v>
      </c>
      <c r="O335" s="2">
        <f t="shared" si="216"/>
        <v>10.548534859459204</v>
      </c>
      <c r="P335" s="2">
        <f t="shared" si="217"/>
        <v>2.2501171070461261</v>
      </c>
      <c r="Q335">
        <f t="shared" si="203"/>
        <v>15.694566821646729</v>
      </c>
      <c r="R335" s="13">
        <f t="shared" si="218"/>
        <v>0</v>
      </c>
      <c r="S335" s="13">
        <f t="shared" si="219"/>
        <v>0</v>
      </c>
      <c r="T335" s="13" t="e">
        <f t="shared" ca="1" si="220"/>
        <v>#VALUE!</v>
      </c>
      <c r="U335" s="13">
        <f t="shared" si="221"/>
        <v>2.2501171070461261</v>
      </c>
      <c r="V335" s="13">
        <f t="shared" si="222"/>
        <v>1.5000390351741271</v>
      </c>
      <c r="W335" s="13" t="e">
        <f t="shared" ca="1" si="223"/>
        <v>#VALUE!</v>
      </c>
      <c r="X335" s="13">
        <f t="shared" si="224"/>
        <v>5.0630269954216276</v>
      </c>
      <c r="Y335" s="13">
        <f t="shared" si="225"/>
        <v>2.2501171070461261</v>
      </c>
      <c r="Z335" s="13" t="e">
        <f t="shared" ca="1" si="226"/>
        <v>#VALUE!</v>
      </c>
      <c r="AA335" s="13" t="e">
        <f t="shared" ca="1" si="227"/>
        <v>#VALUE!</v>
      </c>
      <c r="AB335" s="13" t="e">
        <f t="shared" ca="1" si="228"/>
        <v>#VALUE!</v>
      </c>
      <c r="AC335" s="13" t="e">
        <f t="shared" ca="1" si="229"/>
        <v>#VALUE!</v>
      </c>
      <c r="AD335" s="13">
        <f t="shared" si="230"/>
        <v>0</v>
      </c>
      <c r="AE335" s="13">
        <f t="shared" si="231"/>
        <v>18.3681263451764</v>
      </c>
      <c r="AG335">
        <f t="shared" si="204"/>
        <v>2007</v>
      </c>
      <c r="AH335">
        <f t="shared" si="205"/>
        <v>0</v>
      </c>
      <c r="AI335" s="76" t="s">
        <v>97</v>
      </c>
      <c r="AJ335" s="2">
        <f t="shared" si="206"/>
        <v>15.694566821646729</v>
      </c>
    </row>
    <row r="336" spans="1:36" x14ac:dyDescent="0.2">
      <c r="A336" s="61">
        <v>39326</v>
      </c>
      <c r="B336" s="74">
        <v>1.2077962160110474</v>
      </c>
      <c r="C336" s="58">
        <v>13.922559285405001</v>
      </c>
      <c r="F336" s="2">
        <f t="shared" si="207"/>
        <v>615.9790640779529</v>
      </c>
      <c r="G336" s="2">
        <f t="shared" si="208"/>
        <v>9.476906031670751E-2</v>
      </c>
      <c r="H336" s="2">
        <f t="shared" si="209"/>
        <v>609.29713834064125</v>
      </c>
      <c r="I336" s="2">
        <f t="shared" si="210"/>
        <v>605.02577495969035</v>
      </c>
      <c r="J336" s="2">
        <f t="shared" si="211"/>
        <v>4.271363380950902</v>
      </c>
      <c r="K336" s="2">
        <f t="shared" si="212"/>
        <v>4.3661324412676095</v>
      </c>
      <c r="L336" s="2">
        <f t="shared" si="213"/>
        <v>14.914667300726814</v>
      </c>
      <c r="M336" s="2">
        <f t="shared" si="214"/>
        <v>-2.9633657631716166</v>
      </c>
      <c r="N336" s="2">
        <f t="shared" si="215"/>
        <v>11.951301537555198</v>
      </c>
      <c r="O336" s="2">
        <f t="shared" si="216"/>
        <v>9.9661587341687046</v>
      </c>
      <c r="P336" s="2">
        <f t="shared" si="217"/>
        <v>1.9851428033864933</v>
      </c>
      <c r="Q336">
        <f t="shared" si="203"/>
        <v>13.846371053620791</v>
      </c>
      <c r="R336" s="13">
        <f t="shared" si="218"/>
        <v>0</v>
      </c>
      <c r="S336" s="13">
        <f t="shared" si="219"/>
        <v>0</v>
      </c>
      <c r="T336" s="13" t="e">
        <f t="shared" ca="1" si="220"/>
        <v>#VALUE!</v>
      </c>
      <c r="U336" s="13">
        <f t="shared" si="221"/>
        <v>1.9851428033864933</v>
      </c>
      <c r="V336" s="13">
        <f t="shared" si="222"/>
        <v>1.4089509584745998</v>
      </c>
      <c r="W336" s="13" t="e">
        <f t="shared" ca="1" si="223"/>
        <v>#VALUE!</v>
      </c>
      <c r="X336" s="13">
        <f t="shared" si="224"/>
        <v>3.9407919498371857</v>
      </c>
      <c r="Y336" s="13">
        <f t="shared" si="225"/>
        <v>1.9851428033864935</v>
      </c>
      <c r="Z336" s="13" t="e">
        <f t="shared" ca="1" si="226"/>
        <v>#VALUE!</v>
      </c>
      <c r="AA336" s="13" t="e">
        <f t="shared" ca="1" si="227"/>
        <v>#VALUE!</v>
      </c>
      <c r="AB336" s="13" t="e">
        <f t="shared" ca="1" si="228"/>
        <v>#VALUE!</v>
      </c>
      <c r="AC336" s="13" t="e">
        <f t="shared" ca="1" si="229"/>
        <v>#VALUE!</v>
      </c>
      <c r="AD336" s="13">
        <f t="shared" si="230"/>
        <v>1.2077962160110474</v>
      </c>
      <c r="AE336" s="13">
        <f t="shared" si="231"/>
        <v>13.922559285405001</v>
      </c>
      <c r="AG336">
        <f t="shared" si="204"/>
        <v>2007</v>
      </c>
      <c r="AH336">
        <f t="shared" si="205"/>
        <v>0</v>
      </c>
      <c r="AI336" s="76" t="s">
        <v>97</v>
      </c>
      <c r="AJ336" s="2">
        <f t="shared" si="206"/>
        <v>13.846371053620791</v>
      </c>
    </row>
    <row r="337" spans="1:36" x14ac:dyDescent="0.2">
      <c r="A337" s="61">
        <v>39356</v>
      </c>
      <c r="B337" s="74">
        <v>2.7206320762634277</v>
      </c>
      <c r="C337" s="58">
        <v>11.166592905109599</v>
      </c>
      <c r="F337" s="2">
        <f t="shared" si="207"/>
        <v>607.53922759919021</v>
      </c>
      <c r="G337" s="2">
        <f t="shared" si="208"/>
        <v>0.20717943676356754</v>
      </c>
      <c r="H337" s="2">
        <f t="shared" si="209"/>
        <v>602.23692195667093</v>
      </c>
      <c r="I337" s="2">
        <f t="shared" si="210"/>
        <v>598.15816529886217</v>
      </c>
      <c r="J337" s="2">
        <f t="shared" si="211"/>
        <v>4.0787566578087535</v>
      </c>
      <c r="K337" s="2">
        <f t="shared" si="212"/>
        <v>4.2859360945723211</v>
      </c>
      <c r="L337" s="2">
        <f t="shared" si="213"/>
        <v>14.252094828741026</v>
      </c>
      <c r="M337" s="2">
        <f t="shared" si="214"/>
        <v>-2.8317205484636099</v>
      </c>
      <c r="N337" s="2">
        <f t="shared" si="215"/>
        <v>11.420374280277416</v>
      </c>
      <c r="O337" s="2">
        <f t="shared" si="216"/>
        <v>9.5942154283258603</v>
      </c>
      <c r="P337" s="2">
        <f t="shared" si="217"/>
        <v>1.8261588519515568</v>
      </c>
      <c r="Q337">
        <f t="shared" si="203"/>
        <v>12.73745799236211</v>
      </c>
      <c r="R337" s="13">
        <f t="shared" si="218"/>
        <v>0</v>
      </c>
      <c r="S337" s="13">
        <f t="shared" si="219"/>
        <v>0</v>
      </c>
      <c r="T337" s="13" t="e">
        <f t="shared" ca="1" si="220"/>
        <v>#VALUE!</v>
      </c>
      <c r="U337" s="13">
        <f t="shared" si="221"/>
        <v>1.8261588519515568</v>
      </c>
      <c r="V337" s="13">
        <f t="shared" si="222"/>
        <v>1.351354450894197</v>
      </c>
      <c r="W337" s="13" t="e">
        <f t="shared" ca="1" si="223"/>
        <v>#VALUE!</v>
      </c>
      <c r="X337" s="13">
        <f t="shared" si="224"/>
        <v>3.3348561525610281</v>
      </c>
      <c r="Y337" s="13">
        <f t="shared" si="225"/>
        <v>1.8261588519515568</v>
      </c>
      <c r="Z337" s="13" t="e">
        <f t="shared" ca="1" si="226"/>
        <v>#VALUE!</v>
      </c>
      <c r="AA337" s="13" t="e">
        <f t="shared" ca="1" si="227"/>
        <v>#VALUE!</v>
      </c>
      <c r="AB337" s="13" t="e">
        <f t="shared" ca="1" si="228"/>
        <v>#VALUE!</v>
      </c>
      <c r="AC337" s="13" t="e">
        <f t="shared" ca="1" si="229"/>
        <v>#VALUE!</v>
      </c>
      <c r="AD337" s="13">
        <f t="shared" si="230"/>
        <v>2.7206320762634277</v>
      </c>
      <c r="AE337" s="13">
        <f t="shared" si="231"/>
        <v>11.166592905109599</v>
      </c>
      <c r="AG337">
        <f t="shared" si="204"/>
        <v>2007</v>
      </c>
      <c r="AH337">
        <f t="shared" si="205"/>
        <v>1</v>
      </c>
      <c r="AI337" s="76" t="s">
        <v>97</v>
      </c>
      <c r="AJ337" s="2">
        <f t="shared" si="206"/>
        <v>12.73745799236211</v>
      </c>
    </row>
    <row r="338" spans="1:36" x14ac:dyDescent="0.2">
      <c r="A338" s="61">
        <v>39387</v>
      </c>
      <c r="B338" s="74">
        <v>22.131753921508789</v>
      </c>
      <c r="C338" s="58">
        <v>17.785921509445199</v>
      </c>
      <c r="F338" s="2">
        <f t="shared" si="207"/>
        <v>618.59269392603312</v>
      </c>
      <c r="G338" s="2">
        <f t="shared" si="208"/>
        <v>1.6972252943378408</v>
      </c>
      <c r="H338" s="2">
        <f t="shared" si="209"/>
        <v>610.03708324136414</v>
      </c>
      <c r="I338" s="2">
        <f t="shared" si="210"/>
        <v>605.74515152896402</v>
      </c>
      <c r="J338" s="2">
        <f t="shared" si="211"/>
        <v>4.2919317124001282</v>
      </c>
      <c r="K338" s="2">
        <f t="shared" si="212"/>
        <v>5.9891570067379689</v>
      </c>
      <c r="L338" s="2">
        <f t="shared" si="213"/>
        <v>15.583372435063829</v>
      </c>
      <c r="M338" s="2">
        <f t="shared" si="214"/>
        <v>-3.0962294644393493</v>
      </c>
      <c r="N338" s="2">
        <f t="shared" si="215"/>
        <v>12.487142970624481</v>
      </c>
      <c r="O338" s="2">
        <f t="shared" si="216"/>
        <v>10.3360202586698</v>
      </c>
      <c r="P338" s="2">
        <f t="shared" si="217"/>
        <v>2.1511227119546805</v>
      </c>
      <c r="Q338">
        <f t="shared" si="203"/>
        <v>15.004080915883897</v>
      </c>
      <c r="R338" s="13">
        <f t="shared" si="218"/>
        <v>0</v>
      </c>
      <c r="S338" s="13">
        <f t="shared" si="219"/>
        <v>0</v>
      </c>
      <c r="T338" s="13" t="e">
        <f t="shared" ca="1" si="220"/>
        <v>#VALUE!</v>
      </c>
      <c r="U338" s="13">
        <f t="shared" si="221"/>
        <v>2.1511227119546805</v>
      </c>
      <c r="V338" s="13">
        <f t="shared" si="222"/>
        <v>1.4666706214943697</v>
      </c>
      <c r="W338" s="13" t="e">
        <f t="shared" ca="1" si="223"/>
        <v>#VALUE!</v>
      </c>
      <c r="X338" s="13">
        <f t="shared" si="224"/>
        <v>4.6273289218872593</v>
      </c>
      <c r="Y338" s="13">
        <f t="shared" si="225"/>
        <v>2.1511227119546805</v>
      </c>
      <c r="Z338" s="13" t="e">
        <f t="shared" ca="1" si="226"/>
        <v>#VALUE!</v>
      </c>
      <c r="AA338" s="13" t="e">
        <f t="shared" ca="1" si="227"/>
        <v>#VALUE!</v>
      </c>
      <c r="AB338" s="13" t="e">
        <f t="shared" ca="1" si="228"/>
        <v>#VALUE!</v>
      </c>
      <c r="AC338" s="13" t="e">
        <f t="shared" ca="1" si="229"/>
        <v>#VALUE!</v>
      </c>
      <c r="AD338" s="13">
        <f t="shared" si="230"/>
        <v>22.131753921508789</v>
      </c>
      <c r="AE338" s="13">
        <f t="shared" si="231"/>
        <v>17.785921509445199</v>
      </c>
      <c r="AG338">
        <f t="shared" si="204"/>
        <v>2007</v>
      </c>
      <c r="AH338">
        <f t="shared" si="205"/>
        <v>1</v>
      </c>
      <c r="AI338" s="76" t="s">
        <v>97</v>
      </c>
      <c r="AJ338" s="2">
        <f t="shared" si="206"/>
        <v>15.004080915883897</v>
      </c>
    </row>
    <row r="339" spans="1:36" x14ac:dyDescent="0.2">
      <c r="A339" s="61">
        <v>39417</v>
      </c>
      <c r="B339" s="74">
        <v>46.201210021972656</v>
      </c>
      <c r="C339" s="58">
        <v>10.910185320195801</v>
      </c>
      <c r="F339" s="2">
        <f t="shared" si="207"/>
        <v>648.18202462376883</v>
      </c>
      <c r="G339" s="2">
        <f t="shared" si="208"/>
        <v>3.7643369271678466</v>
      </c>
      <c r="H339" s="2">
        <f t="shared" si="209"/>
        <v>642.71326776018236</v>
      </c>
      <c r="I339" s="2">
        <f t="shared" si="210"/>
        <v>637.43771629640185</v>
      </c>
      <c r="J339" s="2">
        <f t="shared" si="211"/>
        <v>5.2755514637805163</v>
      </c>
      <c r="K339" s="2">
        <f t="shared" si="212"/>
        <v>9.0398883909483629</v>
      </c>
      <c r="L339" s="2">
        <f t="shared" si="213"/>
        <v>19.375908649618161</v>
      </c>
      <c r="M339" s="2">
        <f t="shared" si="214"/>
        <v>-3.8497609879518526</v>
      </c>
      <c r="N339" s="2">
        <f t="shared" si="215"/>
        <v>15.526147661666309</v>
      </c>
      <c r="O339" s="2">
        <f t="shared" si="216"/>
        <v>12.334388665937496</v>
      </c>
      <c r="P339" s="2">
        <f t="shared" si="217"/>
        <v>3.1917589957288142</v>
      </c>
      <c r="Q339">
        <f t="shared" si="203"/>
        <v>22.262518995208481</v>
      </c>
      <c r="R339" s="13">
        <f t="shared" si="218"/>
        <v>0</v>
      </c>
      <c r="S339" s="13">
        <f t="shared" si="219"/>
        <v>0</v>
      </c>
      <c r="T339" s="13" t="e">
        <f t="shared" ca="1" si="220"/>
        <v>#VALUE!</v>
      </c>
      <c r="U339" s="13">
        <f t="shared" si="221"/>
        <v>3.1917589957288142</v>
      </c>
      <c r="V339" s="13">
        <f t="shared" si="222"/>
        <v>1.7865494663537347</v>
      </c>
      <c r="W339" s="13" t="e">
        <f t="shared" ca="1" si="223"/>
        <v>#VALUE!</v>
      </c>
      <c r="X339" s="13">
        <f t="shared" si="224"/>
        <v>10.187325486815809</v>
      </c>
      <c r="Y339" s="13">
        <f t="shared" si="225"/>
        <v>3.1917589957288142</v>
      </c>
      <c r="Z339" s="13" t="e">
        <f t="shared" ca="1" si="226"/>
        <v>#VALUE!</v>
      </c>
      <c r="AA339" s="13" t="e">
        <f t="shared" ca="1" si="227"/>
        <v>#VALUE!</v>
      </c>
      <c r="AB339" s="13" t="e">
        <f t="shared" ca="1" si="228"/>
        <v>#VALUE!</v>
      </c>
      <c r="AC339" s="13" t="e">
        <f t="shared" ca="1" si="229"/>
        <v>#VALUE!</v>
      </c>
      <c r="AD339" s="13">
        <f t="shared" si="230"/>
        <v>46.201210021972656</v>
      </c>
      <c r="AE339" s="13">
        <f t="shared" si="231"/>
        <v>10.910185320195801</v>
      </c>
      <c r="AG339">
        <f t="shared" si="204"/>
        <v>2007</v>
      </c>
      <c r="AH339">
        <f t="shared" si="205"/>
        <v>1</v>
      </c>
      <c r="AI339" s="76" t="s">
        <v>97</v>
      </c>
      <c r="AJ339" s="2">
        <f t="shared" si="206"/>
        <v>22.262518995208481</v>
      </c>
    </row>
    <row r="340" spans="1:36" x14ac:dyDescent="0.2">
      <c r="A340" s="61">
        <v>39448</v>
      </c>
      <c r="B340" s="74">
        <v>59.886806488037109</v>
      </c>
      <c r="C340" s="58">
        <v>18.1705701422601</v>
      </c>
      <c r="F340" s="2">
        <f t="shared" si="207"/>
        <v>691.83962702103099</v>
      </c>
      <c r="G340" s="2">
        <f t="shared" si="208"/>
        <v>5.4848957634079625</v>
      </c>
      <c r="H340" s="2">
        <f t="shared" si="209"/>
        <v>682.25225108194684</v>
      </c>
      <c r="I340" s="2">
        <f t="shared" si="210"/>
        <v>675.57510495059773</v>
      </c>
      <c r="J340" s="2">
        <f t="shared" si="211"/>
        <v>6.6771461313491045</v>
      </c>
      <c r="K340" s="2">
        <f t="shared" si="212"/>
        <v>12.162041894757067</v>
      </c>
      <c r="L340" s="2">
        <f t="shared" si="213"/>
        <v>24.496430560694563</v>
      </c>
      <c r="M340" s="2">
        <f t="shared" si="214"/>
        <v>-4.8671473643891234</v>
      </c>
      <c r="N340" s="2">
        <f t="shared" si="215"/>
        <v>19.62928319630544</v>
      </c>
      <c r="O340" s="2">
        <f t="shared" si="216"/>
        <v>14.790500987869883</v>
      </c>
      <c r="P340" s="2">
        <f t="shared" si="217"/>
        <v>4.8387822084355561</v>
      </c>
      <c r="Q340">
        <f t="shared" si="203"/>
        <v>33.750505903838004</v>
      </c>
      <c r="R340" s="13">
        <f t="shared" si="218"/>
        <v>0</v>
      </c>
      <c r="S340" s="13">
        <f t="shared" si="219"/>
        <v>0</v>
      </c>
      <c r="T340" s="13" t="e">
        <f t="shared" ca="1" si="220"/>
        <v>#VALUE!</v>
      </c>
      <c r="U340" s="13">
        <f t="shared" si="221"/>
        <v>4.8387822084355561</v>
      </c>
      <c r="V340" s="13">
        <f t="shared" si="222"/>
        <v>2.1997232117781444</v>
      </c>
      <c r="W340" s="13" t="e">
        <f t="shared" ca="1" si="223"/>
        <v>#VALUE!</v>
      </c>
      <c r="X340" s="13">
        <f t="shared" si="224"/>
        <v>23.413813260672477</v>
      </c>
      <c r="Y340" s="13">
        <f t="shared" si="225"/>
        <v>4.8387822084355552</v>
      </c>
      <c r="Z340" s="13" t="e">
        <f t="shared" ca="1" si="226"/>
        <v>#VALUE!</v>
      </c>
      <c r="AA340" s="13" t="e">
        <f t="shared" ca="1" si="227"/>
        <v>#VALUE!</v>
      </c>
      <c r="AB340" s="13" t="e">
        <f t="shared" ca="1" si="228"/>
        <v>#VALUE!</v>
      </c>
      <c r="AC340" s="13" t="e">
        <f t="shared" ca="1" si="229"/>
        <v>#VALUE!</v>
      </c>
      <c r="AD340" s="13">
        <f t="shared" si="230"/>
        <v>59.886806488037109</v>
      </c>
      <c r="AE340" s="13">
        <f t="shared" si="231"/>
        <v>18.1705701422601</v>
      </c>
      <c r="AG340">
        <f t="shared" si="204"/>
        <v>2008</v>
      </c>
      <c r="AH340">
        <f t="shared" si="205"/>
        <v>0</v>
      </c>
      <c r="AI340" s="76" t="s">
        <v>97</v>
      </c>
      <c r="AJ340" s="2">
        <f t="shared" si="206"/>
        <v>33.750505903838004</v>
      </c>
    </row>
    <row r="341" spans="1:36" x14ac:dyDescent="0.2">
      <c r="A341" s="61">
        <v>39479</v>
      </c>
      <c r="B341" s="74">
        <v>39.473590850830078</v>
      </c>
      <c r="C341" s="58">
        <v>29.301257532559202</v>
      </c>
      <c r="F341" s="2">
        <f t="shared" si="207"/>
        <v>711.11619050118861</v>
      </c>
      <c r="G341" s="2">
        <f t="shared" si="208"/>
        <v>3.9325053002391996</v>
      </c>
      <c r="H341" s="2">
        <f t="shared" si="209"/>
        <v>695.36099475466096</v>
      </c>
      <c r="I341" s="2">
        <f t="shared" si="210"/>
        <v>688.16391316426439</v>
      </c>
      <c r="J341" s="2">
        <f t="shared" si="211"/>
        <v>7.1970815903965786</v>
      </c>
      <c r="K341" s="2">
        <f t="shared" si="212"/>
        <v>11.129586890635778</v>
      </c>
      <c r="L341" s="2">
        <f t="shared" si="213"/>
        <v>25.920087878505662</v>
      </c>
      <c r="M341" s="2">
        <f t="shared" si="214"/>
        <v>-5.1500110226273836</v>
      </c>
      <c r="N341" s="2">
        <f t="shared" si="215"/>
        <v>20.77007685587828</v>
      </c>
      <c r="O341" s="2">
        <f t="shared" si="216"/>
        <v>15.429038325373346</v>
      </c>
      <c r="P341" s="2">
        <f t="shared" si="217"/>
        <v>5.3410385305049335</v>
      </c>
      <c r="Q341">
        <f t="shared" si="203"/>
        <v>37.253743750271909</v>
      </c>
      <c r="R341" s="13">
        <f t="shared" si="218"/>
        <v>0</v>
      </c>
      <c r="S341" s="13">
        <f t="shared" si="219"/>
        <v>0</v>
      </c>
      <c r="T341" s="13" t="e">
        <f t="shared" ca="1" si="220"/>
        <v>#VALUE!</v>
      </c>
      <c r="U341" s="13">
        <f t="shared" si="221"/>
        <v>5.3410385305049335</v>
      </c>
      <c r="V341" s="13">
        <f t="shared" si="222"/>
        <v>2.3110686987852467</v>
      </c>
      <c r="W341" s="13" t="e">
        <f t="shared" ca="1" si="223"/>
        <v>#VALUE!</v>
      </c>
      <c r="X341" s="13">
        <f t="shared" si="224"/>
        <v>28.526692584338299</v>
      </c>
      <c r="Y341" s="13">
        <f t="shared" si="225"/>
        <v>5.3410385305049335</v>
      </c>
      <c r="Z341" s="13" t="e">
        <f t="shared" ca="1" si="226"/>
        <v>#VALUE!</v>
      </c>
      <c r="AA341" s="13" t="e">
        <f t="shared" ca="1" si="227"/>
        <v>#VALUE!</v>
      </c>
      <c r="AB341" s="13" t="e">
        <f t="shared" ca="1" si="228"/>
        <v>#VALUE!</v>
      </c>
      <c r="AC341" s="13" t="e">
        <f t="shared" ca="1" si="229"/>
        <v>#VALUE!</v>
      </c>
      <c r="AD341" s="13">
        <f t="shared" si="230"/>
        <v>39.473590850830078</v>
      </c>
      <c r="AE341" s="13">
        <f t="shared" si="231"/>
        <v>29.301257532559202</v>
      </c>
      <c r="AG341">
        <f t="shared" si="204"/>
        <v>2008</v>
      </c>
      <c r="AH341">
        <f t="shared" si="205"/>
        <v>0</v>
      </c>
      <c r="AI341" s="76" t="s">
        <v>97</v>
      </c>
      <c r="AJ341" s="2">
        <f t="shared" si="206"/>
        <v>37.253743750271909</v>
      </c>
    </row>
    <row r="342" spans="1:36" x14ac:dyDescent="0.2">
      <c r="A342" s="61">
        <v>39508</v>
      </c>
      <c r="B342" s="74">
        <v>11.764187812805176</v>
      </c>
      <c r="C342" s="58">
        <v>50.342638791770099</v>
      </c>
      <c r="F342" s="2">
        <f t="shared" si="207"/>
        <v>698.75605976471286</v>
      </c>
      <c r="G342" s="2">
        <f t="shared" si="208"/>
        <v>1.172041212356703</v>
      </c>
      <c r="H342" s="2">
        <f t="shared" si="209"/>
        <v>672.2448123497561</v>
      </c>
      <c r="I342" s="2">
        <f t="shared" si="210"/>
        <v>665.94558574744974</v>
      </c>
      <c r="J342" s="2">
        <f t="shared" si="211"/>
        <v>6.2992266023063621</v>
      </c>
      <c r="K342" s="2">
        <f t="shared" si="212"/>
        <v>7.4712678146630651</v>
      </c>
      <c r="L342" s="2">
        <f t="shared" si="213"/>
        <v>22.900306140036413</v>
      </c>
      <c r="M342" s="2">
        <f t="shared" si="214"/>
        <v>-4.5500165584133176</v>
      </c>
      <c r="N342" s="2">
        <f t="shared" si="215"/>
        <v>18.350289581623095</v>
      </c>
      <c r="O342" s="2">
        <f t="shared" si="216"/>
        <v>14.052499113616896</v>
      </c>
      <c r="P342" s="2">
        <f t="shared" si="217"/>
        <v>4.2977904680061982</v>
      </c>
      <c r="Q342">
        <f t="shared" si="203"/>
        <v>29.977088514343233</v>
      </c>
      <c r="R342" s="13">
        <f t="shared" si="218"/>
        <v>0</v>
      </c>
      <c r="S342" s="13">
        <f t="shared" si="219"/>
        <v>0</v>
      </c>
      <c r="T342" s="13" t="e">
        <f t="shared" ca="1" si="220"/>
        <v>#VALUE!</v>
      </c>
      <c r="U342" s="13">
        <f t="shared" si="221"/>
        <v>4.2977904680061982</v>
      </c>
      <c r="V342" s="13">
        <f t="shared" si="222"/>
        <v>2.0731113014033276</v>
      </c>
      <c r="W342" s="13" t="e">
        <f t="shared" ca="1" si="223"/>
        <v>#VALUE!</v>
      </c>
      <c r="X342" s="13">
        <f t="shared" si="224"/>
        <v>18.471002906884937</v>
      </c>
      <c r="Y342" s="13">
        <f t="shared" si="225"/>
        <v>4.2977904680061982</v>
      </c>
      <c r="Z342" s="13" t="e">
        <f t="shared" ca="1" si="226"/>
        <v>#VALUE!</v>
      </c>
      <c r="AA342" s="13" t="e">
        <f t="shared" ca="1" si="227"/>
        <v>#VALUE!</v>
      </c>
      <c r="AB342" s="13" t="e">
        <f t="shared" ca="1" si="228"/>
        <v>#VALUE!</v>
      </c>
      <c r="AC342" s="13" t="e">
        <f t="shared" ca="1" si="229"/>
        <v>#VALUE!</v>
      </c>
      <c r="AD342" s="13">
        <f t="shared" si="230"/>
        <v>11.764187812805176</v>
      </c>
      <c r="AE342" s="13">
        <f t="shared" si="231"/>
        <v>50.342638791770099</v>
      </c>
      <c r="AG342">
        <f t="shared" si="204"/>
        <v>2008</v>
      </c>
      <c r="AH342">
        <f t="shared" si="205"/>
        <v>0</v>
      </c>
      <c r="AI342" s="76" t="s">
        <v>97</v>
      </c>
      <c r="AJ342" s="2">
        <f t="shared" si="206"/>
        <v>29.977088514343233</v>
      </c>
    </row>
    <row r="343" spans="1:36" x14ac:dyDescent="0.2">
      <c r="A343" s="61">
        <v>39539</v>
      </c>
      <c r="B343" s="74">
        <v>2.38797926902771</v>
      </c>
      <c r="C343" s="58">
        <v>63.9230028999064</v>
      </c>
      <c r="F343" s="2">
        <f t="shared" si="207"/>
        <v>668.11345128500159</v>
      </c>
      <c r="G343" s="2">
        <f t="shared" si="208"/>
        <v>0.22011373147586255</v>
      </c>
      <c r="H343" s="2">
        <f t="shared" si="209"/>
        <v>635.8102470637981</v>
      </c>
      <c r="I343" s="2">
        <f t="shared" si="210"/>
        <v>630.75508598949125</v>
      </c>
      <c r="J343" s="2">
        <f t="shared" si="211"/>
        <v>5.0551610743068522</v>
      </c>
      <c r="K343" s="2">
        <f t="shared" si="212"/>
        <v>5.2752748057827148</v>
      </c>
      <c r="L343" s="2">
        <f t="shared" si="213"/>
        <v>19.327773919399611</v>
      </c>
      <c r="M343" s="2">
        <f t="shared" si="214"/>
        <v>-3.8401971935558352</v>
      </c>
      <c r="N343" s="2">
        <f t="shared" si="215"/>
        <v>15.487576725843775</v>
      </c>
      <c r="O343" s="2">
        <f t="shared" si="216"/>
        <v>12.310033569172566</v>
      </c>
      <c r="P343" s="2">
        <f t="shared" si="217"/>
        <v>3.1775431566712093</v>
      </c>
      <c r="Q343">
        <f t="shared" si="203"/>
        <v>22.163363517781686</v>
      </c>
      <c r="R343" s="13">
        <f t="shared" si="218"/>
        <v>0</v>
      </c>
      <c r="S343" s="13">
        <f t="shared" si="219"/>
        <v>0</v>
      </c>
      <c r="T343" s="13" t="e">
        <f t="shared" ca="1" si="220"/>
        <v>#VALUE!</v>
      </c>
      <c r="U343" s="13">
        <f t="shared" si="221"/>
        <v>3.1775431566712093</v>
      </c>
      <c r="V343" s="13">
        <f t="shared" si="222"/>
        <v>1.7825664522455282</v>
      </c>
      <c r="W343" s="13" t="e">
        <f t="shared" ca="1" si="223"/>
        <v>#VALUE!</v>
      </c>
      <c r="X343" s="13">
        <f t="shared" si="224"/>
        <v>10.096780512508033</v>
      </c>
      <c r="Y343" s="13">
        <f t="shared" si="225"/>
        <v>3.1775431566712089</v>
      </c>
      <c r="Z343" s="13" t="e">
        <f t="shared" ca="1" si="226"/>
        <v>#VALUE!</v>
      </c>
      <c r="AA343" s="13" t="e">
        <f t="shared" ca="1" si="227"/>
        <v>#VALUE!</v>
      </c>
      <c r="AB343" s="13" t="e">
        <f t="shared" ca="1" si="228"/>
        <v>#VALUE!</v>
      </c>
      <c r="AC343" s="13" t="e">
        <f t="shared" ca="1" si="229"/>
        <v>#VALUE!</v>
      </c>
      <c r="AD343" s="13">
        <f t="shared" si="230"/>
        <v>2.38797926902771</v>
      </c>
      <c r="AE343" s="13">
        <f t="shared" si="231"/>
        <v>63.9230028999064</v>
      </c>
      <c r="AG343">
        <f t="shared" si="204"/>
        <v>2008</v>
      </c>
      <c r="AH343">
        <f t="shared" si="205"/>
        <v>0</v>
      </c>
      <c r="AI343" s="76" t="s">
        <v>97</v>
      </c>
      <c r="AJ343" s="2">
        <f t="shared" si="206"/>
        <v>22.163363517781686</v>
      </c>
    </row>
    <row r="344" spans="1:36" x14ac:dyDescent="0.2">
      <c r="A344" s="61">
        <v>39569</v>
      </c>
      <c r="B344" s="74">
        <v>5.9131832122802734</v>
      </c>
      <c r="C344" s="58">
        <v>42.112387985681401</v>
      </c>
      <c r="F344" s="2">
        <f t="shared" si="207"/>
        <v>636.17668564144856</v>
      </c>
      <c r="G344" s="2">
        <f t="shared" si="208"/>
        <v>0.49158356032296524</v>
      </c>
      <c r="H344" s="2">
        <f t="shared" si="209"/>
        <v>615.60208221742585</v>
      </c>
      <c r="I344" s="2">
        <f t="shared" si="210"/>
        <v>611.15310437258802</v>
      </c>
      <c r="J344" s="2">
        <f t="shared" si="211"/>
        <v>4.4489778448378274</v>
      </c>
      <c r="K344" s="2">
        <f t="shared" si="212"/>
        <v>4.9405614051607927</v>
      </c>
      <c r="L344" s="2">
        <f t="shared" si="213"/>
        <v>17.25059497433336</v>
      </c>
      <c r="M344" s="2">
        <f t="shared" si="214"/>
        <v>-3.4274866150576946</v>
      </c>
      <c r="N344" s="2">
        <f t="shared" si="215"/>
        <v>13.823108359275665</v>
      </c>
      <c r="O344" s="2">
        <f t="shared" si="216"/>
        <v>11.234781628540432</v>
      </c>
      <c r="P344" s="2">
        <f t="shared" si="217"/>
        <v>2.5883267307352318</v>
      </c>
      <c r="Q344">
        <f t="shared" si="203"/>
        <v>18.053578946878243</v>
      </c>
      <c r="R344" s="13">
        <f t="shared" si="218"/>
        <v>0</v>
      </c>
      <c r="S344" s="13">
        <f t="shared" si="219"/>
        <v>0</v>
      </c>
      <c r="T344" s="13" t="e">
        <f t="shared" ca="1" si="220"/>
        <v>#VALUE!</v>
      </c>
      <c r="U344" s="13">
        <f t="shared" si="221"/>
        <v>2.5883267307352318</v>
      </c>
      <c r="V344" s="13">
        <f t="shared" si="222"/>
        <v>1.6088277504864317</v>
      </c>
      <c r="W344" s="13" t="e">
        <f t="shared" ca="1" si="223"/>
        <v>#VALUE!</v>
      </c>
      <c r="X344" s="13">
        <f t="shared" si="224"/>
        <v>6.6994352650385327</v>
      </c>
      <c r="Y344" s="13">
        <f t="shared" si="225"/>
        <v>2.5883267307352322</v>
      </c>
      <c r="Z344" s="13" t="e">
        <f t="shared" ca="1" si="226"/>
        <v>#VALUE!</v>
      </c>
      <c r="AA344" s="13" t="e">
        <f t="shared" ca="1" si="227"/>
        <v>#VALUE!</v>
      </c>
      <c r="AB344" s="13" t="e">
        <f t="shared" ca="1" si="228"/>
        <v>#VALUE!</v>
      </c>
      <c r="AC344" s="13" t="e">
        <f t="shared" ca="1" si="229"/>
        <v>#VALUE!</v>
      </c>
      <c r="AD344" s="13">
        <f t="shared" si="230"/>
        <v>5.9131832122802734</v>
      </c>
      <c r="AE344" s="13">
        <f t="shared" si="231"/>
        <v>42.112387985681401</v>
      </c>
      <c r="AG344">
        <f t="shared" si="204"/>
        <v>2008</v>
      </c>
      <c r="AH344">
        <f t="shared" si="205"/>
        <v>0</v>
      </c>
      <c r="AI344" s="76" t="s">
        <v>97</v>
      </c>
      <c r="AJ344" s="2">
        <f t="shared" si="206"/>
        <v>18.053578946878243</v>
      </c>
    </row>
    <row r="345" spans="1:36" x14ac:dyDescent="0.2">
      <c r="A345" s="61">
        <v>39600</v>
      </c>
      <c r="B345" s="74">
        <v>2.1017767488956451E-2</v>
      </c>
      <c r="C345" s="58">
        <v>19.804913364307101</v>
      </c>
      <c r="F345" s="2">
        <f t="shared" si="207"/>
        <v>611.17249574389223</v>
      </c>
      <c r="G345" s="2">
        <f t="shared" si="208"/>
        <v>1.6263961847471364E-3</v>
      </c>
      <c r="H345" s="2">
        <f t="shared" si="209"/>
        <v>601.74798215838257</v>
      </c>
      <c r="I345" s="2">
        <f t="shared" si="210"/>
        <v>597.68232168623445</v>
      </c>
      <c r="J345" s="2">
        <f t="shared" si="211"/>
        <v>4.0656604721481244</v>
      </c>
      <c r="K345" s="2">
        <f t="shared" si="212"/>
        <v>4.0672868683328716</v>
      </c>
      <c r="L345" s="2">
        <f t="shared" si="213"/>
        <v>15.302068496873304</v>
      </c>
      <c r="M345" s="2">
        <f t="shared" si="214"/>
        <v>-3.0403377410323831</v>
      </c>
      <c r="N345" s="2">
        <f t="shared" si="215"/>
        <v>12.261730755840921</v>
      </c>
      <c r="O345" s="2">
        <f t="shared" si="216"/>
        <v>10.181099146881259</v>
      </c>
      <c r="P345" s="2">
        <f t="shared" si="217"/>
        <v>2.0806316089596617</v>
      </c>
      <c r="Q345">
        <f t="shared" si="203"/>
        <v>14.51240547249364</v>
      </c>
      <c r="R345" s="13">
        <f t="shared" si="218"/>
        <v>0</v>
      </c>
      <c r="S345" s="13">
        <f t="shared" si="219"/>
        <v>0</v>
      </c>
      <c r="T345" s="13" t="e">
        <f t="shared" ca="1" si="220"/>
        <v>#VALUE!</v>
      </c>
      <c r="U345" s="13">
        <f t="shared" si="221"/>
        <v>2.0806316089596617</v>
      </c>
      <c r="V345" s="13">
        <f t="shared" si="222"/>
        <v>1.4424394645736998</v>
      </c>
      <c r="W345" s="13" t="e">
        <f t="shared" ca="1" si="223"/>
        <v>#VALUE!</v>
      </c>
      <c r="X345" s="13">
        <f t="shared" si="224"/>
        <v>4.3290278922020704</v>
      </c>
      <c r="Y345" s="13">
        <f t="shared" si="225"/>
        <v>2.0806316089596617</v>
      </c>
      <c r="Z345" s="13" t="e">
        <f t="shared" ca="1" si="226"/>
        <v>#VALUE!</v>
      </c>
      <c r="AA345" s="13" t="e">
        <f t="shared" ca="1" si="227"/>
        <v>#VALUE!</v>
      </c>
      <c r="AB345" s="13" t="e">
        <f t="shared" ca="1" si="228"/>
        <v>#VALUE!</v>
      </c>
      <c r="AC345" s="13" t="e">
        <f t="shared" ca="1" si="229"/>
        <v>#VALUE!</v>
      </c>
      <c r="AD345" s="13">
        <f t="shared" si="230"/>
        <v>2.1017767488956451E-2</v>
      </c>
      <c r="AE345" s="13">
        <f t="shared" si="231"/>
        <v>19.804913364307101</v>
      </c>
      <c r="AG345">
        <f t="shared" si="204"/>
        <v>2008</v>
      </c>
      <c r="AH345">
        <f t="shared" si="205"/>
        <v>0</v>
      </c>
      <c r="AI345" s="76" t="s">
        <v>97</v>
      </c>
      <c r="AJ345" s="2">
        <f t="shared" si="206"/>
        <v>14.51240547249364</v>
      </c>
    </row>
    <row r="346" spans="1:36" x14ac:dyDescent="0.2">
      <c r="A346" s="61">
        <v>39630</v>
      </c>
      <c r="B346" s="74">
        <v>0</v>
      </c>
      <c r="C346" s="58">
        <v>20.726248915428901</v>
      </c>
      <c r="F346" s="2">
        <f t="shared" si="207"/>
        <v>597.68232168623445</v>
      </c>
      <c r="G346" s="2">
        <f t="shared" si="208"/>
        <v>0</v>
      </c>
      <c r="H346" s="2">
        <f t="shared" si="209"/>
        <v>588.00617123357472</v>
      </c>
      <c r="I346" s="2">
        <f t="shared" si="210"/>
        <v>584.29602112854309</v>
      </c>
      <c r="J346" s="2">
        <f t="shared" si="211"/>
        <v>3.7101501050316301</v>
      </c>
      <c r="K346" s="2">
        <f t="shared" si="212"/>
        <v>3.7101501050316301</v>
      </c>
      <c r="L346" s="2">
        <f t="shared" si="213"/>
        <v>13.891249251912889</v>
      </c>
      <c r="M346" s="2">
        <f t="shared" si="214"/>
        <v>-2.7600248541109571</v>
      </c>
      <c r="N346" s="2">
        <f t="shared" si="215"/>
        <v>11.131224397801931</v>
      </c>
      <c r="O346" s="2">
        <f t="shared" si="216"/>
        <v>9.3893148827725543</v>
      </c>
      <c r="P346" s="2">
        <f t="shared" si="217"/>
        <v>1.7419095150293773</v>
      </c>
      <c r="Q346">
        <f t="shared" si="203"/>
        <v>12.149818867329907</v>
      </c>
      <c r="R346" s="13">
        <f t="shared" si="218"/>
        <v>0</v>
      </c>
      <c r="S346" s="13">
        <f t="shared" si="219"/>
        <v>0</v>
      </c>
      <c r="T346" s="13" t="e">
        <f t="shared" ca="1" si="220"/>
        <v>#VALUE!</v>
      </c>
      <c r="U346" s="13">
        <f t="shared" si="221"/>
        <v>1.7419095150293773</v>
      </c>
      <c r="V346" s="13">
        <f t="shared" si="222"/>
        <v>1.3198141971616222</v>
      </c>
      <c r="W346" s="13" t="e">
        <f t="shared" ca="1" si="223"/>
        <v>#VALUE!</v>
      </c>
      <c r="X346" s="13">
        <f t="shared" si="224"/>
        <v>3.0342487585498805</v>
      </c>
      <c r="Y346" s="13">
        <f t="shared" si="225"/>
        <v>1.7419095150293773</v>
      </c>
      <c r="Z346" s="13" t="e">
        <f t="shared" ca="1" si="226"/>
        <v>#VALUE!</v>
      </c>
      <c r="AA346" s="13" t="e">
        <f t="shared" ca="1" si="227"/>
        <v>#VALUE!</v>
      </c>
      <c r="AB346" s="13" t="e">
        <f t="shared" ca="1" si="228"/>
        <v>#VALUE!</v>
      </c>
      <c r="AC346" s="13" t="e">
        <f t="shared" ca="1" si="229"/>
        <v>#VALUE!</v>
      </c>
      <c r="AD346" s="13">
        <f t="shared" si="230"/>
        <v>0</v>
      </c>
      <c r="AE346" s="13">
        <f t="shared" si="231"/>
        <v>20.726248915428901</v>
      </c>
      <c r="AG346">
        <f t="shared" si="204"/>
        <v>2008</v>
      </c>
      <c r="AH346">
        <f t="shared" si="205"/>
        <v>0</v>
      </c>
      <c r="AI346" s="76" t="s">
        <v>97</v>
      </c>
      <c r="AJ346" s="2">
        <f t="shared" si="206"/>
        <v>12.149818867329907</v>
      </c>
    </row>
    <row r="347" spans="1:36" x14ac:dyDescent="0.2">
      <c r="A347" s="61">
        <v>39661</v>
      </c>
      <c r="B347" s="74">
        <v>1.0488443374633789</v>
      </c>
      <c r="C347" s="58">
        <v>18.3681263451764</v>
      </c>
      <c r="F347" s="2">
        <f t="shared" si="207"/>
        <v>585.27055892979217</v>
      </c>
      <c r="G347" s="2">
        <f t="shared" si="208"/>
        <v>7.4306536214294283E-2</v>
      </c>
      <c r="H347" s="2">
        <f t="shared" si="209"/>
        <v>576.8397339318484</v>
      </c>
      <c r="I347" s="2">
        <f t="shared" si="210"/>
        <v>573.40106937528208</v>
      </c>
      <c r="J347" s="2">
        <f t="shared" si="211"/>
        <v>3.438664556566323</v>
      </c>
      <c r="K347" s="2">
        <f t="shared" si="212"/>
        <v>3.5129710927806173</v>
      </c>
      <c r="L347" s="2">
        <f t="shared" si="213"/>
        <v>12.902285975553172</v>
      </c>
      <c r="M347" s="2">
        <f t="shared" si="214"/>
        <v>-2.5635296956801952</v>
      </c>
      <c r="N347" s="2">
        <f t="shared" si="215"/>
        <v>10.338756279872976</v>
      </c>
      <c r="O347" s="2">
        <f t="shared" si="216"/>
        <v>8.8191121026386572</v>
      </c>
      <c r="P347" s="2">
        <f t="shared" si="217"/>
        <v>1.5196441772343194</v>
      </c>
      <c r="Q347">
        <f t="shared" si="203"/>
        <v>10.599518136209378</v>
      </c>
      <c r="R347" s="13">
        <f t="shared" si="218"/>
        <v>0</v>
      </c>
      <c r="S347" s="13">
        <f t="shared" si="219"/>
        <v>0</v>
      </c>
      <c r="T347" s="13" t="e">
        <f t="shared" ca="1" si="220"/>
        <v>#VALUE!</v>
      </c>
      <c r="U347" s="13">
        <f t="shared" si="221"/>
        <v>1.5196441772343194</v>
      </c>
      <c r="V347" s="13">
        <f t="shared" si="222"/>
        <v>1.2327384869607663</v>
      </c>
      <c r="W347" s="13" t="e">
        <f t="shared" ca="1" si="223"/>
        <v>#VALUE!</v>
      </c>
      <c r="X347" s="13">
        <f t="shared" si="224"/>
        <v>2.3093184254021715</v>
      </c>
      <c r="Y347" s="13">
        <f t="shared" si="225"/>
        <v>1.5196441772343192</v>
      </c>
      <c r="Z347" s="13" t="e">
        <f t="shared" ca="1" si="226"/>
        <v>#VALUE!</v>
      </c>
      <c r="AA347" s="13" t="e">
        <f t="shared" ca="1" si="227"/>
        <v>#VALUE!</v>
      </c>
      <c r="AB347" s="13" t="e">
        <f t="shared" ca="1" si="228"/>
        <v>#VALUE!</v>
      </c>
      <c r="AC347" s="13" t="e">
        <f t="shared" ca="1" si="229"/>
        <v>#VALUE!</v>
      </c>
      <c r="AD347" s="13">
        <f t="shared" si="230"/>
        <v>1.0488443374633789</v>
      </c>
      <c r="AE347" s="13">
        <f t="shared" si="231"/>
        <v>18.3681263451764</v>
      </c>
      <c r="AG347">
        <f t="shared" si="204"/>
        <v>2008</v>
      </c>
      <c r="AH347">
        <f t="shared" si="205"/>
        <v>0</v>
      </c>
      <c r="AI347" s="76" t="s">
        <v>97</v>
      </c>
      <c r="AJ347" s="2">
        <f t="shared" si="206"/>
        <v>10.599518136209378</v>
      </c>
    </row>
    <row r="348" spans="1:36" x14ac:dyDescent="0.2">
      <c r="A348" s="61">
        <v>39692</v>
      </c>
      <c r="B348" s="74">
        <v>0.47424128651618958</v>
      </c>
      <c r="C348" s="58">
        <v>13.922559285405001</v>
      </c>
      <c r="F348" s="2">
        <f t="shared" si="207"/>
        <v>573.84298280112637</v>
      </c>
      <c r="G348" s="2">
        <f t="shared" si="208"/>
        <v>3.2327860671898634E-2</v>
      </c>
      <c r="H348" s="2">
        <f t="shared" si="209"/>
        <v>567.54947182259184</v>
      </c>
      <c r="I348" s="2">
        <f t="shared" si="210"/>
        <v>564.32521729423956</v>
      </c>
      <c r="J348" s="2">
        <f t="shared" si="211"/>
        <v>3.2242545283522759</v>
      </c>
      <c r="K348" s="2">
        <f t="shared" si="212"/>
        <v>3.2565823890241745</v>
      </c>
      <c r="L348" s="2">
        <f t="shared" si="213"/>
        <v>12.075694491662832</v>
      </c>
      <c r="M348" s="2">
        <f t="shared" si="214"/>
        <v>-2.3992958677241076</v>
      </c>
      <c r="N348" s="2">
        <f t="shared" si="215"/>
        <v>9.6763986239387236</v>
      </c>
      <c r="O348" s="2">
        <f t="shared" si="216"/>
        <v>8.3325764376813272</v>
      </c>
      <c r="P348" s="2">
        <f t="shared" si="217"/>
        <v>1.3438221862573971</v>
      </c>
      <c r="Q348">
        <f t="shared" si="203"/>
        <v>9.3731597491453442</v>
      </c>
      <c r="R348" s="13">
        <f t="shared" si="218"/>
        <v>0</v>
      </c>
      <c r="S348" s="13">
        <f t="shared" si="219"/>
        <v>0</v>
      </c>
      <c r="T348" s="13" t="e">
        <f t="shared" ca="1" si="220"/>
        <v>#VALUE!</v>
      </c>
      <c r="U348" s="13">
        <f t="shared" si="221"/>
        <v>1.3438221862573971</v>
      </c>
      <c r="V348" s="13">
        <f t="shared" si="222"/>
        <v>1.1592334476961046</v>
      </c>
      <c r="W348" s="13" t="e">
        <f t="shared" ca="1" si="223"/>
        <v>#VALUE!</v>
      </c>
      <c r="X348" s="13">
        <f t="shared" si="224"/>
        <v>1.8058580682776106</v>
      </c>
      <c r="Y348" s="13">
        <f t="shared" si="225"/>
        <v>1.3438221862573974</v>
      </c>
      <c r="Z348" s="13" t="e">
        <f t="shared" ca="1" si="226"/>
        <v>#VALUE!</v>
      </c>
      <c r="AA348" s="13" t="e">
        <f t="shared" ca="1" si="227"/>
        <v>#VALUE!</v>
      </c>
      <c r="AB348" s="13" t="e">
        <f t="shared" ca="1" si="228"/>
        <v>#VALUE!</v>
      </c>
      <c r="AC348" s="13" t="e">
        <f t="shared" ca="1" si="229"/>
        <v>#VALUE!</v>
      </c>
      <c r="AD348" s="13">
        <f t="shared" si="230"/>
        <v>0.47424128651618958</v>
      </c>
      <c r="AE348" s="13">
        <f t="shared" si="231"/>
        <v>13.922559285405001</v>
      </c>
      <c r="AG348">
        <f t="shared" si="204"/>
        <v>2008</v>
      </c>
      <c r="AH348">
        <f t="shared" si="205"/>
        <v>0</v>
      </c>
      <c r="AI348" s="76" t="s">
        <v>97</v>
      </c>
      <c r="AJ348" s="2">
        <f t="shared" si="206"/>
        <v>9.3731597491453442</v>
      </c>
    </row>
    <row r="349" spans="1:36" x14ac:dyDescent="0.2">
      <c r="A349" s="61">
        <v>39722</v>
      </c>
      <c r="B349" s="74">
        <v>26.026826858520508</v>
      </c>
      <c r="C349" s="58">
        <v>11.166592905109599</v>
      </c>
      <c r="F349" s="2">
        <f t="shared" si="207"/>
        <v>588.56002679670883</v>
      </c>
      <c r="G349" s="2">
        <f t="shared" si="208"/>
        <v>1.7920173560512467</v>
      </c>
      <c r="H349" s="2">
        <f t="shared" si="209"/>
        <v>583.39784170556914</v>
      </c>
      <c r="I349" s="2">
        <f t="shared" si="210"/>
        <v>579.80158608260012</v>
      </c>
      <c r="J349" s="2">
        <f t="shared" si="211"/>
        <v>3.5962556229690108</v>
      </c>
      <c r="K349" s="2">
        <f t="shared" si="212"/>
        <v>5.3882729790202575</v>
      </c>
      <c r="L349" s="2">
        <f t="shared" si="213"/>
        <v>13.720849416701585</v>
      </c>
      <c r="M349" s="2">
        <f t="shared" si="214"/>
        <v>-2.7261684476934529</v>
      </c>
      <c r="N349" s="2">
        <f t="shared" si="215"/>
        <v>10.994680969008131</v>
      </c>
      <c r="O349" s="2">
        <f t="shared" si="216"/>
        <v>9.2919758091238354</v>
      </c>
      <c r="P349" s="2">
        <f t="shared" si="217"/>
        <v>1.7027051598842962</v>
      </c>
      <c r="Q349">
        <f t="shared" si="203"/>
        <v>11.876368490192966</v>
      </c>
      <c r="R349" s="13">
        <f t="shared" si="218"/>
        <v>0</v>
      </c>
      <c r="S349" s="13">
        <f t="shared" si="219"/>
        <v>0</v>
      </c>
      <c r="T349" s="13" t="e">
        <f t="shared" ca="1" si="220"/>
        <v>#VALUE!</v>
      </c>
      <c r="U349" s="13">
        <f t="shared" si="221"/>
        <v>1.7027051598842962</v>
      </c>
      <c r="V349" s="13">
        <f t="shared" si="222"/>
        <v>1.3048774501401641</v>
      </c>
      <c r="W349" s="13" t="e">
        <f t="shared" ca="1" si="223"/>
        <v>#VALUE!</v>
      </c>
      <c r="X349" s="13">
        <f t="shared" si="224"/>
        <v>2.8992048614966066</v>
      </c>
      <c r="Y349" s="13">
        <f t="shared" si="225"/>
        <v>1.7027051598842964</v>
      </c>
      <c r="Z349" s="13" t="e">
        <f t="shared" ca="1" si="226"/>
        <v>#VALUE!</v>
      </c>
      <c r="AA349" s="13" t="e">
        <f t="shared" ca="1" si="227"/>
        <v>#VALUE!</v>
      </c>
      <c r="AB349" s="13" t="e">
        <f t="shared" ca="1" si="228"/>
        <v>#VALUE!</v>
      </c>
      <c r="AC349" s="13" t="e">
        <f t="shared" ca="1" si="229"/>
        <v>#VALUE!</v>
      </c>
      <c r="AD349" s="13">
        <f t="shared" si="230"/>
        <v>26.026826858520508</v>
      </c>
      <c r="AE349" s="13">
        <f t="shared" si="231"/>
        <v>11.166592905109599</v>
      </c>
      <c r="AG349">
        <f t="shared" si="204"/>
        <v>2008</v>
      </c>
      <c r="AH349">
        <f t="shared" si="205"/>
        <v>1</v>
      </c>
      <c r="AI349" s="76" t="s">
        <v>97</v>
      </c>
      <c r="AJ349" s="2">
        <f t="shared" si="206"/>
        <v>11.876368490192966</v>
      </c>
    </row>
    <row r="350" spans="1:36" x14ac:dyDescent="0.2">
      <c r="A350" s="61">
        <v>39753</v>
      </c>
      <c r="B350" s="74">
        <v>19.49860954284668</v>
      </c>
      <c r="C350" s="58">
        <v>17.785921509445199</v>
      </c>
      <c r="F350" s="2">
        <f t="shared" si="207"/>
        <v>597.8993689211045</v>
      </c>
      <c r="G350" s="2">
        <f t="shared" si="208"/>
        <v>1.4008267043423075</v>
      </c>
      <c r="H350" s="2">
        <f t="shared" si="209"/>
        <v>589.58526856497588</v>
      </c>
      <c r="I350" s="2">
        <f t="shared" si="210"/>
        <v>585.83548367350124</v>
      </c>
      <c r="J350" s="2">
        <f t="shared" si="211"/>
        <v>3.7497848914746328</v>
      </c>
      <c r="K350" s="2">
        <f t="shared" si="212"/>
        <v>5.1506115958169403</v>
      </c>
      <c r="L350" s="2">
        <f t="shared" si="213"/>
        <v>14.442587404940776</v>
      </c>
      <c r="M350" s="2">
        <f t="shared" si="214"/>
        <v>-2.8695691418694573</v>
      </c>
      <c r="N350" s="2">
        <f t="shared" si="215"/>
        <v>11.573018263071319</v>
      </c>
      <c r="O350" s="2">
        <f t="shared" si="216"/>
        <v>9.7017159906829118</v>
      </c>
      <c r="P350" s="2">
        <f t="shared" si="217"/>
        <v>1.8713022723884065</v>
      </c>
      <c r="Q350">
        <f t="shared" si="203"/>
        <v>13.052333349909135</v>
      </c>
      <c r="R350" s="13">
        <f t="shared" si="218"/>
        <v>0</v>
      </c>
      <c r="S350" s="13">
        <f t="shared" si="219"/>
        <v>0</v>
      </c>
      <c r="T350" s="13" t="e">
        <f t="shared" ca="1" si="220"/>
        <v>#VALUE!</v>
      </c>
      <c r="U350" s="13">
        <f t="shared" si="221"/>
        <v>1.8713022723884065</v>
      </c>
      <c r="V350" s="13">
        <f t="shared" si="222"/>
        <v>1.367955508190382</v>
      </c>
      <c r="W350" s="13" t="e">
        <f t="shared" ca="1" si="223"/>
        <v>#VALUE!</v>
      </c>
      <c r="X350" s="13">
        <f t="shared" si="224"/>
        <v>3.5017721946460139</v>
      </c>
      <c r="Y350" s="13">
        <f t="shared" si="225"/>
        <v>1.8713022723884063</v>
      </c>
      <c r="Z350" s="13" t="e">
        <f t="shared" ca="1" si="226"/>
        <v>#VALUE!</v>
      </c>
      <c r="AA350" s="13" t="e">
        <f t="shared" ca="1" si="227"/>
        <v>#VALUE!</v>
      </c>
      <c r="AB350" s="13" t="e">
        <f t="shared" ca="1" si="228"/>
        <v>#VALUE!</v>
      </c>
      <c r="AC350" s="13" t="e">
        <f t="shared" ca="1" si="229"/>
        <v>#VALUE!</v>
      </c>
      <c r="AD350" s="13">
        <f t="shared" si="230"/>
        <v>19.49860954284668</v>
      </c>
      <c r="AE350" s="13">
        <f t="shared" si="231"/>
        <v>17.785921509445199</v>
      </c>
      <c r="AG350">
        <f t="shared" si="204"/>
        <v>2008</v>
      </c>
      <c r="AH350">
        <f t="shared" si="205"/>
        <v>1</v>
      </c>
      <c r="AI350" s="76" t="s">
        <v>97</v>
      </c>
      <c r="AJ350" s="2">
        <f t="shared" si="206"/>
        <v>13.052333349909135</v>
      </c>
    </row>
    <row r="351" spans="1:36" x14ac:dyDescent="0.2">
      <c r="A351" s="61">
        <v>39783</v>
      </c>
      <c r="B351" s="74">
        <v>32.312355041503906</v>
      </c>
      <c r="C351" s="58">
        <v>10.910185320195801</v>
      </c>
      <c r="F351" s="2">
        <f t="shared" si="207"/>
        <v>615.73099404517404</v>
      </c>
      <c r="G351" s="2">
        <f t="shared" si="208"/>
        <v>2.4168446698311072</v>
      </c>
      <c r="H351" s="2">
        <f t="shared" si="209"/>
        <v>610.49140721708113</v>
      </c>
      <c r="I351" s="2">
        <f t="shared" si="210"/>
        <v>606.18681037670194</v>
      </c>
      <c r="J351" s="2">
        <f t="shared" si="211"/>
        <v>4.3045968403791903</v>
      </c>
      <c r="K351" s="2">
        <f t="shared" si="212"/>
        <v>6.7214415102102976</v>
      </c>
      <c r="L351" s="2">
        <f t="shared" si="213"/>
        <v>16.423157500893211</v>
      </c>
      <c r="M351" s="2">
        <f t="shared" si="214"/>
        <v>-3.2630846991102787</v>
      </c>
      <c r="N351" s="2">
        <f t="shared" si="215"/>
        <v>13.160072801782933</v>
      </c>
      <c r="O351" s="2">
        <f t="shared" si="216"/>
        <v>10.792831907730593</v>
      </c>
      <c r="P351" s="2">
        <f t="shared" si="217"/>
        <v>2.36724089405234</v>
      </c>
      <c r="Q351">
        <f t="shared" si="203"/>
        <v>16.511505236015068</v>
      </c>
      <c r="R351" s="13">
        <f t="shared" si="218"/>
        <v>0</v>
      </c>
      <c r="S351" s="13">
        <f t="shared" si="219"/>
        <v>0</v>
      </c>
      <c r="T351" s="13" t="e">
        <f t="shared" ca="1" si="220"/>
        <v>#VALUE!</v>
      </c>
      <c r="U351" s="13">
        <f t="shared" si="221"/>
        <v>2.36724089405234</v>
      </c>
      <c r="V351" s="13">
        <f t="shared" si="222"/>
        <v>1.5385840549194378</v>
      </c>
      <c r="W351" s="13" t="e">
        <f t="shared" ca="1" si="223"/>
        <v>#VALUE!</v>
      </c>
      <c r="X351" s="13">
        <f t="shared" si="224"/>
        <v>5.6038294504737216</v>
      </c>
      <c r="Y351" s="13">
        <f t="shared" si="225"/>
        <v>2.3672408940523395</v>
      </c>
      <c r="Z351" s="13" t="e">
        <f t="shared" ca="1" si="226"/>
        <v>#VALUE!</v>
      </c>
      <c r="AA351" s="13" t="e">
        <f t="shared" ca="1" si="227"/>
        <v>#VALUE!</v>
      </c>
      <c r="AB351" s="13" t="e">
        <f t="shared" ca="1" si="228"/>
        <v>#VALUE!</v>
      </c>
      <c r="AC351" s="13" t="e">
        <f t="shared" ca="1" si="229"/>
        <v>#VALUE!</v>
      </c>
      <c r="AD351" s="13">
        <f t="shared" si="230"/>
        <v>32.312355041503906</v>
      </c>
      <c r="AE351" s="13">
        <f t="shared" si="231"/>
        <v>10.910185320195801</v>
      </c>
      <c r="AG351">
        <f t="shared" si="204"/>
        <v>2008</v>
      </c>
      <c r="AH351">
        <f t="shared" si="205"/>
        <v>1</v>
      </c>
      <c r="AI351" s="76" t="s">
        <v>97</v>
      </c>
      <c r="AJ351" s="2">
        <f t="shared" si="206"/>
        <v>16.511505236015068</v>
      </c>
    </row>
    <row r="352" spans="1:36" x14ac:dyDescent="0.2">
      <c r="A352" s="61">
        <v>39814</v>
      </c>
      <c r="B352" s="74">
        <v>22.286828994750977</v>
      </c>
      <c r="C352" s="58">
        <v>18.1705701422601</v>
      </c>
      <c r="F352" s="2">
        <f t="shared" si="207"/>
        <v>626.71883873563502</v>
      </c>
      <c r="G352" s="2">
        <f t="shared" si="208"/>
        <v>1.7548006358179009</v>
      </c>
      <c r="H352" s="2">
        <f t="shared" si="209"/>
        <v>617.88328265088205</v>
      </c>
      <c r="I352" s="2">
        <f t="shared" si="210"/>
        <v>613.36871667581829</v>
      </c>
      <c r="J352" s="2">
        <f t="shared" si="211"/>
        <v>4.5145659750637606</v>
      </c>
      <c r="K352" s="2">
        <f t="shared" si="212"/>
        <v>6.2693666108816615</v>
      </c>
      <c r="L352" s="2">
        <f t="shared" si="213"/>
        <v>17.062198518612256</v>
      </c>
      <c r="M352" s="2">
        <f t="shared" si="214"/>
        <v>-3.3900544956862091</v>
      </c>
      <c r="N352" s="2">
        <f t="shared" si="215"/>
        <v>13.672144022926046</v>
      </c>
      <c r="O352" s="2">
        <f t="shared" si="216"/>
        <v>11.134855001916119</v>
      </c>
      <c r="P352" s="2">
        <f t="shared" si="217"/>
        <v>2.5372890210099275</v>
      </c>
      <c r="Q352">
        <f t="shared" si="203"/>
        <v>17.697590921544244</v>
      </c>
      <c r="R352" s="13">
        <f t="shared" si="218"/>
        <v>0</v>
      </c>
      <c r="S352" s="13">
        <f t="shared" si="219"/>
        <v>0</v>
      </c>
      <c r="T352" s="13" t="e">
        <f t="shared" ca="1" si="220"/>
        <v>#VALUE!</v>
      </c>
      <c r="U352" s="13">
        <f t="shared" si="221"/>
        <v>2.5372890210099275</v>
      </c>
      <c r="V352" s="13">
        <f t="shared" si="222"/>
        <v>1.592887008236908</v>
      </c>
      <c r="W352" s="13" t="e">
        <f t="shared" ca="1" si="223"/>
        <v>#VALUE!</v>
      </c>
      <c r="X352" s="13">
        <f t="shared" si="224"/>
        <v>6.4378355761375161</v>
      </c>
      <c r="Y352" s="13">
        <f t="shared" si="225"/>
        <v>2.5372890210099275</v>
      </c>
      <c r="Z352" s="13" t="e">
        <f t="shared" ca="1" si="226"/>
        <v>#VALUE!</v>
      </c>
      <c r="AA352" s="13" t="e">
        <f t="shared" ca="1" si="227"/>
        <v>#VALUE!</v>
      </c>
      <c r="AB352" s="13" t="e">
        <f t="shared" ca="1" si="228"/>
        <v>#VALUE!</v>
      </c>
      <c r="AC352" s="13" t="e">
        <f t="shared" ca="1" si="229"/>
        <v>#VALUE!</v>
      </c>
      <c r="AD352" s="13">
        <f t="shared" si="230"/>
        <v>22.286828994750977</v>
      </c>
      <c r="AE352" s="13">
        <f t="shared" si="231"/>
        <v>18.1705701422601</v>
      </c>
      <c r="AG352">
        <f t="shared" si="204"/>
        <v>2009</v>
      </c>
      <c r="AH352">
        <f t="shared" si="205"/>
        <v>0</v>
      </c>
      <c r="AI352" s="76" t="s">
        <v>97</v>
      </c>
      <c r="AJ352" s="2">
        <f t="shared" si="206"/>
        <v>17.697590921544244</v>
      </c>
    </row>
    <row r="353" spans="1:36" x14ac:dyDescent="0.2">
      <c r="A353" s="61">
        <v>39845</v>
      </c>
      <c r="B353" s="74">
        <v>78.437522888183594</v>
      </c>
      <c r="C353" s="58">
        <v>29.301257532559202</v>
      </c>
      <c r="F353" s="2">
        <f t="shared" si="207"/>
        <v>684.94883549694703</v>
      </c>
      <c r="G353" s="2">
        <f t="shared" si="208"/>
        <v>6.8574040670548584</v>
      </c>
      <c r="H353" s="2">
        <f t="shared" si="209"/>
        <v>669.66797689529017</v>
      </c>
      <c r="I353" s="2">
        <f t="shared" si="210"/>
        <v>663.46345688344752</v>
      </c>
      <c r="J353" s="2">
        <f t="shared" si="211"/>
        <v>6.2045200118426465</v>
      </c>
      <c r="K353" s="2">
        <f t="shared" si="212"/>
        <v>13.061924078897505</v>
      </c>
      <c r="L353" s="2">
        <f t="shared" si="213"/>
        <v>24.196779080813624</v>
      </c>
      <c r="M353" s="2">
        <f t="shared" si="214"/>
        <v>-4.8076102041924882</v>
      </c>
      <c r="N353" s="2">
        <f t="shared" si="215"/>
        <v>19.389168876621135</v>
      </c>
      <c r="O353" s="2">
        <f t="shared" si="216"/>
        <v>14.65376384535821</v>
      </c>
      <c r="P353" s="2">
        <f t="shared" si="217"/>
        <v>4.7354050312629239</v>
      </c>
      <c r="Q353">
        <f t="shared" si="203"/>
        <v>33.029450093058891</v>
      </c>
      <c r="R353" s="13">
        <f t="shared" si="218"/>
        <v>0</v>
      </c>
      <c r="S353" s="13">
        <f t="shared" si="219"/>
        <v>0</v>
      </c>
      <c r="T353" s="13" t="e">
        <f t="shared" ca="1" si="220"/>
        <v>#VALUE!</v>
      </c>
      <c r="U353" s="13">
        <f t="shared" si="221"/>
        <v>4.7354050312629239</v>
      </c>
      <c r="V353" s="13">
        <f t="shared" si="222"/>
        <v>2.1760985803182087</v>
      </c>
      <c r="W353" s="13" t="e">
        <f t="shared" ca="1" si="223"/>
        <v>#VALUE!</v>
      </c>
      <c r="X353" s="13">
        <f t="shared" si="224"/>
        <v>22.424060810110213</v>
      </c>
      <c r="Y353" s="13">
        <f t="shared" si="225"/>
        <v>4.735405031262923</v>
      </c>
      <c r="Z353" s="13" t="e">
        <f t="shared" ca="1" si="226"/>
        <v>#VALUE!</v>
      </c>
      <c r="AA353" s="13" t="e">
        <f t="shared" ca="1" si="227"/>
        <v>#VALUE!</v>
      </c>
      <c r="AB353" s="13" t="e">
        <f t="shared" ca="1" si="228"/>
        <v>#VALUE!</v>
      </c>
      <c r="AC353" s="13" t="e">
        <f t="shared" ca="1" si="229"/>
        <v>#VALUE!</v>
      </c>
      <c r="AD353" s="13">
        <f t="shared" si="230"/>
        <v>78.437522888183594</v>
      </c>
      <c r="AE353" s="13">
        <f t="shared" si="231"/>
        <v>29.301257532559202</v>
      </c>
      <c r="AG353">
        <f t="shared" si="204"/>
        <v>2009</v>
      </c>
      <c r="AH353">
        <f t="shared" si="205"/>
        <v>0</v>
      </c>
      <c r="AI353" s="76" t="s">
        <v>97</v>
      </c>
      <c r="AJ353" s="2">
        <f t="shared" si="206"/>
        <v>33.029450093058891</v>
      </c>
    </row>
    <row r="354" spans="1:36" x14ac:dyDescent="0.2">
      <c r="A354" s="61">
        <v>39873</v>
      </c>
      <c r="B354" s="74">
        <v>33.507499694824219</v>
      </c>
      <c r="C354" s="58">
        <v>50.342638791770099</v>
      </c>
      <c r="F354" s="2">
        <f t="shared" si="207"/>
        <v>693.77337311448753</v>
      </c>
      <c r="G354" s="2">
        <f t="shared" si="208"/>
        <v>3.1975834637842127</v>
      </c>
      <c r="H354" s="2">
        <f t="shared" si="209"/>
        <v>667.41702801544875</v>
      </c>
      <c r="I354" s="2">
        <f t="shared" si="210"/>
        <v>661.29437591125463</v>
      </c>
      <c r="J354" s="2">
        <f t="shared" si="211"/>
        <v>6.1226521041941169</v>
      </c>
      <c r="K354" s="2">
        <f t="shared" si="212"/>
        <v>9.3202355679783295</v>
      </c>
      <c r="L354" s="2">
        <f t="shared" si="213"/>
        <v>23.973999413336539</v>
      </c>
      <c r="M354" s="2">
        <f t="shared" si="214"/>
        <v>-4.7633465524447773</v>
      </c>
      <c r="N354" s="2">
        <f t="shared" si="215"/>
        <v>19.210652860891763</v>
      </c>
      <c r="O354" s="2">
        <f t="shared" si="216"/>
        <v>14.551567624089007</v>
      </c>
      <c r="P354" s="2">
        <f t="shared" si="217"/>
        <v>4.6590852368027571</v>
      </c>
      <c r="Q354">
        <f t="shared" si="203"/>
        <v>32.49711952669923</v>
      </c>
      <c r="R354" s="13">
        <f t="shared" si="218"/>
        <v>0</v>
      </c>
      <c r="S354" s="13">
        <f t="shared" si="219"/>
        <v>0</v>
      </c>
      <c r="T354" s="13" t="e">
        <f t="shared" ca="1" si="220"/>
        <v>#VALUE!</v>
      </c>
      <c r="U354" s="13">
        <f t="shared" si="221"/>
        <v>4.6590852368027571</v>
      </c>
      <c r="V354" s="13">
        <f t="shared" si="222"/>
        <v>2.1584914261591952</v>
      </c>
      <c r="W354" s="13" t="e">
        <f t="shared" ca="1" si="223"/>
        <v>#VALUE!</v>
      </c>
      <c r="X354" s="13">
        <f t="shared" si="224"/>
        <v>21.707075243793405</v>
      </c>
      <c r="Y354" s="13">
        <f t="shared" si="225"/>
        <v>4.6590852368027562</v>
      </c>
      <c r="Z354" s="13" t="e">
        <f t="shared" ca="1" si="226"/>
        <v>#VALUE!</v>
      </c>
      <c r="AA354" s="13" t="e">
        <f t="shared" ca="1" si="227"/>
        <v>#VALUE!</v>
      </c>
      <c r="AB354" s="13" t="e">
        <f t="shared" ca="1" si="228"/>
        <v>#VALUE!</v>
      </c>
      <c r="AC354" s="13" t="e">
        <f t="shared" ca="1" si="229"/>
        <v>#VALUE!</v>
      </c>
      <c r="AD354" s="13">
        <f t="shared" si="230"/>
        <v>33.507499694824219</v>
      </c>
      <c r="AE354" s="13">
        <f t="shared" si="231"/>
        <v>50.342638791770099</v>
      </c>
      <c r="AG354">
        <f t="shared" si="204"/>
        <v>2009</v>
      </c>
      <c r="AH354">
        <f t="shared" si="205"/>
        <v>0</v>
      </c>
      <c r="AI354" s="76" t="s">
        <v>97</v>
      </c>
      <c r="AJ354" s="2">
        <f t="shared" si="206"/>
        <v>32.49711952669923</v>
      </c>
    </row>
    <row r="355" spans="1:36" x14ac:dyDescent="0.2">
      <c r="A355" s="61">
        <v>39904</v>
      </c>
      <c r="B355" s="74">
        <v>9.2578201293945313</v>
      </c>
      <c r="C355" s="58">
        <v>63.9230028999064</v>
      </c>
      <c r="F355" s="2">
        <f t="shared" si="207"/>
        <v>669.70274758220569</v>
      </c>
      <c r="G355" s="2">
        <f t="shared" si="208"/>
        <v>0.84944845844347583</v>
      </c>
      <c r="H355" s="2">
        <f t="shared" si="209"/>
        <v>637.33584517500549</v>
      </c>
      <c r="I355" s="2">
        <f t="shared" si="210"/>
        <v>632.23257310543624</v>
      </c>
      <c r="J355" s="2">
        <f t="shared" si="211"/>
        <v>5.1032720695692433</v>
      </c>
      <c r="K355" s="2">
        <f t="shared" si="212"/>
        <v>5.9527205280127191</v>
      </c>
      <c r="L355" s="2">
        <f t="shared" si="213"/>
        <v>20.504288152101726</v>
      </c>
      <c r="M355" s="2">
        <f t="shared" si="214"/>
        <v>-4.0739564807578814</v>
      </c>
      <c r="N355" s="2">
        <f t="shared" si="215"/>
        <v>16.430331671343843</v>
      </c>
      <c r="O355" s="2">
        <f t="shared" si="216"/>
        <v>12.898281071443339</v>
      </c>
      <c r="P355" s="2">
        <f t="shared" si="217"/>
        <v>3.5320505999005047</v>
      </c>
      <c r="Q355">
        <f t="shared" si="203"/>
        <v>24.636052934306019</v>
      </c>
      <c r="R355" s="13">
        <f t="shared" si="218"/>
        <v>0</v>
      </c>
      <c r="S355" s="13">
        <f t="shared" si="219"/>
        <v>0</v>
      </c>
      <c r="T355" s="13" t="e">
        <f t="shared" ca="1" si="220"/>
        <v>#VALUE!</v>
      </c>
      <c r="U355" s="13">
        <f t="shared" si="221"/>
        <v>3.5320505999005047</v>
      </c>
      <c r="V355" s="13">
        <f t="shared" si="222"/>
        <v>1.8793750556768878</v>
      </c>
      <c r="W355" s="13" t="e">
        <f t="shared" ca="1" si="223"/>
        <v>#VALUE!</v>
      </c>
      <c r="X355" s="13">
        <f t="shared" si="224"/>
        <v>12.475381440257516</v>
      </c>
      <c r="Y355" s="13">
        <f t="shared" si="225"/>
        <v>3.5320505999005052</v>
      </c>
      <c r="Z355" s="13" t="e">
        <f t="shared" ca="1" si="226"/>
        <v>#VALUE!</v>
      </c>
      <c r="AA355" s="13" t="e">
        <f t="shared" ca="1" si="227"/>
        <v>#VALUE!</v>
      </c>
      <c r="AB355" s="13" t="e">
        <f t="shared" ca="1" si="228"/>
        <v>#VALUE!</v>
      </c>
      <c r="AC355" s="13" t="e">
        <f t="shared" ca="1" si="229"/>
        <v>#VALUE!</v>
      </c>
      <c r="AD355" s="13">
        <f t="shared" si="230"/>
        <v>9.2578201293945313</v>
      </c>
      <c r="AE355" s="13">
        <f t="shared" si="231"/>
        <v>63.9230028999064</v>
      </c>
      <c r="AG355">
        <f t="shared" si="204"/>
        <v>2009</v>
      </c>
      <c r="AH355">
        <f t="shared" si="205"/>
        <v>0</v>
      </c>
      <c r="AI355" s="76" t="s">
        <v>97</v>
      </c>
      <c r="AJ355" s="2">
        <f t="shared" si="206"/>
        <v>24.636052934306019</v>
      </c>
    </row>
    <row r="356" spans="1:36" x14ac:dyDescent="0.2">
      <c r="A356" s="61">
        <v>39934</v>
      </c>
      <c r="B356" s="74">
        <v>14.27184009552002</v>
      </c>
      <c r="C356" s="58">
        <v>42.112387985681401</v>
      </c>
      <c r="F356" s="2">
        <f t="shared" si="207"/>
        <v>645.29796346637329</v>
      </c>
      <c r="G356" s="2">
        <f t="shared" si="208"/>
        <v>1.206449734582975</v>
      </c>
      <c r="H356" s="2">
        <f t="shared" si="209"/>
        <v>624.4773895443451</v>
      </c>
      <c r="I356" s="2">
        <f t="shared" si="210"/>
        <v>619.76921237240833</v>
      </c>
      <c r="J356" s="2">
        <f t="shared" si="211"/>
        <v>4.708177171936768</v>
      </c>
      <c r="K356" s="2">
        <f t="shared" si="212"/>
        <v>5.914626906519743</v>
      </c>
      <c r="L356" s="2">
        <f t="shared" si="213"/>
        <v>18.812907977963082</v>
      </c>
      <c r="M356" s="2">
        <f t="shared" si="214"/>
        <v>-3.7378994974213877</v>
      </c>
      <c r="N356" s="2">
        <f t="shared" si="215"/>
        <v>15.075008480541694</v>
      </c>
      <c r="O356" s="2">
        <f t="shared" si="216"/>
        <v>12.047957464659287</v>
      </c>
      <c r="P356" s="2">
        <f t="shared" si="217"/>
        <v>3.0270510158824062</v>
      </c>
      <c r="Q356">
        <f t="shared" si="203"/>
        <v>21.113680835779782</v>
      </c>
      <c r="R356" s="13">
        <f t="shared" si="218"/>
        <v>0</v>
      </c>
      <c r="S356" s="13">
        <f t="shared" si="219"/>
        <v>0</v>
      </c>
      <c r="T356" s="13" t="e">
        <f t="shared" ca="1" si="220"/>
        <v>#VALUE!</v>
      </c>
      <c r="U356" s="13">
        <f t="shared" si="221"/>
        <v>3.0270510158824062</v>
      </c>
      <c r="V356" s="13">
        <f t="shared" si="222"/>
        <v>1.7398422387913239</v>
      </c>
      <c r="W356" s="13" t="e">
        <f t="shared" ca="1" si="223"/>
        <v>#VALUE!</v>
      </c>
      <c r="X356" s="13">
        <f t="shared" si="224"/>
        <v>9.1630378527547069</v>
      </c>
      <c r="Y356" s="13">
        <f t="shared" si="225"/>
        <v>3.0270510158824062</v>
      </c>
      <c r="Z356" s="13" t="e">
        <f t="shared" ca="1" si="226"/>
        <v>#VALUE!</v>
      </c>
      <c r="AA356" s="13" t="e">
        <f t="shared" ca="1" si="227"/>
        <v>#VALUE!</v>
      </c>
      <c r="AB356" s="13" t="e">
        <f t="shared" ca="1" si="228"/>
        <v>#VALUE!</v>
      </c>
      <c r="AC356" s="13" t="e">
        <f t="shared" ca="1" si="229"/>
        <v>#VALUE!</v>
      </c>
      <c r="AD356" s="13">
        <f t="shared" si="230"/>
        <v>14.27184009552002</v>
      </c>
      <c r="AE356" s="13">
        <f t="shared" si="231"/>
        <v>42.112387985681401</v>
      </c>
      <c r="AG356">
        <f t="shared" si="204"/>
        <v>2009</v>
      </c>
      <c r="AH356">
        <f t="shared" si="205"/>
        <v>0</v>
      </c>
      <c r="AI356" s="76" t="s">
        <v>97</v>
      </c>
      <c r="AJ356" s="2">
        <f t="shared" si="206"/>
        <v>21.113680835779782</v>
      </c>
    </row>
    <row r="357" spans="1:36" x14ac:dyDescent="0.2">
      <c r="A357" s="61">
        <v>39965</v>
      </c>
      <c r="B357" s="74">
        <v>0.79336422681808472</v>
      </c>
      <c r="C357" s="58">
        <v>19.804913364307101</v>
      </c>
      <c r="F357" s="2">
        <f t="shared" si="207"/>
        <v>620.4993688807898</v>
      </c>
      <c r="G357" s="2">
        <f t="shared" si="208"/>
        <v>6.3207718436615323E-2</v>
      </c>
      <c r="H357" s="2">
        <f t="shared" si="209"/>
        <v>610.95425952983999</v>
      </c>
      <c r="I357" s="2">
        <f t="shared" si="210"/>
        <v>606.63673142163736</v>
      </c>
      <c r="J357" s="2">
        <f t="shared" si="211"/>
        <v>4.3175281082026231</v>
      </c>
      <c r="K357" s="2">
        <f t="shared" si="212"/>
        <v>4.3807358266392384</v>
      </c>
      <c r="L357" s="2">
        <f t="shared" si="213"/>
        <v>16.428693291298526</v>
      </c>
      <c r="M357" s="2">
        <f t="shared" si="214"/>
        <v>-3.2641845943629475</v>
      </c>
      <c r="N357" s="2">
        <f t="shared" si="215"/>
        <v>13.164508696935577</v>
      </c>
      <c r="O357" s="2">
        <f t="shared" si="216"/>
        <v>10.795815291919229</v>
      </c>
      <c r="P357" s="2">
        <f t="shared" si="217"/>
        <v>2.3686934050163471</v>
      </c>
      <c r="Q357">
        <f t="shared" si="203"/>
        <v>16.521636499989022</v>
      </c>
      <c r="R357" s="13">
        <f t="shared" si="218"/>
        <v>0</v>
      </c>
      <c r="S357" s="13">
        <f t="shared" si="219"/>
        <v>0</v>
      </c>
      <c r="T357" s="13" t="e">
        <f t="shared" ca="1" si="220"/>
        <v>#VALUE!</v>
      </c>
      <c r="U357" s="13">
        <f t="shared" si="221"/>
        <v>2.3686934050163471</v>
      </c>
      <c r="V357" s="13">
        <f t="shared" si="222"/>
        <v>1.5390560110068596</v>
      </c>
      <c r="W357" s="13" t="e">
        <f t="shared" ca="1" si="223"/>
        <v>#VALUE!</v>
      </c>
      <c r="X357" s="13">
        <f t="shared" si="224"/>
        <v>5.6107084469679362</v>
      </c>
      <c r="Y357" s="13">
        <f t="shared" si="225"/>
        <v>2.3686934050163466</v>
      </c>
      <c r="Z357" s="13" t="e">
        <f t="shared" ca="1" si="226"/>
        <v>#VALUE!</v>
      </c>
      <c r="AA357" s="13" t="e">
        <f t="shared" ca="1" si="227"/>
        <v>#VALUE!</v>
      </c>
      <c r="AB357" s="13" t="e">
        <f t="shared" ca="1" si="228"/>
        <v>#VALUE!</v>
      </c>
      <c r="AC357" s="13" t="e">
        <f t="shared" ca="1" si="229"/>
        <v>#VALUE!</v>
      </c>
      <c r="AD357" s="13">
        <f t="shared" si="230"/>
        <v>0.79336422681808472</v>
      </c>
      <c r="AE357" s="13">
        <f t="shared" si="231"/>
        <v>19.804913364307101</v>
      </c>
      <c r="AG357">
        <f t="shared" si="204"/>
        <v>2009</v>
      </c>
      <c r="AH357">
        <f t="shared" si="205"/>
        <v>0</v>
      </c>
      <c r="AI357" s="76" t="s">
        <v>97</v>
      </c>
      <c r="AJ357" s="2">
        <f t="shared" si="206"/>
        <v>16.521636499989022</v>
      </c>
    </row>
    <row r="358" spans="1:36" x14ac:dyDescent="0.2">
      <c r="A358" s="61">
        <v>39995</v>
      </c>
      <c r="B358" s="74">
        <v>0</v>
      </c>
      <c r="C358" s="58">
        <v>20.726248915428901</v>
      </c>
      <c r="F358" s="2">
        <f t="shared" si="207"/>
        <v>606.63673142163736</v>
      </c>
      <c r="G358" s="2">
        <f t="shared" si="208"/>
        <v>0</v>
      </c>
      <c r="H358" s="2">
        <f t="shared" si="209"/>
        <v>596.83840454078666</v>
      </c>
      <c r="I358" s="2">
        <f t="shared" si="210"/>
        <v>592.90252821626177</v>
      </c>
      <c r="J358" s="2">
        <f t="shared" si="211"/>
        <v>3.9358763245248838</v>
      </c>
      <c r="K358" s="2">
        <f t="shared" si="212"/>
        <v>3.9358763245248838</v>
      </c>
      <c r="L358" s="2">
        <f t="shared" si="213"/>
        <v>14.731691616444113</v>
      </c>
      <c r="M358" s="2">
        <f t="shared" si="214"/>
        <v>-2.9270106861616298</v>
      </c>
      <c r="N358" s="2">
        <f t="shared" si="215"/>
        <v>11.804680930282483</v>
      </c>
      <c r="O358" s="2">
        <f t="shared" si="216"/>
        <v>9.863992801592449</v>
      </c>
      <c r="P358" s="2">
        <f t="shared" si="217"/>
        <v>1.9406881286900346</v>
      </c>
      <c r="Q358">
        <f t="shared" si="203"/>
        <v>13.536299697612991</v>
      </c>
      <c r="R358" s="13">
        <f t="shared" si="218"/>
        <v>0</v>
      </c>
      <c r="S358" s="13">
        <f t="shared" si="219"/>
        <v>0</v>
      </c>
      <c r="T358" s="13" t="e">
        <f t="shared" ca="1" si="220"/>
        <v>#VALUE!</v>
      </c>
      <c r="U358" s="13">
        <f t="shared" si="221"/>
        <v>1.9406881286900346</v>
      </c>
      <c r="V358" s="13">
        <f t="shared" si="222"/>
        <v>1.3930858296207145</v>
      </c>
      <c r="W358" s="13" t="e">
        <f t="shared" ca="1" si="223"/>
        <v>#VALUE!</v>
      </c>
      <c r="X358" s="13">
        <f t="shared" si="224"/>
        <v>3.7662704128384283</v>
      </c>
      <c r="Y358" s="13">
        <f t="shared" si="225"/>
        <v>1.9406881286900344</v>
      </c>
      <c r="Z358" s="13" t="e">
        <f t="shared" ca="1" si="226"/>
        <v>#VALUE!</v>
      </c>
      <c r="AA358" s="13" t="e">
        <f t="shared" ca="1" si="227"/>
        <v>#VALUE!</v>
      </c>
      <c r="AB358" s="13" t="e">
        <f t="shared" ca="1" si="228"/>
        <v>#VALUE!</v>
      </c>
      <c r="AC358" s="13" t="e">
        <f t="shared" ca="1" si="229"/>
        <v>#VALUE!</v>
      </c>
      <c r="AD358" s="13">
        <f t="shared" si="230"/>
        <v>0</v>
      </c>
      <c r="AE358" s="13">
        <f t="shared" si="231"/>
        <v>20.726248915428901</v>
      </c>
      <c r="AG358">
        <f t="shared" si="204"/>
        <v>2009</v>
      </c>
      <c r="AH358">
        <f t="shared" si="205"/>
        <v>0</v>
      </c>
      <c r="AI358" s="76" t="s">
        <v>97</v>
      </c>
      <c r="AJ358" s="2">
        <f t="shared" si="206"/>
        <v>13.536299697612991</v>
      </c>
    </row>
    <row r="359" spans="1:36" x14ac:dyDescent="0.2">
      <c r="A359" s="61">
        <v>40026</v>
      </c>
      <c r="B359" s="74">
        <v>0</v>
      </c>
      <c r="C359" s="58">
        <v>18.3681263451764</v>
      </c>
      <c r="F359" s="2">
        <f t="shared" si="207"/>
        <v>592.90252821626177</v>
      </c>
      <c r="G359" s="2">
        <f t="shared" si="208"/>
        <v>0</v>
      </c>
      <c r="H359" s="2">
        <f t="shared" si="209"/>
        <v>584.37863237861382</v>
      </c>
      <c r="I359" s="2">
        <f t="shared" si="210"/>
        <v>580.75835659929601</v>
      </c>
      <c r="J359" s="2">
        <f t="shared" si="211"/>
        <v>3.620275779317808</v>
      </c>
      <c r="K359" s="2">
        <f t="shared" si="212"/>
        <v>3.620275779317808</v>
      </c>
      <c r="L359" s="2">
        <f t="shared" si="213"/>
        <v>13.484268580910257</v>
      </c>
      <c r="M359" s="2">
        <f t="shared" si="214"/>
        <v>-2.6791626690950672</v>
      </c>
      <c r="N359" s="2">
        <f t="shared" si="215"/>
        <v>10.80510591181519</v>
      </c>
      <c r="O359" s="2">
        <f t="shared" si="216"/>
        <v>9.1562090948123149</v>
      </c>
      <c r="P359" s="2">
        <f t="shared" si="217"/>
        <v>1.6488968170028757</v>
      </c>
      <c r="Q359">
        <f t="shared" si="203"/>
        <v>11.501055298595059</v>
      </c>
      <c r="R359" s="13">
        <f t="shared" si="218"/>
        <v>0</v>
      </c>
      <c r="S359" s="13">
        <f t="shared" si="219"/>
        <v>0</v>
      </c>
      <c r="T359" s="13" t="e">
        <f t="shared" ca="1" si="220"/>
        <v>#VALUE!</v>
      </c>
      <c r="U359" s="13">
        <f t="shared" si="221"/>
        <v>1.6488968170028757</v>
      </c>
      <c r="V359" s="13">
        <f t="shared" si="222"/>
        <v>1.2840937726672752</v>
      </c>
      <c r="W359" s="13" t="e">
        <f t="shared" ca="1" si="223"/>
        <v>#VALUE!</v>
      </c>
      <c r="X359" s="13">
        <f t="shared" si="224"/>
        <v>2.7188607131222149</v>
      </c>
      <c r="Y359" s="13">
        <f t="shared" si="225"/>
        <v>1.6488968170028759</v>
      </c>
      <c r="Z359" s="13" t="e">
        <f t="shared" ca="1" si="226"/>
        <v>#VALUE!</v>
      </c>
      <c r="AA359" s="13" t="e">
        <f t="shared" ca="1" si="227"/>
        <v>#VALUE!</v>
      </c>
      <c r="AB359" s="13" t="e">
        <f t="shared" ca="1" si="228"/>
        <v>#VALUE!</v>
      </c>
      <c r="AC359" s="13" t="e">
        <f t="shared" ca="1" si="229"/>
        <v>#VALUE!</v>
      </c>
      <c r="AD359" s="13">
        <f t="shared" si="230"/>
        <v>0</v>
      </c>
      <c r="AE359" s="13">
        <f t="shared" si="231"/>
        <v>18.3681263451764</v>
      </c>
      <c r="AG359">
        <f t="shared" si="204"/>
        <v>2009</v>
      </c>
      <c r="AH359">
        <f t="shared" si="205"/>
        <v>0</v>
      </c>
      <c r="AI359" s="76" t="s">
        <v>97</v>
      </c>
      <c r="AJ359" s="2">
        <f t="shared" si="206"/>
        <v>11.501055298595059</v>
      </c>
    </row>
    <row r="360" spans="1:36" x14ac:dyDescent="0.2">
      <c r="A360" s="61">
        <v>40057</v>
      </c>
      <c r="B360" s="74">
        <v>20.237905502319336</v>
      </c>
      <c r="C360" s="58">
        <v>13.922559285405001</v>
      </c>
      <c r="F360" s="2">
        <f t="shared" si="207"/>
        <v>599.53590140593917</v>
      </c>
      <c r="G360" s="2">
        <f t="shared" si="208"/>
        <v>1.4603606956761723</v>
      </c>
      <c r="H360" s="2">
        <f t="shared" si="209"/>
        <v>593.00434867912577</v>
      </c>
      <c r="I360" s="2">
        <f t="shared" si="210"/>
        <v>589.16767263550832</v>
      </c>
      <c r="J360" s="2">
        <f t="shared" si="211"/>
        <v>3.8366760436174445</v>
      </c>
      <c r="K360" s="2">
        <f t="shared" si="212"/>
        <v>5.2970367392936168</v>
      </c>
      <c r="L360" s="2">
        <f t="shared" si="213"/>
        <v>14.453245834105932</v>
      </c>
      <c r="M360" s="2">
        <f t="shared" si="214"/>
        <v>-2.8716868440910601</v>
      </c>
      <c r="N360" s="2">
        <f t="shared" si="215"/>
        <v>11.581558990014871</v>
      </c>
      <c r="O360" s="2">
        <f t="shared" si="216"/>
        <v>9.7077173116308497</v>
      </c>
      <c r="P360" s="2">
        <f t="shared" si="217"/>
        <v>1.873841678384021</v>
      </c>
      <c r="Q360">
        <f t="shared" si="203"/>
        <v>13.070045706728546</v>
      </c>
      <c r="R360" s="13">
        <f t="shared" si="218"/>
        <v>0</v>
      </c>
      <c r="S360" s="13">
        <f t="shared" si="219"/>
        <v>0</v>
      </c>
      <c r="T360" s="13" t="e">
        <f t="shared" ca="1" si="220"/>
        <v>#VALUE!</v>
      </c>
      <c r="U360" s="13">
        <f t="shared" si="221"/>
        <v>1.873841678384021</v>
      </c>
      <c r="V360" s="13">
        <f t="shared" si="222"/>
        <v>1.3688833691677393</v>
      </c>
      <c r="W360" s="13" t="e">
        <f t="shared" ca="1" si="223"/>
        <v>#VALUE!</v>
      </c>
      <c r="X360" s="13">
        <f t="shared" si="224"/>
        <v>3.511282635649045</v>
      </c>
      <c r="Y360" s="13">
        <f t="shared" si="225"/>
        <v>1.8738416783840213</v>
      </c>
      <c r="Z360" s="13" t="e">
        <f t="shared" ca="1" si="226"/>
        <v>#VALUE!</v>
      </c>
      <c r="AA360" s="13" t="e">
        <f t="shared" ca="1" si="227"/>
        <v>#VALUE!</v>
      </c>
      <c r="AB360" s="13" t="e">
        <f t="shared" ca="1" si="228"/>
        <v>#VALUE!</v>
      </c>
      <c r="AC360" s="13" t="e">
        <f t="shared" ca="1" si="229"/>
        <v>#VALUE!</v>
      </c>
      <c r="AD360" s="13">
        <f t="shared" si="230"/>
        <v>20.237905502319336</v>
      </c>
      <c r="AE360" s="13">
        <f t="shared" si="231"/>
        <v>13.922559285405001</v>
      </c>
      <c r="AG360">
        <f t="shared" si="204"/>
        <v>2009</v>
      </c>
      <c r="AH360">
        <f t="shared" si="205"/>
        <v>0</v>
      </c>
      <c r="AI360" s="76" t="s">
        <v>97</v>
      </c>
      <c r="AJ360" s="2">
        <f t="shared" si="206"/>
        <v>13.070045706728546</v>
      </c>
    </row>
    <row r="361" spans="1:36" x14ac:dyDescent="0.2">
      <c r="A361" s="61">
        <v>40087</v>
      </c>
      <c r="B361" s="74">
        <v>20.489118576049805</v>
      </c>
      <c r="C361" s="58">
        <v>11.166592905109599</v>
      </c>
      <c r="F361" s="2">
        <f t="shared" si="207"/>
        <v>608.13538427688434</v>
      </c>
      <c r="G361" s="2">
        <f t="shared" si="208"/>
        <v>1.5214069346737915</v>
      </c>
      <c r="H361" s="2">
        <f t="shared" si="209"/>
        <v>602.82870399972501</v>
      </c>
      <c r="I361" s="2">
        <f t="shared" si="210"/>
        <v>598.73405482351029</v>
      </c>
      <c r="J361" s="2">
        <f t="shared" si="211"/>
        <v>4.0946491762147161</v>
      </c>
      <c r="K361" s="2">
        <f t="shared" si="212"/>
        <v>5.6160561108885076</v>
      </c>
      <c r="L361" s="2">
        <f t="shared" si="213"/>
        <v>15.323773422519357</v>
      </c>
      <c r="M361" s="2">
        <f t="shared" si="214"/>
        <v>-3.0446502498034347</v>
      </c>
      <c r="N361" s="2">
        <f t="shared" si="215"/>
        <v>12.279123172715924</v>
      </c>
      <c r="O361" s="2">
        <f t="shared" si="216"/>
        <v>10.193086994185679</v>
      </c>
      <c r="P361" s="2">
        <f t="shared" si="217"/>
        <v>2.0860361785302444</v>
      </c>
      <c r="Q361">
        <f t="shared" ref="Q361:Q424" si="232">P361*E$9/1000</f>
        <v>14.550102345248455</v>
      </c>
      <c r="R361" s="13">
        <f t="shared" si="218"/>
        <v>0</v>
      </c>
      <c r="S361" s="13">
        <f t="shared" si="219"/>
        <v>0</v>
      </c>
      <c r="T361" s="13" t="e">
        <f t="shared" ca="1" si="220"/>
        <v>#VALUE!</v>
      </c>
      <c r="U361" s="13">
        <f t="shared" si="221"/>
        <v>2.0860361785302444</v>
      </c>
      <c r="V361" s="13">
        <f t="shared" si="222"/>
        <v>1.4443116625334866</v>
      </c>
      <c r="W361" s="13" t="e">
        <f t="shared" ca="1" si="223"/>
        <v>#VALUE!</v>
      </c>
      <c r="X361" s="13">
        <f t="shared" si="224"/>
        <v>4.3515469381370657</v>
      </c>
      <c r="Y361" s="13">
        <f t="shared" si="225"/>
        <v>2.0860361785302444</v>
      </c>
      <c r="Z361" s="13" t="e">
        <f t="shared" ca="1" si="226"/>
        <v>#VALUE!</v>
      </c>
      <c r="AA361" s="13" t="e">
        <f t="shared" ca="1" si="227"/>
        <v>#VALUE!</v>
      </c>
      <c r="AB361" s="13" t="e">
        <f t="shared" ca="1" si="228"/>
        <v>#VALUE!</v>
      </c>
      <c r="AC361" s="13" t="e">
        <f t="shared" ca="1" si="229"/>
        <v>#VALUE!</v>
      </c>
      <c r="AD361" s="13">
        <f t="shared" si="230"/>
        <v>20.489118576049805</v>
      </c>
      <c r="AE361" s="13">
        <f t="shared" si="231"/>
        <v>11.166592905109599</v>
      </c>
      <c r="AG361">
        <f t="shared" ref="AG361:AG424" si="233">YEAR(A361)</f>
        <v>2009</v>
      </c>
      <c r="AH361">
        <f t="shared" ref="AH361:AH424" si="234">IF(MONTH(A361)&gt;9,1,0)</f>
        <v>1</v>
      </c>
      <c r="AI361" s="76" t="s">
        <v>97</v>
      </c>
      <c r="AJ361" s="2">
        <f t="shared" ref="AJ361:AJ424" si="235">MAX(AI361,Q361)</f>
        <v>14.550102345248455</v>
      </c>
    </row>
    <row r="362" spans="1:36" x14ac:dyDescent="0.2">
      <c r="A362" s="61">
        <v>40118</v>
      </c>
      <c r="B362" s="74">
        <v>44.583702087402344</v>
      </c>
      <c r="C362" s="58">
        <v>17.785921509445199</v>
      </c>
      <c r="F362" s="2">
        <f t="shared" si="207"/>
        <v>639.77408428448359</v>
      </c>
      <c r="G362" s="2">
        <f t="shared" si="208"/>
        <v>3.5436726264290428</v>
      </c>
      <c r="H362" s="2">
        <f t="shared" si="209"/>
        <v>630.97447865412664</v>
      </c>
      <c r="I362" s="2">
        <f t="shared" si="210"/>
        <v>626.06960677727272</v>
      </c>
      <c r="J362" s="2">
        <f t="shared" si="211"/>
        <v>4.9048718768539175</v>
      </c>
      <c r="K362" s="2">
        <f t="shared" si="212"/>
        <v>8.4485445032829602</v>
      </c>
      <c r="L362" s="2">
        <f t="shared" si="213"/>
        <v>18.641631497468637</v>
      </c>
      <c r="M362" s="2">
        <f t="shared" si="214"/>
        <v>-3.7038689120854991</v>
      </c>
      <c r="N362" s="2">
        <f t="shared" si="215"/>
        <v>14.937762585383139</v>
      </c>
      <c r="O362" s="2">
        <f t="shared" si="216"/>
        <v>11.960134973362655</v>
      </c>
      <c r="P362" s="2">
        <f t="shared" si="217"/>
        <v>2.9776276120204841</v>
      </c>
      <c r="Q362">
        <f t="shared" si="232"/>
        <v>20.768952593842879</v>
      </c>
      <c r="R362" s="13">
        <f t="shared" si="218"/>
        <v>0</v>
      </c>
      <c r="S362" s="13">
        <f t="shared" si="219"/>
        <v>0</v>
      </c>
      <c r="T362" s="13" t="e">
        <f t="shared" ca="1" si="220"/>
        <v>#VALUE!</v>
      </c>
      <c r="U362" s="13">
        <f t="shared" si="221"/>
        <v>2.9776276120204841</v>
      </c>
      <c r="V362" s="13">
        <f t="shared" si="222"/>
        <v>1.7255803696207499</v>
      </c>
      <c r="W362" s="13" t="e">
        <f t="shared" ca="1" si="223"/>
        <v>#VALUE!</v>
      </c>
      <c r="X362" s="13">
        <f t="shared" si="224"/>
        <v>8.8662661958668103</v>
      </c>
      <c r="Y362" s="13">
        <f t="shared" si="225"/>
        <v>2.9776276120204836</v>
      </c>
      <c r="Z362" s="13" t="e">
        <f t="shared" ca="1" si="226"/>
        <v>#VALUE!</v>
      </c>
      <c r="AA362" s="13" t="e">
        <f t="shared" ca="1" si="227"/>
        <v>#VALUE!</v>
      </c>
      <c r="AB362" s="13" t="e">
        <f t="shared" ca="1" si="228"/>
        <v>#VALUE!</v>
      </c>
      <c r="AC362" s="13" t="e">
        <f t="shared" ca="1" si="229"/>
        <v>#VALUE!</v>
      </c>
      <c r="AD362" s="13">
        <f t="shared" si="230"/>
        <v>44.583702087402344</v>
      </c>
      <c r="AE362" s="13">
        <f t="shared" si="231"/>
        <v>17.785921509445199</v>
      </c>
      <c r="AG362">
        <f t="shared" si="233"/>
        <v>2009</v>
      </c>
      <c r="AH362">
        <f t="shared" si="234"/>
        <v>1</v>
      </c>
      <c r="AI362" s="76" t="s">
        <v>97</v>
      </c>
      <c r="AJ362" s="2">
        <f t="shared" si="235"/>
        <v>20.768952593842879</v>
      </c>
    </row>
    <row r="363" spans="1:36" x14ac:dyDescent="0.2">
      <c r="A363" s="61">
        <v>40148</v>
      </c>
      <c r="B363" s="74">
        <v>49.630443572998047</v>
      </c>
      <c r="C363" s="58">
        <v>10.910185320195801</v>
      </c>
      <c r="F363" s="2">
        <f t="shared" si="207"/>
        <v>671.37060097882022</v>
      </c>
      <c r="G363" s="2">
        <f t="shared" si="208"/>
        <v>4.3294493714505506</v>
      </c>
      <c r="H363" s="2">
        <f t="shared" si="209"/>
        <v>665.74097140013271</v>
      </c>
      <c r="I363" s="2">
        <f t="shared" si="210"/>
        <v>659.67875949532174</v>
      </c>
      <c r="J363" s="2">
        <f t="shared" si="211"/>
        <v>6.0622119048109653</v>
      </c>
      <c r="K363" s="2">
        <f t="shared" si="212"/>
        <v>10.391661276261516</v>
      </c>
      <c r="L363" s="2">
        <f t="shared" si="213"/>
        <v>22.351796249624172</v>
      </c>
      <c r="M363" s="2">
        <f t="shared" si="214"/>
        <v>-4.4410342125631059</v>
      </c>
      <c r="N363" s="2">
        <f t="shared" si="215"/>
        <v>17.910762037061065</v>
      </c>
      <c r="O363" s="2">
        <f t="shared" si="216"/>
        <v>13.793289837320163</v>
      </c>
      <c r="P363" s="2">
        <f t="shared" si="217"/>
        <v>4.1174721997409032</v>
      </c>
      <c r="Q363">
        <f t="shared" si="232"/>
        <v>28.719368593192801</v>
      </c>
      <c r="R363" s="13">
        <f t="shared" si="218"/>
        <v>0</v>
      </c>
      <c r="S363" s="13">
        <f t="shared" si="219"/>
        <v>0</v>
      </c>
      <c r="T363" s="13" t="e">
        <f t="shared" ca="1" si="220"/>
        <v>#VALUE!</v>
      </c>
      <c r="U363" s="13">
        <f t="shared" si="221"/>
        <v>4.1174721997409032</v>
      </c>
      <c r="V363" s="13">
        <f t="shared" si="222"/>
        <v>2.0291555385777857</v>
      </c>
      <c r="W363" s="13" t="e">
        <f t="shared" ca="1" si="223"/>
        <v>#VALUE!</v>
      </c>
      <c r="X363" s="13">
        <f t="shared" si="224"/>
        <v>16.95357731563919</v>
      </c>
      <c r="Y363" s="13">
        <f t="shared" si="225"/>
        <v>4.1174721997409041</v>
      </c>
      <c r="Z363" s="13" t="e">
        <f t="shared" ca="1" si="226"/>
        <v>#VALUE!</v>
      </c>
      <c r="AA363" s="13" t="e">
        <f t="shared" ca="1" si="227"/>
        <v>#VALUE!</v>
      </c>
      <c r="AB363" s="13" t="e">
        <f t="shared" ca="1" si="228"/>
        <v>#VALUE!</v>
      </c>
      <c r="AC363" s="13" t="e">
        <f t="shared" ca="1" si="229"/>
        <v>#VALUE!</v>
      </c>
      <c r="AD363" s="13">
        <f t="shared" si="230"/>
        <v>49.630443572998047</v>
      </c>
      <c r="AE363" s="13">
        <f t="shared" si="231"/>
        <v>10.910185320195801</v>
      </c>
      <c r="AG363">
        <f t="shared" si="233"/>
        <v>2009</v>
      </c>
      <c r="AH363">
        <f t="shared" si="234"/>
        <v>1</v>
      </c>
      <c r="AI363" s="76" t="s">
        <v>97</v>
      </c>
      <c r="AJ363" s="2">
        <f t="shared" si="235"/>
        <v>28.719368593192801</v>
      </c>
    </row>
    <row r="364" spans="1:36" x14ac:dyDescent="0.2">
      <c r="A364" s="61">
        <v>40179</v>
      </c>
      <c r="B364" s="74">
        <v>60.787956237792969</v>
      </c>
      <c r="C364" s="58">
        <v>18.1705701422601</v>
      </c>
      <c r="F364" s="2">
        <f t="shared" si="207"/>
        <v>714.51679781522341</v>
      </c>
      <c r="G364" s="2">
        <f t="shared" si="208"/>
        <v>5.9499179178912982</v>
      </c>
      <c r="H364" s="2">
        <f t="shared" si="209"/>
        <v>704.6749809384421</v>
      </c>
      <c r="I364" s="2">
        <f t="shared" si="210"/>
        <v>697.09082691532797</v>
      </c>
      <c r="J364" s="2">
        <f t="shared" si="211"/>
        <v>7.584154023114138</v>
      </c>
      <c r="K364" s="2">
        <f t="shared" si="212"/>
        <v>13.534071941005436</v>
      </c>
      <c r="L364" s="2">
        <f t="shared" si="213"/>
        <v>27.327361778325599</v>
      </c>
      <c r="M364" s="2">
        <f t="shared" si="214"/>
        <v>-5.4296194919311667</v>
      </c>
      <c r="N364" s="2">
        <f t="shared" si="215"/>
        <v>21.897742286394433</v>
      </c>
      <c r="O364" s="2">
        <f t="shared" si="216"/>
        <v>16.042744287005046</v>
      </c>
      <c r="P364" s="2">
        <f t="shared" si="217"/>
        <v>5.8549979993893855</v>
      </c>
      <c r="Q364">
        <f t="shared" si="232"/>
        <v>40.838611045740969</v>
      </c>
      <c r="R364" s="13">
        <f t="shared" si="218"/>
        <v>0</v>
      </c>
      <c r="S364" s="13">
        <f t="shared" si="219"/>
        <v>0</v>
      </c>
      <c r="T364" s="13" t="e">
        <f t="shared" ca="1" si="220"/>
        <v>#VALUE!</v>
      </c>
      <c r="U364" s="13">
        <f t="shared" si="221"/>
        <v>5.8549979993893855</v>
      </c>
      <c r="V364" s="13">
        <f t="shared" si="222"/>
        <v>2.4197103131138209</v>
      </c>
      <c r="W364" s="13" t="e">
        <f t="shared" ca="1" si="223"/>
        <v>#VALUE!</v>
      </c>
      <c r="X364" s="13">
        <f t="shared" si="224"/>
        <v>34.281001572853704</v>
      </c>
      <c r="Y364" s="13">
        <f t="shared" si="225"/>
        <v>5.8549979993893855</v>
      </c>
      <c r="Z364" s="13" t="e">
        <f t="shared" ca="1" si="226"/>
        <v>#VALUE!</v>
      </c>
      <c r="AA364" s="13" t="e">
        <f t="shared" ca="1" si="227"/>
        <v>#VALUE!</v>
      </c>
      <c r="AB364" s="13" t="e">
        <f t="shared" ca="1" si="228"/>
        <v>#VALUE!</v>
      </c>
      <c r="AC364" s="13" t="e">
        <f t="shared" ca="1" si="229"/>
        <v>#VALUE!</v>
      </c>
      <c r="AD364" s="13">
        <f t="shared" si="230"/>
        <v>60.787956237792969</v>
      </c>
      <c r="AE364" s="13">
        <f t="shared" si="231"/>
        <v>18.1705701422601</v>
      </c>
      <c r="AG364">
        <f t="shared" si="233"/>
        <v>2010</v>
      </c>
      <c r="AH364">
        <f t="shared" si="234"/>
        <v>0</v>
      </c>
      <c r="AI364" s="76" t="s">
        <v>97</v>
      </c>
      <c r="AJ364" s="2">
        <f t="shared" si="235"/>
        <v>40.838611045740969</v>
      </c>
    </row>
    <row r="365" spans="1:36" x14ac:dyDescent="0.2">
      <c r="A365" s="61">
        <v>40210</v>
      </c>
      <c r="B365" s="74">
        <v>57.737571716308594</v>
      </c>
      <c r="C365" s="58">
        <v>29.301257532559202</v>
      </c>
      <c r="F365" s="2">
        <f t="shared" si="207"/>
        <v>748.57475930815031</v>
      </c>
      <c r="G365" s="2">
        <f t="shared" si="208"/>
        <v>6.2536393234862544</v>
      </c>
      <c r="H365" s="2">
        <f t="shared" si="209"/>
        <v>732.15463067232997</v>
      </c>
      <c r="I365" s="2">
        <f t="shared" si="210"/>
        <v>723.33934843408019</v>
      </c>
      <c r="J365" s="2">
        <f t="shared" si="211"/>
        <v>8.8152822382497789</v>
      </c>
      <c r="K365" s="2">
        <f t="shared" si="212"/>
        <v>15.068921561736033</v>
      </c>
      <c r="L365" s="2">
        <f t="shared" si="213"/>
        <v>31.11166584874108</v>
      </c>
      <c r="M365" s="2">
        <f t="shared" si="214"/>
        <v>-6.1815153869977451</v>
      </c>
      <c r="N365" s="2">
        <f t="shared" si="215"/>
        <v>24.930150461743334</v>
      </c>
      <c r="O365" s="2">
        <f t="shared" si="216"/>
        <v>17.612226277385265</v>
      </c>
      <c r="P365" s="2">
        <f t="shared" si="217"/>
        <v>7.3179241843580707</v>
      </c>
      <c r="Q365">
        <f t="shared" si="232"/>
        <v>51.042521185897549</v>
      </c>
      <c r="R365" s="13">
        <f t="shared" si="218"/>
        <v>0</v>
      </c>
      <c r="S365" s="13">
        <f t="shared" si="219"/>
        <v>0</v>
      </c>
      <c r="T365" s="13" t="e">
        <f t="shared" ca="1" si="220"/>
        <v>#VALUE!</v>
      </c>
      <c r="U365" s="13">
        <f t="shared" si="221"/>
        <v>7.3179241843580707</v>
      </c>
      <c r="V365" s="13">
        <f t="shared" si="222"/>
        <v>2.7051662027236092</v>
      </c>
      <c r="W365" s="13" t="e">
        <f t="shared" ca="1" si="223"/>
        <v>#VALUE!</v>
      </c>
      <c r="X365" s="13">
        <f t="shared" si="224"/>
        <v>53.552014368012735</v>
      </c>
      <c r="Y365" s="13">
        <f t="shared" si="225"/>
        <v>7.3179241843580707</v>
      </c>
      <c r="Z365" s="13" t="e">
        <f t="shared" ca="1" si="226"/>
        <v>#VALUE!</v>
      </c>
      <c r="AA365" s="13" t="e">
        <f t="shared" ca="1" si="227"/>
        <v>#VALUE!</v>
      </c>
      <c r="AB365" s="13" t="e">
        <f t="shared" ca="1" si="228"/>
        <v>#VALUE!</v>
      </c>
      <c r="AC365" s="13" t="e">
        <f t="shared" ca="1" si="229"/>
        <v>#VALUE!</v>
      </c>
      <c r="AD365" s="13">
        <f t="shared" si="230"/>
        <v>57.737571716308594</v>
      </c>
      <c r="AE365" s="13">
        <f t="shared" si="231"/>
        <v>29.301257532559202</v>
      </c>
      <c r="AG365">
        <f t="shared" si="233"/>
        <v>2010</v>
      </c>
      <c r="AH365">
        <f t="shared" si="234"/>
        <v>0</v>
      </c>
      <c r="AI365" s="76" t="s">
        <v>97</v>
      </c>
      <c r="AJ365" s="2">
        <f t="shared" si="235"/>
        <v>51.042521185897549</v>
      </c>
    </row>
    <row r="366" spans="1:36" x14ac:dyDescent="0.2">
      <c r="A366" s="61">
        <v>40238</v>
      </c>
      <c r="B366" s="74">
        <v>10.262027740478516</v>
      </c>
      <c r="C366" s="58">
        <v>50.342638791770099</v>
      </c>
      <c r="F366" s="2">
        <f t="shared" si="207"/>
        <v>732.47490630538277</v>
      </c>
      <c r="G366" s="2">
        <f t="shared" si="208"/>
        <v>1.1264698691759349</v>
      </c>
      <c r="H366" s="2">
        <f t="shared" si="209"/>
        <v>704.92839004277675</v>
      </c>
      <c r="I366" s="2">
        <f t="shared" si="210"/>
        <v>697.33349591301351</v>
      </c>
      <c r="J366" s="2">
        <f t="shared" si="211"/>
        <v>7.5948941297632473</v>
      </c>
      <c r="K366" s="2">
        <f t="shared" si="212"/>
        <v>8.7213639989391822</v>
      </c>
      <c r="L366" s="2">
        <f t="shared" si="213"/>
        <v>26.333590276324447</v>
      </c>
      <c r="M366" s="2">
        <f t="shared" si="214"/>
        <v>-5.2321689966524456</v>
      </c>
      <c r="N366" s="2">
        <f t="shared" si="215"/>
        <v>21.101421279672</v>
      </c>
      <c r="O366" s="2">
        <f t="shared" si="216"/>
        <v>15.611135499269766</v>
      </c>
      <c r="P366" s="2">
        <f t="shared" si="217"/>
        <v>5.4902857804022336</v>
      </c>
      <c r="Q366">
        <f t="shared" si="232"/>
        <v>38.294743318305578</v>
      </c>
      <c r="R366" s="13">
        <f t="shared" si="218"/>
        <v>0</v>
      </c>
      <c r="S366" s="13">
        <f t="shared" si="219"/>
        <v>0</v>
      </c>
      <c r="T366" s="13" t="e">
        <f t="shared" ca="1" si="220"/>
        <v>#VALUE!</v>
      </c>
      <c r="U366" s="13">
        <f t="shared" si="221"/>
        <v>5.4902857804022336</v>
      </c>
      <c r="V366" s="13">
        <f t="shared" si="222"/>
        <v>2.3431358860301366</v>
      </c>
      <c r="W366" s="13" t="e">
        <f t="shared" ca="1" si="223"/>
        <v>#VALUE!</v>
      </c>
      <c r="X366" s="13">
        <f t="shared" si="224"/>
        <v>30.143237950486963</v>
      </c>
      <c r="Y366" s="13">
        <f t="shared" si="225"/>
        <v>5.4902857804022327</v>
      </c>
      <c r="Z366" s="13" t="e">
        <f t="shared" ca="1" si="226"/>
        <v>#VALUE!</v>
      </c>
      <c r="AA366" s="13" t="e">
        <f t="shared" ca="1" si="227"/>
        <v>#VALUE!</v>
      </c>
      <c r="AB366" s="13" t="e">
        <f t="shared" ca="1" si="228"/>
        <v>#VALUE!</v>
      </c>
      <c r="AC366" s="13" t="e">
        <f t="shared" ca="1" si="229"/>
        <v>#VALUE!</v>
      </c>
      <c r="AD366" s="13">
        <f t="shared" si="230"/>
        <v>10.262027740478516</v>
      </c>
      <c r="AE366" s="13">
        <f t="shared" si="231"/>
        <v>50.342638791770099</v>
      </c>
      <c r="AG366">
        <f t="shared" si="233"/>
        <v>2010</v>
      </c>
      <c r="AH366">
        <f t="shared" si="234"/>
        <v>0</v>
      </c>
      <c r="AI366" s="76" t="s">
        <v>97</v>
      </c>
      <c r="AJ366" s="2">
        <f t="shared" si="235"/>
        <v>38.294743318305578</v>
      </c>
    </row>
    <row r="367" spans="1:36" x14ac:dyDescent="0.2">
      <c r="A367" s="61">
        <v>40269</v>
      </c>
      <c r="B367" s="74">
        <v>4.986259937286377</v>
      </c>
      <c r="C367" s="58">
        <v>63.9230028999064</v>
      </c>
      <c r="F367" s="2">
        <f t="shared" si="207"/>
        <v>701.81419883605088</v>
      </c>
      <c r="G367" s="2">
        <f t="shared" si="208"/>
        <v>0.5055570142490069</v>
      </c>
      <c r="H367" s="2">
        <f t="shared" si="209"/>
        <v>668.17377179197138</v>
      </c>
      <c r="I367" s="2">
        <f t="shared" si="210"/>
        <v>662.02368591162087</v>
      </c>
      <c r="J367" s="2">
        <f t="shared" si="211"/>
        <v>6.1500858803505025</v>
      </c>
      <c r="K367" s="2">
        <f t="shared" si="212"/>
        <v>6.6556428945995094</v>
      </c>
      <c r="L367" s="2">
        <f t="shared" si="213"/>
        <v>22.266778393869274</v>
      </c>
      <c r="M367" s="2">
        <f t="shared" si="214"/>
        <v>-4.4241421828635863</v>
      </c>
      <c r="N367" s="2">
        <f t="shared" si="215"/>
        <v>17.842636211005686</v>
      </c>
      <c r="O367" s="2">
        <f t="shared" si="216"/>
        <v>13.752850940947212</v>
      </c>
      <c r="P367" s="2">
        <f t="shared" si="217"/>
        <v>4.0897852700584734</v>
      </c>
      <c r="Q367">
        <f t="shared" si="232"/>
        <v>28.526252258657852</v>
      </c>
      <c r="R367" s="13">
        <f t="shared" si="218"/>
        <v>0</v>
      </c>
      <c r="S367" s="13">
        <f t="shared" si="219"/>
        <v>0</v>
      </c>
      <c r="T367" s="13" t="e">
        <f t="shared" ca="1" si="220"/>
        <v>#VALUE!</v>
      </c>
      <c r="U367" s="13">
        <f t="shared" si="221"/>
        <v>4.0897852700584734</v>
      </c>
      <c r="V367" s="13">
        <f t="shared" si="222"/>
        <v>2.0223217523575405</v>
      </c>
      <c r="W367" s="13" t="e">
        <f t="shared" ca="1" si="223"/>
        <v>#VALUE!</v>
      </c>
      <c r="X367" s="13">
        <f t="shared" si="224"/>
        <v>16.72634355518726</v>
      </c>
      <c r="Y367" s="13">
        <f t="shared" si="225"/>
        <v>4.0897852700584734</v>
      </c>
      <c r="Z367" s="13" t="e">
        <f t="shared" ca="1" si="226"/>
        <v>#VALUE!</v>
      </c>
      <c r="AA367" s="13" t="e">
        <f t="shared" ca="1" si="227"/>
        <v>#VALUE!</v>
      </c>
      <c r="AB367" s="13" t="e">
        <f t="shared" ca="1" si="228"/>
        <v>#VALUE!</v>
      </c>
      <c r="AC367" s="13" t="e">
        <f t="shared" ca="1" si="229"/>
        <v>#VALUE!</v>
      </c>
      <c r="AD367" s="13">
        <f t="shared" si="230"/>
        <v>4.986259937286377</v>
      </c>
      <c r="AE367" s="13">
        <f t="shared" si="231"/>
        <v>63.9230028999064</v>
      </c>
      <c r="AG367">
        <f t="shared" si="233"/>
        <v>2010</v>
      </c>
      <c r="AH367">
        <f t="shared" si="234"/>
        <v>0</v>
      </c>
      <c r="AI367" s="76" t="s">
        <v>97</v>
      </c>
      <c r="AJ367" s="2">
        <f t="shared" si="235"/>
        <v>28.526252258657852</v>
      </c>
    </row>
    <row r="368" spans="1:36" x14ac:dyDescent="0.2">
      <c r="A368" s="61">
        <v>40299</v>
      </c>
      <c r="B368" s="74">
        <v>1.4216554164886475</v>
      </c>
      <c r="C368" s="58">
        <v>42.112387985681401</v>
      </c>
      <c r="F368" s="2">
        <f t="shared" si="207"/>
        <v>663.31600667735154</v>
      </c>
      <c r="G368" s="2">
        <f t="shared" si="208"/>
        <v>0.12933465075798267</v>
      </c>
      <c r="H368" s="2">
        <f t="shared" si="209"/>
        <v>642.01364197121632</v>
      </c>
      <c r="I368" s="2">
        <f t="shared" si="210"/>
        <v>636.76074407140948</v>
      </c>
      <c r="J368" s="2">
        <f t="shared" si="211"/>
        <v>5.2528978998068396</v>
      </c>
      <c r="K368" s="2">
        <f t="shared" si="212"/>
        <v>5.3822325505648223</v>
      </c>
      <c r="L368" s="2">
        <f t="shared" si="213"/>
        <v>19.135083491512034</v>
      </c>
      <c r="M368" s="2">
        <f t="shared" si="214"/>
        <v>-3.8019119133427721</v>
      </c>
      <c r="N368" s="2">
        <f t="shared" si="215"/>
        <v>15.333171578169262</v>
      </c>
      <c r="O368" s="2">
        <f t="shared" si="216"/>
        <v>12.21228677111424</v>
      </c>
      <c r="P368" s="2">
        <f t="shared" si="217"/>
        <v>3.1208848070550226</v>
      </c>
      <c r="Q368">
        <f t="shared" si="232"/>
        <v>21.768171529208782</v>
      </c>
      <c r="R368" s="13">
        <f t="shared" si="218"/>
        <v>0</v>
      </c>
      <c r="S368" s="13">
        <f t="shared" si="219"/>
        <v>0</v>
      </c>
      <c r="T368" s="13" t="e">
        <f t="shared" ca="1" si="220"/>
        <v>#VALUE!</v>
      </c>
      <c r="U368" s="13">
        <f t="shared" si="221"/>
        <v>3.1208848070550226</v>
      </c>
      <c r="V368" s="13">
        <f t="shared" si="222"/>
        <v>1.7666026171878673</v>
      </c>
      <c r="W368" s="13" t="e">
        <f t="shared" ca="1" si="223"/>
        <v>#VALUE!</v>
      </c>
      <c r="X368" s="13">
        <f t="shared" si="224"/>
        <v>9.7399219789068656</v>
      </c>
      <c r="Y368" s="13">
        <f t="shared" si="225"/>
        <v>3.1208848070550221</v>
      </c>
      <c r="Z368" s="13" t="e">
        <f t="shared" ca="1" si="226"/>
        <v>#VALUE!</v>
      </c>
      <c r="AA368" s="13" t="e">
        <f t="shared" ca="1" si="227"/>
        <v>#VALUE!</v>
      </c>
      <c r="AB368" s="13" t="e">
        <f t="shared" ca="1" si="228"/>
        <v>#VALUE!</v>
      </c>
      <c r="AC368" s="13" t="e">
        <f t="shared" ca="1" si="229"/>
        <v>#VALUE!</v>
      </c>
      <c r="AD368" s="13">
        <f t="shared" si="230"/>
        <v>1.4216554164886475</v>
      </c>
      <c r="AE368" s="13">
        <f t="shared" si="231"/>
        <v>42.112387985681401</v>
      </c>
      <c r="AG368">
        <f t="shared" si="233"/>
        <v>2010</v>
      </c>
      <c r="AH368">
        <f t="shared" si="234"/>
        <v>0</v>
      </c>
      <c r="AI368" s="76" t="s">
        <v>97</v>
      </c>
      <c r="AJ368" s="2">
        <f t="shared" si="235"/>
        <v>21.768171529208782</v>
      </c>
    </row>
    <row r="369" spans="1:36" x14ac:dyDescent="0.2">
      <c r="A369" s="61">
        <v>40330</v>
      </c>
      <c r="B369" s="74">
        <v>3.6645936965942383</v>
      </c>
      <c r="C369" s="58">
        <v>19.804913364307101</v>
      </c>
      <c r="F369" s="2">
        <f t="shared" si="207"/>
        <v>640.11588738506123</v>
      </c>
      <c r="G369" s="2">
        <f t="shared" si="208"/>
        <v>0.30945038294248661</v>
      </c>
      <c r="H369" s="2">
        <f t="shared" si="209"/>
        <v>630.31942269361514</v>
      </c>
      <c r="I369" s="2">
        <f t="shared" si="210"/>
        <v>625.43465233633776</v>
      </c>
      <c r="J369" s="2">
        <f t="shared" si="211"/>
        <v>4.8847703572773753</v>
      </c>
      <c r="K369" s="2">
        <f t="shared" si="212"/>
        <v>5.1942207402198619</v>
      </c>
      <c r="L369" s="2">
        <f t="shared" si="213"/>
        <v>17.406507511334102</v>
      </c>
      <c r="M369" s="2">
        <f t="shared" si="214"/>
        <v>-3.4584645688317428</v>
      </c>
      <c r="N369" s="2">
        <f t="shared" si="215"/>
        <v>13.948042942502358</v>
      </c>
      <c r="O369" s="2">
        <f t="shared" si="216"/>
        <v>11.317170046012604</v>
      </c>
      <c r="P369" s="2">
        <f t="shared" si="217"/>
        <v>2.6308728964897536</v>
      </c>
      <c r="Q369">
        <f t="shared" si="232"/>
        <v>18.350338453016033</v>
      </c>
      <c r="R369" s="13">
        <f t="shared" si="218"/>
        <v>0</v>
      </c>
      <c r="S369" s="13">
        <f t="shared" si="219"/>
        <v>0</v>
      </c>
      <c r="T369" s="13" t="e">
        <f t="shared" ca="1" si="220"/>
        <v>#VALUE!</v>
      </c>
      <c r="U369" s="13">
        <f t="shared" si="221"/>
        <v>2.6308728964897536</v>
      </c>
      <c r="V369" s="13">
        <f t="shared" si="222"/>
        <v>1.6219965772127121</v>
      </c>
      <c r="W369" s="13" t="e">
        <f t="shared" ca="1" si="223"/>
        <v>#VALUE!</v>
      </c>
      <c r="X369" s="13">
        <f t="shared" si="224"/>
        <v>6.9214921974843859</v>
      </c>
      <c r="Y369" s="13">
        <f t="shared" si="225"/>
        <v>2.6308728964897532</v>
      </c>
      <c r="Z369" s="13" t="e">
        <f t="shared" ca="1" si="226"/>
        <v>#VALUE!</v>
      </c>
      <c r="AA369" s="13" t="e">
        <f t="shared" ca="1" si="227"/>
        <v>#VALUE!</v>
      </c>
      <c r="AB369" s="13" t="e">
        <f t="shared" ca="1" si="228"/>
        <v>#VALUE!</v>
      </c>
      <c r="AC369" s="13" t="e">
        <f t="shared" ca="1" si="229"/>
        <v>#VALUE!</v>
      </c>
      <c r="AD369" s="13">
        <f t="shared" si="230"/>
        <v>3.6645936965942383</v>
      </c>
      <c r="AE369" s="13">
        <f t="shared" si="231"/>
        <v>19.804913364307101</v>
      </c>
      <c r="AG369">
        <f t="shared" si="233"/>
        <v>2010</v>
      </c>
      <c r="AH369">
        <f t="shared" si="234"/>
        <v>0</v>
      </c>
      <c r="AI369" s="76" t="s">
        <v>97</v>
      </c>
      <c r="AJ369" s="2">
        <f t="shared" si="235"/>
        <v>18.350338453016033</v>
      </c>
    </row>
    <row r="370" spans="1:36" x14ac:dyDescent="0.2">
      <c r="A370" s="61">
        <v>40360</v>
      </c>
      <c r="B370" s="74">
        <v>0</v>
      </c>
      <c r="C370" s="58">
        <v>20.726248915428901</v>
      </c>
      <c r="F370" s="2">
        <f t="shared" si="207"/>
        <v>625.43465233633776</v>
      </c>
      <c r="G370" s="2">
        <f t="shared" si="208"/>
        <v>0</v>
      </c>
      <c r="H370" s="2">
        <f t="shared" si="209"/>
        <v>615.38203605688909</v>
      </c>
      <c r="I370" s="2">
        <f t="shared" si="210"/>
        <v>610.93934742234649</v>
      </c>
      <c r="J370" s="2">
        <f t="shared" si="211"/>
        <v>4.4426886345426055</v>
      </c>
      <c r="K370" s="2">
        <f t="shared" si="212"/>
        <v>4.4426886345426055</v>
      </c>
      <c r="L370" s="2">
        <f t="shared" si="213"/>
        <v>15.75985868055521</v>
      </c>
      <c r="M370" s="2">
        <f t="shared" si="214"/>
        <v>-3.1312951676839917</v>
      </c>
      <c r="N370" s="2">
        <f t="shared" si="215"/>
        <v>12.628563512871219</v>
      </c>
      <c r="O370" s="2">
        <f t="shared" si="216"/>
        <v>10.432724731475535</v>
      </c>
      <c r="P370" s="2">
        <f t="shared" si="217"/>
        <v>2.1958387813956848</v>
      </c>
      <c r="Q370">
        <f t="shared" si="232"/>
        <v>15.315975500234901</v>
      </c>
      <c r="R370" s="13">
        <f t="shared" si="218"/>
        <v>0</v>
      </c>
      <c r="S370" s="13">
        <f t="shared" si="219"/>
        <v>0</v>
      </c>
      <c r="T370" s="13" t="e">
        <f t="shared" ca="1" si="220"/>
        <v>#VALUE!</v>
      </c>
      <c r="U370" s="13">
        <f t="shared" si="221"/>
        <v>2.1958387813956848</v>
      </c>
      <c r="V370" s="13">
        <f t="shared" si="222"/>
        <v>1.4818362869749426</v>
      </c>
      <c r="W370" s="13" t="e">
        <f t="shared" ca="1" si="223"/>
        <v>#VALUE!</v>
      </c>
      <c r="X370" s="13">
        <f t="shared" si="224"/>
        <v>4.8217079538812859</v>
      </c>
      <c r="Y370" s="13">
        <f t="shared" si="225"/>
        <v>2.1958387813956843</v>
      </c>
      <c r="Z370" s="13" t="e">
        <f t="shared" ca="1" si="226"/>
        <v>#VALUE!</v>
      </c>
      <c r="AA370" s="13" t="e">
        <f t="shared" ca="1" si="227"/>
        <v>#VALUE!</v>
      </c>
      <c r="AB370" s="13" t="e">
        <f t="shared" ca="1" si="228"/>
        <v>#VALUE!</v>
      </c>
      <c r="AC370" s="13" t="e">
        <f t="shared" ca="1" si="229"/>
        <v>#VALUE!</v>
      </c>
      <c r="AD370" s="13">
        <f t="shared" si="230"/>
        <v>0</v>
      </c>
      <c r="AE370" s="13">
        <f t="shared" si="231"/>
        <v>20.726248915428901</v>
      </c>
      <c r="AG370">
        <f t="shared" si="233"/>
        <v>2010</v>
      </c>
      <c r="AH370">
        <f t="shared" si="234"/>
        <v>0</v>
      </c>
      <c r="AI370" s="76" t="s">
        <v>97</v>
      </c>
      <c r="AJ370" s="2">
        <f t="shared" si="235"/>
        <v>15.315975500234901</v>
      </c>
    </row>
    <row r="371" spans="1:36" x14ac:dyDescent="0.2">
      <c r="A371" s="61">
        <v>40391</v>
      </c>
      <c r="B371" s="74">
        <v>0.71719157695770264</v>
      </c>
      <c r="C371" s="58">
        <v>18.3681263451764</v>
      </c>
      <c r="F371" s="2">
        <f t="shared" si="207"/>
        <v>611.60102179312742</v>
      </c>
      <c r="G371" s="2">
        <f t="shared" si="208"/>
        <v>5.551720617677347E-2</v>
      </c>
      <c r="H371" s="2">
        <f t="shared" si="209"/>
        <v>602.85093986091874</v>
      </c>
      <c r="I371" s="2">
        <f t="shared" si="210"/>
        <v>598.75569264110402</v>
      </c>
      <c r="J371" s="2">
        <f t="shared" si="211"/>
        <v>4.0952472198147234</v>
      </c>
      <c r="K371" s="2">
        <f t="shared" si="212"/>
        <v>4.1507644259914969</v>
      </c>
      <c r="L371" s="2">
        <f t="shared" si="213"/>
        <v>14.583489157467032</v>
      </c>
      <c r="M371" s="2">
        <f t="shared" si="214"/>
        <v>-2.8975646325490811</v>
      </c>
      <c r="N371" s="2">
        <f t="shared" si="215"/>
        <v>11.685924524917951</v>
      </c>
      <c r="O371" s="2">
        <f t="shared" si="216"/>
        <v>9.7809364410353137</v>
      </c>
      <c r="P371" s="2">
        <f t="shared" si="217"/>
        <v>1.9049880838826376</v>
      </c>
      <c r="Q371">
        <f t="shared" si="232"/>
        <v>13.287291885081396</v>
      </c>
      <c r="R371" s="13">
        <f t="shared" si="218"/>
        <v>0</v>
      </c>
      <c r="S371" s="13">
        <f t="shared" si="219"/>
        <v>0</v>
      </c>
      <c r="T371" s="13" t="e">
        <f t="shared" ca="1" si="220"/>
        <v>#VALUE!</v>
      </c>
      <c r="U371" s="13">
        <f t="shared" si="221"/>
        <v>1.9049880838826376</v>
      </c>
      <c r="V371" s="13">
        <f t="shared" si="222"/>
        <v>1.3802130574236129</v>
      </c>
      <c r="W371" s="13" t="e">
        <f t="shared" ca="1" si="223"/>
        <v>#VALUE!</v>
      </c>
      <c r="X371" s="13">
        <f t="shared" si="224"/>
        <v>3.6289795997348433</v>
      </c>
      <c r="Y371" s="13">
        <f t="shared" si="225"/>
        <v>1.9049880838826374</v>
      </c>
      <c r="Z371" s="13" t="e">
        <f t="shared" ca="1" si="226"/>
        <v>#VALUE!</v>
      </c>
      <c r="AA371" s="13" t="e">
        <f t="shared" ca="1" si="227"/>
        <v>#VALUE!</v>
      </c>
      <c r="AB371" s="13" t="e">
        <f t="shared" ca="1" si="228"/>
        <v>#VALUE!</v>
      </c>
      <c r="AC371" s="13" t="e">
        <f t="shared" ca="1" si="229"/>
        <v>#VALUE!</v>
      </c>
      <c r="AD371" s="13">
        <f t="shared" si="230"/>
        <v>0.71719157695770264</v>
      </c>
      <c r="AE371" s="13">
        <f t="shared" si="231"/>
        <v>18.3681263451764</v>
      </c>
      <c r="AG371">
        <f t="shared" si="233"/>
        <v>2010</v>
      </c>
      <c r="AH371">
        <f t="shared" si="234"/>
        <v>0</v>
      </c>
      <c r="AI371" s="76" t="s">
        <v>97</v>
      </c>
      <c r="AJ371" s="2">
        <f t="shared" si="235"/>
        <v>13.287291885081396</v>
      </c>
    </row>
    <row r="372" spans="1:36" x14ac:dyDescent="0.2">
      <c r="A372" s="61">
        <v>40422</v>
      </c>
      <c r="B372" s="74">
        <v>0.84759479761123657</v>
      </c>
      <c r="C372" s="58">
        <v>13.922559285405001</v>
      </c>
      <c r="F372" s="2">
        <f t="shared" si="207"/>
        <v>599.5402523320613</v>
      </c>
      <c r="G372" s="2">
        <f t="shared" si="208"/>
        <v>6.3035106653956063E-2</v>
      </c>
      <c r="H372" s="2">
        <f t="shared" si="209"/>
        <v>593.00865961248019</v>
      </c>
      <c r="I372" s="2">
        <f t="shared" si="210"/>
        <v>589.17187308059511</v>
      </c>
      <c r="J372" s="2">
        <f t="shared" si="211"/>
        <v>3.8367865318850818</v>
      </c>
      <c r="K372" s="2">
        <f t="shared" si="212"/>
        <v>3.8998216385390378</v>
      </c>
      <c r="L372" s="2">
        <f t="shared" si="213"/>
        <v>13.680758079574352</v>
      </c>
      <c r="M372" s="2">
        <f t="shared" si="214"/>
        <v>-2.7182027791708423</v>
      </c>
      <c r="N372" s="2">
        <f t="shared" si="215"/>
        <v>10.96255530040351</v>
      </c>
      <c r="O372" s="2">
        <f t="shared" si="216"/>
        <v>9.2690196292927247</v>
      </c>
      <c r="P372" s="2">
        <f t="shared" si="217"/>
        <v>1.6935356711107856</v>
      </c>
      <c r="Q372">
        <f t="shared" si="232"/>
        <v>11.812411305997729</v>
      </c>
      <c r="R372" s="13">
        <f t="shared" si="218"/>
        <v>0</v>
      </c>
      <c r="S372" s="13">
        <f t="shared" si="219"/>
        <v>0</v>
      </c>
      <c r="T372" s="13" t="e">
        <f t="shared" ca="1" si="220"/>
        <v>#VALUE!</v>
      </c>
      <c r="U372" s="13">
        <f t="shared" si="221"/>
        <v>1.6935356711107856</v>
      </c>
      <c r="V372" s="13">
        <f t="shared" si="222"/>
        <v>1.3013591629948995</v>
      </c>
      <c r="W372" s="13" t="e">
        <f t="shared" ca="1" si="223"/>
        <v>#VALUE!</v>
      </c>
      <c r="X372" s="13">
        <f t="shared" si="224"/>
        <v>2.8680630693246592</v>
      </c>
      <c r="Y372" s="13">
        <f t="shared" si="225"/>
        <v>1.6935356711107854</v>
      </c>
      <c r="Z372" s="13" t="e">
        <f t="shared" ca="1" si="226"/>
        <v>#VALUE!</v>
      </c>
      <c r="AA372" s="13" t="e">
        <f t="shared" ca="1" si="227"/>
        <v>#VALUE!</v>
      </c>
      <c r="AB372" s="13" t="e">
        <f t="shared" ca="1" si="228"/>
        <v>#VALUE!</v>
      </c>
      <c r="AC372" s="13" t="e">
        <f t="shared" ca="1" si="229"/>
        <v>#VALUE!</v>
      </c>
      <c r="AD372" s="13">
        <f t="shared" si="230"/>
        <v>0.84759479761123657</v>
      </c>
      <c r="AE372" s="13">
        <f t="shared" si="231"/>
        <v>13.922559285405001</v>
      </c>
      <c r="AG372">
        <f t="shared" si="233"/>
        <v>2010</v>
      </c>
      <c r="AH372">
        <f t="shared" si="234"/>
        <v>0</v>
      </c>
      <c r="AI372" s="76" t="s">
        <v>97</v>
      </c>
      <c r="AJ372" s="2">
        <f t="shared" si="235"/>
        <v>11.812411305997729</v>
      </c>
    </row>
    <row r="373" spans="1:36" x14ac:dyDescent="0.2">
      <c r="A373" s="61">
        <v>40452</v>
      </c>
      <c r="B373" s="74">
        <v>5.2605199813842773</v>
      </c>
      <c r="C373" s="58">
        <v>11.166592905109599</v>
      </c>
      <c r="F373" s="2">
        <f t="shared" si="207"/>
        <v>594.05094893762316</v>
      </c>
      <c r="G373" s="2">
        <f t="shared" si="208"/>
        <v>0.38144412435622144</v>
      </c>
      <c r="H373" s="2">
        <f t="shared" si="209"/>
        <v>588.84805576271344</v>
      </c>
      <c r="I373" s="2">
        <f t="shared" si="210"/>
        <v>585.11681346760452</v>
      </c>
      <c r="J373" s="2">
        <f t="shared" si="211"/>
        <v>3.7312422951089275</v>
      </c>
      <c r="K373" s="2">
        <f t="shared" si="212"/>
        <v>4.1126864194651489</v>
      </c>
      <c r="L373" s="2">
        <f t="shared" si="213"/>
        <v>13.381706048757874</v>
      </c>
      <c r="M373" s="2">
        <f t="shared" si="214"/>
        <v>-2.6587847223238543</v>
      </c>
      <c r="N373" s="2">
        <f t="shared" si="215"/>
        <v>10.722921326434019</v>
      </c>
      <c r="O373" s="2">
        <f t="shared" si="216"/>
        <v>9.0971253381407973</v>
      </c>
      <c r="P373" s="2">
        <f t="shared" si="217"/>
        <v>1.6257959882932209</v>
      </c>
      <c r="Q373">
        <f t="shared" si="232"/>
        <v>11.339927018345215</v>
      </c>
      <c r="R373" s="13">
        <f t="shared" si="218"/>
        <v>0</v>
      </c>
      <c r="S373" s="13">
        <f t="shared" si="219"/>
        <v>0</v>
      </c>
      <c r="T373" s="13" t="e">
        <f t="shared" ca="1" si="220"/>
        <v>#VALUE!</v>
      </c>
      <c r="U373" s="13">
        <f t="shared" si="221"/>
        <v>1.6257959882932209</v>
      </c>
      <c r="V373" s="13">
        <f t="shared" si="222"/>
        <v>1.2750670524694852</v>
      </c>
      <c r="W373" s="13" t="e">
        <f t="shared" ca="1" si="223"/>
        <v>#VALUE!</v>
      </c>
      <c r="X373" s="13">
        <f t="shared" si="224"/>
        <v>2.6432125955503309</v>
      </c>
      <c r="Y373" s="13">
        <f t="shared" si="225"/>
        <v>1.6257959882932207</v>
      </c>
      <c r="Z373" s="13" t="e">
        <f t="shared" ca="1" si="226"/>
        <v>#VALUE!</v>
      </c>
      <c r="AA373" s="13" t="e">
        <f t="shared" ca="1" si="227"/>
        <v>#VALUE!</v>
      </c>
      <c r="AB373" s="13" t="e">
        <f t="shared" ca="1" si="228"/>
        <v>#VALUE!</v>
      </c>
      <c r="AC373" s="13" t="e">
        <f t="shared" ca="1" si="229"/>
        <v>#VALUE!</v>
      </c>
      <c r="AD373" s="13">
        <f t="shared" si="230"/>
        <v>5.2605199813842773</v>
      </c>
      <c r="AE373" s="13">
        <f t="shared" si="231"/>
        <v>11.166592905109599</v>
      </c>
      <c r="AG373">
        <f t="shared" si="233"/>
        <v>2010</v>
      </c>
      <c r="AH373">
        <f t="shared" si="234"/>
        <v>1</v>
      </c>
      <c r="AI373" s="76" t="s">
        <v>97</v>
      </c>
      <c r="AJ373" s="2">
        <f t="shared" si="235"/>
        <v>11.339927018345215</v>
      </c>
    </row>
    <row r="374" spans="1:36" x14ac:dyDescent="0.2">
      <c r="A374" s="61">
        <v>40483</v>
      </c>
      <c r="B374" s="74">
        <v>0.51218527555465698</v>
      </c>
      <c r="C374" s="58">
        <v>17.785921509445199</v>
      </c>
      <c r="F374" s="2">
        <f t="shared" si="207"/>
        <v>585.59264146857083</v>
      </c>
      <c r="G374" s="2">
        <f t="shared" si="208"/>
        <v>3.635727458834026E-2</v>
      </c>
      <c r="H374" s="2">
        <f t="shared" si="209"/>
        <v>577.42364226983818</v>
      </c>
      <c r="I374" s="2">
        <f t="shared" si="210"/>
        <v>573.97115797868958</v>
      </c>
      <c r="J374" s="2">
        <f t="shared" si="211"/>
        <v>3.4524842911486076</v>
      </c>
      <c r="K374" s="2">
        <f t="shared" si="212"/>
        <v>3.4888415657369478</v>
      </c>
      <c r="L374" s="2">
        <f t="shared" si="213"/>
        <v>12.585966903877745</v>
      </c>
      <c r="M374" s="2">
        <f t="shared" si="214"/>
        <v>-2.5006808846178457</v>
      </c>
      <c r="N374" s="2">
        <f t="shared" si="215"/>
        <v>10.0852860192599</v>
      </c>
      <c r="O374" s="2">
        <f t="shared" si="216"/>
        <v>8.6340114384252331</v>
      </c>
      <c r="P374" s="2">
        <f t="shared" si="217"/>
        <v>1.4512745808346679</v>
      </c>
      <c r="Q374">
        <f t="shared" si="232"/>
        <v>10.122640201321808</v>
      </c>
      <c r="R374" s="13">
        <f t="shared" si="218"/>
        <v>0</v>
      </c>
      <c r="S374" s="13">
        <f t="shared" si="219"/>
        <v>0</v>
      </c>
      <c r="T374" s="13" t="e">
        <f t="shared" ca="1" si="220"/>
        <v>#VALUE!</v>
      </c>
      <c r="U374" s="13">
        <f t="shared" si="221"/>
        <v>1.4512745808346679</v>
      </c>
      <c r="V374" s="13">
        <f t="shared" si="222"/>
        <v>1.2046885825119569</v>
      </c>
      <c r="W374" s="13" t="e">
        <f t="shared" ca="1" si="223"/>
        <v>#VALUE!</v>
      </c>
      <c r="X374" s="13">
        <f t="shared" si="224"/>
        <v>2.1061979089768408</v>
      </c>
      <c r="Y374" s="13">
        <f t="shared" si="225"/>
        <v>1.4512745808346679</v>
      </c>
      <c r="Z374" s="13" t="e">
        <f t="shared" ca="1" si="226"/>
        <v>#VALUE!</v>
      </c>
      <c r="AA374" s="13" t="e">
        <f t="shared" ca="1" si="227"/>
        <v>#VALUE!</v>
      </c>
      <c r="AB374" s="13" t="e">
        <f t="shared" ca="1" si="228"/>
        <v>#VALUE!</v>
      </c>
      <c r="AC374" s="13" t="e">
        <f t="shared" ca="1" si="229"/>
        <v>#VALUE!</v>
      </c>
      <c r="AD374" s="13">
        <f t="shared" si="230"/>
        <v>0.51218527555465698</v>
      </c>
      <c r="AE374" s="13">
        <f t="shared" si="231"/>
        <v>17.785921509445199</v>
      </c>
      <c r="AG374">
        <f t="shared" si="233"/>
        <v>2010</v>
      </c>
      <c r="AH374">
        <f t="shared" si="234"/>
        <v>1</v>
      </c>
      <c r="AI374" s="76" t="s">
        <v>97</v>
      </c>
      <c r="AJ374" s="2">
        <f t="shared" si="235"/>
        <v>10.122640201321808</v>
      </c>
    </row>
    <row r="375" spans="1:36" x14ac:dyDescent="0.2">
      <c r="A375" s="61">
        <v>40513</v>
      </c>
      <c r="B375" s="74">
        <v>56.810512542724609</v>
      </c>
      <c r="C375" s="58">
        <v>10.910185320195801</v>
      </c>
      <c r="F375" s="2">
        <f t="shared" si="207"/>
        <v>626.53750574469302</v>
      </c>
      <c r="G375" s="2">
        <f t="shared" si="208"/>
        <v>4.2441647767211634</v>
      </c>
      <c r="H375" s="2">
        <f t="shared" si="209"/>
        <v>621.22107996169575</v>
      </c>
      <c r="I375" s="2">
        <f t="shared" si="210"/>
        <v>616.60926287295774</v>
      </c>
      <c r="J375" s="2">
        <f t="shared" si="211"/>
        <v>4.6118170887380074</v>
      </c>
      <c r="K375" s="2">
        <f t="shared" si="212"/>
        <v>8.8559818654591709</v>
      </c>
      <c r="L375" s="2">
        <f t="shared" si="213"/>
        <v>17.489993303884404</v>
      </c>
      <c r="M375" s="2">
        <f t="shared" si="214"/>
        <v>-3.475052195921672</v>
      </c>
      <c r="N375" s="2">
        <f t="shared" si="215"/>
        <v>14.014941107962732</v>
      </c>
      <c r="O375" s="2">
        <f t="shared" si="216"/>
        <v>11.361171864626371</v>
      </c>
      <c r="P375" s="2">
        <f t="shared" si="217"/>
        <v>2.6537692433363622</v>
      </c>
      <c r="Q375">
        <f t="shared" si="232"/>
        <v>18.510040472271129</v>
      </c>
      <c r="R375" s="13">
        <f t="shared" si="218"/>
        <v>0</v>
      </c>
      <c r="S375" s="13">
        <f t="shared" si="219"/>
        <v>0</v>
      </c>
      <c r="T375" s="13" t="e">
        <f t="shared" ca="1" si="220"/>
        <v>#VALUE!</v>
      </c>
      <c r="U375" s="13">
        <f t="shared" si="221"/>
        <v>2.6537692433363622</v>
      </c>
      <c r="V375" s="13">
        <f t="shared" si="222"/>
        <v>1.6290393621200079</v>
      </c>
      <c r="W375" s="13" t="e">
        <f t="shared" ca="1" si="223"/>
        <v>#VALUE!</v>
      </c>
      <c r="X375" s="13">
        <f t="shared" si="224"/>
        <v>7.0424911968780481</v>
      </c>
      <c r="Y375" s="13">
        <f t="shared" si="225"/>
        <v>2.6537692433363622</v>
      </c>
      <c r="Z375" s="13" t="e">
        <f t="shared" ca="1" si="226"/>
        <v>#VALUE!</v>
      </c>
      <c r="AA375" s="13" t="e">
        <f t="shared" ca="1" si="227"/>
        <v>#VALUE!</v>
      </c>
      <c r="AB375" s="13" t="e">
        <f t="shared" ca="1" si="228"/>
        <v>#VALUE!</v>
      </c>
      <c r="AC375" s="13" t="e">
        <f t="shared" ca="1" si="229"/>
        <v>#VALUE!</v>
      </c>
      <c r="AD375" s="13">
        <f t="shared" si="230"/>
        <v>56.810512542724609</v>
      </c>
      <c r="AE375" s="13">
        <f t="shared" si="231"/>
        <v>10.910185320195801</v>
      </c>
      <c r="AG375">
        <f t="shared" si="233"/>
        <v>2010</v>
      </c>
      <c r="AH375">
        <f t="shared" si="234"/>
        <v>1</v>
      </c>
      <c r="AI375" s="76" t="s">
        <v>97</v>
      </c>
      <c r="AJ375" s="2">
        <f t="shared" si="235"/>
        <v>18.510040472271129</v>
      </c>
    </row>
    <row r="376" spans="1:36" x14ac:dyDescent="0.2">
      <c r="A376" s="61">
        <v>40544</v>
      </c>
      <c r="B376" s="74">
        <v>35.941192626953125</v>
      </c>
      <c r="C376" s="58">
        <v>18.1705701422601</v>
      </c>
      <c r="F376" s="2">
        <f t="shared" si="207"/>
        <v>649.56521639704113</v>
      </c>
      <c r="G376" s="2">
        <f t="shared" si="208"/>
        <v>2.9852391028697411</v>
      </c>
      <c r="H376" s="2">
        <f t="shared" si="209"/>
        <v>640.46232591527564</v>
      </c>
      <c r="I376" s="2">
        <f t="shared" si="210"/>
        <v>635.25940286004982</v>
      </c>
      <c r="J376" s="2">
        <f t="shared" si="211"/>
        <v>5.2029230552258241</v>
      </c>
      <c r="K376" s="2">
        <f t="shared" si="212"/>
        <v>8.1881621580955652</v>
      </c>
      <c r="L376" s="2">
        <f t="shared" si="213"/>
        <v>19.549334022721936</v>
      </c>
      <c r="M376" s="2">
        <f t="shared" si="214"/>
        <v>-3.8842185325124308</v>
      </c>
      <c r="N376" s="2">
        <f t="shared" si="215"/>
        <v>15.665115490209505</v>
      </c>
      <c r="O376" s="2">
        <f t="shared" si="216"/>
        <v>12.421932132439382</v>
      </c>
      <c r="P376" s="2">
        <f t="shared" si="217"/>
        <v>3.2431833577701226</v>
      </c>
      <c r="Q376">
        <f t="shared" si="232"/>
        <v>22.621203920446604</v>
      </c>
      <c r="R376" s="13">
        <f t="shared" si="218"/>
        <v>0</v>
      </c>
      <c r="S376" s="13">
        <f t="shared" si="219"/>
        <v>0</v>
      </c>
      <c r="T376" s="13" t="e">
        <f t="shared" ca="1" si="220"/>
        <v>#VALUE!</v>
      </c>
      <c r="U376" s="13">
        <f t="shared" si="221"/>
        <v>3.2431833577701226</v>
      </c>
      <c r="V376" s="13">
        <f t="shared" si="222"/>
        <v>1.8008840489521036</v>
      </c>
      <c r="W376" s="13" t="e">
        <f t="shared" ca="1" si="223"/>
        <v>#VALUE!</v>
      </c>
      <c r="X376" s="13">
        <f t="shared" si="224"/>
        <v>10.518238292117086</v>
      </c>
      <c r="Y376" s="13">
        <f t="shared" si="225"/>
        <v>3.243183357770123</v>
      </c>
      <c r="Z376" s="13" t="e">
        <f t="shared" ca="1" si="226"/>
        <v>#VALUE!</v>
      </c>
      <c r="AA376" s="13" t="e">
        <f t="shared" ca="1" si="227"/>
        <v>#VALUE!</v>
      </c>
      <c r="AB376" s="13" t="e">
        <f t="shared" ca="1" si="228"/>
        <v>#VALUE!</v>
      </c>
      <c r="AC376" s="13" t="e">
        <f t="shared" ca="1" si="229"/>
        <v>#VALUE!</v>
      </c>
      <c r="AD376" s="13">
        <f t="shared" si="230"/>
        <v>35.941192626953125</v>
      </c>
      <c r="AE376" s="13">
        <f t="shared" si="231"/>
        <v>18.1705701422601</v>
      </c>
      <c r="AG376">
        <f t="shared" si="233"/>
        <v>2011</v>
      </c>
      <c r="AH376">
        <f t="shared" si="234"/>
        <v>0</v>
      </c>
      <c r="AI376" s="76" t="s">
        <v>97</v>
      </c>
      <c r="AJ376" s="2">
        <f t="shared" si="235"/>
        <v>22.621203920446604</v>
      </c>
    </row>
    <row r="377" spans="1:36" x14ac:dyDescent="0.2">
      <c r="A377" s="61">
        <v>40575</v>
      </c>
      <c r="B377" s="74">
        <v>63.8350830078125</v>
      </c>
      <c r="C377" s="58">
        <v>29.301257532559202</v>
      </c>
      <c r="F377" s="2">
        <f t="shared" si="207"/>
        <v>693.25406615207999</v>
      </c>
      <c r="G377" s="2">
        <f t="shared" si="208"/>
        <v>5.8404197157823319</v>
      </c>
      <c r="H377" s="2">
        <f t="shared" si="209"/>
        <v>677.82178200425801</v>
      </c>
      <c r="I377" s="2">
        <f t="shared" si="210"/>
        <v>671.31394657080079</v>
      </c>
      <c r="J377" s="2">
        <f t="shared" si="211"/>
        <v>6.5078354334572168</v>
      </c>
      <c r="K377" s="2">
        <f t="shared" si="212"/>
        <v>12.348255149239549</v>
      </c>
      <c r="L377" s="2">
        <f t="shared" si="213"/>
        <v>24.770187281678929</v>
      </c>
      <c r="M377" s="2">
        <f t="shared" si="214"/>
        <v>-4.9215395461284812</v>
      </c>
      <c r="N377" s="2">
        <f t="shared" si="215"/>
        <v>19.848647735550447</v>
      </c>
      <c r="O377" s="2">
        <f t="shared" si="216"/>
        <v>14.914702977528354</v>
      </c>
      <c r="P377" s="2">
        <f t="shared" si="217"/>
        <v>4.9339447580220943</v>
      </c>
      <c r="Q377">
        <f t="shared" si="232"/>
        <v>34.41426468720411</v>
      </c>
      <c r="R377" s="13">
        <f t="shared" si="218"/>
        <v>0</v>
      </c>
      <c r="S377" s="13">
        <f t="shared" si="219"/>
        <v>0</v>
      </c>
      <c r="T377" s="13" t="e">
        <f t="shared" ca="1" si="220"/>
        <v>#VALUE!</v>
      </c>
      <c r="U377" s="13">
        <f t="shared" si="221"/>
        <v>4.9339447580220943</v>
      </c>
      <c r="V377" s="13">
        <f t="shared" si="222"/>
        <v>2.2212484683218343</v>
      </c>
      <c r="W377" s="13" t="e">
        <f t="shared" ca="1" si="223"/>
        <v>#VALUE!</v>
      </c>
      <c r="X377" s="13">
        <f t="shared" si="224"/>
        <v>24.343810875213702</v>
      </c>
      <c r="Y377" s="13">
        <f t="shared" si="225"/>
        <v>4.9339447580220952</v>
      </c>
      <c r="Z377" s="13" t="e">
        <f t="shared" ca="1" si="226"/>
        <v>#VALUE!</v>
      </c>
      <c r="AA377" s="13" t="e">
        <f t="shared" ca="1" si="227"/>
        <v>#VALUE!</v>
      </c>
      <c r="AB377" s="13" t="e">
        <f t="shared" ca="1" si="228"/>
        <v>#VALUE!</v>
      </c>
      <c r="AC377" s="13" t="e">
        <f t="shared" ca="1" si="229"/>
        <v>#VALUE!</v>
      </c>
      <c r="AD377" s="13">
        <f t="shared" si="230"/>
        <v>63.8350830078125</v>
      </c>
      <c r="AE377" s="13">
        <f t="shared" si="231"/>
        <v>29.301257532559202</v>
      </c>
      <c r="AG377">
        <f t="shared" si="233"/>
        <v>2011</v>
      </c>
      <c r="AH377">
        <f t="shared" si="234"/>
        <v>0</v>
      </c>
      <c r="AI377" s="76" t="s">
        <v>97</v>
      </c>
      <c r="AJ377" s="2">
        <f t="shared" si="235"/>
        <v>34.41426468720411</v>
      </c>
    </row>
    <row r="378" spans="1:36" x14ac:dyDescent="0.2">
      <c r="A378" s="61">
        <v>40603</v>
      </c>
      <c r="B378" s="74">
        <v>32.881851196289063</v>
      </c>
      <c r="C378" s="58">
        <v>50.342638791770099</v>
      </c>
      <c r="F378" s="2">
        <f t="shared" si="207"/>
        <v>700.9879152410266</v>
      </c>
      <c r="G378" s="2">
        <f t="shared" si="208"/>
        <v>3.2078825260632584</v>
      </c>
      <c r="H378" s="2">
        <f t="shared" si="209"/>
        <v>674.40744384031973</v>
      </c>
      <c r="I378" s="2">
        <f t="shared" si="210"/>
        <v>668.02791638010513</v>
      </c>
      <c r="J378" s="2">
        <f t="shared" si="211"/>
        <v>6.3795274602146037</v>
      </c>
      <c r="K378" s="2">
        <f t="shared" si="212"/>
        <v>9.5874099862778621</v>
      </c>
      <c r="L378" s="2">
        <f t="shared" si="213"/>
        <v>24.502112963806216</v>
      </c>
      <c r="M378" s="2">
        <f t="shared" si="214"/>
        <v>-4.8682763898305952</v>
      </c>
      <c r="N378" s="2">
        <f t="shared" si="215"/>
        <v>19.633836573975621</v>
      </c>
      <c r="O378" s="2">
        <f t="shared" si="216"/>
        <v>14.793086018707758</v>
      </c>
      <c r="P378" s="2">
        <f t="shared" si="217"/>
        <v>4.8407505552678627</v>
      </c>
      <c r="Q378">
        <f t="shared" si="232"/>
        <v>33.764235122993341</v>
      </c>
      <c r="R378" s="13">
        <f t="shared" si="218"/>
        <v>0</v>
      </c>
      <c r="S378" s="13">
        <f t="shared" si="219"/>
        <v>0</v>
      </c>
      <c r="T378" s="13" t="e">
        <f t="shared" ca="1" si="220"/>
        <v>#VALUE!</v>
      </c>
      <c r="U378" s="13">
        <f t="shared" si="221"/>
        <v>4.8407505552678627</v>
      </c>
      <c r="V378" s="13">
        <f t="shared" si="222"/>
        <v>2.2001705741300746</v>
      </c>
      <c r="W378" s="13" t="e">
        <f t="shared" ca="1" si="223"/>
        <v>#VALUE!</v>
      </c>
      <c r="X378" s="13">
        <f t="shared" si="224"/>
        <v>23.43286593832612</v>
      </c>
      <c r="Y378" s="13">
        <f t="shared" si="225"/>
        <v>4.8407505552678618</v>
      </c>
      <c r="Z378" s="13" t="e">
        <f t="shared" ca="1" si="226"/>
        <v>#VALUE!</v>
      </c>
      <c r="AA378" s="13" t="e">
        <f t="shared" ca="1" si="227"/>
        <v>#VALUE!</v>
      </c>
      <c r="AB378" s="13" t="e">
        <f t="shared" ca="1" si="228"/>
        <v>#VALUE!</v>
      </c>
      <c r="AC378" s="13" t="e">
        <f t="shared" ca="1" si="229"/>
        <v>#VALUE!</v>
      </c>
      <c r="AD378" s="13">
        <f t="shared" si="230"/>
        <v>32.881851196289063</v>
      </c>
      <c r="AE378" s="13">
        <f t="shared" si="231"/>
        <v>50.342638791770099</v>
      </c>
      <c r="AG378">
        <f t="shared" si="233"/>
        <v>2011</v>
      </c>
      <c r="AH378">
        <f t="shared" si="234"/>
        <v>0</v>
      </c>
      <c r="AI378" s="76" t="s">
        <v>97</v>
      </c>
      <c r="AJ378" s="2">
        <f t="shared" si="235"/>
        <v>33.764235122993341</v>
      </c>
    </row>
    <row r="379" spans="1:36" x14ac:dyDescent="0.2">
      <c r="A379" s="61">
        <v>40634</v>
      </c>
      <c r="B379" s="74">
        <v>40.578109741210938</v>
      </c>
      <c r="C379" s="58">
        <v>63.9230028999064</v>
      </c>
      <c r="F379" s="2">
        <f t="shared" si="207"/>
        <v>704.64471218350957</v>
      </c>
      <c r="G379" s="2">
        <f t="shared" si="208"/>
        <v>3.9613139378064943</v>
      </c>
      <c r="H379" s="2">
        <f t="shared" si="209"/>
        <v>670.89326145640428</v>
      </c>
      <c r="I379" s="2">
        <f t="shared" si="210"/>
        <v>664.64384015840221</v>
      </c>
      <c r="J379" s="2">
        <f t="shared" si="211"/>
        <v>6.249421298002062</v>
      </c>
      <c r="K379" s="2">
        <f t="shared" si="212"/>
        <v>10.210735235808556</v>
      </c>
      <c r="L379" s="2">
        <f t="shared" si="213"/>
        <v>25.003821254516314</v>
      </c>
      <c r="M379" s="2">
        <f t="shared" si="214"/>
        <v>-4.9679598183518072</v>
      </c>
      <c r="N379" s="2">
        <f t="shared" si="215"/>
        <v>20.035861436164506</v>
      </c>
      <c r="O379" s="2">
        <f t="shared" si="216"/>
        <v>15.020163019407118</v>
      </c>
      <c r="P379" s="2">
        <f t="shared" si="217"/>
        <v>5.0156984167573881</v>
      </c>
      <c r="Q379">
        <f t="shared" si="232"/>
        <v>34.984496456882788</v>
      </c>
      <c r="R379" s="13">
        <f t="shared" si="218"/>
        <v>0</v>
      </c>
      <c r="S379" s="13">
        <f t="shared" si="219"/>
        <v>0</v>
      </c>
      <c r="T379" s="13" t="e">
        <f t="shared" ca="1" si="220"/>
        <v>#VALUE!</v>
      </c>
      <c r="U379" s="13">
        <f t="shared" si="221"/>
        <v>5.0156984167573881</v>
      </c>
      <c r="V379" s="13">
        <f t="shared" si="222"/>
        <v>2.2395754992313583</v>
      </c>
      <c r="W379" s="13" t="e">
        <f t="shared" ca="1" si="223"/>
        <v>#VALUE!</v>
      </c>
      <c r="X379" s="13">
        <f t="shared" si="224"/>
        <v>25.157230607862569</v>
      </c>
      <c r="Y379" s="13">
        <f t="shared" si="225"/>
        <v>5.0156984167573881</v>
      </c>
      <c r="Z379" s="13" t="e">
        <f t="shared" ca="1" si="226"/>
        <v>#VALUE!</v>
      </c>
      <c r="AA379" s="13" t="e">
        <f t="shared" ca="1" si="227"/>
        <v>#VALUE!</v>
      </c>
      <c r="AB379" s="13" t="e">
        <f t="shared" ca="1" si="228"/>
        <v>#VALUE!</v>
      </c>
      <c r="AC379" s="13" t="e">
        <f t="shared" ca="1" si="229"/>
        <v>#VALUE!</v>
      </c>
      <c r="AD379" s="13">
        <f t="shared" si="230"/>
        <v>40.578109741210938</v>
      </c>
      <c r="AE379" s="13">
        <f t="shared" si="231"/>
        <v>63.9230028999064</v>
      </c>
      <c r="AG379">
        <f t="shared" si="233"/>
        <v>2011</v>
      </c>
      <c r="AH379">
        <f t="shared" si="234"/>
        <v>0</v>
      </c>
      <c r="AI379" s="76" t="s">
        <v>97</v>
      </c>
      <c r="AJ379" s="2">
        <f t="shared" si="235"/>
        <v>34.984496456882788</v>
      </c>
    </row>
    <row r="380" spans="1:36" x14ac:dyDescent="0.2">
      <c r="A380" s="61">
        <v>40664</v>
      </c>
      <c r="B380" s="74">
        <v>8.584259033203125</v>
      </c>
      <c r="C380" s="58">
        <v>42.112387985681401</v>
      </c>
      <c r="F380" s="2">
        <f t="shared" si="207"/>
        <v>672.43324298202219</v>
      </c>
      <c r="G380" s="2">
        <f t="shared" si="208"/>
        <v>0.79485620958314485</v>
      </c>
      <c r="H380" s="2">
        <f t="shared" si="209"/>
        <v>650.88916215992049</v>
      </c>
      <c r="I380" s="2">
        <f t="shared" si="210"/>
        <v>645.34350492885983</v>
      </c>
      <c r="J380" s="2">
        <f t="shared" si="211"/>
        <v>5.5456572310606589</v>
      </c>
      <c r="K380" s="2">
        <f t="shared" si="212"/>
        <v>6.3405134406438037</v>
      </c>
      <c r="L380" s="2">
        <f t="shared" si="213"/>
        <v>21.360676460050922</v>
      </c>
      <c r="M380" s="2">
        <f t="shared" si="214"/>
        <v>-4.24411058078487</v>
      </c>
      <c r="N380" s="2">
        <f t="shared" si="215"/>
        <v>17.116565879266052</v>
      </c>
      <c r="O380" s="2">
        <f t="shared" si="216"/>
        <v>13.317423319443817</v>
      </c>
      <c r="P380" s="2">
        <f t="shared" si="217"/>
        <v>3.7991425598222346</v>
      </c>
      <c r="Q380">
        <f t="shared" si="232"/>
        <v>26.499019354760087</v>
      </c>
      <c r="R380" s="13">
        <f t="shared" si="218"/>
        <v>0</v>
      </c>
      <c r="S380" s="13">
        <f t="shared" si="219"/>
        <v>0</v>
      </c>
      <c r="T380" s="13" t="e">
        <f t="shared" ca="1" si="220"/>
        <v>#VALUE!</v>
      </c>
      <c r="U380" s="13">
        <f t="shared" si="221"/>
        <v>3.7991425598222346</v>
      </c>
      <c r="V380" s="13">
        <f t="shared" si="222"/>
        <v>1.9491389277889442</v>
      </c>
      <c r="W380" s="13" t="e">
        <f t="shared" ca="1" si="223"/>
        <v>#VALUE!</v>
      </c>
      <c r="X380" s="13">
        <f t="shared" si="224"/>
        <v>14.433484189852642</v>
      </c>
      <c r="Y380" s="13">
        <f t="shared" si="225"/>
        <v>3.799142559822235</v>
      </c>
      <c r="Z380" s="13" t="e">
        <f t="shared" ca="1" si="226"/>
        <v>#VALUE!</v>
      </c>
      <c r="AA380" s="13" t="e">
        <f t="shared" ca="1" si="227"/>
        <v>#VALUE!</v>
      </c>
      <c r="AB380" s="13" t="e">
        <f t="shared" ca="1" si="228"/>
        <v>#VALUE!</v>
      </c>
      <c r="AC380" s="13" t="e">
        <f t="shared" ca="1" si="229"/>
        <v>#VALUE!</v>
      </c>
      <c r="AD380" s="13">
        <f t="shared" si="230"/>
        <v>8.584259033203125</v>
      </c>
      <c r="AE380" s="13">
        <f t="shared" si="231"/>
        <v>42.112387985681401</v>
      </c>
      <c r="AG380">
        <f t="shared" si="233"/>
        <v>2011</v>
      </c>
      <c r="AH380">
        <f t="shared" si="234"/>
        <v>0</v>
      </c>
      <c r="AI380" s="76" t="s">
        <v>97</v>
      </c>
      <c r="AJ380" s="2">
        <f t="shared" si="235"/>
        <v>26.499019354760087</v>
      </c>
    </row>
    <row r="381" spans="1:36" x14ac:dyDescent="0.2">
      <c r="A381" s="61">
        <v>40695</v>
      </c>
      <c r="B381" s="74">
        <v>0</v>
      </c>
      <c r="C381" s="58">
        <v>19.804913364307101</v>
      </c>
      <c r="F381" s="2">
        <f t="shared" si="207"/>
        <v>645.34350492885983</v>
      </c>
      <c r="G381" s="2">
        <f t="shared" si="208"/>
        <v>0</v>
      </c>
      <c r="H381" s="2">
        <f t="shared" si="209"/>
        <v>635.48057911156047</v>
      </c>
      <c r="I381" s="2">
        <f t="shared" si="210"/>
        <v>630.43577024239505</v>
      </c>
      <c r="J381" s="2">
        <f t="shared" si="211"/>
        <v>5.044808869165422</v>
      </c>
      <c r="K381" s="2">
        <f t="shared" si="212"/>
        <v>5.044808869165422</v>
      </c>
      <c r="L381" s="2">
        <f t="shared" si="213"/>
        <v>18.362232188609241</v>
      </c>
      <c r="M381" s="2">
        <f t="shared" si="214"/>
        <v>-3.6483556157153281</v>
      </c>
      <c r="N381" s="2">
        <f t="shared" si="215"/>
        <v>14.713876572893913</v>
      </c>
      <c r="O381" s="2">
        <f t="shared" si="216"/>
        <v>11.816179736200773</v>
      </c>
      <c r="P381" s="2">
        <f t="shared" si="217"/>
        <v>2.897696836693139</v>
      </c>
      <c r="Q381">
        <f t="shared" si="232"/>
        <v>20.211435435934643</v>
      </c>
      <c r="R381" s="13">
        <f t="shared" si="218"/>
        <v>0</v>
      </c>
      <c r="S381" s="13">
        <f t="shared" si="219"/>
        <v>0</v>
      </c>
      <c r="T381" s="13" t="e">
        <f t="shared" ca="1" si="220"/>
        <v>#VALUE!</v>
      </c>
      <c r="U381" s="13">
        <f t="shared" si="221"/>
        <v>2.897696836693139</v>
      </c>
      <c r="V381" s="13">
        <f t="shared" si="222"/>
        <v>1.7022622702430843</v>
      </c>
      <c r="W381" s="13" t="e">
        <f t="shared" ca="1" si="223"/>
        <v>#VALUE!</v>
      </c>
      <c r="X381" s="13">
        <f t="shared" si="224"/>
        <v>8.3966469573814244</v>
      </c>
      <c r="Y381" s="13">
        <f t="shared" si="225"/>
        <v>2.8976968366931395</v>
      </c>
      <c r="Z381" s="13" t="e">
        <f t="shared" ca="1" si="226"/>
        <v>#VALUE!</v>
      </c>
      <c r="AA381" s="13" t="e">
        <f t="shared" ca="1" si="227"/>
        <v>#VALUE!</v>
      </c>
      <c r="AB381" s="13" t="e">
        <f t="shared" ca="1" si="228"/>
        <v>#VALUE!</v>
      </c>
      <c r="AC381" s="13" t="e">
        <f t="shared" ca="1" si="229"/>
        <v>#VALUE!</v>
      </c>
      <c r="AD381" s="13">
        <f t="shared" si="230"/>
        <v>0</v>
      </c>
      <c r="AE381" s="13">
        <f t="shared" si="231"/>
        <v>19.804913364307101</v>
      </c>
      <c r="AG381">
        <f t="shared" si="233"/>
        <v>2011</v>
      </c>
      <c r="AH381">
        <f t="shared" si="234"/>
        <v>0</v>
      </c>
      <c r="AI381" s="76" t="s">
        <v>97</v>
      </c>
      <c r="AJ381" s="2">
        <f t="shared" si="235"/>
        <v>20.211435435934643</v>
      </c>
    </row>
    <row r="382" spans="1:36" x14ac:dyDescent="0.2">
      <c r="A382" s="61">
        <v>40725</v>
      </c>
      <c r="B382" s="74">
        <v>2.3010682314634323E-2</v>
      </c>
      <c r="C382" s="58">
        <v>20.726248915428901</v>
      </c>
      <c r="F382" s="2">
        <f t="shared" si="207"/>
        <v>630.4568861757574</v>
      </c>
      <c r="G382" s="2">
        <f t="shared" si="208"/>
        <v>1.8947489522815886E-3</v>
      </c>
      <c r="H382" s="2">
        <f t="shared" si="209"/>
        <v>620.33683481350897</v>
      </c>
      <c r="I382" s="2">
        <f t="shared" si="210"/>
        <v>615.75093061790017</v>
      </c>
      <c r="J382" s="2">
        <f t="shared" si="211"/>
        <v>4.5859041956088049</v>
      </c>
      <c r="K382" s="2">
        <f t="shared" si="212"/>
        <v>4.5877989445610865</v>
      </c>
      <c r="L382" s="2">
        <f t="shared" si="213"/>
        <v>16.40397868076186</v>
      </c>
      <c r="M382" s="2">
        <f t="shared" si="214"/>
        <v>-3.2592740972504233</v>
      </c>
      <c r="N382" s="2">
        <f t="shared" si="215"/>
        <v>13.144704583511436</v>
      </c>
      <c r="O382" s="2">
        <f t="shared" si="216"/>
        <v>10.782493134690627</v>
      </c>
      <c r="P382" s="2">
        <f t="shared" si="217"/>
        <v>2.3622114488208079</v>
      </c>
      <c r="Q382">
        <f t="shared" si="232"/>
        <v>16.476424855525135</v>
      </c>
      <c r="R382" s="13">
        <f t="shared" si="218"/>
        <v>0</v>
      </c>
      <c r="S382" s="13">
        <f t="shared" si="219"/>
        <v>0</v>
      </c>
      <c r="T382" s="13" t="e">
        <f t="shared" ca="1" si="220"/>
        <v>#VALUE!</v>
      </c>
      <c r="U382" s="13">
        <f t="shared" si="221"/>
        <v>2.3622114488208079</v>
      </c>
      <c r="V382" s="13">
        <f t="shared" si="222"/>
        <v>1.5369487463220131</v>
      </c>
      <c r="W382" s="13" t="e">
        <f t="shared" ca="1" si="223"/>
        <v>#VALUE!</v>
      </c>
      <c r="X382" s="13">
        <f t="shared" si="224"/>
        <v>5.5800429289401006</v>
      </c>
      <c r="Y382" s="13">
        <f t="shared" si="225"/>
        <v>2.3622114488208075</v>
      </c>
      <c r="Z382" s="13" t="e">
        <f t="shared" ca="1" si="226"/>
        <v>#VALUE!</v>
      </c>
      <c r="AA382" s="13" t="e">
        <f t="shared" ca="1" si="227"/>
        <v>#VALUE!</v>
      </c>
      <c r="AB382" s="13" t="e">
        <f t="shared" ca="1" si="228"/>
        <v>#VALUE!</v>
      </c>
      <c r="AC382" s="13" t="e">
        <f t="shared" ca="1" si="229"/>
        <v>#VALUE!</v>
      </c>
      <c r="AD382" s="13">
        <f t="shared" si="230"/>
        <v>2.3010682314634323E-2</v>
      </c>
      <c r="AE382" s="13">
        <f t="shared" si="231"/>
        <v>20.726248915428901</v>
      </c>
      <c r="AG382">
        <f t="shared" si="233"/>
        <v>2011</v>
      </c>
      <c r="AH382">
        <f t="shared" si="234"/>
        <v>0</v>
      </c>
      <c r="AI382" s="76" t="s">
        <v>97</v>
      </c>
      <c r="AJ382" s="2">
        <f t="shared" si="235"/>
        <v>16.476424855525135</v>
      </c>
    </row>
    <row r="383" spans="1:36" x14ac:dyDescent="0.2">
      <c r="A383" s="61">
        <v>40756</v>
      </c>
      <c r="B383" s="74">
        <v>0</v>
      </c>
      <c r="C383" s="58">
        <v>18.3681263451764</v>
      </c>
      <c r="F383" s="2">
        <f t="shared" si="207"/>
        <v>615.75093061790017</v>
      </c>
      <c r="G383" s="2">
        <f t="shared" si="208"/>
        <v>0</v>
      </c>
      <c r="H383" s="2">
        <f t="shared" si="209"/>
        <v>606.95100367596285</v>
      </c>
      <c r="I383" s="2">
        <f t="shared" si="210"/>
        <v>602.74437429014199</v>
      </c>
      <c r="J383" s="2">
        <f t="shared" si="211"/>
        <v>4.206629385820861</v>
      </c>
      <c r="K383" s="2">
        <f t="shared" si="212"/>
        <v>4.206629385820861</v>
      </c>
      <c r="L383" s="2">
        <f t="shared" si="213"/>
        <v>14.989122520511488</v>
      </c>
      <c r="M383" s="2">
        <f t="shared" si="214"/>
        <v>-2.9781591236100735</v>
      </c>
      <c r="N383" s="2">
        <f t="shared" si="215"/>
        <v>12.010963396901415</v>
      </c>
      <c r="O383" s="2">
        <f t="shared" si="216"/>
        <v>10.007612310948396</v>
      </c>
      <c r="P383" s="2">
        <f t="shared" si="217"/>
        <v>2.0033510859530193</v>
      </c>
      <c r="Q383">
        <f t="shared" si="232"/>
        <v>13.973373824522309</v>
      </c>
      <c r="R383" s="13">
        <f t="shared" si="218"/>
        <v>0</v>
      </c>
      <c r="S383" s="13">
        <f t="shared" si="219"/>
        <v>0</v>
      </c>
      <c r="T383" s="13" t="e">
        <f t="shared" ca="1" si="220"/>
        <v>#VALUE!</v>
      </c>
      <c r="U383" s="13">
        <f t="shared" si="221"/>
        <v>2.0033510859530193</v>
      </c>
      <c r="V383" s="13">
        <f t="shared" si="222"/>
        <v>1.4153978542985781</v>
      </c>
      <c r="W383" s="13" t="e">
        <f t="shared" ca="1" si="223"/>
        <v>#VALUE!</v>
      </c>
      <c r="X383" s="13">
        <f t="shared" si="224"/>
        <v>4.0134155735891417</v>
      </c>
      <c r="Y383" s="13">
        <f t="shared" si="225"/>
        <v>2.0033510859530188</v>
      </c>
      <c r="Z383" s="13" t="e">
        <f t="shared" ca="1" si="226"/>
        <v>#VALUE!</v>
      </c>
      <c r="AA383" s="13" t="e">
        <f t="shared" ca="1" si="227"/>
        <v>#VALUE!</v>
      </c>
      <c r="AB383" s="13" t="e">
        <f t="shared" ca="1" si="228"/>
        <v>#VALUE!</v>
      </c>
      <c r="AC383" s="13" t="e">
        <f t="shared" ca="1" si="229"/>
        <v>#VALUE!</v>
      </c>
      <c r="AD383" s="13">
        <f t="shared" si="230"/>
        <v>0</v>
      </c>
      <c r="AE383" s="13">
        <f t="shared" si="231"/>
        <v>18.3681263451764</v>
      </c>
      <c r="AG383">
        <f t="shared" si="233"/>
        <v>2011</v>
      </c>
      <c r="AH383">
        <f t="shared" si="234"/>
        <v>0</v>
      </c>
      <c r="AI383" s="76" t="s">
        <v>97</v>
      </c>
      <c r="AJ383" s="2">
        <f t="shared" si="235"/>
        <v>13.973373824522309</v>
      </c>
    </row>
    <row r="384" spans="1:36" x14ac:dyDescent="0.2">
      <c r="A384" s="61">
        <v>40787</v>
      </c>
      <c r="B384" s="74">
        <v>6.3527302742004395</v>
      </c>
      <c r="C384" s="58">
        <v>13.922559285405001</v>
      </c>
      <c r="F384" s="2">
        <f t="shared" si="207"/>
        <v>608.61429442139251</v>
      </c>
      <c r="G384" s="2">
        <f t="shared" si="208"/>
        <v>0.48281014294991564</v>
      </c>
      <c r="H384" s="2">
        <f t="shared" si="209"/>
        <v>601.99952942198604</v>
      </c>
      <c r="I384" s="2">
        <f t="shared" si="210"/>
        <v>597.92713518262008</v>
      </c>
      <c r="J384" s="2">
        <f t="shared" si="211"/>
        <v>4.0723942393659627</v>
      </c>
      <c r="K384" s="2">
        <f t="shared" si="212"/>
        <v>4.5552043823158783</v>
      </c>
      <c r="L384" s="2">
        <f t="shared" si="213"/>
        <v>14.562816693264274</v>
      </c>
      <c r="M384" s="2">
        <f t="shared" si="214"/>
        <v>-2.893457261501263</v>
      </c>
      <c r="N384" s="2">
        <f t="shared" si="215"/>
        <v>11.669359431763011</v>
      </c>
      <c r="O384" s="2">
        <f t="shared" si="216"/>
        <v>9.7693292008896808</v>
      </c>
      <c r="P384" s="2">
        <f t="shared" si="217"/>
        <v>1.9000302308733301</v>
      </c>
      <c r="Q384">
        <f t="shared" si="232"/>
        <v>13.252710860341478</v>
      </c>
      <c r="R384" s="13">
        <f t="shared" si="218"/>
        <v>0</v>
      </c>
      <c r="S384" s="13">
        <f t="shared" si="219"/>
        <v>0</v>
      </c>
      <c r="T384" s="13" t="e">
        <f t="shared" ca="1" si="220"/>
        <v>#VALUE!</v>
      </c>
      <c r="U384" s="13">
        <f t="shared" si="221"/>
        <v>1.9000302308733301</v>
      </c>
      <c r="V384" s="13">
        <f t="shared" si="222"/>
        <v>1.3784158410557135</v>
      </c>
      <c r="W384" s="13" t="e">
        <f t="shared" ca="1" si="223"/>
        <v>#VALUE!</v>
      </c>
      <c r="X384" s="13">
        <f t="shared" si="224"/>
        <v>3.6101148782325603</v>
      </c>
      <c r="Y384" s="13">
        <f t="shared" si="225"/>
        <v>1.9000302308733299</v>
      </c>
      <c r="Z384" s="13" t="e">
        <f t="shared" ca="1" si="226"/>
        <v>#VALUE!</v>
      </c>
      <c r="AA384" s="13" t="e">
        <f t="shared" ca="1" si="227"/>
        <v>#VALUE!</v>
      </c>
      <c r="AB384" s="13" t="e">
        <f t="shared" ca="1" si="228"/>
        <v>#VALUE!</v>
      </c>
      <c r="AC384" s="13" t="e">
        <f t="shared" ca="1" si="229"/>
        <v>#VALUE!</v>
      </c>
      <c r="AD384" s="13">
        <f t="shared" si="230"/>
        <v>6.3527302742004395</v>
      </c>
      <c r="AE384" s="13">
        <f t="shared" si="231"/>
        <v>13.922559285405001</v>
      </c>
      <c r="AG384">
        <f t="shared" si="233"/>
        <v>2011</v>
      </c>
      <c r="AH384">
        <f t="shared" si="234"/>
        <v>0</v>
      </c>
      <c r="AI384" s="76" t="s">
        <v>97</v>
      </c>
      <c r="AJ384" s="2">
        <f t="shared" si="235"/>
        <v>13.252710860341478</v>
      </c>
    </row>
    <row r="385" spans="1:36" x14ac:dyDescent="0.2">
      <c r="A385" s="61">
        <v>40817</v>
      </c>
      <c r="B385" s="74">
        <v>4.2217264175415039</v>
      </c>
      <c r="C385" s="58">
        <v>11.166592905109599</v>
      </c>
      <c r="F385" s="2">
        <f t="shared" ref="F385:F438" si="236">(I384+$E$12*TANH(B385/$E$12))/(1+I384/$E$12*TANH(B385/$E$12))</f>
        <v>601.83412464924584</v>
      </c>
      <c r="G385" s="2">
        <f t="shared" ref="G385:G438" si="237">B385+I384-F385</f>
        <v>0.31473695091574427</v>
      </c>
      <c r="H385" s="2">
        <f t="shared" ref="H385:H438" si="238">F385*(1-TANH(C385/$E$12))/(1+(1-F385/$E$12)*TANH(C385/$E$12))</f>
        <v>596.5737656555774</v>
      </c>
      <c r="I385" s="2">
        <f t="shared" ref="I385:I438" si="239">H385/(1+(H385/$E$12)^3)^(1/3)</f>
        <v>592.64479678150792</v>
      </c>
      <c r="J385" s="2">
        <f t="shared" ref="J385:J438" si="240">H385-I385</f>
        <v>3.9289688740694828</v>
      </c>
      <c r="K385" s="2">
        <f t="shared" ref="K385:K438" si="241">G385+J385</f>
        <v>4.2437058249852271</v>
      </c>
      <c r="L385" s="2">
        <f t="shared" ref="L385:L438" si="242">O384+K385</f>
        <v>14.013035025874908</v>
      </c>
      <c r="M385" s="2">
        <f t="shared" ref="M385:M438" si="243">($E$13-1)*L385</f>
        <v>-2.7842222287974723</v>
      </c>
      <c r="N385" s="2">
        <f t="shared" ref="N385:N438" si="244">$E$13*L385</f>
        <v>11.228812797077435</v>
      </c>
      <c r="O385" s="2">
        <f t="shared" ref="O385:O438" si="245">N385-P385</f>
        <v>9.4586550213046596</v>
      </c>
      <c r="P385" s="2">
        <f t="shared" ref="P385:P438" si="246">N385*N385/(N385+60)</f>
        <v>1.7701577757727749</v>
      </c>
      <c r="Q385">
        <f t="shared" si="232"/>
        <v>12.346850486015104</v>
      </c>
      <c r="R385" s="13">
        <f t="shared" ref="R385:R438" si="247">IF(D385&gt;=0,D385,"")</f>
        <v>0</v>
      </c>
      <c r="S385" s="13">
        <f t="shared" ref="S385:S438" si="248">IF(D385&gt;=0,D385^0.5,"")</f>
        <v>0</v>
      </c>
      <c r="T385" s="13" t="e">
        <f t="shared" ref="T385:T438" ca="1" si="249">IF(D385&gt;=0,LN(D385+$E$27/40),"")</f>
        <v>#VALUE!</v>
      </c>
      <c r="U385" s="13">
        <f t="shared" ref="U385:U438" si="250">IF(D385&gt;=0,P385,"")</f>
        <v>1.7701577757727749</v>
      </c>
      <c r="V385" s="13">
        <f t="shared" ref="V385:V438" si="251">IF(D385&gt;=0,P385^0.5,"")</f>
        <v>1.3304727640101375</v>
      </c>
      <c r="W385" s="13" t="e">
        <f t="shared" ref="W385:W438" ca="1" si="252">IF(D385&gt;=0,LN(P385+$E$27/40),"")</f>
        <v>#VALUE!</v>
      </c>
      <c r="X385" s="13">
        <f t="shared" ref="X385:X438" si="253">IF(D385&gt;=0,(R385-U385)^2,"")</f>
        <v>3.1334585511288178</v>
      </c>
      <c r="Y385" s="13">
        <f t="shared" ref="Y385:Y438" si="254">IF(D385&gt;=0,(S385-V385)^2,"")</f>
        <v>1.7701577757727749</v>
      </c>
      <c r="Z385" s="13" t="e">
        <f t="shared" ref="Z385:Z438" ca="1" si="255">IF(D385&gt;=0,(T385-W385)^2,"")</f>
        <v>#VALUE!</v>
      </c>
      <c r="AA385" s="13" t="e">
        <f t="shared" ref="AA385:AA438" ca="1" si="256">IF(D385&gt;=0,($E$27-R385)^2,"")</f>
        <v>#VALUE!</v>
      </c>
      <c r="AB385" s="13" t="e">
        <f t="shared" ref="AB385:AB438" ca="1" si="257">IF(D385&gt;=0,($E$28-S385)^2,"")</f>
        <v>#VALUE!</v>
      </c>
      <c r="AC385" s="13" t="e">
        <f t="shared" ref="AC385:AC438" ca="1" si="258">IF(D385&gt;=0,($E$29-T385)^2,"")</f>
        <v>#VALUE!</v>
      </c>
      <c r="AD385" s="13">
        <f t="shared" ref="AD385:AD438" si="259">IF(B385&gt;=0,B385,"")</f>
        <v>4.2217264175415039</v>
      </c>
      <c r="AE385" s="13">
        <f t="shared" ref="AE385:AE438" si="260">IF(C385&gt;=0,C385,"")</f>
        <v>11.166592905109599</v>
      </c>
      <c r="AG385">
        <f t="shared" si="233"/>
        <v>2011</v>
      </c>
      <c r="AH385">
        <f t="shared" si="234"/>
        <v>1</v>
      </c>
      <c r="AI385" s="76" t="s">
        <v>97</v>
      </c>
      <c r="AJ385" s="2">
        <f t="shared" si="235"/>
        <v>12.346850486015104</v>
      </c>
    </row>
    <row r="386" spans="1:36" x14ac:dyDescent="0.2">
      <c r="A386" s="61">
        <v>40848</v>
      </c>
      <c r="B386" s="74">
        <v>31.090930938720703</v>
      </c>
      <c r="C386" s="58">
        <v>17.785921509445199</v>
      </c>
      <c r="F386" s="2">
        <f t="shared" si="236"/>
        <v>621.36189776203764</v>
      </c>
      <c r="G386" s="2">
        <f t="shared" si="237"/>
        <v>2.3738299581909814</v>
      </c>
      <c r="H386" s="2">
        <f t="shared" si="238"/>
        <v>612.77420313517007</v>
      </c>
      <c r="I386" s="2">
        <f t="shared" si="239"/>
        <v>608.4055503753325</v>
      </c>
      <c r="J386" s="2">
        <f t="shared" si="240"/>
        <v>4.3686527598375733</v>
      </c>
      <c r="K386" s="2">
        <f t="shared" si="241"/>
        <v>6.7424827180285547</v>
      </c>
      <c r="L386" s="2">
        <f t="shared" si="242"/>
        <v>16.201137739333213</v>
      </c>
      <c r="M386" s="2">
        <f t="shared" si="243"/>
        <v>-3.2189720315670769</v>
      </c>
      <c r="N386" s="2">
        <f t="shared" si="244"/>
        <v>12.982165707766136</v>
      </c>
      <c r="O386" s="2">
        <f t="shared" si="245"/>
        <v>10.672880626548482</v>
      </c>
      <c r="P386" s="2">
        <f t="shared" si="246"/>
        <v>2.309285081217654</v>
      </c>
      <c r="Q386">
        <f t="shared" si="232"/>
        <v>16.107263441493135</v>
      </c>
      <c r="R386" s="13">
        <f t="shared" si="247"/>
        <v>0</v>
      </c>
      <c r="S386" s="13">
        <f t="shared" si="248"/>
        <v>0</v>
      </c>
      <c r="T386" s="13" t="e">
        <f t="shared" ca="1" si="249"/>
        <v>#VALUE!</v>
      </c>
      <c r="U386" s="13">
        <f t="shared" si="250"/>
        <v>2.309285081217654</v>
      </c>
      <c r="V386" s="13">
        <f t="shared" si="251"/>
        <v>1.5196332061447111</v>
      </c>
      <c r="W386" s="13" t="e">
        <f t="shared" ca="1" si="252"/>
        <v>#VALUE!</v>
      </c>
      <c r="X386" s="13">
        <f t="shared" si="253"/>
        <v>5.3327975863344266</v>
      </c>
      <c r="Y386" s="13">
        <f t="shared" si="254"/>
        <v>2.309285081217654</v>
      </c>
      <c r="Z386" s="13" t="e">
        <f t="shared" ca="1" si="255"/>
        <v>#VALUE!</v>
      </c>
      <c r="AA386" s="13" t="e">
        <f t="shared" ca="1" si="256"/>
        <v>#VALUE!</v>
      </c>
      <c r="AB386" s="13" t="e">
        <f t="shared" ca="1" si="257"/>
        <v>#VALUE!</v>
      </c>
      <c r="AC386" s="13" t="e">
        <f t="shared" ca="1" si="258"/>
        <v>#VALUE!</v>
      </c>
      <c r="AD386" s="13">
        <f t="shared" si="259"/>
        <v>31.090930938720703</v>
      </c>
      <c r="AE386" s="13">
        <f t="shared" si="260"/>
        <v>17.785921509445199</v>
      </c>
      <c r="AG386">
        <f t="shared" si="233"/>
        <v>2011</v>
      </c>
      <c r="AH386">
        <f t="shared" si="234"/>
        <v>1</v>
      </c>
      <c r="AI386" s="76" t="s">
        <v>97</v>
      </c>
      <c r="AJ386" s="2">
        <f t="shared" si="235"/>
        <v>16.107263441493135</v>
      </c>
    </row>
    <row r="387" spans="1:36" x14ac:dyDescent="0.2">
      <c r="A387" s="61">
        <v>40878</v>
      </c>
      <c r="B387" s="74">
        <v>29.711910247802734</v>
      </c>
      <c r="C387" s="58">
        <v>10.910185320195801</v>
      </c>
      <c r="F387" s="2">
        <f t="shared" si="236"/>
        <v>635.73497880060791</v>
      </c>
      <c r="G387" s="2">
        <f t="shared" si="237"/>
        <v>2.3824818225273248</v>
      </c>
      <c r="H387" s="2">
        <f t="shared" si="238"/>
        <v>630.35356646469495</v>
      </c>
      <c r="I387" s="2">
        <f t="shared" si="239"/>
        <v>625.46774985233174</v>
      </c>
      <c r="J387" s="2">
        <f t="shared" si="240"/>
        <v>4.8858166123632145</v>
      </c>
      <c r="K387" s="2">
        <f t="shared" si="241"/>
        <v>7.2682984348905393</v>
      </c>
      <c r="L387" s="2">
        <f t="shared" si="242"/>
        <v>17.941179061439023</v>
      </c>
      <c r="M387" s="2">
        <f t="shared" si="243"/>
        <v>-3.5646974022014559</v>
      </c>
      <c r="N387" s="2">
        <f t="shared" si="244"/>
        <v>14.376481659237566</v>
      </c>
      <c r="O387" s="2">
        <f t="shared" si="245"/>
        <v>11.597602902302926</v>
      </c>
      <c r="P387" s="2">
        <f t="shared" si="246"/>
        <v>2.7788787569346396</v>
      </c>
      <c r="Q387">
        <f t="shared" si="232"/>
        <v>19.382679329619108</v>
      </c>
      <c r="R387" s="13">
        <f t="shared" si="247"/>
        <v>0</v>
      </c>
      <c r="S387" s="13">
        <f t="shared" si="248"/>
        <v>0</v>
      </c>
      <c r="T387" s="13" t="e">
        <f t="shared" ca="1" si="249"/>
        <v>#VALUE!</v>
      </c>
      <c r="U387" s="13">
        <f t="shared" si="250"/>
        <v>2.7788787569346396</v>
      </c>
      <c r="V387" s="13">
        <f t="shared" si="251"/>
        <v>1.6669969276920218</v>
      </c>
      <c r="W387" s="13" t="e">
        <f t="shared" ca="1" si="252"/>
        <v>#VALUE!</v>
      </c>
      <c r="X387" s="13">
        <f t="shared" si="253"/>
        <v>7.722167145742608</v>
      </c>
      <c r="Y387" s="13">
        <f t="shared" si="254"/>
        <v>2.7788787569346396</v>
      </c>
      <c r="Z387" s="13" t="e">
        <f t="shared" ca="1" si="255"/>
        <v>#VALUE!</v>
      </c>
      <c r="AA387" s="13" t="e">
        <f t="shared" ca="1" si="256"/>
        <v>#VALUE!</v>
      </c>
      <c r="AB387" s="13" t="e">
        <f t="shared" ca="1" si="257"/>
        <v>#VALUE!</v>
      </c>
      <c r="AC387" s="13" t="e">
        <f t="shared" ca="1" si="258"/>
        <v>#VALUE!</v>
      </c>
      <c r="AD387" s="13">
        <f t="shared" si="259"/>
        <v>29.711910247802734</v>
      </c>
      <c r="AE387" s="13">
        <f t="shared" si="260"/>
        <v>10.910185320195801</v>
      </c>
      <c r="AG387">
        <f t="shared" si="233"/>
        <v>2011</v>
      </c>
      <c r="AH387">
        <f t="shared" si="234"/>
        <v>1</v>
      </c>
      <c r="AI387" s="76" t="s">
        <v>97</v>
      </c>
      <c r="AJ387" s="2">
        <f t="shared" si="235"/>
        <v>19.382679329619108</v>
      </c>
    </row>
    <row r="388" spans="1:36" x14ac:dyDescent="0.2">
      <c r="A388" s="61">
        <v>40909</v>
      </c>
      <c r="B388" s="74">
        <v>75.459419250488281</v>
      </c>
      <c r="C388" s="58">
        <v>18.1705701422601</v>
      </c>
      <c r="F388" s="2">
        <f t="shared" si="236"/>
        <v>694.11322883144589</v>
      </c>
      <c r="G388" s="2">
        <f t="shared" si="237"/>
        <v>6.8139402713741219</v>
      </c>
      <c r="H388" s="2">
        <f t="shared" si="238"/>
        <v>684.5001710772857</v>
      </c>
      <c r="I388" s="2">
        <f t="shared" si="239"/>
        <v>677.7358927124817</v>
      </c>
      <c r="J388" s="2">
        <f t="shared" si="240"/>
        <v>6.7642783648039995</v>
      </c>
      <c r="K388" s="2">
        <f t="shared" si="241"/>
        <v>13.578218636178121</v>
      </c>
      <c r="L388" s="2">
        <f t="shared" si="242"/>
        <v>25.175821538481046</v>
      </c>
      <c r="M388" s="2">
        <f t="shared" si="243"/>
        <v>-5.0021342147684171</v>
      </c>
      <c r="N388" s="2">
        <f t="shared" si="244"/>
        <v>20.173687323712628</v>
      </c>
      <c r="O388" s="2">
        <f t="shared" si="245"/>
        <v>15.097487465376393</v>
      </c>
      <c r="P388" s="2">
        <f t="shared" si="246"/>
        <v>5.076199858336234</v>
      </c>
      <c r="Q388">
        <f t="shared" si="232"/>
        <v>35.406494011895226</v>
      </c>
      <c r="R388" s="13">
        <f t="shared" si="247"/>
        <v>0</v>
      </c>
      <c r="S388" s="13">
        <f t="shared" si="248"/>
        <v>0</v>
      </c>
      <c r="T388" s="13" t="e">
        <f t="shared" ca="1" si="249"/>
        <v>#VALUE!</v>
      </c>
      <c r="U388" s="13">
        <f t="shared" si="250"/>
        <v>5.076199858336234</v>
      </c>
      <c r="V388" s="13">
        <f t="shared" si="251"/>
        <v>2.2530423560901456</v>
      </c>
      <c r="W388" s="13" t="e">
        <f t="shared" ca="1" si="252"/>
        <v>#VALUE!</v>
      </c>
      <c r="X388" s="13">
        <f t="shared" si="253"/>
        <v>25.767805001772803</v>
      </c>
      <c r="Y388" s="13">
        <f t="shared" si="254"/>
        <v>5.076199858336234</v>
      </c>
      <c r="Z388" s="13" t="e">
        <f t="shared" ca="1" si="255"/>
        <v>#VALUE!</v>
      </c>
      <c r="AA388" s="13" t="e">
        <f t="shared" ca="1" si="256"/>
        <v>#VALUE!</v>
      </c>
      <c r="AB388" s="13" t="e">
        <f t="shared" ca="1" si="257"/>
        <v>#VALUE!</v>
      </c>
      <c r="AC388" s="13" t="e">
        <f t="shared" ca="1" si="258"/>
        <v>#VALUE!</v>
      </c>
      <c r="AD388" s="13">
        <f t="shared" si="259"/>
        <v>75.459419250488281</v>
      </c>
      <c r="AE388" s="13">
        <f t="shared" si="260"/>
        <v>18.1705701422601</v>
      </c>
      <c r="AG388">
        <f t="shared" si="233"/>
        <v>2012</v>
      </c>
      <c r="AH388">
        <f t="shared" si="234"/>
        <v>0</v>
      </c>
      <c r="AI388" s="76" t="s">
        <v>97</v>
      </c>
      <c r="AJ388" s="2">
        <f t="shared" si="235"/>
        <v>35.406494011895226</v>
      </c>
    </row>
    <row r="389" spans="1:36" x14ac:dyDescent="0.2">
      <c r="A389" s="61">
        <v>40940</v>
      </c>
      <c r="B389" s="74">
        <v>57.087364196777344</v>
      </c>
      <c r="C389" s="58">
        <v>29.301257532559202</v>
      </c>
      <c r="F389" s="2">
        <f t="shared" si="236"/>
        <v>728.96873495306795</v>
      </c>
      <c r="G389" s="2">
        <f t="shared" si="237"/>
        <v>5.8545219561910926</v>
      </c>
      <c r="H389" s="2">
        <f t="shared" si="238"/>
        <v>712.89456746074552</v>
      </c>
      <c r="I389" s="2">
        <f t="shared" si="239"/>
        <v>704.95632184009526</v>
      </c>
      <c r="J389" s="2">
        <f t="shared" si="240"/>
        <v>7.9382456206502638</v>
      </c>
      <c r="K389" s="2">
        <f t="shared" si="241"/>
        <v>13.792767576841356</v>
      </c>
      <c r="L389" s="2">
        <f t="shared" si="242"/>
        <v>28.890255042217749</v>
      </c>
      <c r="M389" s="2">
        <f t="shared" si="243"/>
        <v>-5.7401476650593626</v>
      </c>
      <c r="N389" s="2">
        <f t="shared" si="244"/>
        <v>23.150107377158388</v>
      </c>
      <c r="O389" s="2">
        <f t="shared" si="245"/>
        <v>16.704806360972519</v>
      </c>
      <c r="P389" s="2">
        <f t="shared" si="246"/>
        <v>6.4453010161858701</v>
      </c>
      <c r="Q389">
        <f t="shared" si="232"/>
        <v>44.955974587896449</v>
      </c>
      <c r="R389" s="13">
        <f t="shared" si="247"/>
        <v>0</v>
      </c>
      <c r="S389" s="13">
        <f t="shared" si="248"/>
        <v>0</v>
      </c>
      <c r="T389" s="13" t="e">
        <f t="shared" ca="1" si="249"/>
        <v>#VALUE!</v>
      </c>
      <c r="U389" s="13">
        <f t="shared" si="250"/>
        <v>6.4453010161858701</v>
      </c>
      <c r="V389" s="13">
        <f t="shared" si="251"/>
        <v>2.5387597397520447</v>
      </c>
      <c r="W389" s="13" t="e">
        <f t="shared" ca="1" si="252"/>
        <v>#VALUE!</v>
      </c>
      <c r="X389" s="13">
        <f t="shared" si="253"/>
        <v>41.541905189246613</v>
      </c>
      <c r="Y389" s="13">
        <f t="shared" si="254"/>
        <v>6.4453010161858701</v>
      </c>
      <c r="Z389" s="13" t="e">
        <f t="shared" ca="1" si="255"/>
        <v>#VALUE!</v>
      </c>
      <c r="AA389" s="13" t="e">
        <f t="shared" ca="1" si="256"/>
        <v>#VALUE!</v>
      </c>
      <c r="AB389" s="13" t="e">
        <f t="shared" ca="1" si="257"/>
        <v>#VALUE!</v>
      </c>
      <c r="AC389" s="13" t="e">
        <f t="shared" ca="1" si="258"/>
        <v>#VALUE!</v>
      </c>
      <c r="AD389" s="13">
        <f t="shared" si="259"/>
        <v>57.087364196777344</v>
      </c>
      <c r="AE389" s="13">
        <f t="shared" si="260"/>
        <v>29.301257532559202</v>
      </c>
      <c r="AG389">
        <f t="shared" si="233"/>
        <v>2012</v>
      </c>
      <c r="AH389">
        <f t="shared" si="234"/>
        <v>0</v>
      </c>
      <c r="AI389" s="76" t="s">
        <v>97</v>
      </c>
      <c r="AJ389" s="2">
        <f t="shared" si="235"/>
        <v>44.955974587896449</v>
      </c>
    </row>
    <row r="390" spans="1:36" x14ac:dyDescent="0.2">
      <c r="A390" s="61">
        <v>40969</v>
      </c>
      <c r="B390" s="74">
        <v>29.234878540039063</v>
      </c>
      <c r="C390" s="58">
        <v>50.342638791770099</v>
      </c>
      <c r="F390" s="2">
        <f t="shared" si="236"/>
        <v>731.06827394615777</v>
      </c>
      <c r="G390" s="2">
        <f t="shared" si="237"/>
        <v>3.122926433976545</v>
      </c>
      <c r="H390" s="2">
        <f t="shared" si="238"/>
        <v>703.56449299725125</v>
      </c>
      <c r="I390" s="2">
        <f t="shared" si="239"/>
        <v>696.02727281243767</v>
      </c>
      <c r="J390" s="2">
        <f t="shared" si="240"/>
        <v>7.5372201848135774</v>
      </c>
      <c r="K390" s="2">
        <f t="shared" si="241"/>
        <v>10.660146618790122</v>
      </c>
      <c r="L390" s="2">
        <f t="shared" si="242"/>
        <v>27.364952979762641</v>
      </c>
      <c r="M390" s="2">
        <f t="shared" si="243"/>
        <v>-5.4370884134356769</v>
      </c>
      <c r="N390" s="2">
        <f t="shared" si="244"/>
        <v>21.927864566326964</v>
      </c>
      <c r="O390" s="2">
        <f t="shared" si="245"/>
        <v>16.058905977153589</v>
      </c>
      <c r="P390" s="2">
        <f t="shared" si="246"/>
        <v>5.8689585891733742</v>
      </c>
      <c r="Q390">
        <f t="shared" si="232"/>
        <v>40.935986159484287</v>
      </c>
      <c r="R390" s="13">
        <f t="shared" si="247"/>
        <v>0</v>
      </c>
      <c r="S390" s="13">
        <f t="shared" si="248"/>
        <v>0</v>
      </c>
      <c r="T390" s="13" t="e">
        <f t="shared" ca="1" si="249"/>
        <v>#VALUE!</v>
      </c>
      <c r="U390" s="13">
        <f t="shared" si="250"/>
        <v>5.8689585891733742</v>
      </c>
      <c r="V390" s="13">
        <f t="shared" si="251"/>
        <v>2.4225933602594916</v>
      </c>
      <c r="W390" s="13" t="e">
        <f t="shared" ca="1" si="252"/>
        <v>#VALUE!</v>
      </c>
      <c r="X390" s="13">
        <f t="shared" si="253"/>
        <v>34.444674921431925</v>
      </c>
      <c r="Y390" s="13">
        <f t="shared" si="254"/>
        <v>5.8689585891733751</v>
      </c>
      <c r="Z390" s="13" t="e">
        <f t="shared" ca="1" si="255"/>
        <v>#VALUE!</v>
      </c>
      <c r="AA390" s="13" t="e">
        <f t="shared" ca="1" si="256"/>
        <v>#VALUE!</v>
      </c>
      <c r="AB390" s="13" t="e">
        <f t="shared" ca="1" si="257"/>
        <v>#VALUE!</v>
      </c>
      <c r="AC390" s="13" t="e">
        <f t="shared" ca="1" si="258"/>
        <v>#VALUE!</v>
      </c>
      <c r="AD390" s="13">
        <f t="shared" si="259"/>
        <v>29.234878540039063</v>
      </c>
      <c r="AE390" s="13">
        <f t="shared" si="260"/>
        <v>50.342638791770099</v>
      </c>
      <c r="AG390">
        <f t="shared" si="233"/>
        <v>2012</v>
      </c>
      <c r="AH390">
        <f t="shared" si="234"/>
        <v>0</v>
      </c>
      <c r="AI390" s="76" t="s">
        <v>97</v>
      </c>
      <c r="AJ390" s="2">
        <f t="shared" si="235"/>
        <v>40.935986159484287</v>
      </c>
    </row>
    <row r="391" spans="1:36" x14ac:dyDescent="0.2">
      <c r="A391" s="61">
        <v>41000</v>
      </c>
      <c r="B391" s="74">
        <v>2.75382399559021</v>
      </c>
      <c r="C391" s="58">
        <v>63.9230028999064</v>
      </c>
      <c r="F391" s="2">
        <f t="shared" si="236"/>
        <v>698.50372703257301</v>
      </c>
      <c r="G391" s="2">
        <f t="shared" si="237"/>
        <v>0.27736977545487207</v>
      </c>
      <c r="H391" s="2">
        <f t="shared" si="238"/>
        <v>664.99340305780572</v>
      </c>
      <c r="I391" s="2">
        <f t="shared" si="239"/>
        <v>658.95800701210112</v>
      </c>
      <c r="J391" s="2">
        <f t="shared" si="240"/>
        <v>6.0353960457046014</v>
      </c>
      <c r="K391" s="2">
        <f t="shared" si="241"/>
        <v>6.3127658211594735</v>
      </c>
      <c r="L391" s="2">
        <f t="shared" si="242"/>
        <v>22.371671798313063</v>
      </c>
      <c r="M391" s="2">
        <f t="shared" si="243"/>
        <v>-4.4449832460427894</v>
      </c>
      <c r="N391" s="2">
        <f t="shared" si="244"/>
        <v>17.926688552270274</v>
      </c>
      <c r="O391" s="2">
        <f t="shared" si="245"/>
        <v>13.802733480901653</v>
      </c>
      <c r="P391" s="2">
        <f t="shared" si="246"/>
        <v>4.1239550713686217</v>
      </c>
      <c r="Q391">
        <f t="shared" si="232"/>
        <v>28.764586622796138</v>
      </c>
      <c r="R391" s="13">
        <f t="shared" si="247"/>
        <v>0</v>
      </c>
      <c r="S391" s="13">
        <f t="shared" si="248"/>
        <v>0</v>
      </c>
      <c r="T391" s="13" t="e">
        <f t="shared" ca="1" si="249"/>
        <v>#VALUE!</v>
      </c>
      <c r="U391" s="13">
        <f t="shared" si="250"/>
        <v>4.1239550713686217</v>
      </c>
      <c r="V391" s="13">
        <f t="shared" si="251"/>
        <v>2.030752341219535</v>
      </c>
      <c r="W391" s="13" t="e">
        <f t="shared" ca="1" si="252"/>
        <v>#VALUE!</v>
      </c>
      <c r="X391" s="13">
        <f t="shared" si="253"/>
        <v>17.007005430666975</v>
      </c>
      <c r="Y391" s="13">
        <f t="shared" si="254"/>
        <v>4.1239550713686226</v>
      </c>
      <c r="Z391" s="13" t="e">
        <f t="shared" ca="1" si="255"/>
        <v>#VALUE!</v>
      </c>
      <c r="AA391" s="13" t="e">
        <f t="shared" ca="1" si="256"/>
        <v>#VALUE!</v>
      </c>
      <c r="AB391" s="13" t="e">
        <f t="shared" ca="1" si="257"/>
        <v>#VALUE!</v>
      </c>
      <c r="AC391" s="13" t="e">
        <f t="shared" ca="1" si="258"/>
        <v>#VALUE!</v>
      </c>
      <c r="AD391" s="13">
        <f t="shared" si="259"/>
        <v>2.75382399559021</v>
      </c>
      <c r="AE391" s="13">
        <f t="shared" si="260"/>
        <v>63.9230028999064</v>
      </c>
      <c r="AG391">
        <f t="shared" si="233"/>
        <v>2012</v>
      </c>
      <c r="AH391">
        <f t="shared" si="234"/>
        <v>0</v>
      </c>
      <c r="AI391" s="76" t="s">
        <v>97</v>
      </c>
      <c r="AJ391" s="2">
        <f t="shared" si="235"/>
        <v>28.764586622796138</v>
      </c>
    </row>
    <row r="392" spans="1:36" x14ac:dyDescent="0.2">
      <c r="A392" s="61">
        <v>41030</v>
      </c>
      <c r="B392" s="74">
        <v>7.232964038848877</v>
      </c>
      <c r="C392" s="58">
        <v>42.112387985681401</v>
      </c>
      <c r="F392" s="2">
        <f t="shared" si="236"/>
        <v>665.53378884798906</v>
      </c>
      <c r="G392" s="2">
        <f t="shared" si="237"/>
        <v>0.65718220296093932</v>
      </c>
      <c r="H392" s="2">
        <f t="shared" si="238"/>
        <v>644.1724980857332</v>
      </c>
      <c r="I392" s="2">
        <f t="shared" si="239"/>
        <v>638.84946558605134</v>
      </c>
      <c r="J392" s="2">
        <f t="shared" si="240"/>
        <v>5.3230324996818581</v>
      </c>
      <c r="K392" s="2">
        <f t="shared" si="241"/>
        <v>5.9802147026427974</v>
      </c>
      <c r="L392" s="2">
        <f t="shared" si="242"/>
        <v>19.782948183544448</v>
      </c>
      <c r="M392" s="2">
        <f t="shared" si="243"/>
        <v>-3.9306348683256851</v>
      </c>
      <c r="N392" s="2">
        <f t="shared" si="244"/>
        <v>15.852313315218764</v>
      </c>
      <c r="O392" s="2">
        <f t="shared" si="245"/>
        <v>12.539351238511172</v>
      </c>
      <c r="P392" s="2">
        <f t="shared" si="246"/>
        <v>3.312962076707592</v>
      </c>
      <c r="Q392">
        <f t="shared" si="232"/>
        <v>23.107910485035458</v>
      </c>
      <c r="R392" s="13">
        <f t="shared" si="247"/>
        <v>0</v>
      </c>
      <c r="S392" s="13">
        <f t="shared" si="248"/>
        <v>0</v>
      </c>
      <c r="T392" s="13" t="e">
        <f t="shared" ca="1" si="249"/>
        <v>#VALUE!</v>
      </c>
      <c r="U392" s="13">
        <f t="shared" si="250"/>
        <v>3.312962076707592</v>
      </c>
      <c r="V392" s="13">
        <f t="shared" si="251"/>
        <v>1.820154410127776</v>
      </c>
      <c r="W392" s="13" t="e">
        <f t="shared" ca="1" si="252"/>
        <v>#VALUE!</v>
      </c>
      <c r="X392" s="13">
        <f t="shared" si="253"/>
        <v>10.975717721702681</v>
      </c>
      <c r="Y392" s="13">
        <f t="shared" si="254"/>
        <v>3.3129620767075925</v>
      </c>
      <c r="Z392" s="13" t="e">
        <f t="shared" ca="1" si="255"/>
        <v>#VALUE!</v>
      </c>
      <c r="AA392" s="13" t="e">
        <f t="shared" ca="1" si="256"/>
        <v>#VALUE!</v>
      </c>
      <c r="AB392" s="13" t="e">
        <f t="shared" ca="1" si="257"/>
        <v>#VALUE!</v>
      </c>
      <c r="AC392" s="13" t="e">
        <f t="shared" ca="1" si="258"/>
        <v>#VALUE!</v>
      </c>
      <c r="AD392" s="13">
        <f t="shared" si="259"/>
        <v>7.232964038848877</v>
      </c>
      <c r="AE392" s="13">
        <f t="shared" si="260"/>
        <v>42.112387985681401</v>
      </c>
      <c r="AG392">
        <f t="shared" si="233"/>
        <v>2012</v>
      </c>
      <c r="AH392">
        <f t="shared" si="234"/>
        <v>0</v>
      </c>
      <c r="AI392" s="76" t="s">
        <v>97</v>
      </c>
      <c r="AJ392" s="2">
        <f t="shared" si="235"/>
        <v>23.107910485035458</v>
      </c>
    </row>
    <row r="393" spans="1:36" x14ac:dyDescent="0.2">
      <c r="A393" s="61">
        <v>41061</v>
      </c>
      <c r="B393" s="74">
        <v>3.132087230682373</v>
      </c>
      <c r="C393" s="58">
        <v>19.804913364307101</v>
      </c>
      <c r="F393" s="2">
        <f t="shared" si="236"/>
        <v>641.71553908845738</v>
      </c>
      <c r="G393" s="2">
        <f t="shared" si="237"/>
        <v>0.2660137282763344</v>
      </c>
      <c r="H393" s="2">
        <f t="shared" si="238"/>
        <v>631.89871392403904</v>
      </c>
      <c r="I393" s="2">
        <f t="shared" si="239"/>
        <v>626.96537650216828</v>
      </c>
      <c r="J393" s="2">
        <f t="shared" si="240"/>
        <v>4.9333374218707604</v>
      </c>
      <c r="K393" s="2">
        <f t="shared" si="241"/>
        <v>5.1993511501470948</v>
      </c>
      <c r="L393" s="2">
        <f t="shared" si="242"/>
        <v>17.738702388658268</v>
      </c>
      <c r="M393" s="2">
        <f t="shared" si="243"/>
        <v>-3.5244677123356856</v>
      </c>
      <c r="N393" s="2">
        <f t="shared" si="244"/>
        <v>14.214234676322583</v>
      </c>
      <c r="O393" s="2">
        <f t="shared" si="245"/>
        <v>11.49178569716425</v>
      </c>
      <c r="P393" s="2">
        <f t="shared" si="246"/>
        <v>2.7224489791583331</v>
      </c>
      <c r="Q393">
        <f t="shared" si="232"/>
        <v>18.989081629629375</v>
      </c>
      <c r="R393" s="13">
        <f t="shared" si="247"/>
        <v>0</v>
      </c>
      <c r="S393" s="13">
        <f t="shared" si="248"/>
        <v>0</v>
      </c>
      <c r="T393" s="13" t="e">
        <f t="shared" ca="1" si="249"/>
        <v>#VALUE!</v>
      </c>
      <c r="U393" s="13">
        <f t="shared" si="250"/>
        <v>2.7224489791583331</v>
      </c>
      <c r="V393" s="13">
        <f t="shared" si="251"/>
        <v>1.6499845390664523</v>
      </c>
      <c r="W393" s="13" t="e">
        <f t="shared" ca="1" si="252"/>
        <v>#VALUE!</v>
      </c>
      <c r="X393" s="13">
        <f t="shared" si="253"/>
        <v>7.41172844412025</v>
      </c>
      <c r="Y393" s="13">
        <f t="shared" si="254"/>
        <v>2.7224489791583331</v>
      </c>
      <c r="Z393" s="13" t="e">
        <f t="shared" ca="1" si="255"/>
        <v>#VALUE!</v>
      </c>
      <c r="AA393" s="13" t="e">
        <f t="shared" ca="1" si="256"/>
        <v>#VALUE!</v>
      </c>
      <c r="AB393" s="13" t="e">
        <f t="shared" ca="1" si="257"/>
        <v>#VALUE!</v>
      </c>
      <c r="AC393" s="13" t="e">
        <f t="shared" ca="1" si="258"/>
        <v>#VALUE!</v>
      </c>
      <c r="AD393" s="13">
        <f t="shared" si="259"/>
        <v>3.132087230682373</v>
      </c>
      <c r="AE393" s="13">
        <f t="shared" si="260"/>
        <v>19.804913364307101</v>
      </c>
      <c r="AG393">
        <f t="shared" si="233"/>
        <v>2012</v>
      </c>
      <c r="AH393">
        <f t="shared" si="234"/>
        <v>0</v>
      </c>
      <c r="AI393" s="76" t="s">
        <v>97</v>
      </c>
      <c r="AJ393" s="2">
        <f t="shared" si="235"/>
        <v>18.989081629629375</v>
      </c>
    </row>
    <row r="394" spans="1:36" x14ac:dyDescent="0.2">
      <c r="A394" s="61">
        <v>41091</v>
      </c>
      <c r="B394" s="74">
        <v>0</v>
      </c>
      <c r="C394" s="58">
        <v>20.726248915428901</v>
      </c>
      <c r="F394" s="2">
        <f t="shared" si="236"/>
        <v>626.96537650216828</v>
      </c>
      <c r="G394" s="2">
        <f t="shared" si="237"/>
        <v>0</v>
      </c>
      <c r="H394" s="2">
        <f t="shared" si="238"/>
        <v>616.89218422899364</v>
      </c>
      <c r="I394" s="2">
        <f t="shared" si="239"/>
        <v>612.40620107411041</v>
      </c>
      <c r="J394" s="2">
        <f t="shared" si="240"/>
        <v>4.485983154883229</v>
      </c>
      <c r="K394" s="2">
        <f t="shared" si="241"/>
        <v>4.485983154883229</v>
      </c>
      <c r="L394" s="2">
        <f t="shared" si="242"/>
        <v>15.977768852047479</v>
      </c>
      <c r="M394" s="2">
        <f t="shared" si="243"/>
        <v>-3.174591308900335</v>
      </c>
      <c r="N394" s="2">
        <f t="shared" si="244"/>
        <v>12.803177543147145</v>
      </c>
      <c r="O394" s="2">
        <f t="shared" si="245"/>
        <v>10.551608851599326</v>
      </c>
      <c r="P394" s="2">
        <f t="shared" si="246"/>
        <v>2.2515686915478188</v>
      </c>
      <c r="Q394">
        <f t="shared" si="232"/>
        <v>15.704691623546037</v>
      </c>
      <c r="R394" s="13">
        <f t="shared" si="247"/>
        <v>0</v>
      </c>
      <c r="S394" s="13">
        <f t="shared" si="248"/>
        <v>0</v>
      </c>
      <c r="T394" s="13" t="e">
        <f t="shared" ca="1" si="249"/>
        <v>#VALUE!</v>
      </c>
      <c r="U394" s="13">
        <f t="shared" si="250"/>
        <v>2.2515686915478188</v>
      </c>
      <c r="V394" s="13">
        <f t="shared" si="251"/>
        <v>1.500522806073876</v>
      </c>
      <c r="W394" s="13" t="e">
        <f t="shared" ca="1" si="252"/>
        <v>#VALUE!</v>
      </c>
      <c r="X394" s="13">
        <f t="shared" si="253"/>
        <v>5.0695615727583565</v>
      </c>
      <c r="Y394" s="13">
        <f t="shared" si="254"/>
        <v>2.2515686915478188</v>
      </c>
      <c r="Z394" s="13" t="e">
        <f t="shared" ca="1" si="255"/>
        <v>#VALUE!</v>
      </c>
      <c r="AA394" s="13" t="e">
        <f t="shared" ca="1" si="256"/>
        <v>#VALUE!</v>
      </c>
      <c r="AB394" s="13" t="e">
        <f t="shared" ca="1" si="257"/>
        <v>#VALUE!</v>
      </c>
      <c r="AC394" s="13" t="e">
        <f t="shared" ca="1" si="258"/>
        <v>#VALUE!</v>
      </c>
      <c r="AD394" s="13">
        <f t="shared" si="259"/>
        <v>0</v>
      </c>
      <c r="AE394" s="13">
        <f t="shared" si="260"/>
        <v>20.726248915428901</v>
      </c>
      <c r="AG394">
        <f t="shared" si="233"/>
        <v>2012</v>
      </c>
      <c r="AH394">
        <f t="shared" si="234"/>
        <v>0</v>
      </c>
      <c r="AI394" s="76" t="s">
        <v>97</v>
      </c>
      <c r="AJ394" s="2">
        <f t="shared" si="235"/>
        <v>15.704691623546037</v>
      </c>
    </row>
    <row r="395" spans="1:36" x14ac:dyDescent="0.2">
      <c r="A395" s="61">
        <v>41122</v>
      </c>
      <c r="B395" s="74">
        <v>0</v>
      </c>
      <c r="C395" s="58">
        <v>18.3681263451764</v>
      </c>
      <c r="F395" s="2">
        <f t="shared" si="236"/>
        <v>612.40620107411041</v>
      </c>
      <c r="G395" s="2">
        <f t="shared" si="237"/>
        <v>0</v>
      </c>
      <c r="H395" s="2">
        <f t="shared" si="238"/>
        <v>603.64643798119744</v>
      </c>
      <c r="I395" s="2">
        <f t="shared" si="239"/>
        <v>599.52975293611701</v>
      </c>
      <c r="J395" s="2">
        <f t="shared" si="240"/>
        <v>4.1166850450804304</v>
      </c>
      <c r="K395" s="2">
        <f t="shared" si="241"/>
        <v>4.1166850450804304</v>
      </c>
      <c r="L395" s="2">
        <f t="shared" si="242"/>
        <v>14.668293896679756</v>
      </c>
      <c r="M395" s="2">
        <f t="shared" si="243"/>
        <v>-2.9144143185441176</v>
      </c>
      <c r="N395" s="2">
        <f t="shared" si="244"/>
        <v>11.753879578135638</v>
      </c>
      <c r="O395" s="2">
        <f t="shared" si="245"/>
        <v>9.8284967842077791</v>
      </c>
      <c r="P395" s="2">
        <f t="shared" si="246"/>
        <v>1.9253827939278603</v>
      </c>
      <c r="Q395">
        <f t="shared" si="232"/>
        <v>13.429544987646825</v>
      </c>
      <c r="R395" s="13">
        <f t="shared" si="247"/>
        <v>0</v>
      </c>
      <c r="S395" s="13">
        <f t="shared" si="248"/>
        <v>0</v>
      </c>
      <c r="T395" s="13" t="e">
        <f t="shared" ca="1" si="249"/>
        <v>#VALUE!</v>
      </c>
      <c r="U395" s="13">
        <f t="shared" si="250"/>
        <v>1.9253827939278603</v>
      </c>
      <c r="V395" s="13">
        <f t="shared" si="251"/>
        <v>1.3875816350499384</v>
      </c>
      <c r="W395" s="13" t="e">
        <f t="shared" ca="1" si="252"/>
        <v>#VALUE!</v>
      </c>
      <c r="X395" s="13">
        <f t="shared" si="253"/>
        <v>3.7070989031534531</v>
      </c>
      <c r="Y395" s="13">
        <f t="shared" si="254"/>
        <v>1.9253827939278603</v>
      </c>
      <c r="Z395" s="13" t="e">
        <f t="shared" ca="1" si="255"/>
        <v>#VALUE!</v>
      </c>
      <c r="AA395" s="13" t="e">
        <f t="shared" ca="1" si="256"/>
        <v>#VALUE!</v>
      </c>
      <c r="AB395" s="13" t="e">
        <f t="shared" ca="1" si="257"/>
        <v>#VALUE!</v>
      </c>
      <c r="AC395" s="13" t="e">
        <f t="shared" ca="1" si="258"/>
        <v>#VALUE!</v>
      </c>
      <c r="AD395" s="13">
        <f t="shared" si="259"/>
        <v>0</v>
      </c>
      <c r="AE395" s="13">
        <f t="shared" si="260"/>
        <v>18.3681263451764</v>
      </c>
      <c r="AG395">
        <f t="shared" si="233"/>
        <v>2012</v>
      </c>
      <c r="AH395">
        <f t="shared" si="234"/>
        <v>0</v>
      </c>
      <c r="AI395" s="76" t="s">
        <v>97</v>
      </c>
      <c r="AJ395" s="2">
        <f t="shared" si="235"/>
        <v>13.429544987646825</v>
      </c>
    </row>
    <row r="396" spans="1:36" x14ac:dyDescent="0.2">
      <c r="A396" s="61">
        <v>41153</v>
      </c>
      <c r="B396" s="74">
        <v>1.4114502668380737</v>
      </c>
      <c r="C396" s="58">
        <v>13.922559285405001</v>
      </c>
      <c r="F396" s="2">
        <f t="shared" si="236"/>
        <v>600.83587156088095</v>
      </c>
      <c r="G396" s="2">
        <f t="shared" si="237"/>
        <v>0.10533164207413392</v>
      </c>
      <c r="H396" s="2">
        <f t="shared" si="238"/>
        <v>594.29237458201999</v>
      </c>
      <c r="I396" s="2">
        <f t="shared" si="239"/>
        <v>590.42258179357862</v>
      </c>
      <c r="J396" s="2">
        <f t="shared" si="240"/>
        <v>3.869792788441373</v>
      </c>
      <c r="K396" s="2">
        <f t="shared" si="241"/>
        <v>3.9751244305155069</v>
      </c>
      <c r="L396" s="2">
        <f t="shared" si="242"/>
        <v>13.803621214723286</v>
      </c>
      <c r="M396" s="2">
        <f t="shared" si="243"/>
        <v>-2.7426142126218944</v>
      </c>
      <c r="N396" s="2">
        <f t="shared" si="244"/>
        <v>11.061007002101391</v>
      </c>
      <c r="O396" s="2">
        <f t="shared" si="245"/>
        <v>9.3393050299224996</v>
      </c>
      <c r="P396" s="2">
        <f t="shared" si="246"/>
        <v>1.7217019721788918</v>
      </c>
      <c r="Q396">
        <f t="shared" si="232"/>
        <v>12.008871255947771</v>
      </c>
      <c r="R396" s="13">
        <f t="shared" si="247"/>
        <v>0</v>
      </c>
      <c r="S396" s="13">
        <f t="shared" si="248"/>
        <v>0</v>
      </c>
      <c r="T396" s="13" t="e">
        <f t="shared" ca="1" si="249"/>
        <v>#VALUE!</v>
      </c>
      <c r="U396" s="13">
        <f t="shared" si="250"/>
        <v>1.7217019721788918</v>
      </c>
      <c r="V396" s="13">
        <f t="shared" si="251"/>
        <v>1.3121364152323842</v>
      </c>
      <c r="W396" s="13" t="e">
        <f t="shared" ca="1" si="252"/>
        <v>#VALUE!</v>
      </c>
      <c r="X396" s="13">
        <f t="shared" si="253"/>
        <v>2.9642576810046855</v>
      </c>
      <c r="Y396" s="13">
        <f t="shared" si="254"/>
        <v>1.7217019721788918</v>
      </c>
      <c r="Z396" s="13" t="e">
        <f t="shared" ca="1" si="255"/>
        <v>#VALUE!</v>
      </c>
      <c r="AA396" s="13" t="e">
        <f t="shared" ca="1" si="256"/>
        <v>#VALUE!</v>
      </c>
      <c r="AB396" s="13" t="e">
        <f t="shared" ca="1" si="257"/>
        <v>#VALUE!</v>
      </c>
      <c r="AC396" s="13" t="e">
        <f t="shared" ca="1" si="258"/>
        <v>#VALUE!</v>
      </c>
      <c r="AD396" s="13">
        <f t="shared" si="259"/>
        <v>1.4114502668380737</v>
      </c>
      <c r="AE396" s="13">
        <f t="shared" si="260"/>
        <v>13.922559285405001</v>
      </c>
      <c r="AG396">
        <f t="shared" si="233"/>
        <v>2012</v>
      </c>
      <c r="AH396">
        <f t="shared" si="234"/>
        <v>0</v>
      </c>
      <c r="AI396" s="76" t="s">
        <v>97</v>
      </c>
      <c r="AJ396" s="2">
        <f t="shared" si="235"/>
        <v>12.008871255947771</v>
      </c>
    </row>
    <row r="397" spans="1:36" x14ac:dyDescent="0.2">
      <c r="A397" s="61">
        <v>41183</v>
      </c>
      <c r="B397" s="74">
        <v>12.628334999084473</v>
      </c>
      <c r="C397" s="58">
        <v>11.166592905109599</v>
      </c>
      <c r="F397" s="2">
        <f t="shared" si="236"/>
        <v>602.12071170344927</v>
      </c>
      <c r="G397" s="2">
        <f t="shared" si="237"/>
        <v>0.93020508921381406</v>
      </c>
      <c r="H397" s="2">
        <f t="shared" si="238"/>
        <v>596.85824203168409</v>
      </c>
      <c r="I397" s="2">
        <f t="shared" si="239"/>
        <v>592.92184755863525</v>
      </c>
      <c r="J397" s="2">
        <f t="shared" si="240"/>
        <v>3.9363944730488356</v>
      </c>
      <c r="K397" s="2">
        <f t="shared" si="241"/>
        <v>4.8665995622626497</v>
      </c>
      <c r="L397" s="2">
        <f t="shared" si="242"/>
        <v>14.205904592185149</v>
      </c>
      <c r="M397" s="2">
        <f t="shared" si="243"/>
        <v>-2.8225431016696199</v>
      </c>
      <c r="N397" s="2">
        <f t="shared" si="244"/>
        <v>11.383361490515529</v>
      </c>
      <c r="O397" s="2">
        <f t="shared" si="245"/>
        <v>9.5680796640780201</v>
      </c>
      <c r="P397" s="2">
        <f t="shared" si="246"/>
        <v>1.8152818264375086</v>
      </c>
      <c r="Q397">
        <f t="shared" si="232"/>
        <v>12.661590739401623</v>
      </c>
      <c r="R397" s="13">
        <f t="shared" si="247"/>
        <v>0</v>
      </c>
      <c r="S397" s="13">
        <f t="shared" si="248"/>
        <v>0</v>
      </c>
      <c r="T397" s="13" t="e">
        <f t="shared" ca="1" si="249"/>
        <v>#VALUE!</v>
      </c>
      <c r="U397" s="13">
        <f t="shared" si="250"/>
        <v>1.8152818264375086</v>
      </c>
      <c r="V397" s="13">
        <f t="shared" si="251"/>
        <v>1.3473239500719596</v>
      </c>
      <c r="W397" s="13" t="e">
        <f t="shared" ca="1" si="252"/>
        <v>#VALUE!</v>
      </c>
      <c r="X397" s="13">
        <f t="shared" si="253"/>
        <v>3.2952481093942971</v>
      </c>
      <c r="Y397" s="13">
        <f t="shared" si="254"/>
        <v>1.8152818264375084</v>
      </c>
      <c r="Z397" s="13" t="e">
        <f t="shared" ca="1" si="255"/>
        <v>#VALUE!</v>
      </c>
      <c r="AA397" s="13" t="e">
        <f t="shared" ca="1" si="256"/>
        <v>#VALUE!</v>
      </c>
      <c r="AB397" s="13" t="e">
        <f t="shared" ca="1" si="257"/>
        <v>#VALUE!</v>
      </c>
      <c r="AC397" s="13" t="e">
        <f t="shared" ca="1" si="258"/>
        <v>#VALUE!</v>
      </c>
      <c r="AD397" s="13">
        <f t="shared" si="259"/>
        <v>12.628334999084473</v>
      </c>
      <c r="AE397" s="13">
        <f t="shared" si="260"/>
        <v>11.166592905109599</v>
      </c>
      <c r="AG397">
        <f t="shared" si="233"/>
        <v>2012</v>
      </c>
      <c r="AH397">
        <f t="shared" si="234"/>
        <v>1</v>
      </c>
      <c r="AI397" s="76" t="s">
        <v>97</v>
      </c>
      <c r="AJ397" s="2">
        <f t="shared" si="235"/>
        <v>12.661590739401623</v>
      </c>
    </row>
    <row r="398" spans="1:36" x14ac:dyDescent="0.2">
      <c r="A398" s="61">
        <v>41214</v>
      </c>
      <c r="B398" s="74">
        <v>29.286027908325195</v>
      </c>
      <c r="C398" s="58">
        <v>17.785921509445199</v>
      </c>
      <c r="F398" s="2">
        <f t="shared" si="236"/>
        <v>619.97599646566186</v>
      </c>
      <c r="G398" s="2">
        <f t="shared" si="237"/>
        <v>2.2318790012985801</v>
      </c>
      <c r="H398" s="2">
        <f t="shared" si="238"/>
        <v>611.40435192278187</v>
      </c>
      <c r="I398" s="2">
        <f t="shared" si="239"/>
        <v>607.07422151181026</v>
      </c>
      <c r="J398" s="2">
        <f t="shared" si="240"/>
        <v>4.3301304109716057</v>
      </c>
      <c r="K398" s="2">
        <f t="shared" si="241"/>
        <v>6.5620094122701857</v>
      </c>
      <c r="L398" s="2">
        <f t="shared" si="242"/>
        <v>16.130089076348206</v>
      </c>
      <c r="M398" s="2">
        <f t="shared" si="243"/>
        <v>-3.2048555131651795</v>
      </c>
      <c r="N398" s="2">
        <f t="shared" si="244"/>
        <v>12.925233563183026</v>
      </c>
      <c r="O398" s="2">
        <f t="shared" si="245"/>
        <v>10.63437134032721</v>
      </c>
      <c r="P398" s="2">
        <f t="shared" si="246"/>
        <v>2.2908622228558153</v>
      </c>
      <c r="Q398">
        <f t="shared" si="232"/>
        <v>15.978764004419313</v>
      </c>
      <c r="R398" s="13">
        <f t="shared" si="247"/>
        <v>0</v>
      </c>
      <c r="S398" s="13">
        <f t="shared" si="248"/>
        <v>0</v>
      </c>
      <c r="T398" s="13" t="e">
        <f t="shared" ca="1" si="249"/>
        <v>#VALUE!</v>
      </c>
      <c r="U398" s="13">
        <f t="shared" si="250"/>
        <v>2.2908622228558153</v>
      </c>
      <c r="V398" s="13">
        <f t="shared" si="251"/>
        <v>1.5135594546815183</v>
      </c>
      <c r="W398" s="13" t="e">
        <f t="shared" ca="1" si="252"/>
        <v>#VALUE!</v>
      </c>
      <c r="X398" s="13">
        <f t="shared" si="253"/>
        <v>5.2480497241078874</v>
      </c>
      <c r="Y398" s="13">
        <f t="shared" si="254"/>
        <v>2.2908622228558149</v>
      </c>
      <c r="Z398" s="13" t="e">
        <f t="shared" ca="1" si="255"/>
        <v>#VALUE!</v>
      </c>
      <c r="AA398" s="13" t="e">
        <f t="shared" ca="1" si="256"/>
        <v>#VALUE!</v>
      </c>
      <c r="AB398" s="13" t="e">
        <f t="shared" ca="1" si="257"/>
        <v>#VALUE!</v>
      </c>
      <c r="AC398" s="13" t="e">
        <f t="shared" ca="1" si="258"/>
        <v>#VALUE!</v>
      </c>
      <c r="AD398" s="13">
        <f t="shared" si="259"/>
        <v>29.286027908325195</v>
      </c>
      <c r="AE398" s="13">
        <f t="shared" si="260"/>
        <v>17.785921509445199</v>
      </c>
      <c r="AG398">
        <f t="shared" si="233"/>
        <v>2012</v>
      </c>
      <c r="AH398">
        <f t="shared" si="234"/>
        <v>1</v>
      </c>
      <c r="AI398" s="76" t="s">
        <v>97</v>
      </c>
      <c r="AJ398" s="2">
        <f t="shared" si="235"/>
        <v>15.978764004419313</v>
      </c>
    </row>
    <row r="399" spans="1:36" x14ac:dyDescent="0.2">
      <c r="A399" s="61">
        <v>41244</v>
      </c>
      <c r="B399" s="74">
        <v>48.141426086425781</v>
      </c>
      <c r="C399" s="58">
        <v>10.910185320195801</v>
      </c>
      <c r="F399" s="2">
        <f t="shared" si="236"/>
        <v>651.26541254156177</v>
      </c>
      <c r="G399" s="2">
        <f t="shared" si="237"/>
        <v>3.9502350566742734</v>
      </c>
      <c r="H399" s="2">
        <f t="shared" si="238"/>
        <v>645.77512575232458</v>
      </c>
      <c r="I399" s="2">
        <f t="shared" si="239"/>
        <v>640.39958390652214</v>
      </c>
      <c r="J399" s="2">
        <f t="shared" si="240"/>
        <v>5.3755418458024451</v>
      </c>
      <c r="K399" s="2">
        <f t="shared" si="241"/>
        <v>9.3257769024767185</v>
      </c>
      <c r="L399" s="2">
        <f t="shared" si="242"/>
        <v>19.960148242803928</v>
      </c>
      <c r="M399" s="2">
        <f t="shared" si="243"/>
        <v>-3.9658423978168682</v>
      </c>
      <c r="N399" s="2">
        <f t="shared" si="244"/>
        <v>15.994305844987061</v>
      </c>
      <c r="O399" s="2">
        <f t="shared" si="245"/>
        <v>12.628029692865827</v>
      </c>
      <c r="P399" s="2">
        <f t="shared" si="246"/>
        <v>3.3662761521212343</v>
      </c>
      <c r="Q399">
        <f t="shared" si="232"/>
        <v>23.47977616104561</v>
      </c>
      <c r="R399" s="13">
        <f t="shared" si="247"/>
        <v>0</v>
      </c>
      <c r="S399" s="13">
        <f t="shared" si="248"/>
        <v>0</v>
      </c>
      <c r="T399" s="13" t="e">
        <f t="shared" ca="1" si="249"/>
        <v>#VALUE!</v>
      </c>
      <c r="U399" s="13">
        <f t="shared" si="250"/>
        <v>3.3662761521212343</v>
      </c>
      <c r="V399" s="13">
        <f t="shared" si="251"/>
        <v>1.8347414401275277</v>
      </c>
      <c r="W399" s="13" t="e">
        <f t="shared" ca="1" si="252"/>
        <v>#VALUE!</v>
      </c>
      <c r="X399" s="13">
        <f t="shared" si="253"/>
        <v>11.331815132340143</v>
      </c>
      <c r="Y399" s="13">
        <f t="shared" si="254"/>
        <v>3.3662761521212343</v>
      </c>
      <c r="Z399" s="13" t="e">
        <f t="shared" ca="1" si="255"/>
        <v>#VALUE!</v>
      </c>
      <c r="AA399" s="13" t="e">
        <f t="shared" ca="1" si="256"/>
        <v>#VALUE!</v>
      </c>
      <c r="AB399" s="13" t="e">
        <f t="shared" ca="1" si="257"/>
        <v>#VALUE!</v>
      </c>
      <c r="AC399" s="13" t="e">
        <f t="shared" ca="1" si="258"/>
        <v>#VALUE!</v>
      </c>
      <c r="AD399" s="13">
        <f t="shared" si="259"/>
        <v>48.141426086425781</v>
      </c>
      <c r="AE399" s="13">
        <f t="shared" si="260"/>
        <v>10.910185320195801</v>
      </c>
      <c r="AG399">
        <f t="shared" si="233"/>
        <v>2012</v>
      </c>
      <c r="AH399">
        <f t="shared" si="234"/>
        <v>1</v>
      </c>
      <c r="AI399" s="76" t="s">
        <v>97</v>
      </c>
      <c r="AJ399" s="2">
        <f t="shared" si="235"/>
        <v>23.47977616104561</v>
      </c>
    </row>
    <row r="400" spans="1:36" x14ac:dyDescent="0.2">
      <c r="A400" s="61">
        <v>41275</v>
      </c>
      <c r="B400" s="74">
        <v>67.563247680664063</v>
      </c>
      <c r="C400" s="58">
        <v>18.1705701422601</v>
      </c>
      <c r="F400" s="2">
        <f t="shared" si="236"/>
        <v>701.65410405122418</v>
      </c>
      <c r="G400" s="2">
        <f t="shared" si="237"/>
        <v>6.3087275359620207</v>
      </c>
      <c r="H400" s="2">
        <f t="shared" si="238"/>
        <v>691.9561411003848</v>
      </c>
      <c r="I400" s="2">
        <f t="shared" si="239"/>
        <v>684.89686886895947</v>
      </c>
      <c r="J400" s="2">
        <f t="shared" si="240"/>
        <v>7.0592722314253251</v>
      </c>
      <c r="K400" s="2">
        <f t="shared" si="241"/>
        <v>13.367999767387346</v>
      </c>
      <c r="L400" s="2">
        <f t="shared" si="242"/>
        <v>25.996029460253173</v>
      </c>
      <c r="M400" s="2">
        <f t="shared" si="243"/>
        <v>-5.165099705386047</v>
      </c>
      <c r="N400" s="2">
        <f t="shared" si="244"/>
        <v>20.830929754867125</v>
      </c>
      <c r="O400" s="2">
        <f t="shared" si="245"/>
        <v>15.462593206368124</v>
      </c>
      <c r="P400" s="2">
        <f t="shared" si="246"/>
        <v>5.3683365484990002</v>
      </c>
      <c r="Q400">
        <f t="shared" si="232"/>
        <v>37.444147425780521</v>
      </c>
      <c r="R400" s="13">
        <f t="shared" si="247"/>
        <v>0</v>
      </c>
      <c r="S400" s="13">
        <f t="shared" si="248"/>
        <v>0</v>
      </c>
      <c r="T400" s="13" t="e">
        <f t="shared" ca="1" si="249"/>
        <v>#VALUE!</v>
      </c>
      <c r="U400" s="13">
        <f t="shared" si="250"/>
        <v>5.3683365484990002</v>
      </c>
      <c r="V400" s="13">
        <f t="shared" si="251"/>
        <v>2.3169671012983764</v>
      </c>
      <c r="W400" s="13" t="e">
        <f t="shared" ca="1" si="252"/>
        <v>#VALUE!</v>
      </c>
      <c r="X400" s="13">
        <f t="shared" si="253"/>
        <v>28.819037297950157</v>
      </c>
      <c r="Y400" s="13">
        <f t="shared" si="254"/>
        <v>5.3683365484990002</v>
      </c>
      <c r="Z400" s="13" t="e">
        <f t="shared" ca="1" si="255"/>
        <v>#VALUE!</v>
      </c>
      <c r="AA400" s="13" t="e">
        <f t="shared" ca="1" si="256"/>
        <v>#VALUE!</v>
      </c>
      <c r="AB400" s="13" t="e">
        <f t="shared" ca="1" si="257"/>
        <v>#VALUE!</v>
      </c>
      <c r="AC400" s="13" t="e">
        <f t="shared" ca="1" si="258"/>
        <v>#VALUE!</v>
      </c>
      <c r="AD400" s="13">
        <f t="shared" si="259"/>
        <v>67.563247680664063</v>
      </c>
      <c r="AE400" s="13">
        <f t="shared" si="260"/>
        <v>18.1705701422601</v>
      </c>
      <c r="AG400">
        <f t="shared" si="233"/>
        <v>2013</v>
      </c>
      <c r="AH400">
        <f t="shared" si="234"/>
        <v>0</v>
      </c>
      <c r="AI400" s="76" t="s">
        <v>97</v>
      </c>
      <c r="AJ400" s="2">
        <f t="shared" si="235"/>
        <v>37.444147425780521</v>
      </c>
    </row>
    <row r="401" spans="1:36" x14ac:dyDescent="0.2">
      <c r="A401" s="61">
        <v>41306</v>
      </c>
      <c r="B401" s="74">
        <v>28.941513061523438</v>
      </c>
      <c r="C401" s="58">
        <v>29.301257532559202</v>
      </c>
      <c r="F401" s="2">
        <f t="shared" si="236"/>
        <v>710.91749064243868</v>
      </c>
      <c r="G401" s="2">
        <f t="shared" si="237"/>
        <v>2.9208912880442313</v>
      </c>
      <c r="H401" s="2">
        <f t="shared" si="238"/>
        <v>695.1658662614899</v>
      </c>
      <c r="I401" s="2">
        <f t="shared" si="239"/>
        <v>687.97673531400869</v>
      </c>
      <c r="J401" s="2">
        <f t="shared" si="240"/>
        <v>7.1891309474812033</v>
      </c>
      <c r="K401" s="2">
        <f t="shared" si="241"/>
        <v>10.110022235525435</v>
      </c>
      <c r="L401" s="2">
        <f t="shared" si="242"/>
        <v>25.572615441893561</v>
      </c>
      <c r="M401" s="2">
        <f t="shared" si="243"/>
        <v>-5.080972411068684</v>
      </c>
      <c r="N401" s="2">
        <f t="shared" si="244"/>
        <v>20.491643030824878</v>
      </c>
      <c r="O401" s="2">
        <f t="shared" si="245"/>
        <v>15.274860042037494</v>
      </c>
      <c r="P401" s="2">
        <f t="shared" si="246"/>
        <v>5.2167829887873847</v>
      </c>
      <c r="Q401">
        <f t="shared" si="232"/>
        <v>36.387061346792002</v>
      </c>
      <c r="R401" s="13">
        <f t="shared" si="247"/>
        <v>0</v>
      </c>
      <c r="S401" s="13">
        <f t="shared" si="248"/>
        <v>0</v>
      </c>
      <c r="T401" s="13" t="e">
        <f t="shared" ca="1" si="249"/>
        <v>#VALUE!</v>
      </c>
      <c r="U401" s="13">
        <f t="shared" si="250"/>
        <v>5.2167829887873847</v>
      </c>
      <c r="V401" s="13">
        <f t="shared" si="251"/>
        <v>2.2840277994777964</v>
      </c>
      <c r="W401" s="13" t="e">
        <f t="shared" ca="1" si="252"/>
        <v>#VALUE!</v>
      </c>
      <c r="X401" s="13">
        <f t="shared" si="253"/>
        <v>27.214824752101439</v>
      </c>
      <c r="Y401" s="13">
        <f t="shared" si="254"/>
        <v>5.2167829887873847</v>
      </c>
      <c r="Z401" s="13" t="e">
        <f t="shared" ca="1" si="255"/>
        <v>#VALUE!</v>
      </c>
      <c r="AA401" s="13" t="e">
        <f t="shared" ca="1" si="256"/>
        <v>#VALUE!</v>
      </c>
      <c r="AB401" s="13" t="e">
        <f t="shared" ca="1" si="257"/>
        <v>#VALUE!</v>
      </c>
      <c r="AC401" s="13" t="e">
        <f t="shared" ca="1" si="258"/>
        <v>#VALUE!</v>
      </c>
      <c r="AD401" s="13">
        <f t="shared" si="259"/>
        <v>28.941513061523438</v>
      </c>
      <c r="AE401" s="13">
        <f t="shared" si="260"/>
        <v>29.301257532559202</v>
      </c>
      <c r="AG401">
        <f t="shared" si="233"/>
        <v>2013</v>
      </c>
      <c r="AH401">
        <f t="shared" si="234"/>
        <v>0</v>
      </c>
      <c r="AI401" s="76" t="s">
        <v>97</v>
      </c>
      <c r="AJ401" s="2">
        <f t="shared" si="235"/>
        <v>36.387061346792002</v>
      </c>
    </row>
    <row r="402" spans="1:36" x14ac:dyDescent="0.2">
      <c r="A402" s="61">
        <v>41334</v>
      </c>
      <c r="B402" s="74">
        <v>7.6306819915771484</v>
      </c>
      <c r="C402" s="58">
        <v>50.342638791770099</v>
      </c>
      <c r="F402" s="2">
        <f t="shared" si="236"/>
        <v>694.8516796804156</v>
      </c>
      <c r="G402" s="2">
        <f t="shared" si="237"/>
        <v>0.75573762517024079</v>
      </c>
      <c r="H402" s="2">
        <f t="shared" si="238"/>
        <v>668.46177018636376</v>
      </c>
      <c r="I402" s="2">
        <f t="shared" si="239"/>
        <v>662.30121993805653</v>
      </c>
      <c r="J402" s="2">
        <f t="shared" si="240"/>
        <v>6.1605502483072314</v>
      </c>
      <c r="K402" s="2">
        <f t="shared" si="241"/>
        <v>6.9162878734774722</v>
      </c>
      <c r="L402" s="2">
        <f t="shared" si="242"/>
        <v>22.191147915514968</v>
      </c>
      <c r="M402" s="2">
        <f t="shared" si="243"/>
        <v>-4.4091153126231406</v>
      </c>
      <c r="N402" s="2">
        <f t="shared" si="244"/>
        <v>17.782032602891828</v>
      </c>
      <c r="O402" s="2">
        <f t="shared" si="245"/>
        <v>13.716817630886172</v>
      </c>
      <c r="P402" s="2">
        <f t="shared" si="246"/>
        <v>4.0652149720056556</v>
      </c>
      <c r="Q402">
        <f t="shared" si="232"/>
        <v>28.354874429739446</v>
      </c>
      <c r="R402" s="13">
        <f t="shared" si="247"/>
        <v>0</v>
      </c>
      <c r="S402" s="13">
        <f t="shared" si="248"/>
        <v>0</v>
      </c>
      <c r="T402" s="13" t="e">
        <f t="shared" ca="1" si="249"/>
        <v>#VALUE!</v>
      </c>
      <c r="U402" s="13">
        <f t="shared" si="250"/>
        <v>4.0652149720056556</v>
      </c>
      <c r="V402" s="13">
        <f t="shared" si="251"/>
        <v>2.0162378262510741</v>
      </c>
      <c r="W402" s="13" t="e">
        <f t="shared" ca="1" si="252"/>
        <v>#VALUE!</v>
      </c>
      <c r="X402" s="13">
        <f t="shared" si="253"/>
        <v>16.525972768618942</v>
      </c>
      <c r="Y402" s="13">
        <f t="shared" si="254"/>
        <v>4.0652149720056565</v>
      </c>
      <c r="Z402" s="13" t="e">
        <f t="shared" ca="1" si="255"/>
        <v>#VALUE!</v>
      </c>
      <c r="AA402" s="13" t="e">
        <f t="shared" ca="1" si="256"/>
        <v>#VALUE!</v>
      </c>
      <c r="AB402" s="13" t="e">
        <f t="shared" ca="1" si="257"/>
        <v>#VALUE!</v>
      </c>
      <c r="AC402" s="13" t="e">
        <f t="shared" ca="1" si="258"/>
        <v>#VALUE!</v>
      </c>
      <c r="AD402" s="13">
        <f t="shared" si="259"/>
        <v>7.6306819915771484</v>
      </c>
      <c r="AE402" s="13">
        <f t="shared" si="260"/>
        <v>50.342638791770099</v>
      </c>
      <c r="AG402">
        <f t="shared" si="233"/>
        <v>2013</v>
      </c>
      <c r="AH402">
        <f t="shared" si="234"/>
        <v>0</v>
      </c>
      <c r="AI402" s="76" t="s">
        <v>97</v>
      </c>
      <c r="AJ402" s="2">
        <f t="shared" si="235"/>
        <v>28.354874429739446</v>
      </c>
    </row>
    <row r="403" spans="1:36" x14ac:dyDescent="0.2">
      <c r="A403" s="61">
        <v>41365</v>
      </c>
      <c r="B403" s="74">
        <v>18.468317031860352</v>
      </c>
      <c r="C403" s="58">
        <v>63.9230028999064</v>
      </c>
      <c r="F403" s="2">
        <f t="shared" si="236"/>
        <v>679.04842506679017</v>
      </c>
      <c r="G403" s="2">
        <f t="shared" si="237"/>
        <v>1.7211119031267117</v>
      </c>
      <c r="H403" s="2">
        <f t="shared" si="238"/>
        <v>646.30822582670612</v>
      </c>
      <c r="I403" s="2">
        <f t="shared" si="239"/>
        <v>640.91513283658685</v>
      </c>
      <c r="J403" s="2">
        <f t="shared" si="240"/>
        <v>5.3930929901192712</v>
      </c>
      <c r="K403" s="2">
        <f t="shared" si="241"/>
        <v>7.1142048932459829</v>
      </c>
      <c r="L403" s="2">
        <f t="shared" si="242"/>
        <v>20.831022524132155</v>
      </c>
      <c r="M403" s="2">
        <f t="shared" si="243"/>
        <v>-4.138874687259154</v>
      </c>
      <c r="N403" s="2">
        <f t="shared" si="244"/>
        <v>16.692147836873001</v>
      </c>
      <c r="O403" s="2">
        <f t="shared" si="245"/>
        <v>13.059079690174652</v>
      </c>
      <c r="P403" s="2">
        <f t="shared" si="246"/>
        <v>3.6330681466983492</v>
      </c>
      <c r="Q403">
        <f t="shared" si="232"/>
        <v>25.340650323220988</v>
      </c>
      <c r="R403" s="13">
        <f t="shared" si="247"/>
        <v>0</v>
      </c>
      <c r="S403" s="13">
        <f t="shared" si="248"/>
        <v>0</v>
      </c>
      <c r="T403" s="13" t="e">
        <f t="shared" ca="1" si="249"/>
        <v>#VALUE!</v>
      </c>
      <c r="U403" s="13">
        <f t="shared" si="250"/>
        <v>3.6330681466983492</v>
      </c>
      <c r="V403" s="13">
        <f t="shared" si="251"/>
        <v>1.9060608979511513</v>
      </c>
      <c r="W403" s="13" t="e">
        <f t="shared" ca="1" si="252"/>
        <v>#VALUE!</v>
      </c>
      <c r="X403" s="13">
        <f t="shared" si="253"/>
        <v>13.199184158554178</v>
      </c>
      <c r="Y403" s="13">
        <f t="shared" si="254"/>
        <v>3.6330681466983492</v>
      </c>
      <c r="Z403" s="13" t="e">
        <f t="shared" ca="1" si="255"/>
        <v>#VALUE!</v>
      </c>
      <c r="AA403" s="13" t="e">
        <f t="shared" ca="1" si="256"/>
        <v>#VALUE!</v>
      </c>
      <c r="AB403" s="13" t="e">
        <f t="shared" ca="1" si="257"/>
        <v>#VALUE!</v>
      </c>
      <c r="AC403" s="13" t="e">
        <f t="shared" ca="1" si="258"/>
        <v>#VALUE!</v>
      </c>
      <c r="AD403" s="13">
        <f t="shared" si="259"/>
        <v>18.468317031860352</v>
      </c>
      <c r="AE403" s="13">
        <f t="shared" si="260"/>
        <v>63.9230028999064</v>
      </c>
      <c r="AG403">
        <f t="shared" si="233"/>
        <v>2013</v>
      </c>
      <c r="AH403">
        <f t="shared" si="234"/>
        <v>0</v>
      </c>
      <c r="AI403" s="76" t="s">
        <v>97</v>
      </c>
      <c r="AJ403" s="2">
        <f t="shared" si="235"/>
        <v>25.340650323220988</v>
      </c>
    </row>
    <row r="404" spans="1:36" x14ac:dyDescent="0.2">
      <c r="A404" s="61">
        <v>41395</v>
      </c>
      <c r="B404" s="74">
        <v>14.310401916503906</v>
      </c>
      <c r="C404" s="58">
        <v>42.112387985681401</v>
      </c>
      <c r="F404" s="2">
        <f t="shared" si="236"/>
        <v>653.982712139981</v>
      </c>
      <c r="G404" s="2">
        <f t="shared" si="237"/>
        <v>1.2428226131097517</v>
      </c>
      <c r="H404" s="2">
        <f t="shared" si="238"/>
        <v>632.92923463086777</v>
      </c>
      <c r="I404" s="2">
        <f t="shared" si="239"/>
        <v>627.96401456753574</v>
      </c>
      <c r="J404" s="2">
        <f t="shared" si="240"/>
        <v>4.9652200633320263</v>
      </c>
      <c r="K404" s="2">
        <f t="shared" si="241"/>
        <v>6.208042676441778</v>
      </c>
      <c r="L404" s="2">
        <f t="shared" si="242"/>
        <v>19.26712236661643</v>
      </c>
      <c r="M404" s="2">
        <f t="shared" si="243"/>
        <v>-3.8281464564272829</v>
      </c>
      <c r="N404" s="2">
        <f t="shared" si="244"/>
        <v>15.438975910189148</v>
      </c>
      <c r="O404" s="2">
        <f t="shared" si="245"/>
        <v>12.279309778994934</v>
      </c>
      <c r="P404" s="2">
        <f t="shared" si="246"/>
        <v>3.1596661311942138</v>
      </c>
      <c r="Q404">
        <f t="shared" si="232"/>
        <v>22.038671265079639</v>
      </c>
      <c r="R404" s="13">
        <f t="shared" si="247"/>
        <v>0</v>
      </c>
      <c r="S404" s="13">
        <f t="shared" si="248"/>
        <v>0</v>
      </c>
      <c r="T404" s="13" t="e">
        <f t="shared" ca="1" si="249"/>
        <v>#VALUE!</v>
      </c>
      <c r="U404" s="13">
        <f t="shared" si="250"/>
        <v>3.1596661311942138</v>
      </c>
      <c r="V404" s="13">
        <f t="shared" si="251"/>
        <v>1.7775449730440616</v>
      </c>
      <c r="W404" s="13" t="e">
        <f t="shared" ca="1" si="252"/>
        <v>#VALUE!</v>
      </c>
      <c r="X404" s="13">
        <f t="shared" si="253"/>
        <v>9.9834900606158108</v>
      </c>
      <c r="Y404" s="13">
        <f t="shared" si="254"/>
        <v>3.1596661311942134</v>
      </c>
      <c r="Z404" s="13" t="e">
        <f t="shared" ca="1" si="255"/>
        <v>#VALUE!</v>
      </c>
      <c r="AA404" s="13" t="e">
        <f t="shared" ca="1" si="256"/>
        <v>#VALUE!</v>
      </c>
      <c r="AB404" s="13" t="e">
        <f t="shared" ca="1" si="257"/>
        <v>#VALUE!</v>
      </c>
      <c r="AC404" s="13" t="e">
        <f t="shared" ca="1" si="258"/>
        <v>#VALUE!</v>
      </c>
      <c r="AD404" s="13">
        <f t="shared" si="259"/>
        <v>14.310401916503906</v>
      </c>
      <c r="AE404" s="13">
        <f t="shared" si="260"/>
        <v>42.112387985681401</v>
      </c>
      <c r="AG404">
        <f t="shared" si="233"/>
        <v>2013</v>
      </c>
      <c r="AH404">
        <f t="shared" si="234"/>
        <v>0</v>
      </c>
      <c r="AI404" s="76" t="s">
        <v>97</v>
      </c>
      <c r="AJ404" s="2">
        <f t="shared" si="235"/>
        <v>22.038671265079639</v>
      </c>
    </row>
    <row r="405" spans="1:36" x14ac:dyDescent="0.2">
      <c r="A405" s="61">
        <v>41426</v>
      </c>
      <c r="B405" s="74">
        <v>0</v>
      </c>
      <c r="C405" s="58">
        <v>19.804913364307101</v>
      </c>
      <c r="F405" s="2">
        <f t="shared" si="236"/>
        <v>627.96401456753574</v>
      </c>
      <c r="G405" s="2">
        <f t="shared" si="237"/>
        <v>0</v>
      </c>
      <c r="H405" s="2">
        <f t="shared" si="238"/>
        <v>618.32289227932245</v>
      </c>
      <c r="I405" s="2">
        <f t="shared" si="239"/>
        <v>613.79560517090238</v>
      </c>
      <c r="J405" s="2">
        <f t="shared" si="240"/>
        <v>4.5272871084200688</v>
      </c>
      <c r="K405" s="2">
        <f t="shared" si="241"/>
        <v>4.5272871084200688</v>
      </c>
      <c r="L405" s="2">
        <f t="shared" si="242"/>
        <v>16.806596887415004</v>
      </c>
      <c r="M405" s="2">
        <f t="shared" si="243"/>
        <v>-3.3392695128482854</v>
      </c>
      <c r="N405" s="2">
        <f t="shared" si="244"/>
        <v>13.46732737456672</v>
      </c>
      <c r="O405" s="2">
        <f t="shared" si="245"/>
        <v>10.998625802110427</v>
      </c>
      <c r="P405" s="2">
        <f t="shared" si="246"/>
        <v>2.4687015724562933</v>
      </c>
      <c r="Q405">
        <f t="shared" si="232"/>
        <v>17.219193467882647</v>
      </c>
      <c r="R405" s="13">
        <f t="shared" si="247"/>
        <v>0</v>
      </c>
      <c r="S405" s="13">
        <f t="shared" si="248"/>
        <v>0</v>
      </c>
      <c r="T405" s="13" t="e">
        <f t="shared" ca="1" si="249"/>
        <v>#VALUE!</v>
      </c>
      <c r="U405" s="13">
        <f t="shared" si="250"/>
        <v>2.4687015724562933</v>
      </c>
      <c r="V405" s="13">
        <f t="shared" si="251"/>
        <v>1.5712102254174307</v>
      </c>
      <c r="W405" s="13" t="e">
        <f t="shared" ca="1" si="252"/>
        <v>#VALUE!</v>
      </c>
      <c r="X405" s="13">
        <f t="shared" si="253"/>
        <v>6.094487453848175</v>
      </c>
      <c r="Y405" s="13">
        <f t="shared" si="254"/>
        <v>2.4687015724562933</v>
      </c>
      <c r="Z405" s="13" t="e">
        <f t="shared" ca="1" si="255"/>
        <v>#VALUE!</v>
      </c>
      <c r="AA405" s="13" t="e">
        <f t="shared" ca="1" si="256"/>
        <v>#VALUE!</v>
      </c>
      <c r="AB405" s="13" t="e">
        <f t="shared" ca="1" si="257"/>
        <v>#VALUE!</v>
      </c>
      <c r="AC405" s="13" t="e">
        <f t="shared" ca="1" si="258"/>
        <v>#VALUE!</v>
      </c>
      <c r="AD405" s="13">
        <f t="shared" si="259"/>
        <v>0</v>
      </c>
      <c r="AE405" s="13">
        <f t="shared" si="260"/>
        <v>19.804913364307101</v>
      </c>
      <c r="AG405">
        <f t="shared" si="233"/>
        <v>2013</v>
      </c>
      <c r="AH405">
        <f t="shared" si="234"/>
        <v>0</v>
      </c>
      <c r="AI405" s="76" t="s">
        <v>97</v>
      </c>
      <c r="AJ405" s="2">
        <f t="shared" si="235"/>
        <v>17.219193467882647</v>
      </c>
    </row>
    <row r="406" spans="1:36" x14ac:dyDescent="0.2">
      <c r="A406" s="61">
        <v>41456</v>
      </c>
      <c r="B406" s="74">
        <v>0</v>
      </c>
      <c r="C406" s="58">
        <v>20.726248915428901</v>
      </c>
      <c r="F406" s="2">
        <f t="shared" si="236"/>
        <v>613.79560517090238</v>
      </c>
      <c r="G406" s="2">
        <f t="shared" si="237"/>
        <v>0</v>
      </c>
      <c r="H406" s="2">
        <f t="shared" si="238"/>
        <v>603.90008588530702</v>
      </c>
      <c r="I406" s="2">
        <f t="shared" si="239"/>
        <v>599.77654787759434</v>
      </c>
      <c r="J406" s="2">
        <f t="shared" si="240"/>
        <v>4.123538007712682</v>
      </c>
      <c r="K406" s="2">
        <f t="shared" si="241"/>
        <v>4.123538007712682</v>
      </c>
      <c r="L406" s="2">
        <f t="shared" si="242"/>
        <v>15.122163809823109</v>
      </c>
      <c r="M406" s="2">
        <f t="shared" si="243"/>
        <v>-3.0045928343918793</v>
      </c>
      <c r="N406" s="2">
        <f t="shared" si="244"/>
        <v>12.11757097543123</v>
      </c>
      <c r="O406" s="2">
        <f t="shared" si="245"/>
        <v>10.081513405014212</v>
      </c>
      <c r="P406" s="2">
        <f t="shared" si="246"/>
        <v>2.0360575704170176</v>
      </c>
      <c r="Q406">
        <f t="shared" si="232"/>
        <v>14.201501553658698</v>
      </c>
      <c r="R406" s="13">
        <f t="shared" si="247"/>
        <v>0</v>
      </c>
      <c r="S406" s="13">
        <f t="shared" si="248"/>
        <v>0</v>
      </c>
      <c r="T406" s="13" t="e">
        <f t="shared" ca="1" si="249"/>
        <v>#VALUE!</v>
      </c>
      <c r="U406" s="13">
        <f t="shared" si="250"/>
        <v>2.0360575704170176</v>
      </c>
      <c r="V406" s="13">
        <f t="shared" si="251"/>
        <v>1.4269048918610581</v>
      </c>
      <c r="W406" s="13" t="e">
        <f t="shared" ca="1" si="252"/>
        <v>#VALUE!</v>
      </c>
      <c r="X406" s="13">
        <f t="shared" si="253"/>
        <v>4.1455304300524487</v>
      </c>
      <c r="Y406" s="13">
        <f t="shared" si="254"/>
        <v>2.0360575704170176</v>
      </c>
      <c r="Z406" s="13" t="e">
        <f t="shared" ca="1" si="255"/>
        <v>#VALUE!</v>
      </c>
      <c r="AA406" s="13" t="e">
        <f t="shared" ca="1" si="256"/>
        <v>#VALUE!</v>
      </c>
      <c r="AB406" s="13" t="e">
        <f t="shared" ca="1" si="257"/>
        <v>#VALUE!</v>
      </c>
      <c r="AC406" s="13" t="e">
        <f t="shared" ca="1" si="258"/>
        <v>#VALUE!</v>
      </c>
      <c r="AD406" s="13">
        <f t="shared" si="259"/>
        <v>0</v>
      </c>
      <c r="AE406" s="13">
        <f t="shared" si="260"/>
        <v>20.726248915428901</v>
      </c>
      <c r="AG406">
        <f t="shared" si="233"/>
        <v>2013</v>
      </c>
      <c r="AH406">
        <f t="shared" si="234"/>
        <v>0</v>
      </c>
      <c r="AI406" s="76" t="s">
        <v>97</v>
      </c>
      <c r="AJ406" s="2">
        <f t="shared" si="235"/>
        <v>14.201501553658698</v>
      </c>
    </row>
    <row r="407" spans="1:36" x14ac:dyDescent="0.2">
      <c r="A407" s="61">
        <v>41487</v>
      </c>
      <c r="B407" s="74">
        <v>0</v>
      </c>
      <c r="C407" s="58">
        <v>18.3681263451764</v>
      </c>
      <c r="F407" s="2">
        <f t="shared" si="236"/>
        <v>599.77654787759434</v>
      </c>
      <c r="G407" s="2">
        <f t="shared" si="237"/>
        <v>0</v>
      </c>
      <c r="H407" s="2">
        <f t="shared" si="238"/>
        <v>591.16919683880099</v>
      </c>
      <c r="I407" s="2">
        <f t="shared" si="239"/>
        <v>587.37934181438175</v>
      </c>
      <c r="J407" s="2">
        <f t="shared" si="240"/>
        <v>3.7898550244192393</v>
      </c>
      <c r="K407" s="2">
        <f t="shared" si="241"/>
        <v>3.7898550244192393</v>
      </c>
      <c r="L407" s="2">
        <f t="shared" si="242"/>
        <v>13.871368429433451</v>
      </c>
      <c r="M407" s="2">
        <f t="shared" si="243"/>
        <v>-2.756074772792255</v>
      </c>
      <c r="N407" s="2">
        <f t="shared" si="244"/>
        <v>11.115293656641196</v>
      </c>
      <c r="O407" s="2">
        <f t="shared" si="245"/>
        <v>9.3779774378558134</v>
      </c>
      <c r="P407" s="2">
        <f t="shared" si="246"/>
        <v>1.7373162187853828</v>
      </c>
      <c r="Q407">
        <f t="shared" si="232"/>
        <v>12.117780626028045</v>
      </c>
      <c r="R407" s="13">
        <f t="shared" si="247"/>
        <v>0</v>
      </c>
      <c r="S407" s="13">
        <f t="shared" si="248"/>
        <v>0</v>
      </c>
      <c r="T407" s="13" t="e">
        <f t="shared" ca="1" si="249"/>
        <v>#VALUE!</v>
      </c>
      <c r="U407" s="13">
        <f t="shared" si="250"/>
        <v>1.7373162187853828</v>
      </c>
      <c r="V407" s="13">
        <f t="shared" si="251"/>
        <v>1.3180729186146656</v>
      </c>
      <c r="W407" s="13" t="e">
        <f t="shared" ca="1" si="252"/>
        <v>#VALUE!</v>
      </c>
      <c r="X407" s="13">
        <f t="shared" si="253"/>
        <v>3.01826764405474</v>
      </c>
      <c r="Y407" s="13">
        <f t="shared" si="254"/>
        <v>1.7373162187853828</v>
      </c>
      <c r="Z407" s="13" t="e">
        <f t="shared" ca="1" si="255"/>
        <v>#VALUE!</v>
      </c>
      <c r="AA407" s="13" t="e">
        <f t="shared" ca="1" si="256"/>
        <v>#VALUE!</v>
      </c>
      <c r="AB407" s="13" t="e">
        <f t="shared" ca="1" si="257"/>
        <v>#VALUE!</v>
      </c>
      <c r="AC407" s="13" t="e">
        <f t="shared" ca="1" si="258"/>
        <v>#VALUE!</v>
      </c>
      <c r="AD407" s="13">
        <f t="shared" si="259"/>
        <v>0</v>
      </c>
      <c r="AE407" s="13">
        <f t="shared" si="260"/>
        <v>18.3681263451764</v>
      </c>
      <c r="AG407">
        <f t="shared" si="233"/>
        <v>2013</v>
      </c>
      <c r="AH407">
        <f t="shared" si="234"/>
        <v>0</v>
      </c>
      <c r="AI407" s="76" t="s">
        <v>97</v>
      </c>
      <c r="AJ407" s="2">
        <f t="shared" si="235"/>
        <v>12.117780626028045</v>
      </c>
    </row>
    <row r="408" spans="1:36" x14ac:dyDescent="0.2">
      <c r="A408" s="61">
        <v>41518</v>
      </c>
      <c r="B408" s="74">
        <v>5.8329629898071289</v>
      </c>
      <c r="C408" s="58">
        <v>13.922559285405001</v>
      </c>
      <c r="F408" s="2">
        <f t="shared" si="236"/>
        <v>592.7915307583429</v>
      </c>
      <c r="G408" s="2">
        <f t="shared" si="237"/>
        <v>0.42077404584597389</v>
      </c>
      <c r="H408" s="2">
        <f t="shared" si="238"/>
        <v>586.32210029661746</v>
      </c>
      <c r="I408" s="2">
        <f t="shared" si="239"/>
        <v>582.65387701713973</v>
      </c>
      <c r="J408" s="2">
        <f t="shared" si="240"/>
        <v>3.6682232794777292</v>
      </c>
      <c r="K408" s="2">
        <f t="shared" si="241"/>
        <v>4.0889973253237031</v>
      </c>
      <c r="L408" s="2">
        <f t="shared" si="242"/>
        <v>13.466974763179516</v>
      </c>
      <c r="M408" s="2">
        <f t="shared" si="243"/>
        <v>-2.6757265946359805</v>
      </c>
      <c r="N408" s="2">
        <f t="shared" si="244"/>
        <v>10.791248168543536</v>
      </c>
      <c r="O408" s="2">
        <f t="shared" si="245"/>
        <v>9.146256166737869</v>
      </c>
      <c r="P408" s="2">
        <f t="shared" si="246"/>
        <v>1.6449920018056674</v>
      </c>
      <c r="Q408">
        <f t="shared" si="232"/>
        <v>11.473819212594529</v>
      </c>
      <c r="R408" s="13">
        <f t="shared" si="247"/>
        <v>0</v>
      </c>
      <c r="S408" s="13">
        <f t="shared" si="248"/>
        <v>0</v>
      </c>
      <c r="T408" s="13" t="e">
        <f t="shared" ca="1" si="249"/>
        <v>#VALUE!</v>
      </c>
      <c r="U408" s="13">
        <f t="shared" si="250"/>
        <v>1.6449920018056674</v>
      </c>
      <c r="V408" s="13">
        <f t="shared" si="251"/>
        <v>1.2825724158134961</v>
      </c>
      <c r="W408" s="13" t="e">
        <f t="shared" ca="1" si="252"/>
        <v>#VALUE!</v>
      </c>
      <c r="X408" s="13">
        <f t="shared" si="253"/>
        <v>2.7059986860046168</v>
      </c>
      <c r="Y408" s="13">
        <f t="shared" si="254"/>
        <v>1.6449920018056676</v>
      </c>
      <c r="Z408" s="13" t="e">
        <f t="shared" ca="1" si="255"/>
        <v>#VALUE!</v>
      </c>
      <c r="AA408" s="13" t="e">
        <f t="shared" ca="1" si="256"/>
        <v>#VALUE!</v>
      </c>
      <c r="AB408" s="13" t="e">
        <f t="shared" ca="1" si="257"/>
        <v>#VALUE!</v>
      </c>
      <c r="AC408" s="13" t="e">
        <f t="shared" ca="1" si="258"/>
        <v>#VALUE!</v>
      </c>
      <c r="AD408" s="13">
        <f t="shared" si="259"/>
        <v>5.8329629898071289</v>
      </c>
      <c r="AE408" s="13">
        <f t="shared" si="260"/>
        <v>13.922559285405001</v>
      </c>
      <c r="AG408">
        <f t="shared" si="233"/>
        <v>2013</v>
      </c>
      <c r="AH408">
        <f t="shared" si="234"/>
        <v>0</v>
      </c>
      <c r="AI408" s="76" t="s">
        <v>97</v>
      </c>
      <c r="AJ408" s="2">
        <f t="shared" si="235"/>
        <v>11.473819212594529</v>
      </c>
    </row>
    <row r="409" spans="1:36" x14ac:dyDescent="0.2">
      <c r="A409" s="61">
        <v>41548</v>
      </c>
      <c r="B409" s="74">
        <v>9.0568637847900391</v>
      </c>
      <c r="C409" s="58">
        <v>11.166592905109599</v>
      </c>
      <c r="F409" s="2">
        <f t="shared" si="236"/>
        <v>591.06451941748367</v>
      </c>
      <c r="G409" s="2">
        <f t="shared" si="237"/>
        <v>0.64622138444610755</v>
      </c>
      <c r="H409" s="2">
        <f t="shared" si="238"/>
        <v>585.88374964286584</v>
      </c>
      <c r="I409" s="2">
        <f t="shared" si="239"/>
        <v>582.22638179049625</v>
      </c>
      <c r="J409" s="2">
        <f t="shared" si="240"/>
        <v>3.6573678523695889</v>
      </c>
      <c r="K409" s="2">
        <f t="shared" si="241"/>
        <v>4.3035892368156965</v>
      </c>
      <c r="L409" s="2">
        <f t="shared" si="242"/>
        <v>13.449845403553566</v>
      </c>
      <c r="M409" s="2">
        <f t="shared" si="243"/>
        <v>-2.672323196032639</v>
      </c>
      <c r="N409" s="2">
        <f t="shared" si="244"/>
        <v>10.777522207520926</v>
      </c>
      <c r="O409" s="2">
        <f t="shared" si="245"/>
        <v>9.1363940454889416</v>
      </c>
      <c r="P409" s="2">
        <f t="shared" si="246"/>
        <v>1.6411281620319838</v>
      </c>
      <c r="Q409">
        <f t="shared" si="232"/>
        <v>11.446868930173087</v>
      </c>
      <c r="R409" s="13">
        <f t="shared" si="247"/>
        <v>0</v>
      </c>
      <c r="S409" s="13">
        <f t="shared" si="248"/>
        <v>0</v>
      </c>
      <c r="T409" s="13" t="e">
        <f t="shared" ca="1" si="249"/>
        <v>#VALUE!</v>
      </c>
      <c r="U409" s="13">
        <f t="shared" si="250"/>
        <v>1.6411281620319838</v>
      </c>
      <c r="V409" s="13">
        <f t="shared" si="251"/>
        <v>1.2810652450332043</v>
      </c>
      <c r="W409" s="13" t="e">
        <f t="shared" ca="1" si="252"/>
        <v>#VALUE!</v>
      </c>
      <c r="X409" s="13">
        <f t="shared" si="253"/>
        <v>2.6933016442144773</v>
      </c>
      <c r="Y409" s="13">
        <f t="shared" si="254"/>
        <v>1.6411281620319838</v>
      </c>
      <c r="Z409" s="13" t="e">
        <f t="shared" ca="1" si="255"/>
        <v>#VALUE!</v>
      </c>
      <c r="AA409" s="13" t="e">
        <f t="shared" ca="1" si="256"/>
        <v>#VALUE!</v>
      </c>
      <c r="AB409" s="13" t="e">
        <f t="shared" ca="1" si="257"/>
        <v>#VALUE!</v>
      </c>
      <c r="AC409" s="13" t="e">
        <f t="shared" ca="1" si="258"/>
        <v>#VALUE!</v>
      </c>
      <c r="AD409" s="13">
        <f t="shared" si="259"/>
        <v>9.0568637847900391</v>
      </c>
      <c r="AE409" s="13">
        <f t="shared" si="260"/>
        <v>11.166592905109599</v>
      </c>
      <c r="AG409">
        <f t="shared" si="233"/>
        <v>2013</v>
      </c>
      <c r="AH409">
        <f t="shared" si="234"/>
        <v>1</v>
      </c>
      <c r="AI409" s="76" t="s">
        <v>97</v>
      </c>
      <c r="AJ409" s="2">
        <f t="shared" si="235"/>
        <v>11.446868930173087</v>
      </c>
    </row>
    <row r="410" spans="1:36" x14ac:dyDescent="0.2">
      <c r="A410" s="61">
        <v>41579</v>
      </c>
      <c r="B410" s="74">
        <v>9.109827995300293</v>
      </c>
      <c r="C410" s="58">
        <v>17.785921509445199</v>
      </c>
      <c r="F410" s="2">
        <f t="shared" si="236"/>
        <v>590.68710034444268</v>
      </c>
      <c r="G410" s="2">
        <f t="shared" si="237"/>
        <v>0.64910944135385762</v>
      </c>
      <c r="H410" s="2">
        <f t="shared" si="238"/>
        <v>582.45790247253876</v>
      </c>
      <c r="I410" s="2">
        <f t="shared" si="239"/>
        <v>578.88455555174869</v>
      </c>
      <c r="J410" s="2">
        <f t="shared" si="240"/>
        <v>3.5733469207900725</v>
      </c>
      <c r="K410" s="2">
        <f t="shared" si="241"/>
        <v>4.2224563621439302</v>
      </c>
      <c r="L410" s="2">
        <f t="shared" si="242"/>
        <v>13.358850407632872</v>
      </c>
      <c r="M410" s="2">
        <f t="shared" si="243"/>
        <v>-2.6542435801689859</v>
      </c>
      <c r="N410" s="2">
        <f t="shared" si="244"/>
        <v>10.704606827463886</v>
      </c>
      <c r="O410" s="2">
        <f t="shared" si="245"/>
        <v>9.083940049552087</v>
      </c>
      <c r="P410" s="2">
        <f t="shared" si="246"/>
        <v>1.6206667779117983</v>
      </c>
      <c r="Q410">
        <f t="shared" si="232"/>
        <v>11.304150775934794</v>
      </c>
      <c r="R410" s="13">
        <f t="shared" si="247"/>
        <v>0</v>
      </c>
      <c r="S410" s="13">
        <f t="shared" si="248"/>
        <v>0</v>
      </c>
      <c r="T410" s="13" t="e">
        <f t="shared" ca="1" si="249"/>
        <v>#VALUE!</v>
      </c>
      <c r="U410" s="13">
        <f t="shared" si="250"/>
        <v>1.6206667779117983</v>
      </c>
      <c r="V410" s="13">
        <f t="shared" si="251"/>
        <v>1.2730541142904328</v>
      </c>
      <c r="W410" s="13" t="e">
        <f t="shared" ca="1" si="252"/>
        <v>#VALUE!</v>
      </c>
      <c r="X410" s="13">
        <f t="shared" si="253"/>
        <v>2.6265608050270099</v>
      </c>
      <c r="Y410" s="13">
        <f t="shared" si="254"/>
        <v>1.6206667779117983</v>
      </c>
      <c r="Z410" s="13" t="e">
        <f t="shared" ca="1" si="255"/>
        <v>#VALUE!</v>
      </c>
      <c r="AA410" s="13" t="e">
        <f t="shared" ca="1" si="256"/>
        <v>#VALUE!</v>
      </c>
      <c r="AB410" s="13" t="e">
        <f t="shared" ca="1" si="257"/>
        <v>#VALUE!</v>
      </c>
      <c r="AC410" s="13" t="e">
        <f t="shared" ca="1" si="258"/>
        <v>#VALUE!</v>
      </c>
      <c r="AD410" s="13">
        <f t="shared" si="259"/>
        <v>9.109827995300293</v>
      </c>
      <c r="AE410" s="13">
        <f t="shared" si="260"/>
        <v>17.785921509445199</v>
      </c>
      <c r="AG410">
        <f t="shared" si="233"/>
        <v>2013</v>
      </c>
      <c r="AH410">
        <f t="shared" si="234"/>
        <v>1</v>
      </c>
      <c r="AI410" s="76" t="s">
        <v>97</v>
      </c>
      <c r="AJ410" s="2">
        <f t="shared" si="235"/>
        <v>11.304150775934794</v>
      </c>
    </row>
    <row r="411" spans="1:36" x14ac:dyDescent="0.2">
      <c r="A411" s="61">
        <v>41609</v>
      </c>
      <c r="B411" s="74">
        <v>52.059478759765625</v>
      </c>
      <c r="C411" s="58">
        <v>10.910185320195801</v>
      </c>
      <c r="F411" s="2">
        <f t="shared" si="236"/>
        <v>627.0203181136236</v>
      </c>
      <c r="G411" s="2">
        <f t="shared" si="237"/>
        <v>3.9237161978907125</v>
      </c>
      <c r="H411" s="2">
        <f t="shared" si="238"/>
        <v>621.70047151549818</v>
      </c>
      <c r="I411" s="2">
        <f t="shared" si="239"/>
        <v>617.07456066777127</v>
      </c>
      <c r="J411" s="2">
        <f t="shared" si="240"/>
        <v>4.6259108477269137</v>
      </c>
      <c r="K411" s="2">
        <f t="shared" si="241"/>
        <v>8.5496270456176262</v>
      </c>
      <c r="L411" s="2">
        <f t="shared" si="242"/>
        <v>17.633567095169713</v>
      </c>
      <c r="M411" s="2">
        <f t="shared" si="243"/>
        <v>-3.5035785887003361</v>
      </c>
      <c r="N411" s="2">
        <f t="shared" si="244"/>
        <v>14.129988506469378</v>
      </c>
      <c r="O411" s="2">
        <f t="shared" si="245"/>
        <v>11.436657788152424</v>
      </c>
      <c r="P411" s="2">
        <f t="shared" si="246"/>
        <v>2.6933307183169544</v>
      </c>
      <c r="Q411">
        <f t="shared" si="232"/>
        <v>18.785981760260757</v>
      </c>
      <c r="R411" s="13">
        <f t="shared" si="247"/>
        <v>0</v>
      </c>
      <c r="S411" s="13">
        <f t="shared" si="248"/>
        <v>0</v>
      </c>
      <c r="T411" s="13" t="e">
        <f t="shared" ca="1" si="249"/>
        <v>#VALUE!</v>
      </c>
      <c r="U411" s="13">
        <f t="shared" si="250"/>
        <v>2.6933307183169544</v>
      </c>
      <c r="V411" s="13">
        <f t="shared" si="251"/>
        <v>1.641137019970287</v>
      </c>
      <c r="W411" s="13" t="e">
        <f t="shared" ca="1" si="252"/>
        <v>#VALUE!</v>
      </c>
      <c r="X411" s="13">
        <f t="shared" si="253"/>
        <v>7.2540303582297216</v>
      </c>
      <c r="Y411" s="13">
        <f t="shared" si="254"/>
        <v>2.6933307183169544</v>
      </c>
      <c r="Z411" s="13" t="e">
        <f t="shared" ca="1" si="255"/>
        <v>#VALUE!</v>
      </c>
      <c r="AA411" s="13" t="e">
        <f t="shared" ca="1" si="256"/>
        <v>#VALUE!</v>
      </c>
      <c r="AB411" s="13" t="e">
        <f t="shared" ca="1" si="257"/>
        <v>#VALUE!</v>
      </c>
      <c r="AC411" s="13" t="e">
        <f t="shared" ca="1" si="258"/>
        <v>#VALUE!</v>
      </c>
      <c r="AD411" s="13">
        <f t="shared" si="259"/>
        <v>52.059478759765625</v>
      </c>
      <c r="AE411" s="13">
        <f t="shared" si="260"/>
        <v>10.910185320195801</v>
      </c>
      <c r="AG411">
        <f t="shared" si="233"/>
        <v>2013</v>
      </c>
      <c r="AH411">
        <f t="shared" si="234"/>
        <v>1</v>
      </c>
      <c r="AI411" s="76" t="s">
        <v>97</v>
      </c>
      <c r="AJ411" s="2">
        <f t="shared" si="235"/>
        <v>18.785981760260757</v>
      </c>
    </row>
    <row r="412" spans="1:36" x14ac:dyDescent="0.2">
      <c r="A412" s="61">
        <v>41640</v>
      </c>
      <c r="B412" s="74">
        <v>9.4965200424194336</v>
      </c>
      <c r="C412" s="58">
        <v>18.1705701422601</v>
      </c>
      <c r="F412" s="2">
        <f t="shared" si="236"/>
        <v>625.81127499476008</v>
      </c>
      <c r="G412" s="2">
        <f t="shared" si="237"/>
        <v>0.75980571543061615</v>
      </c>
      <c r="H412" s="2">
        <f t="shared" si="238"/>
        <v>616.98641839866104</v>
      </c>
      <c r="I412" s="2">
        <f t="shared" si="239"/>
        <v>612.49772334362922</v>
      </c>
      <c r="J412" s="2">
        <f t="shared" si="240"/>
        <v>4.4886950550318261</v>
      </c>
      <c r="K412" s="2">
        <f t="shared" si="241"/>
        <v>5.2485007704624422</v>
      </c>
      <c r="L412" s="2">
        <f t="shared" si="242"/>
        <v>16.685158558614866</v>
      </c>
      <c r="M412" s="2">
        <f t="shared" si="243"/>
        <v>-3.3151411713541661</v>
      </c>
      <c r="N412" s="2">
        <f t="shared" si="244"/>
        <v>13.370017387260699</v>
      </c>
      <c r="O412" s="2">
        <f t="shared" si="245"/>
        <v>10.933635724814872</v>
      </c>
      <c r="P412" s="2">
        <f t="shared" si="246"/>
        <v>2.4363816624458265</v>
      </c>
      <c r="Q412">
        <f t="shared" si="232"/>
        <v>16.993762095559639</v>
      </c>
      <c r="R412" s="13">
        <f t="shared" si="247"/>
        <v>0</v>
      </c>
      <c r="S412" s="13">
        <f t="shared" si="248"/>
        <v>0</v>
      </c>
      <c r="T412" s="13" t="e">
        <f t="shared" ca="1" si="249"/>
        <v>#VALUE!</v>
      </c>
      <c r="U412" s="13">
        <f t="shared" si="250"/>
        <v>2.4363816624458265</v>
      </c>
      <c r="V412" s="13">
        <f t="shared" si="251"/>
        <v>1.5608913038536112</v>
      </c>
      <c r="W412" s="13" t="e">
        <f t="shared" ca="1" si="252"/>
        <v>#VALUE!</v>
      </c>
      <c r="X412" s="13">
        <f t="shared" si="253"/>
        <v>5.9359556051022899</v>
      </c>
      <c r="Y412" s="13">
        <f t="shared" si="254"/>
        <v>2.4363816624458265</v>
      </c>
      <c r="Z412" s="13" t="e">
        <f t="shared" ca="1" si="255"/>
        <v>#VALUE!</v>
      </c>
      <c r="AA412" s="13" t="e">
        <f t="shared" ca="1" si="256"/>
        <v>#VALUE!</v>
      </c>
      <c r="AB412" s="13" t="e">
        <f t="shared" ca="1" si="257"/>
        <v>#VALUE!</v>
      </c>
      <c r="AC412" s="13" t="e">
        <f t="shared" ca="1" si="258"/>
        <v>#VALUE!</v>
      </c>
      <c r="AD412" s="13">
        <f t="shared" si="259"/>
        <v>9.4965200424194336</v>
      </c>
      <c r="AE412" s="13">
        <f t="shared" si="260"/>
        <v>18.1705701422601</v>
      </c>
      <c r="AG412">
        <f t="shared" si="233"/>
        <v>2014</v>
      </c>
      <c r="AH412">
        <f t="shared" si="234"/>
        <v>0</v>
      </c>
      <c r="AI412" s="76" t="s">
        <v>97</v>
      </c>
      <c r="AJ412" s="2">
        <f t="shared" si="235"/>
        <v>16.993762095559639</v>
      </c>
    </row>
    <row r="413" spans="1:36" x14ac:dyDescent="0.2">
      <c r="A413" s="61">
        <v>41671</v>
      </c>
      <c r="B413" s="74">
        <v>9.764073371887207</v>
      </c>
      <c r="C413" s="58">
        <v>29.301257532559202</v>
      </c>
      <c r="F413" s="2">
        <f t="shared" si="236"/>
        <v>621.49172672395775</v>
      </c>
      <c r="G413" s="2">
        <f t="shared" si="237"/>
        <v>0.77006999155867106</v>
      </c>
      <c r="H413" s="2">
        <f t="shared" si="238"/>
        <v>607.39473368981317</v>
      </c>
      <c r="I413" s="2">
        <f t="shared" si="239"/>
        <v>603.17591702932862</v>
      </c>
      <c r="J413" s="2">
        <f t="shared" si="240"/>
        <v>4.2188166604845492</v>
      </c>
      <c r="K413" s="2">
        <f t="shared" si="241"/>
        <v>4.9888866520432202</v>
      </c>
      <c r="L413" s="2">
        <f t="shared" si="242"/>
        <v>15.922522376858092</v>
      </c>
      <c r="M413" s="2">
        <f t="shared" si="243"/>
        <v>-3.1636144959543189</v>
      </c>
      <c r="N413" s="2">
        <f t="shared" si="244"/>
        <v>12.758907880903774</v>
      </c>
      <c r="O413" s="2">
        <f t="shared" si="245"/>
        <v>10.521522314591364</v>
      </c>
      <c r="P413" s="2">
        <f t="shared" si="246"/>
        <v>2.2373855663124105</v>
      </c>
      <c r="Q413">
        <f t="shared" si="232"/>
        <v>15.605764325029064</v>
      </c>
      <c r="R413" s="13">
        <f t="shared" si="247"/>
        <v>0</v>
      </c>
      <c r="S413" s="13">
        <f t="shared" si="248"/>
        <v>0</v>
      </c>
      <c r="T413" s="13" t="e">
        <f t="shared" ca="1" si="249"/>
        <v>#VALUE!</v>
      </c>
      <c r="U413" s="13">
        <f t="shared" si="250"/>
        <v>2.2373855663124105</v>
      </c>
      <c r="V413" s="13">
        <f t="shared" si="251"/>
        <v>1.4957892787128841</v>
      </c>
      <c r="W413" s="13" t="e">
        <f t="shared" ca="1" si="252"/>
        <v>#VALUE!</v>
      </c>
      <c r="X413" s="13">
        <f t="shared" si="253"/>
        <v>5.0058941723431056</v>
      </c>
      <c r="Y413" s="13">
        <f t="shared" si="254"/>
        <v>2.23738556631241</v>
      </c>
      <c r="Z413" s="13" t="e">
        <f t="shared" ca="1" si="255"/>
        <v>#VALUE!</v>
      </c>
      <c r="AA413" s="13" t="e">
        <f t="shared" ca="1" si="256"/>
        <v>#VALUE!</v>
      </c>
      <c r="AB413" s="13" t="e">
        <f t="shared" ca="1" si="257"/>
        <v>#VALUE!</v>
      </c>
      <c r="AC413" s="13" t="e">
        <f t="shared" ca="1" si="258"/>
        <v>#VALUE!</v>
      </c>
      <c r="AD413" s="13">
        <f t="shared" si="259"/>
        <v>9.764073371887207</v>
      </c>
      <c r="AE413" s="13">
        <f t="shared" si="260"/>
        <v>29.301257532559202</v>
      </c>
      <c r="AG413">
        <f t="shared" si="233"/>
        <v>2014</v>
      </c>
      <c r="AH413">
        <f t="shared" si="234"/>
        <v>0</v>
      </c>
      <c r="AI413" s="76" t="s">
        <v>97</v>
      </c>
      <c r="AJ413" s="2">
        <f t="shared" si="235"/>
        <v>15.605764325029064</v>
      </c>
    </row>
    <row r="414" spans="1:36" x14ac:dyDescent="0.2">
      <c r="A414" s="61">
        <v>41699</v>
      </c>
      <c r="B414" s="74">
        <v>38.776325225830078</v>
      </c>
      <c r="C414" s="58">
        <v>50.342638791770099</v>
      </c>
      <c r="F414" s="2">
        <f t="shared" si="236"/>
        <v>638.85299005839795</v>
      </c>
      <c r="G414" s="2">
        <f t="shared" si="237"/>
        <v>3.0992521967607445</v>
      </c>
      <c r="H414" s="2">
        <f t="shared" si="238"/>
        <v>614.23672385723239</v>
      </c>
      <c r="I414" s="2">
        <f t="shared" si="239"/>
        <v>609.82666370065294</v>
      </c>
      <c r="J414" s="2">
        <f t="shared" si="240"/>
        <v>4.4100601565794477</v>
      </c>
      <c r="K414" s="2">
        <f t="shared" si="241"/>
        <v>7.5093123533401922</v>
      </c>
      <c r="L414" s="2">
        <f t="shared" si="242"/>
        <v>18.030834667931558</v>
      </c>
      <c r="M414" s="2">
        <f t="shared" si="243"/>
        <v>-3.5825108974272877</v>
      </c>
      <c r="N414" s="2">
        <f t="shared" si="244"/>
        <v>14.44832377050427</v>
      </c>
      <c r="O414" s="2">
        <f t="shared" si="245"/>
        <v>11.644310876663601</v>
      </c>
      <c r="P414" s="2">
        <f t="shared" si="246"/>
        <v>2.8040128938406688</v>
      </c>
      <c r="Q414">
        <f t="shared" si="232"/>
        <v>19.557989934538664</v>
      </c>
      <c r="R414" s="13">
        <f t="shared" si="247"/>
        <v>0</v>
      </c>
      <c r="S414" s="13">
        <f t="shared" si="248"/>
        <v>0</v>
      </c>
      <c r="T414" s="13" t="e">
        <f t="shared" ca="1" si="249"/>
        <v>#VALUE!</v>
      </c>
      <c r="U414" s="13">
        <f t="shared" si="250"/>
        <v>2.8040128938406688</v>
      </c>
      <c r="V414" s="13">
        <f t="shared" si="251"/>
        <v>1.6745187051331105</v>
      </c>
      <c r="W414" s="13" t="e">
        <f t="shared" ca="1" si="252"/>
        <v>#VALUE!</v>
      </c>
      <c r="X414" s="13">
        <f t="shared" si="253"/>
        <v>7.8624883088247213</v>
      </c>
      <c r="Y414" s="13">
        <f t="shared" si="254"/>
        <v>2.8040128938406692</v>
      </c>
      <c r="Z414" s="13" t="e">
        <f t="shared" ca="1" si="255"/>
        <v>#VALUE!</v>
      </c>
      <c r="AA414" s="13" t="e">
        <f t="shared" ca="1" si="256"/>
        <v>#VALUE!</v>
      </c>
      <c r="AB414" s="13" t="e">
        <f t="shared" ca="1" si="257"/>
        <v>#VALUE!</v>
      </c>
      <c r="AC414" s="13" t="e">
        <f t="shared" ca="1" si="258"/>
        <v>#VALUE!</v>
      </c>
      <c r="AD414" s="13">
        <f t="shared" si="259"/>
        <v>38.776325225830078</v>
      </c>
      <c r="AE414" s="13">
        <f t="shared" si="260"/>
        <v>50.342638791770099</v>
      </c>
      <c r="AG414">
        <f t="shared" si="233"/>
        <v>2014</v>
      </c>
      <c r="AH414">
        <f t="shared" si="234"/>
        <v>0</v>
      </c>
      <c r="AI414" s="76" t="s">
        <v>97</v>
      </c>
      <c r="AJ414" s="2">
        <f t="shared" si="235"/>
        <v>19.557989934538664</v>
      </c>
    </row>
    <row r="415" spans="1:36" x14ac:dyDescent="0.2">
      <c r="A415" s="61">
        <v>41730</v>
      </c>
      <c r="B415" s="74">
        <v>3.0882737636566162</v>
      </c>
      <c r="C415" s="58">
        <v>63.9230028999064</v>
      </c>
      <c r="F415" s="2">
        <f t="shared" si="236"/>
        <v>612.67589099087536</v>
      </c>
      <c r="G415" s="2">
        <f t="shared" si="237"/>
        <v>0.23904647343420038</v>
      </c>
      <c r="H415" s="2">
        <f t="shared" si="238"/>
        <v>582.63394769493812</v>
      </c>
      <c r="I415" s="2">
        <f t="shared" si="239"/>
        <v>579.05631835692816</v>
      </c>
      <c r="J415" s="2">
        <f t="shared" si="240"/>
        <v>3.577629338009956</v>
      </c>
      <c r="K415" s="2">
        <f t="shared" si="241"/>
        <v>3.8166758114441564</v>
      </c>
      <c r="L415" s="2">
        <f t="shared" si="242"/>
        <v>15.460986688107758</v>
      </c>
      <c r="M415" s="2">
        <f t="shared" si="243"/>
        <v>-3.0719128823046518</v>
      </c>
      <c r="N415" s="2">
        <f t="shared" si="244"/>
        <v>12.389073805803106</v>
      </c>
      <c r="O415" s="2">
        <f t="shared" si="245"/>
        <v>10.268737936091618</v>
      </c>
      <c r="P415" s="2">
        <f t="shared" si="246"/>
        <v>2.1203358697114885</v>
      </c>
      <c r="Q415">
        <f t="shared" si="232"/>
        <v>14.789342691237632</v>
      </c>
      <c r="R415" s="13">
        <f t="shared" si="247"/>
        <v>0</v>
      </c>
      <c r="S415" s="13">
        <f t="shared" si="248"/>
        <v>0</v>
      </c>
      <c r="T415" s="13" t="e">
        <f t="shared" ca="1" si="249"/>
        <v>#VALUE!</v>
      </c>
      <c r="U415" s="13">
        <f t="shared" si="250"/>
        <v>2.1203358697114885</v>
      </c>
      <c r="V415" s="13">
        <f t="shared" si="251"/>
        <v>1.4561373114206944</v>
      </c>
      <c r="W415" s="13" t="e">
        <f t="shared" ca="1" si="252"/>
        <v>#VALUE!</v>
      </c>
      <c r="X415" s="13">
        <f t="shared" si="253"/>
        <v>4.4958242003851741</v>
      </c>
      <c r="Y415" s="13">
        <f t="shared" si="254"/>
        <v>2.120335869711488</v>
      </c>
      <c r="Z415" s="13" t="e">
        <f t="shared" ca="1" si="255"/>
        <v>#VALUE!</v>
      </c>
      <c r="AA415" s="13" t="e">
        <f t="shared" ca="1" si="256"/>
        <v>#VALUE!</v>
      </c>
      <c r="AB415" s="13" t="e">
        <f t="shared" ca="1" si="257"/>
        <v>#VALUE!</v>
      </c>
      <c r="AC415" s="13" t="e">
        <f t="shared" ca="1" si="258"/>
        <v>#VALUE!</v>
      </c>
      <c r="AD415" s="13">
        <f t="shared" si="259"/>
        <v>3.0882737636566162</v>
      </c>
      <c r="AE415" s="13">
        <f t="shared" si="260"/>
        <v>63.9230028999064</v>
      </c>
      <c r="AG415">
        <f t="shared" si="233"/>
        <v>2014</v>
      </c>
      <c r="AH415">
        <f t="shared" si="234"/>
        <v>0</v>
      </c>
      <c r="AI415" s="76" t="s">
        <v>97</v>
      </c>
      <c r="AJ415" s="2">
        <f t="shared" si="235"/>
        <v>14.789342691237632</v>
      </c>
    </row>
    <row r="416" spans="1:36" x14ac:dyDescent="0.2">
      <c r="A416" s="61">
        <v>41760</v>
      </c>
      <c r="B416" s="74">
        <v>25.790184020996094</v>
      </c>
      <c r="C416" s="58">
        <v>42.112387985681401</v>
      </c>
      <c r="F416" s="2">
        <f t="shared" si="236"/>
        <v>602.97986598118166</v>
      </c>
      <c r="G416" s="2">
        <f t="shared" si="237"/>
        <v>1.8666363967425923</v>
      </c>
      <c r="H416" s="2">
        <f t="shared" si="238"/>
        <v>583.31223103308923</v>
      </c>
      <c r="I416" s="2">
        <f t="shared" si="239"/>
        <v>579.71806645009599</v>
      </c>
      <c r="J416" s="2">
        <f t="shared" si="240"/>
        <v>3.594164582993244</v>
      </c>
      <c r="K416" s="2">
        <f t="shared" si="241"/>
        <v>5.4608009797358363</v>
      </c>
      <c r="L416" s="2">
        <f t="shared" si="242"/>
        <v>15.729538915827455</v>
      </c>
      <c r="M416" s="2">
        <f t="shared" si="243"/>
        <v>-3.1252709935653193</v>
      </c>
      <c r="N416" s="2">
        <f t="shared" si="244"/>
        <v>12.604267922262135</v>
      </c>
      <c r="O416" s="2">
        <f t="shared" si="245"/>
        <v>10.416138017471045</v>
      </c>
      <c r="P416" s="2">
        <f t="shared" si="246"/>
        <v>2.18812990479109</v>
      </c>
      <c r="Q416">
        <f t="shared" si="232"/>
        <v>15.262206085917853</v>
      </c>
      <c r="R416" s="13">
        <f t="shared" si="247"/>
        <v>0</v>
      </c>
      <c r="S416" s="13">
        <f t="shared" si="248"/>
        <v>0</v>
      </c>
      <c r="T416" s="13" t="e">
        <f t="shared" ca="1" si="249"/>
        <v>#VALUE!</v>
      </c>
      <c r="U416" s="13">
        <f t="shared" si="250"/>
        <v>2.18812990479109</v>
      </c>
      <c r="V416" s="13">
        <f t="shared" si="251"/>
        <v>1.4792328771329719</v>
      </c>
      <c r="W416" s="13" t="e">
        <f t="shared" ca="1" si="252"/>
        <v>#VALUE!</v>
      </c>
      <c r="X416" s="13">
        <f t="shared" si="253"/>
        <v>4.7879124802410651</v>
      </c>
      <c r="Y416" s="13">
        <f t="shared" si="254"/>
        <v>2.18812990479109</v>
      </c>
      <c r="Z416" s="13" t="e">
        <f t="shared" ca="1" si="255"/>
        <v>#VALUE!</v>
      </c>
      <c r="AA416" s="13" t="e">
        <f t="shared" ca="1" si="256"/>
        <v>#VALUE!</v>
      </c>
      <c r="AB416" s="13" t="e">
        <f t="shared" ca="1" si="257"/>
        <v>#VALUE!</v>
      </c>
      <c r="AC416" s="13" t="e">
        <f t="shared" ca="1" si="258"/>
        <v>#VALUE!</v>
      </c>
      <c r="AD416" s="13">
        <f t="shared" si="259"/>
        <v>25.790184020996094</v>
      </c>
      <c r="AE416" s="13">
        <f t="shared" si="260"/>
        <v>42.112387985681401</v>
      </c>
      <c r="AG416">
        <f t="shared" si="233"/>
        <v>2014</v>
      </c>
      <c r="AH416">
        <f t="shared" si="234"/>
        <v>0</v>
      </c>
      <c r="AI416" s="76" t="s">
        <v>97</v>
      </c>
      <c r="AJ416" s="2">
        <f t="shared" si="235"/>
        <v>15.262206085917853</v>
      </c>
    </row>
    <row r="417" spans="1:36" x14ac:dyDescent="0.2">
      <c r="A417" s="61">
        <v>41791</v>
      </c>
      <c r="B417" s="74">
        <v>3.2724134922027588</v>
      </c>
      <c r="C417" s="58">
        <v>19.804913364307101</v>
      </c>
      <c r="F417" s="2">
        <f t="shared" si="236"/>
        <v>582.76144274189846</v>
      </c>
      <c r="G417" s="2">
        <f t="shared" si="237"/>
        <v>0.22903720040028475</v>
      </c>
      <c r="H417" s="2">
        <f t="shared" si="238"/>
        <v>573.70859546384065</v>
      </c>
      <c r="I417" s="2">
        <f t="shared" si="239"/>
        <v>570.34333947412608</v>
      </c>
      <c r="J417" s="2">
        <f t="shared" si="240"/>
        <v>3.3652559897145693</v>
      </c>
      <c r="K417" s="2">
        <f t="shared" si="241"/>
        <v>3.594293190114854</v>
      </c>
      <c r="L417" s="2">
        <f t="shared" si="242"/>
        <v>14.010431207585899</v>
      </c>
      <c r="M417" s="2">
        <f t="shared" si="243"/>
        <v>-2.7837048812887693</v>
      </c>
      <c r="N417" s="2">
        <f t="shared" si="244"/>
        <v>11.226726326297131</v>
      </c>
      <c r="O417" s="2">
        <f t="shared" si="245"/>
        <v>9.4571744950340548</v>
      </c>
      <c r="P417" s="2">
        <f t="shared" si="246"/>
        <v>1.7695518312630767</v>
      </c>
      <c r="Q417">
        <f t="shared" si="232"/>
        <v>12.34262402305996</v>
      </c>
      <c r="R417" s="13">
        <f t="shared" si="247"/>
        <v>0</v>
      </c>
      <c r="S417" s="13">
        <f t="shared" si="248"/>
        <v>0</v>
      </c>
      <c r="T417" s="13" t="e">
        <f t="shared" ca="1" si="249"/>
        <v>#VALUE!</v>
      </c>
      <c r="U417" s="13">
        <f t="shared" si="250"/>
        <v>1.7695518312630767</v>
      </c>
      <c r="V417" s="13">
        <f t="shared" si="251"/>
        <v>1.3302450267762991</v>
      </c>
      <c r="W417" s="13" t="e">
        <f t="shared" ca="1" si="252"/>
        <v>#VALUE!</v>
      </c>
      <c r="X417" s="13">
        <f t="shared" si="253"/>
        <v>3.1313136835265083</v>
      </c>
      <c r="Y417" s="13">
        <f t="shared" si="254"/>
        <v>1.7695518312630767</v>
      </c>
      <c r="Z417" s="13" t="e">
        <f t="shared" ca="1" si="255"/>
        <v>#VALUE!</v>
      </c>
      <c r="AA417" s="13" t="e">
        <f t="shared" ca="1" si="256"/>
        <v>#VALUE!</v>
      </c>
      <c r="AB417" s="13" t="e">
        <f t="shared" ca="1" si="257"/>
        <v>#VALUE!</v>
      </c>
      <c r="AC417" s="13" t="e">
        <f t="shared" ca="1" si="258"/>
        <v>#VALUE!</v>
      </c>
      <c r="AD417" s="13">
        <f t="shared" si="259"/>
        <v>3.2724134922027588</v>
      </c>
      <c r="AE417" s="13">
        <f t="shared" si="260"/>
        <v>19.804913364307101</v>
      </c>
      <c r="AG417">
        <f t="shared" si="233"/>
        <v>2014</v>
      </c>
      <c r="AH417">
        <f t="shared" si="234"/>
        <v>0</v>
      </c>
      <c r="AI417" s="76" t="s">
        <v>97</v>
      </c>
      <c r="AJ417" s="2">
        <f t="shared" si="235"/>
        <v>12.34262402305996</v>
      </c>
    </row>
    <row r="418" spans="1:36" x14ac:dyDescent="0.2">
      <c r="A418" s="61">
        <v>41821</v>
      </c>
      <c r="B418" s="74">
        <v>0</v>
      </c>
      <c r="C418" s="58">
        <v>20.726248915428901</v>
      </c>
      <c r="F418" s="2">
        <f t="shared" si="236"/>
        <v>570.34333947412608</v>
      </c>
      <c r="G418" s="2">
        <f t="shared" si="237"/>
        <v>0</v>
      </c>
      <c r="H418" s="2">
        <f t="shared" si="238"/>
        <v>561.04438266888837</v>
      </c>
      <c r="I418" s="2">
        <f t="shared" si="239"/>
        <v>557.9642427858563</v>
      </c>
      <c r="J418" s="2">
        <f t="shared" si="240"/>
        <v>3.080139883032075</v>
      </c>
      <c r="K418" s="2">
        <f t="shared" si="241"/>
        <v>3.080139883032075</v>
      </c>
      <c r="L418" s="2">
        <f t="shared" si="242"/>
        <v>12.53731437806613</v>
      </c>
      <c r="M418" s="2">
        <f t="shared" si="243"/>
        <v>-2.491014210439003</v>
      </c>
      <c r="N418" s="2">
        <f t="shared" si="244"/>
        <v>10.046300167627127</v>
      </c>
      <c r="O418" s="2">
        <f t="shared" si="245"/>
        <v>8.6054225364526804</v>
      </c>
      <c r="P418" s="2">
        <f t="shared" si="246"/>
        <v>1.4408776311744469</v>
      </c>
      <c r="Q418">
        <f t="shared" si="232"/>
        <v>10.050121477441767</v>
      </c>
      <c r="R418" s="13">
        <f t="shared" si="247"/>
        <v>0</v>
      </c>
      <c r="S418" s="13">
        <f t="shared" si="248"/>
        <v>0</v>
      </c>
      <c r="T418" s="13" t="e">
        <f t="shared" ca="1" si="249"/>
        <v>#VALUE!</v>
      </c>
      <c r="U418" s="13">
        <f t="shared" si="250"/>
        <v>1.4408776311744469</v>
      </c>
      <c r="V418" s="13">
        <f t="shared" si="251"/>
        <v>1.2003656239556542</v>
      </c>
      <c r="W418" s="13" t="e">
        <f t="shared" ca="1" si="252"/>
        <v>#VALUE!</v>
      </c>
      <c r="X418" s="13">
        <f t="shared" si="253"/>
        <v>2.0761283480188855</v>
      </c>
      <c r="Y418" s="13">
        <f t="shared" si="254"/>
        <v>1.4408776311744469</v>
      </c>
      <c r="Z418" s="13" t="e">
        <f t="shared" ca="1" si="255"/>
        <v>#VALUE!</v>
      </c>
      <c r="AA418" s="13" t="e">
        <f t="shared" ca="1" si="256"/>
        <v>#VALUE!</v>
      </c>
      <c r="AB418" s="13" t="e">
        <f t="shared" ca="1" si="257"/>
        <v>#VALUE!</v>
      </c>
      <c r="AC418" s="13" t="e">
        <f t="shared" ca="1" si="258"/>
        <v>#VALUE!</v>
      </c>
      <c r="AD418" s="13">
        <f t="shared" si="259"/>
        <v>0</v>
      </c>
      <c r="AE418" s="13">
        <f t="shared" si="260"/>
        <v>20.726248915428901</v>
      </c>
      <c r="AG418">
        <f t="shared" si="233"/>
        <v>2014</v>
      </c>
      <c r="AH418">
        <f t="shared" si="234"/>
        <v>0</v>
      </c>
      <c r="AI418" s="76" t="s">
        <v>97</v>
      </c>
      <c r="AJ418" s="2">
        <f t="shared" si="235"/>
        <v>10.050121477441767</v>
      </c>
    </row>
    <row r="419" spans="1:36" x14ac:dyDescent="0.2">
      <c r="A419" s="61">
        <v>41852</v>
      </c>
      <c r="B419" s="74">
        <v>8.9668314903974533E-3</v>
      </c>
      <c r="C419" s="58">
        <v>18.3681263451764</v>
      </c>
      <c r="F419" s="2">
        <f t="shared" si="236"/>
        <v>557.97263127603844</v>
      </c>
      <c r="G419" s="2">
        <f t="shared" si="237"/>
        <v>5.7834130825540342E-4</v>
      </c>
      <c r="H419" s="2">
        <f t="shared" si="238"/>
        <v>549.87826271180927</v>
      </c>
      <c r="I419" s="2">
        <f t="shared" si="239"/>
        <v>547.03428649111402</v>
      </c>
      <c r="J419" s="2">
        <f t="shared" si="240"/>
        <v>2.8439762206952537</v>
      </c>
      <c r="K419" s="2">
        <f t="shared" si="241"/>
        <v>2.8445545620035091</v>
      </c>
      <c r="L419" s="2">
        <f t="shared" si="242"/>
        <v>11.449977098456189</v>
      </c>
      <c r="M419" s="2">
        <f t="shared" si="243"/>
        <v>-2.2749733157648562</v>
      </c>
      <c r="N419" s="2">
        <f t="shared" si="244"/>
        <v>9.1750037826913324</v>
      </c>
      <c r="O419" s="2">
        <f t="shared" si="245"/>
        <v>7.9580801858839028</v>
      </c>
      <c r="P419" s="2">
        <f t="shared" si="246"/>
        <v>1.2169235968074292</v>
      </c>
      <c r="Q419">
        <f t="shared" si="232"/>
        <v>8.4880420877318201</v>
      </c>
      <c r="R419" s="13">
        <f t="shared" si="247"/>
        <v>0</v>
      </c>
      <c r="S419" s="13">
        <f t="shared" si="248"/>
        <v>0</v>
      </c>
      <c r="T419" s="13" t="e">
        <f t="shared" ca="1" si="249"/>
        <v>#VALUE!</v>
      </c>
      <c r="U419" s="13">
        <f t="shared" si="250"/>
        <v>1.2169235968074292</v>
      </c>
      <c r="V419" s="13">
        <f t="shared" si="251"/>
        <v>1.1031426003955378</v>
      </c>
      <c r="W419" s="13" t="e">
        <f t="shared" ca="1" si="252"/>
        <v>#VALUE!</v>
      </c>
      <c r="X419" s="13">
        <f t="shared" si="253"/>
        <v>1.4809030404667305</v>
      </c>
      <c r="Y419" s="13">
        <f t="shared" si="254"/>
        <v>1.2169235968074292</v>
      </c>
      <c r="Z419" s="13" t="e">
        <f t="shared" ca="1" si="255"/>
        <v>#VALUE!</v>
      </c>
      <c r="AA419" s="13" t="e">
        <f t="shared" ca="1" si="256"/>
        <v>#VALUE!</v>
      </c>
      <c r="AB419" s="13" t="e">
        <f t="shared" ca="1" si="257"/>
        <v>#VALUE!</v>
      </c>
      <c r="AC419" s="13" t="e">
        <f t="shared" ca="1" si="258"/>
        <v>#VALUE!</v>
      </c>
      <c r="AD419" s="13">
        <f t="shared" si="259"/>
        <v>8.9668314903974533E-3</v>
      </c>
      <c r="AE419" s="13">
        <f t="shared" si="260"/>
        <v>18.3681263451764</v>
      </c>
      <c r="AG419">
        <f t="shared" si="233"/>
        <v>2014</v>
      </c>
      <c r="AH419">
        <f t="shared" si="234"/>
        <v>0</v>
      </c>
      <c r="AI419" s="76" t="s">
        <v>97</v>
      </c>
      <c r="AJ419" s="2">
        <f t="shared" si="235"/>
        <v>8.4880420877318201</v>
      </c>
    </row>
    <row r="420" spans="1:36" x14ac:dyDescent="0.2">
      <c r="A420" s="61">
        <v>41883</v>
      </c>
      <c r="B420" s="74">
        <v>1.0436563491821289</v>
      </c>
      <c r="C420" s="58">
        <v>13.922559285405001</v>
      </c>
      <c r="F420" s="2">
        <f t="shared" si="236"/>
        <v>548.01312576055386</v>
      </c>
      <c r="G420" s="2">
        <f t="shared" si="237"/>
        <v>6.4817079742283568E-2</v>
      </c>
      <c r="H420" s="2">
        <f t="shared" si="238"/>
        <v>541.9627101732957</v>
      </c>
      <c r="I420" s="2">
        <f t="shared" si="239"/>
        <v>539.277810894867</v>
      </c>
      <c r="J420" s="2">
        <f t="shared" si="240"/>
        <v>2.684899278428702</v>
      </c>
      <c r="K420" s="2">
        <f t="shared" si="241"/>
        <v>2.7497163581709856</v>
      </c>
      <c r="L420" s="2">
        <f t="shared" si="242"/>
        <v>10.707796544054888</v>
      </c>
      <c r="M420" s="2">
        <f t="shared" si="243"/>
        <v>-2.1275109285282756</v>
      </c>
      <c r="N420" s="2">
        <f t="shared" si="244"/>
        <v>8.5802856155266127</v>
      </c>
      <c r="O420" s="2">
        <f t="shared" si="245"/>
        <v>7.5067802986087582</v>
      </c>
      <c r="P420" s="2">
        <f t="shared" si="246"/>
        <v>1.073505316917855</v>
      </c>
      <c r="Q420">
        <f t="shared" si="232"/>
        <v>7.487699585502039</v>
      </c>
      <c r="R420" s="13">
        <f t="shared" si="247"/>
        <v>0</v>
      </c>
      <c r="S420" s="13">
        <f t="shared" si="248"/>
        <v>0</v>
      </c>
      <c r="T420" s="13" t="e">
        <f t="shared" ca="1" si="249"/>
        <v>#VALUE!</v>
      </c>
      <c r="U420" s="13">
        <f t="shared" si="250"/>
        <v>1.073505316917855</v>
      </c>
      <c r="V420" s="13">
        <f t="shared" si="251"/>
        <v>1.0361010167536056</v>
      </c>
      <c r="W420" s="13" t="e">
        <f t="shared" ca="1" si="252"/>
        <v>#VALUE!</v>
      </c>
      <c r="X420" s="13">
        <f t="shared" si="253"/>
        <v>1.1524136654509043</v>
      </c>
      <c r="Y420" s="13">
        <f t="shared" si="254"/>
        <v>1.0735053169178552</v>
      </c>
      <c r="Z420" s="13" t="e">
        <f t="shared" ca="1" si="255"/>
        <v>#VALUE!</v>
      </c>
      <c r="AA420" s="13" t="e">
        <f t="shared" ca="1" si="256"/>
        <v>#VALUE!</v>
      </c>
      <c r="AB420" s="13" t="e">
        <f t="shared" ca="1" si="257"/>
        <v>#VALUE!</v>
      </c>
      <c r="AC420" s="13" t="e">
        <f t="shared" ca="1" si="258"/>
        <v>#VALUE!</v>
      </c>
      <c r="AD420" s="13">
        <f t="shared" si="259"/>
        <v>1.0436563491821289</v>
      </c>
      <c r="AE420" s="13">
        <f t="shared" si="260"/>
        <v>13.922559285405001</v>
      </c>
      <c r="AG420">
        <f t="shared" si="233"/>
        <v>2014</v>
      </c>
      <c r="AH420">
        <f t="shared" si="234"/>
        <v>0</v>
      </c>
      <c r="AI420" s="76" t="s">
        <v>97</v>
      </c>
      <c r="AJ420" s="2">
        <f t="shared" si="235"/>
        <v>7.487699585502039</v>
      </c>
    </row>
    <row r="421" spans="1:36" x14ac:dyDescent="0.2">
      <c r="A421" s="61">
        <v>41913</v>
      </c>
      <c r="B421" s="74">
        <v>19.552097320556641</v>
      </c>
      <c r="C421" s="58">
        <v>11.166592905109599</v>
      </c>
      <c r="F421" s="2">
        <f t="shared" si="236"/>
        <v>557.611378846516</v>
      </c>
      <c r="G421" s="2">
        <f t="shared" si="237"/>
        <v>1.2185293689076389</v>
      </c>
      <c r="H421" s="2">
        <f t="shared" si="238"/>
        <v>552.68121771660651</v>
      </c>
      <c r="I421" s="2">
        <f t="shared" si="239"/>
        <v>549.77926873713182</v>
      </c>
      <c r="J421" s="2">
        <f t="shared" si="240"/>
        <v>2.901948979474696</v>
      </c>
      <c r="K421" s="2">
        <f t="shared" si="241"/>
        <v>4.1204783483823348</v>
      </c>
      <c r="L421" s="2">
        <f t="shared" si="242"/>
        <v>11.627258646991093</v>
      </c>
      <c r="M421" s="2">
        <f t="shared" si="243"/>
        <v>-2.3101970361990882</v>
      </c>
      <c r="N421" s="2">
        <f t="shared" si="244"/>
        <v>9.3170616107920043</v>
      </c>
      <c r="O421" s="2">
        <f t="shared" si="245"/>
        <v>8.0647344774419238</v>
      </c>
      <c r="P421" s="2">
        <f t="shared" si="246"/>
        <v>1.2523271333500809</v>
      </c>
      <c r="Q421">
        <f t="shared" si="232"/>
        <v>8.7349817551168147</v>
      </c>
      <c r="R421" s="13">
        <f t="shared" si="247"/>
        <v>0</v>
      </c>
      <c r="S421" s="13">
        <f t="shared" si="248"/>
        <v>0</v>
      </c>
      <c r="T421" s="13" t="e">
        <f t="shared" ca="1" si="249"/>
        <v>#VALUE!</v>
      </c>
      <c r="U421" s="13">
        <f t="shared" si="250"/>
        <v>1.2523271333500809</v>
      </c>
      <c r="V421" s="13">
        <f t="shared" si="251"/>
        <v>1.1190742304914723</v>
      </c>
      <c r="W421" s="13" t="e">
        <f t="shared" ca="1" si="252"/>
        <v>#VALUE!</v>
      </c>
      <c r="X421" s="13">
        <f t="shared" si="253"/>
        <v>1.5683232489248313</v>
      </c>
      <c r="Y421" s="13">
        <f t="shared" si="254"/>
        <v>1.2523271333500807</v>
      </c>
      <c r="Z421" s="13" t="e">
        <f t="shared" ca="1" si="255"/>
        <v>#VALUE!</v>
      </c>
      <c r="AA421" s="13" t="e">
        <f t="shared" ca="1" si="256"/>
        <v>#VALUE!</v>
      </c>
      <c r="AB421" s="13" t="e">
        <f t="shared" ca="1" si="257"/>
        <v>#VALUE!</v>
      </c>
      <c r="AC421" s="13" t="e">
        <f t="shared" ca="1" si="258"/>
        <v>#VALUE!</v>
      </c>
      <c r="AD421" s="13">
        <f t="shared" si="259"/>
        <v>19.552097320556641</v>
      </c>
      <c r="AE421" s="13">
        <f t="shared" si="260"/>
        <v>11.166592905109599</v>
      </c>
      <c r="AG421">
        <f t="shared" si="233"/>
        <v>2014</v>
      </c>
      <c r="AH421">
        <f t="shared" si="234"/>
        <v>1</v>
      </c>
      <c r="AI421" s="76" t="s">
        <v>97</v>
      </c>
      <c r="AJ421" s="2">
        <f t="shared" si="235"/>
        <v>8.7349817551168147</v>
      </c>
    </row>
    <row r="422" spans="1:36" x14ac:dyDescent="0.2">
      <c r="A422" s="61">
        <v>41944</v>
      </c>
      <c r="B422" s="74">
        <v>43.958541870117188</v>
      </c>
      <c r="C422" s="58">
        <v>17.785921509445199</v>
      </c>
      <c r="F422" s="2">
        <f t="shared" si="236"/>
        <v>590.77446883861433</v>
      </c>
      <c r="G422" s="2">
        <f t="shared" si="237"/>
        <v>2.9633417686346775</v>
      </c>
      <c r="H422" s="2">
        <f t="shared" si="238"/>
        <v>582.54424021562374</v>
      </c>
      <c r="I422" s="2">
        <f t="shared" si="239"/>
        <v>578.96879354654095</v>
      </c>
      <c r="J422" s="2">
        <f t="shared" si="240"/>
        <v>3.575446669082794</v>
      </c>
      <c r="K422" s="2">
        <f t="shared" si="241"/>
        <v>6.5387884377174714</v>
      </c>
      <c r="L422" s="2">
        <f t="shared" si="242"/>
        <v>14.603522915159395</v>
      </c>
      <c r="M422" s="2">
        <f t="shared" si="243"/>
        <v>-2.9015451002629224</v>
      </c>
      <c r="N422" s="2">
        <f t="shared" si="244"/>
        <v>11.701977814896473</v>
      </c>
      <c r="O422" s="2">
        <f t="shared" si="245"/>
        <v>9.7921799410659975</v>
      </c>
      <c r="P422" s="2">
        <f t="shared" si="246"/>
        <v>1.9097978738304757</v>
      </c>
      <c r="Q422">
        <f t="shared" si="232"/>
        <v>13.320840169967569</v>
      </c>
      <c r="R422" s="13">
        <f t="shared" si="247"/>
        <v>0</v>
      </c>
      <c r="S422" s="13">
        <f t="shared" si="248"/>
        <v>0</v>
      </c>
      <c r="T422" s="13" t="e">
        <f t="shared" ca="1" si="249"/>
        <v>#VALUE!</v>
      </c>
      <c r="U422" s="13">
        <f t="shared" si="250"/>
        <v>1.9097978738304757</v>
      </c>
      <c r="V422" s="13">
        <f t="shared" si="251"/>
        <v>1.3819543674920947</v>
      </c>
      <c r="W422" s="13" t="e">
        <f t="shared" ca="1" si="252"/>
        <v>#VALUE!</v>
      </c>
      <c r="X422" s="13">
        <f t="shared" si="253"/>
        <v>3.6473279188874055</v>
      </c>
      <c r="Y422" s="13">
        <f t="shared" si="254"/>
        <v>1.9097978738304755</v>
      </c>
      <c r="Z422" s="13" t="e">
        <f t="shared" ca="1" si="255"/>
        <v>#VALUE!</v>
      </c>
      <c r="AA422" s="13" t="e">
        <f t="shared" ca="1" si="256"/>
        <v>#VALUE!</v>
      </c>
      <c r="AB422" s="13" t="e">
        <f t="shared" ca="1" si="257"/>
        <v>#VALUE!</v>
      </c>
      <c r="AC422" s="13" t="e">
        <f t="shared" ca="1" si="258"/>
        <v>#VALUE!</v>
      </c>
      <c r="AD422" s="13">
        <f t="shared" si="259"/>
        <v>43.958541870117188</v>
      </c>
      <c r="AE422" s="13">
        <f t="shared" si="260"/>
        <v>17.785921509445199</v>
      </c>
      <c r="AG422">
        <f t="shared" si="233"/>
        <v>2014</v>
      </c>
      <c r="AH422">
        <f t="shared" si="234"/>
        <v>1</v>
      </c>
      <c r="AI422" s="76" t="s">
        <v>97</v>
      </c>
      <c r="AJ422" s="2">
        <f t="shared" si="235"/>
        <v>13.320840169967569</v>
      </c>
    </row>
    <row r="423" spans="1:36" x14ac:dyDescent="0.2">
      <c r="A423" s="61">
        <v>41974</v>
      </c>
      <c r="B423" s="74">
        <v>31.086208343505859</v>
      </c>
      <c r="C423" s="58">
        <v>10.910185320195801</v>
      </c>
      <c r="F423" s="2">
        <f t="shared" si="236"/>
        <v>607.78686874852463</v>
      </c>
      <c r="G423" s="2">
        <f t="shared" si="237"/>
        <v>2.2681331415221848</v>
      </c>
      <c r="H423" s="2">
        <f t="shared" si="238"/>
        <v>602.60410116358833</v>
      </c>
      <c r="I423" s="2">
        <f t="shared" si="239"/>
        <v>598.51548916099773</v>
      </c>
      <c r="J423" s="2">
        <f t="shared" si="240"/>
        <v>4.0886120025905939</v>
      </c>
      <c r="K423" s="2">
        <f t="shared" si="241"/>
        <v>6.3567451441127787</v>
      </c>
      <c r="L423" s="2">
        <f t="shared" si="242"/>
        <v>16.148925085178774</v>
      </c>
      <c r="M423" s="2">
        <f t="shared" si="243"/>
        <v>-3.2085980025253402</v>
      </c>
      <c r="N423" s="2">
        <f t="shared" si="244"/>
        <v>12.940327082653434</v>
      </c>
      <c r="O423" s="2">
        <f t="shared" si="245"/>
        <v>10.644586554696888</v>
      </c>
      <c r="P423" s="2">
        <f t="shared" si="246"/>
        <v>2.2957405279565459</v>
      </c>
      <c r="Q423">
        <f t="shared" si="232"/>
        <v>16.012790182496907</v>
      </c>
      <c r="R423" s="13">
        <f t="shared" si="247"/>
        <v>0</v>
      </c>
      <c r="S423" s="13">
        <f t="shared" si="248"/>
        <v>0</v>
      </c>
      <c r="T423" s="13" t="e">
        <f t="shared" ca="1" si="249"/>
        <v>#VALUE!</v>
      </c>
      <c r="U423" s="13">
        <f t="shared" si="250"/>
        <v>2.2957405279565459</v>
      </c>
      <c r="V423" s="13">
        <f t="shared" si="251"/>
        <v>1.5151701316870478</v>
      </c>
      <c r="W423" s="13" t="e">
        <f t="shared" ca="1" si="252"/>
        <v>#VALUE!</v>
      </c>
      <c r="X423" s="13">
        <f t="shared" si="253"/>
        <v>5.2704245717022005</v>
      </c>
      <c r="Y423" s="13">
        <f t="shared" si="254"/>
        <v>2.2957405279565459</v>
      </c>
      <c r="Z423" s="13" t="e">
        <f t="shared" ca="1" si="255"/>
        <v>#VALUE!</v>
      </c>
      <c r="AA423" s="13" t="e">
        <f t="shared" ca="1" si="256"/>
        <v>#VALUE!</v>
      </c>
      <c r="AB423" s="13" t="e">
        <f t="shared" ca="1" si="257"/>
        <v>#VALUE!</v>
      </c>
      <c r="AC423" s="13" t="e">
        <f t="shared" ca="1" si="258"/>
        <v>#VALUE!</v>
      </c>
      <c r="AD423" s="13">
        <f t="shared" si="259"/>
        <v>31.086208343505859</v>
      </c>
      <c r="AE423" s="13">
        <f t="shared" si="260"/>
        <v>10.910185320195801</v>
      </c>
      <c r="AG423">
        <f t="shared" si="233"/>
        <v>2014</v>
      </c>
      <c r="AH423">
        <f t="shared" si="234"/>
        <v>1</v>
      </c>
      <c r="AI423" s="76" t="s">
        <v>97</v>
      </c>
      <c r="AJ423" s="2">
        <f t="shared" si="235"/>
        <v>16.012790182496907</v>
      </c>
    </row>
    <row r="424" spans="1:36" x14ac:dyDescent="0.2">
      <c r="A424" s="61">
        <v>42005</v>
      </c>
      <c r="B424" s="74">
        <v>57.836170196533203</v>
      </c>
      <c r="C424" s="58">
        <v>18.1705701422601</v>
      </c>
      <c r="F424" s="2">
        <f t="shared" si="236"/>
        <v>651.66605761983908</v>
      </c>
      <c r="G424" s="2">
        <f t="shared" si="237"/>
        <v>4.6856017376918544</v>
      </c>
      <c r="H424" s="2">
        <f t="shared" si="238"/>
        <v>642.53877822504001</v>
      </c>
      <c r="I424" s="2">
        <f t="shared" si="239"/>
        <v>637.26888338535559</v>
      </c>
      <c r="J424" s="2">
        <f t="shared" si="240"/>
        <v>5.2698948396844116</v>
      </c>
      <c r="K424" s="2">
        <f t="shared" si="241"/>
        <v>9.955496577376266</v>
      </c>
      <c r="L424" s="2">
        <f t="shared" si="242"/>
        <v>20.600083132073152</v>
      </c>
      <c r="M424" s="2">
        <f t="shared" si="243"/>
        <v>-4.0929897959641286</v>
      </c>
      <c r="N424" s="2">
        <f t="shared" si="244"/>
        <v>16.507093336109023</v>
      </c>
      <c r="O424" s="2">
        <f t="shared" si="245"/>
        <v>12.945539517694506</v>
      </c>
      <c r="P424" s="2">
        <f t="shared" si="246"/>
        <v>3.5615538184145166</v>
      </c>
      <c r="Q424">
        <f t="shared" si="232"/>
        <v>24.841837883441254</v>
      </c>
      <c r="R424" s="13">
        <f t="shared" si="247"/>
        <v>0</v>
      </c>
      <c r="S424" s="13">
        <f t="shared" si="248"/>
        <v>0</v>
      </c>
      <c r="T424" s="13" t="e">
        <f t="shared" ca="1" si="249"/>
        <v>#VALUE!</v>
      </c>
      <c r="U424" s="13">
        <f t="shared" si="250"/>
        <v>3.5615538184145166</v>
      </c>
      <c r="V424" s="13">
        <f t="shared" si="251"/>
        <v>1.8872079425475394</v>
      </c>
      <c r="W424" s="13" t="e">
        <f t="shared" ca="1" si="252"/>
        <v>#VALUE!</v>
      </c>
      <c r="X424" s="13">
        <f t="shared" si="253"/>
        <v>12.684665601463024</v>
      </c>
      <c r="Y424" s="13">
        <f t="shared" si="254"/>
        <v>3.561553818414517</v>
      </c>
      <c r="Z424" s="13" t="e">
        <f t="shared" ca="1" si="255"/>
        <v>#VALUE!</v>
      </c>
      <c r="AA424" s="13" t="e">
        <f t="shared" ca="1" si="256"/>
        <v>#VALUE!</v>
      </c>
      <c r="AB424" s="13" t="e">
        <f t="shared" ca="1" si="257"/>
        <v>#VALUE!</v>
      </c>
      <c r="AC424" s="13" t="e">
        <f t="shared" ca="1" si="258"/>
        <v>#VALUE!</v>
      </c>
      <c r="AD424" s="13">
        <f t="shared" si="259"/>
        <v>57.836170196533203</v>
      </c>
      <c r="AE424" s="13">
        <f t="shared" si="260"/>
        <v>18.1705701422601</v>
      </c>
      <c r="AG424">
        <f t="shared" si="233"/>
        <v>2015</v>
      </c>
      <c r="AH424">
        <f t="shared" si="234"/>
        <v>0</v>
      </c>
      <c r="AI424" s="76" t="s">
        <v>97</v>
      </c>
      <c r="AJ424" s="2">
        <f t="shared" si="235"/>
        <v>24.841837883441254</v>
      </c>
    </row>
    <row r="425" spans="1:36" x14ac:dyDescent="0.2">
      <c r="A425" s="61">
        <v>42036</v>
      </c>
      <c r="B425" s="74">
        <v>59.020130157470703</v>
      </c>
      <c r="C425" s="58">
        <v>29.301257532559202</v>
      </c>
      <c r="F425" s="2">
        <f t="shared" si="236"/>
        <v>690.89268078934708</v>
      </c>
      <c r="G425" s="2">
        <f t="shared" si="237"/>
        <v>5.3963327534792143</v>
      </c>
      <c r="H425" s="2">
        <f t="shared" si="238"/>
        <v>675.50336783669889</v>
      </c>
      <c r="I425" s="2">
        <f t="shared" si="239"/>
        <v>669.08286120040589</v>
      </c>
      <c r="J425" s="2">
        <f t="shared" si="240"/>
        <v>6.4205066362929983</v>
      </c>
      <c r="K425" s="2">
        <f t="shared" si="241"/>
        <v>11.816839389772213</v>
      </c>
      <c r="L425" s="2">
        <f t="shared" si="242"/>
        <v>24.762378907466719</v>
      </c>
      <c r="M425" s="2">
        <f t="shared" si="243"/>
        <v>-4.9199881156915879</v>
      </c>
      <c r="N425" s="2">
        <f t="shared" si="244"/>
        <v>19.842390791775131</v>
      </c>
      <c r="O425" s="2">
        <f t="shared" si="245"/>
        <v>14.911169814683834</v>
      </c>
      <c r="P425" s="2">
        <f t="shared" si="246"/>
        <v>4.9312209770912965</v>
      </c>
      <c r="Q425">
        <f t="shared" ref="Q425:Q438" si="261">P425*E$9/1000</f>
        <v>34.395266315211792</v>
      </c>
      <c r="R425" s="13">
        <f t="shared" si="247"/>
        <v>0</v>
      </c>
      <c r="S425" s="13">
        <f t="shared" si="248"/>
        <v>0</v>
      </c>
      <c r="T425" s="13" t="e">
        <f t="shared" ca="1" si="249"/>
        <v>#VALUE!</v>
      </c>
      <c r="U425" s="13">
        <f t="shared" si="250"/>
        <v>4.9312209770912965</v>
      </c>
      <c r="V425" s="13">
        <f t="shared" si="251"/>
        <v>2.2206352643086835</v>
      </c>
      <c r="W425" s="13" t="e">
        <f t="shared" ca="1" si="252"/>
        <v>#VALUE!</v>
      </c>
      <c r="X425" s="13">
        <f t="shared" si="253"/>
        <v>24.316940324905239</v>
      </c>
      <c r="Y425" s="13">
        <f t="shared" si="254"/>
        <v>4.9312209770912965</v>
      </c>
      <c r="Z425" s="13" t="e">
        <f t="shared" ca="1" si="255"/>
        <v>#VALUE!</v>
      </c>
      <c r="AA425" s="13" t="e">
        <f t="shared" ca="1" si="256"/>
        <v>#VALUE!</v>
      </c>
      <c r="AB425" s="13" t="e">
        <f t="shared" ca="1" si="257"/>
        <v>#VALUE!</v>
      </c>
      <c r="AC425" s="13" t="e">
        <f t="shared" ca="1" si="258"/>
        <v>#VALUE!</v>
      </c>
      <c r="AD425" s="13">
        <f t="shared" si="259"/>
        <v>59.020130157470703</v>
      </c>
      <c r="AE425" s="13">
        <f t="shared" si="260"/>
        <v>29.301257532559202</v>
      </c>
      <c r="AG425">
        <f t="shared" ref="AG425:AG437" si="262">YEAR(A425)</f>
        <v>2015</v>
      </c>
      <c r="AH425">
        <f t="shared" ref="AH425:AH437" si="263">IF(MONTH(A425)&gt;9,1,0)</f>
        <v>0</v>
      </c>
      <c r="AI425" s="76" t="s">
        <v>97</v>
      </c>
      <c r="AJ425" s="2">
        <f t="shared" ref="AJ425:AJ438" si="264">MAX(AI425,Q425)</f>
        <v>34.395266315211792</v>
      </c>
    </row>
    <row r="426" spans="1:36" x14ac:dyDescent="0.2">
      <c r="A426" s="61">
        <v>42064</v>
      </c>
      <c r="B426" s="74">
        <v>21.288597106933594</v>
      </c>
      <c r="C426" s="58">
        <v>50.342638791770099</v>
      </c>
      <c r="F426" s="2">
        <f t="shared" si="236"/>
        <v>688.33964169293495</v>
      </c>
      <c r="G426" s="2">
        <f t="shared" si="237"/>
        <v>2.0318166144045335</v>
      </c>
      <c r="H426" s="2">
        <f t="shared" si="238"/>
        <v>662.15278403870002</v>
      </c>
      <c r="I426" s="2">
        <f t="shared" si="239"/>
        <v>656.21848723706682</v>
      </c>
      <c r="J426" s="2">
        <f t="shared" si="240"/>
        <v>5.9342968016331952</v>
      </c>
      <c r="K426" s="2">
        <f t="shared" si="241"/>
        <v>7.9661134160377287</v>
      </c>
      <c r="L426" s="2">
        <f t="shared" si="242"/>
        <v>22.877283230721563</v>
      </c>
      <c r="M426" s="2">
        <f t="shared" si="243"/>
        <v>-4.545442182072458</v>
      </c>
      <c r="N426" s="2">
        <f t="shared" si="244"/>
        <v>18.331841048649103</v>
      </c>
      <c r="O426" s="2">
        <f t="shared" si="245"/>
        <v>14.041677665099574</v>
      </c>
      <c r="P426" s="2">
        <f t="shared" si="246"/>
        <v>4.2901633835495288</v>
      </c>
      <c r="Q426">
        <f t="shared" si="261"/>
        <v>29.923889600257965</v>
      </c>
      <c r="R426" s="13">
        <f t="shared" si="247"/>
        <v>0</v>
      </c>
      <c r="S426" s="13">
        <f t="shared" si="248"/>
        <v>0</v>
      </c>
      <c r="T426" s="13" t="e">
        <f t="shared" ca="1" si="249"/>
        <v>#VALUE!</v>
      </c>
      <c r="U426" s="13">
        <f t="shared" si="250"/>
        <v>4.2901633835495288</v>
      </c>
      <c r="V426" s="13">
        <f t="shared" si="251"/>
        <v>2.0712709585057985</v>
      </c>
      <c r="W426" s="13" t="e">
        <f t="shared" ca="1" si="252"/>
        <v>#VALUE!</v>
      </c>
      <c r="X426" s="13">
        <f t="shared" si="253"/>
        <v>18.40550185754914</v>
      </c>
      <c r="Y426" s="13">
        <f t="shared" si="254"/>
        <v>4.2901633835495288</v>
      </c>
      <c r="Z426" s="13" t="e">
        <f t="shared" ca="1" si="255"/>
        <v>#VALUE!</v>
      </c>
      <c r="AA426" s="13" t="e">
        <f t="shared" ca="1" si="256"/>
        <v>#VALUE!</v>
      </c>
      <c r="AB426" s="13" t="e">
        <f t="shared" ca="1" si="257"/>
        <v>#VALUE!</v>
      </c>
      <c r="AC426" s="13" t="e">
        <f t="shared" ca="1" si="258"/>
        <v>#VALUE!</v>
      </c>
      <c r="AD426" s="13">
        <f t="shared" si="259"/>
        <v>21.288597106933594</v>
      </c>
      <c r="AE426" s="13">
        <f t="shared" si="260"/>
        <v>50.342638791770099</v>
      </c>
      <c r="AG426">
        <f t="shared" si="262"/>
        <v>2015</v>
      </c>
      <c r="AH426">
        <f t="shared" si="263"/>
        <v>0</v>
      </c>
      <c r="AI426" s="76" t="s">
        <v>97</v>
      </c>
      <c r="AJ426" s="2">
        <f t="shared" si="264"/>
        <v>29.923889600257965</v>
      </c>
    </row>
    <row r="427" spans="1:36" x14ac:dyDescent="0.2">
      <c r="A427" s="61">
        <v>42095</v>
      </c>
      <c r="B427" s="74">
        <v>19.191991806030273</v>
      </c>
      <c r="C427" s="58">
        <v>63.9230028999064</v>
      </c>
      <c r="F427" s="2">
        <f t="shared" si="236"/>
        <v>673.65239406127171</v>
      </c>
      <c r="G427" s="2">
        <f t="shared" si="237"/>
        <v>1.758084981825391</v>
      </c>
      <c r="H427" s="2">
        <f t="shared" si="238"/>
        <v>641.12746436190423</v>
      </c>
      <c r="I427" s="2">
        <f t="shared" si="239"/>
        <v>635.9031573732326</v>
      </c>
      <c r="J427" s="2">
        <f t="shared" si="240"/>
        <v>5.2243069886716285</v>
      </c>
      <c r="K427" s="2">
        <f t="shared" si="241"/>
        <v>6.9823919704970194</v>
      </c>
      <c r="L427" s="2">
        <f t="shared" si="242"/>
        <v>21.024069635596593</v>
      </c>
      <c r="M427" s="2">
        <f t="shared" si="243"/>
        <v>-4.1772308362270234</v>
      </c>
      <c r="N427" s="2">
        <f t="shared" si="244"/>
        <v>16.846838799369571</v>
      </c>
      <c r="O427" s="2">
        <f t="shared" si="245"/>
        <v>13.15357070967071</v>
      </c>
      <c r="P427" s="2">
        <f t="shared" si="246"/>
        <v>3.693268089698861</v>
      </c>
      <c r="Q427">
        <f t="shared" si="261"/>
        <v>25.760544925649555</v>
      </c>
      <c r="R427" s="13">
        <f t="shared" si="247"/>
        <v>0</v>
      </c>
      <c r="S427" s="13">
        <f t="shared" si="248"/>
        <v>0</v>
      </c>
      <c r="T427" s="13" t="e">
        <f t="shared" ca="1" si="249"/>
        <v>#VALUE!</v>
      </c>
      <c r="U427" s="13">
        <f t="shared" si="250"/>
        <v>3.693268089698861</v>
      </c>
      <c r="V427" s="13">
        <f t="shared" si="251"/>
        <v>1.9217877327371151</v>
      </c>
      <c r="W427" s="13" t="e">
        <f t="shared" ca="1" si="252"/>
        <v>#VALUE!</v>
      </c>
      <c r="X427" s="13">
        <f t="shared" si="253"/>
        <v>13.640229182387873</v>
      </c>
      <c r="Y427" s="13">
        <f t="shared" si="254"/>
        <v>3.6932680896988614</v>
      </c>
      <c r="Z427" s="13" t="e">
        <f t="shared" ca="1" si="255"/>
        <v>#VALUE!</v>
      </c>
      <c r="AA427" s="13" t="e">
        <f t="shared" ca="1" si="256"/>
        <v>#VALUE!</v>
      </c>
      <c r="AB427" s="13" t="e">
        <f t="shared" ca="1" si="257"/>
        <v>#VALUE!</v>
      </c>
      <c r="AC427" s="13" t="e">
        <f t="shared" ca="1" si="258"/>
        <v>#VALUE!</v>
      </c>
      <c r="AD427" s="13">
        <f t="shared" si="259"/>
        <v>19.191991806030273</v>
      </c>
      <c r="AE427" s="13">
        <f t="shared" si="260"/>
        <v>63.9230028999064</v>
      </c>
      <c r="AG427">
        <f t="shared" si="262"/>
        <v>2015</v>
      </c>
      <c r="AH427">
        <f t="shared" si="263"/>
        <v>0</v>
      </c>
      <c r="AI427" s="76" t="s">
        <v>97</v>
      </c>
      <c r="AJ427" s="2">
        <f t="shared" si="264"/>
        <v>25.760544925649555</v>
      </c>
    </row>
    <row r="428" spans="1:36" x14ac:dyDescent="0.2">
      <c r="A428" s="61">
        <v>42125</v>
      </c>
      <c r="B428" s="74">
        <v>4.4544529914855957</v>
      </c>
      <c r="C428" s="58">
        <v>42.112387985681401</v>
      </c>
      <c r="F428" s="2">
        <f t="shared" si="236"/>
        <v>639.98204498287657</v>
      </c>
      <c r="G428" s="2">
        <f t="shared" si="237"/>
        <v>0.37556538184162491</v>
      </c>
      <c r="H428" s="2">
        <f t="shared" si="238"/>
        <v>619.30465428096306</v>
      </c>
      <c r="I428" s="2">
        <f t="shared" si="239"/>
        <v>614.74886196971192</v>
      </c>
      <c r="J428" s="2">
        <f t="shared" si="240"/>
        <v>4.5557923112511389</v>
      </c>
      <c r="K428" s="2">
        <f t="shared" si="241"/>
        <v>4.9313576930927638</v>
      </c>
      <c r="L428" s="2">
        <f t="shared" si="242"/>
        <v>18.084928402763474</v>
      </c>
      <c r="M428" s="2">
        <f t="shared" si="243"/>
        <v>-3.5932586746703761</v>
      </c>
      <c r="N428" s="2">
        <f t="shared" si="244"/>
        <v>14.491669728093099</v>
      </c>
      <c r="O428" s="2">
        <f t="shared" si="245"/>
        <v>11.672448568536659</v>
      </c>
      <c r="P428" s="2">
        <f t="shared" si="246"/>
        <v>2.8192211595564389</v>
      </c>
      <c r="Q428">
        <f t="shared" si="261"/>
        <v>19.66406758790616</v>
      </c>
      <c r="R428" s="13">
        <f t="shared" si="247"/>
        <v>0</v>
      </c>
      <c r="S428" s="13">
        <f t="shared" si="248"/>
        <v>0</v>
      </c>
      <c r="T428" s="13" t="e">
        <f t="shared" ca="1" si="249"/>
        <v>#VALUE!</v>
      </c>
      <c r="U428" s="13">
        <f t="shared" si="250"/>
        <v>2.8192211595564389</v>
      </c>
      <c r="V428" s="13">
        <f t="shared" si="251"/>
        <v>1.6790536499934834</v>
      </c>
      <c r="W428" s="13" t="e">
        <f t="shared" ca="1" si="252"/>
        <v>#VALUE!</v>
      </c>
      <c r="X428" s="13">
        <f t="shared" si="253"/>
        <v>7.948007946490752</v>
      </c>
      <c r="Y428" s="13">
        <f t="shared" si="254"/>
        <v>2.8192211595564389</v>
      </c>
      <c r="Z428" s="13" t="e">
        <f t="shared" ca="1" si="255"/>
        <v>#VALUE!</v>
      </c>
      <c r="AA428" s="13" t="e">
        <f t="shared" ca="1" si="256"/>
        <v>#VALUE!</v>
      </c>
      <c r="AB428" s="13" t="e">
        <f t="shared" ca="1" si="257"/>
        <v>#VALUE!</v>
      </c>
      <c r="AC428" s="13" t="e">
        <f t="shared" ca="1" si="258"/>
        <v>#VALUE!</v>
      </c>
      <c r="AD428" s="13">
        <f t="shared" si="259"/>
        <v>4.4544529914855957</v>
      </c>
      <c r="AE428" s="13">
        <f t="shared" si="260"/>
        <v>42.112387985681401</v>
      </c>
      <c r="AG428">
        <f t="shared" si="262"/>
        <v>2015</v>
      </c>
      <c r="AH428">
        <f t="shared" si="263"/>
        <v>0</v>
      </c>
      <c r="AI428" s="76" t="s">
        <v>97</v>
      </c>
      <c r="AJ428" s="2">
        <f t="shared" si="264"/>
        <v>19.66406758790616</v>
      </c>
    </row>
    <row r="429" spans="1:36" x14ac:dyDescent="0.2">
      <c r="A429" s="61">
        <v>42156</v>
      </c>
      <c r="B429" s="74">
        <v>1.6263117790222168</v>
      </c>
      <c r="C429" s="58">
        <v>19.804913364307101</v>
      </c>
      <c r="F429" s="2">
        <f t="shared" si="236"/>
        <v>616.24753468591598</v>
      </c>
      <c r="G429" s="2">
        <f t="shared" si="237"/>
        <v>0.12763906281816162</v>
      </c>
      <c r="H429" s="2">
        <f t="shared" si="238"/>
        <v>606.75731440539698</v>
      </c>
      <c r="I429" s="2">
        <f t="shared" si="239"/>
        <v>602.55599662379109</v>
      </c>
      <c r="J429" s="2">
        <f t="shared" si="240"/>
        <v>4.2013177816058942</v>
      </c>
      <c r="K429" s="2">
        <f t="shared" si="241"/>
        <v>4.3289568444240558</v>
      </c>
      <c r="L429" s="2">
        <f t="shared" si="242"/>
        <v>16.001405412960715</v>
      </c>
      <c r="M429" s="2">
        <f t="shared" si="243"/>
        <v>-3.1792876104642316</v>
      </c>
      <c r="N429" s="2">
        <f t="shared" si="244"/>
        <v>12.822117802496482</v>
      </c>
      <c r="O429" s="2">
        <f t="shared" si="245"/>
        <v>10.56446985291349</v>
      </c>
      <c r="P429" s="2">
        <f t="shared" si="246"/>
        <v>2.2576479495829913</v>
      </c>
      <c r="Q429">
        <f t="shared" si="261"/>
        <v>15.747094448341365</v>
      </c>
      <c r="R429" s="13">
        <f t="shared" si="247"/>
        <v>0</v>
      </c>
      <c r="S429" s="13">
        <f t="shared" si="248"/>
        <v>0</v>
      </c>
      <c r="T429" s="13" t="e">
        <f t="shared" ca="1" si="249"/>
        <v>#VALUE!</v>
      </c>
      <c r="U429" s="13">
        <f t="shared" si="250"/>
        <v>2.2576479495829913</v>
      </c>
      <c r="V429" s="13">
        <f t="shared" si="251"/>
        <v>1.5025471538633959</v>
      </c>
      <c r="W429" s="13" t="e">
        <f t="shared" ca="1" si="252"/>
        <v>#VALUE!</v>
      </c>
      <c r="X429" s="13">
        <f t="shared" si="253"/>
        <v>5.0969742642562847</v>
      </c>
      <c r="Y429" s="13">
        <f t="shared" si="254"/>
        <v>2.2576479495829913</v>
      </c>
      <c r="Z429" s="13" t="e">
        <f t="shared" ca="1" si="255"/>
        <v>#VALUE!</v>
      </c>
      <c r="AA429" s="13" t="e">
        <f t="shared" ca="1" si="256"/>
        <v>#VALUE!</v>
      </c>
      <c r="AB429" s="13" t="e">
        <f t="shared" ca="1" si="257"/>
        <v>#VALUE!</v>
      </c>
      <c r="AC429" s="13" t="e">
        <f t="shared" ca="1" si="258"/>
        <v>#VALUE!</v>
      </c>
      <c r="AD429" s="13">
        <f t="shared" si="259"/>
        <v>1.6263117790222168</v>
      </c>
      <c r="AE429" s="13">
        <f t="shared" si="260"/>
        <v>19.804913364307101</v>
      </c>
      <c r="AG429">
        <f t="shared" si="262"/>
        <v>2015</v>
      </c>
      <c r="AH429">
        <f t="shared" si="263"/>
        <v>0</v>
      </c>
      <c r="AI429" s="76" t="s">
        <v>97</v>
      </c>
      <c r="AJ429" s="2">
        <f t="shared" si="264"/>
        <v>15.747094448341365</v>
      </c>
    </row>
    <row r="430" spans="1:36" x14ac:dyDescent="0.2">
      <c r="A430" s="61">
        <v>42186</v>
      </c>
      <c r="B430" s="74">
        <v>0.80687326192855835</v>
      </c>
      <c r="C430" s="58">
        <v>20.726248915428901</v>
      </c>
      <c r="F430" s="2">
        <f t="shared" si="236"/>
        <v>603.30210345105843</v>
      </c>
      <c r="G430" s="2">
        <f t="shared" si="237"/>
        <v>6.0766434661218227E-2</v>
      </c>
      <c r="H430" s="2">
        <f t="shared" si="238"/>
        <v>593.54919632447127</v>
      </c>
      <c r="I430" s="2">
        <f t="shared" si="239"/>
        <v>589.69853728167027</v>
      </c>
      <c r="J430" s="2">
        <f t="shared" si="240"/>
        <v>3.8506590428009986</v>
      </c>
      <c r="K430" s="2">
        <f t="shared" si="241"/>
        <v>3.9114254774622168</v>
      </c>
      <c r="L430" s="2">
        <f t="shared" si="242"/>
        <v>14.475895330375707</v>
      </c>
      <c r="M430" s="2">
        <f t="shared" si="243"/>
        <v>-2.8761870277321435</v>
      </c>
      <c r="N430" s="2">
        <f t="shared" si="244"/>
        <v>11.599708302643563</v>
      </c>
      <c r="O430" s="2">
        <f t="shared" si="245"/>
        <v>9.7204655529709356</v>
      </c>
      <c r="P430" s="2">
        <f t="shared" si="246"/>
        <v>1.8792427496726285</v>
      </c>
      <c r="Q430">
        <f t="shared" si="261"/>
        <v>13.107718178966584</v>
      </c>
      <c r="R430" s="13">
        <f t="shared" si="247"/>
        <v>0</v>
      </c>
      <c r="S430" s="13">
        <f t="shared" si="248"/>
        <v>0</v>
      </c>
      <c r="T430" s="13" t="e">
        <f t="shared" ca="1" si="249"/>
        <v>#VALUE!</v>
      </c>
      <c r="U430" s="13">
        <f t="shared" si="250"/>
        <v>1.8792427496726285</v>
      </c>
      <c r="V430" s="13">
        <f t="shared" si="251"/>
        <v>1.370854751486323</v>
      </c>
      <c r="W430" s="13" t="e">
        <f t="shared" ca="1" si="252"/>
        <v>#VALUE!</v>
      </c>
      <c r="X430" s="13">
        <f t="shared" si="253"/>
        <v>3.5315533121971416</v>
      </c>
      <c r="Y430" s="13">
        <f t="shared" si="254"/>
        <v>1.8792427496726283</v>
      </c>
      <c r="Z430" s="13" t="e">
        <f t="shared" ca="1" si="255"/>
        <v>#VALUE!</v>
      </c>
      <c r="AA430" s="13" t="e">
        <f t="shared" ca="1" si="256"/>
        <v>#VALUE!</v>
      </c>
      <c r="AB430" s="13" t="e">
        <f t="shared" ca="1" si="257"/>
        <v>#VALUE!</v>
      </c>
      <c r="AC430" s="13" t="e">
        <f t="shared" ca="1" si="258"/>
        <v>#VALUE!</v>
      </c>
      <c r="AD430" s="13">
        <f t="shared" si="259"/>
        <v>0.80687326192855835</v>
      </c>
      <c r="AE430" s="13">
        <f t="shared" si="260"/>
        <v>20.726248915428901</v>
      </c>
      <c r="AG430">
        <f t="shared" si="262"/>
        <v>2015</v>
      </c>
      <c r="AH430">
        <f t="shared" si="263"/>
        <v>0</v>
      </c>
      <c r="AI430" s="76" t="s">
        <v>97</v>
      </c>
      <c r="AJ430" s="2">
        <f t="shared" si="264"/>
        <v>13.107718178966584</v>
      </c>
    </row>
    <row r="431" spans="1:36" x14ac:dyDescent="0.2">
      <c r="A431" s="61">
        <v>42217</v>
      </c>
      <c r="B431" s="74">
        <v>4.3078460693359375</v>
      </c>
      <c r="C431" s="58">
        <v>18.3681263451764</v>
      </c>
      <c r="F431" s="2">
        <f t="shared" si="236"/>
        <v>593.69392949288124</v>
      </c>
      <c r="G431" s="2">
        <f t="shared" si="237"/>
        <v>0.31245385812496806</v>
      </c>
      <c r="H431" s="2">
        <f t="shared" si="238"/>
        <v>585.16040752840001</v>
      </c>
      <c r="I431" s="2">
        <f t="shared" si="239"/>
        <v>581.52090065567563</v>
      </c>
      <c r="J431" s="2">
        <f t="shared" si="240"/>
        <v>3.6395068727243824</v>
      </c>
      <c r="K431" s="2">
        <f t="shared" si="241"/>
        <v>3.9519607308493505</v>
      </c>
      <c r="L431" s="2">
        <f t="shared" si="242"/>
        <v>13.672426283820286</v>
      </c>
      <c r="M431" s="2">
        <f t="shared" si="243"/>
        <v>-2.7165473511424789</v>
      </c>
      <c r="N431" s="2">
        <f t="shared" si="244"/>
        <v>10.955878932677807</v>
      </c>
      <c r="O431" s="2">
        <f t="shared" si="245"/>
        <v>9.2642462590641408</v>
      </c>
      <c r="P431" s="2">
        <f t="shared" si="246"/>
        <v>1.6916326736136669</v>
      </c>
      <c r="Q431">
        <f t="shared" si="261"/>
        <v>11.799137898455326</v>
      </c>
      <c r="R431" s="13">
        <f t="shared" si="247"/>
        <v>0</v>
      </c>
      <c r="S431" s="13">
        <f t="shared" si="248"/>
        <v>0</v>
      </c>
      <c r="T431" s="13" t="e">
        <f t="shared" ca="1" si="249"/>
        <v>#VALUE!</v>
      </c>
      <c r="U431" s="13">
        <f t="shared" si="250"/>
        <v>1.6916326736136669</v>
      </c>
      <c r="V431" s="13">
        <f t="shared" si="251"/>
        <v>1.3006277998004143</v>
      </c>
      <c r="W431" s="13" t="e">
        <f t="shared" ca="1" si="252"/>
        <v>#VALUE!</v>
      </c>
      <c r="X431" s="13">
        <f t="shared" si="253"/>
        <v>2.8616211024373226</v>
      </c>
      <c r="Y431" s="13">
        <f t="shared" si="254"/>
        <v>1.6916326736136666</v>
      </c>
      <c r="Z431" s="13" t="e">
        <f t="shared" ca="1" si="255"/>
        <v>#VALUE!</v>
      </c>
      <c r="AA431" s="13" t="e">
        <f t="shared" ca="1" si="256"/>
        <v>#VALUE!</v>
      </c>
      <c r="AB431" s="13" t="e">
        <f t="shared" ca="1" si="257"/>
        <v>#VALUE!</v>
      </c>
      <c r="AC431" s="13" t="e">
        <f t="shared" ca="1" si="258"/>
        <v>#VALUE!</v>
      </c>
      <c r="AD431" s="13">
        <f t="shared" si="259"/>
        <v>4.3078460693359375</v>
      </c>
      <c r="AE431" s="13">
        <f t="shared" si="260"/>
        <v>18.3681263451764</v>
      </c>
      <c r="AG431">
        <f t="shared" si="262"/>
        <v>2015</v>
      </c>
      <c r="AH431">
        <f t="shared" si="263"/>
        <v>0</v>
      </c>
      <c r="AI431" s="76" t="s">
        <v>97</v>
      </c>
      <c r="AJ431" s="2">
        <f t="shared" si="264"/>
        <v>11.799137898455326</v>
      </c>
    </row>
    <row r="432" spans="1:36" x14ac:dyDescent="0.2">
      <c r="A432" s="61">
        <v>42248</v>
      </c>
      <c r="B432" s="74">
        <v>2.1235520839691162</v>
      </c>
      <c r="C432" s="58">
        <v>13.922559285405001</v>
      </c>
      <c r="F432" s="2">
        <f t="shared" si="236"/>
        <v>583.4951756210229</v>
      </c>
      <c r="G432" s="2">
        <f t="shared" si="237"/>
        <v>0.14927711862185333</v>
      </c>
      <c r="H432" s="2">
        <f t="shared" si="238"/>
        <v>577.11179787387437</v>
      </c>
      <c r="I432" s="2">
        <f t="shared" si="239"/>
        <v>573.66669931533522</v>
      </c>
      <c r="J432" s="2">
        <f t="shared" si="240"/>
        <v>3.4450985585391436</v>
      </c>
      <c r="K432" s="2">
        <f t="shared" si="241"/>
        <v>3.5943756771609969</v>
      </c>
      <c r="L432" s="2">
        <f t="shared" si="242"/>
        <v>12.858621936225138</v>
      </c>
      <c r="M432" s="2">
        <f t="shared" si="243"/>
        <v>-2.5548541740197042</v>
      </c>
      <c r="N432" s="2">
        <f t="shared" si="244"/>
        <v>10.303767762205434</v>
      </c>
      <c r="O432" s="2">
        <f t="shared" si="245"/>
        <v>8.7936405887008213</v>
      </c>
      <c r="P432" s="2">
        <f t="shared" si="246"/>
        <v>1.5101271735046122</v>
      </c>
      <c r="Q432">
        <f t="shared" si="261"/>
        <v>10.53313703519467</v>
      </c>
      <c r="R432" s="13">
        <f t="shared" si="247"/>
        <v>0</v>
      </c>
      <c r="S432" s="13">
        <f t="shared" si="248"/>
        <v>0</v>
      </c>
      <c r="T432" s="13" t="e">
        <f t="shared" ca="1" si="249"/>
        <v>#VALUE!</v>
      </c>
      <c r="U432" s="13">
        <f t="shared" si="250"/>
        <v>1.5101271735046122</v>
      </c>
      <c r="V432" s="13">
        <f t="shared" si="251"/>
        <v>1.2288723178201275</v>
      </c>
      <c r="W432" s="13" t="e">
        <f t="shared" ca="1" si="252"/>
        <v>#VALUE!</v>
      </c>
      <c r="X432" s="13">
        <f t="shared" si="253"/>
        <v>2.2804840801570294</v>
      </c>
      <c r="Y432" s="13">
        <f t="shared" si="254"/>
        <v>1.5101271735046125</v>
      </c>
      <c r="Z432" s="13" t="e">
        <f t="shared" ca="1" si="255"/>
        <v>#VALUE!</v>
      </c>
      <c r="AA432" s="13" t="e">
        <f t="shared" ca="1" si="256"/>
        <v>#VALUE!</v>
      </c>
      <c r="AB432" s="13" t="e">
        <f t="shared" ca="1" si="257"/>
        <v>#VALUE!</v>
      </c>
      <c r="AC432" s="13" t="e">
        <f t="shared" ca="1" si="258"/>
        <v>#VALUE!</v>
      </c>
      <c r="AD432" s="13">
        <f t="shared" si="259"/>
        <v>2.1235520839691162</v>
      </c>
      <c r="AE432" s="13">
        <f t="shared" si="260"/>
        <v>13.922559285405001</v>
      </c>
      <c r="AG432">
        <f t="shared" si="262"/>
        <v>2015</v>
      </c>
      <c r="AH432">
        <f t="shared" si="263"/>
        <v>0</v>
      </c>
      <c r="AI432" s="76" t="s">
        <v>97</v>
      </c>
      <c r="AJ432" s="2">
        <f t="shared" si="264"/>
        <v>10.53313703519467</v>
      </c>
    </row>
    <row r="433" spans="1:36" x14ac:dyDescent="0.2">
      <c r="A433" s="61">
        <v>42278</v>
      </c>
      <c r="B433" s="74">
        <v>33.454017639160156</v>
      </c>
      <c r="C433" s="58">
        <v>11.166592905109599</v>
      </c>
      <c r="F433" s="2">
        <f t="shared" si="236"/>
        <v>604.71404370711241</v>
      </c>
      <c r="G433" s="2">
        <f t="shared" si="237"/>
        <v>2.4066732473829688</v>
      </c>
      <c r="H433" s="2">
        <f t="shared" si="238"/>
        <v>599.4324915542262</v>
      </c>
      <c r="I433" s="2">
        <f t="shared" si="239"/>
        <v>595.42842908746547</v>
      </c>
      <c r="J433" s="2">
        <f t="shared" si="240"/>
        <v>4.004062466760729</v>
      </c>
      <c r="K433" s="2">
        <f t="shared" si="241"/>
        <v>6.4107357141436978</v>
      </c>
      <c r="L433" s="2">
        <f t="shared" si="242"/>
        <v>15.204376302844519</v>
      </c>
      <c r="M433" s="2">
        <f t="shared" si="243"/>
        <v>-3.020927472115428</v>
      </c>
      <c r="N433" s="2">
        <f t="shared" si="244"/>
        <v>12.183448830729091</v>
      </c>
      <c r="O433" s="2">
        <f t="shared" si="245"/>
        <v>10.127071256431153</v>
      </c>
      <c r="P433" s="2">
        <f t="shared" si="246"/>
        <v>2.0563775742979384</v>
      </c>
      <c r="Q433">
        <f t="shared" si="261"/>
        <v>14.343233580728119</v>
      </c>
      <c r="R433" s="13">
        <f t="shared" si="247"/>
        <v>0</v>
      </c>
      <c r="S433" s="13">
        <f t="shared" si="248"/>
        <v>0</v>
      </c>
      <c r="T433" s="13" t="e">
        <f t="shared" ca="1" si="249"/>
        <v>#VALUE!</v>
      </c>
      <c r="U433" s="13">
        <f t="shared" si="250"/>
        <v>2.0563775742979384</v>
      </c>
      <c r="V433" s="13">
        <f t="shared" si="251"/>
        <v>1.4340075223993556</v>
      </c>
      <c r="W433" s="13" t="e">
        <f t="shared" ca="1" si="252"/>
        <v>#VALUE!</v>
      </c>
      <c r="X433" s="13">
        <f t="shared" si="253"/>
        <v>4.2286887280754737</v>
      </c>
      <c r="Y433" s="13">
        <f t="shared" si="254"/>
        <v>2.0563775742979384</v>
      </c>
      <c r="Z433" s="13" t="e">
        <f t="shared" ca="1" si="255"/>
        <v>#VALUE!</v>
      </c>
      <c r="AA433" s="13" t="e">
        <f t="shared" ca="1" si="256"/>
        <v>#VALUE!</v>
      </c>
      <c r="AB433" s="13" t="e">
        <f t="shared" ca="1" si="257"/>
        <v>#VALUE!</v>
      </c>
      <c r="AC433" s="13" t="e">
        <f t="shared" ca="1" si="258"/>
        <v>#VALUE!</v>
      </c>
      <c r="AD433" s="13">
        <f t="shared" si="259"/>
        <v>33.454017639160156</v>
      </c>
      <c r="AE433" s="13">
        <f t="shared" si="260"/>
        <v>11.166592905109599</v>
      </c>
      <c r="AG433">
        <f t="shared" si="262"/>
        <v>2015</v>
      </c>
      <c r="AH433">
        <f t="shared" si="263"/>
        <v>1</v>
      </c>
      <c r="AI433" s="76" t="s">
        <v>97</v>
      </c>
      <c r="AJ433" s="2">
        <f t="shared" si="264"/>
        <v>14.343233580728119</v>
      </c>
    </row>
    <row r="434" spans="1:36" x14ac:dyDescent="0.2">
      <c r="A434" s="61">
        <v>42309</v>
      </c>
      <c r="B434" s="74">
        <v>27.226097106933594</v>
      </c>
      <c r="C434" s="58">
        <v>17.785921509445199</v>
      </c>
      <c r="F434" s="2">
        <f t="shared" si="236"/>
        <v>620.56907942429211</v>
      </c>
      <c r="G434" s="2">
        <f t="shared" si="237"/>
        <v>2.0854467701069552</v>
      </c>
      <c r="H434" s="2">
        <f t="shared" si="238"/>
        <v>611.9905647017456</v>
      </c>
      <c r="I434" s="2">
        <f t="shared" si="239"/>
        <v>607.64397994903891</v>
      </c>
      <c r="J434" s="2">
        <f t="shared" si="240"/>
        <v>4.3465847527066899</v>
      </c>
      <c r="K434" s="2">
        <f t="shared" si="241"/>
        <v>6.4320315228136451</v>
      </c>
      <c r="L434" s="2">
        <f t="shared" si="242"/>
        <v>16.559102779244796</v>
      </c>
      <c r="M434" s="2">
        <f t="shared" si="243"/>
        <v>-3.2900953977339276</v>
      </c>
      <c r="N434" s="2">
        <f t="shared" si="244"/>
        <v>13.269007381510868</v>
      </c>
      <c r="O434" s="2">
        <f t="shared" si="245"/>
        <v>10.865991929509267</v>
      </c>
      <c r="P434" s="2">
        <f t="shared" si="246"/>
        <v>2.4030154520015996</v>
      </c>
      <c r="Q434">
        <f t="shared" si="261"/>
        <v>16.761032777711158</v>
      </c>
      <c r="R434" s="13">
        <f t="shared" si="247"/>
        <v>0</v>
      </c>
      <c r="S434" s="13">
        <f t="shared" si="248"/>
        <v>0</v>
      </c>
      <c r="T434" s="13" t="e">
        <f t="shared" ca="1" si="249"/>
        <v>#VALUE!</v>
      </c>
      <c r="U434" s="13">
        <f t="shared" si="250"/>
        <v>2.4030154520015996</v>
      </c>
      <c r="V434" s="13">
        <f t="shared" si="251"/>
        <v>1.5501662659216913</v>
      </c>
      <c r="W434" s="13" t="e">
        <f t="shared" ca="1" si="252"/>
        <v>#VALUE!</v>
      </c>
      <c r="X434" s="13">
        <f t="shared" si="253"/>
        <v>5.7744832625584523</v>
      </c>
      <c r="Y434" s="13">
        <f t="shared" si="254"/>
        <v>2.4030154520015996</v>
      </c>
      <c r="Z434" s="13" t="e">
        <f t="shared" ca="1" si="255"/>
        <v>#VALUE!</v>
      </c>
      <c r="AA434" s="13" t="e">
        <f t="shared" ca="1" si="256"/>
        <v>#VALUE!</v>
      </c>
      <c r="AB434" s="13" t="e">
        <f t="shared" ca="1" si="257"/>
        <v>#VALUE!</v>
      </c>
      <c r="AC434" s="13" t="e">
        <f t="shared" ca="1" si="258"/>
        <v>#VALUE!</v>
      </c>
      <c r="AD434" s="13">
        <f t="shared" si="259"/>
        <v>27.226097106933594</v>
      </c>
      <c r="AE434" s="13">
        <f t="shared" si="260"/>
        <v>17.785921509445199</v>
      </c>
      <c r="AG434">
        <f t="shared" si="262"/>
        <v>2015</v>
      </c>
      <c r="AH434">
        <f t="shared" si="263"/>
        <v>1</v>
      </c>
      <c r="AI434" s="76" t="s">
        <v>97</v>
      </c>
      <c r="AJ434" s="2">
        <f t="shared" si="264"/>
        <v>16.761032777711158</v>
      </c>
    </row>
    <row r="435" spans="1:36" x14ac:dyDescent="0.2">
      <c r="A435" s="61">
        <v>42339</v>
      </c>
      <c r="B435" s="74">
        <v>21.027362823486328</v>
      </c>
      <c r="C435" s="58">
        <v>10.910185320195801</v>
      </c>
      <c r="F435" s="2">
        <f t="shared" si="236"/>
        <v>627.01103028439684</v>
      </c>
      <c r="G435" s="2">
        <f t="shared" si="237"/>
        <v>1.6603124881283975</v>
      </c>
      <c r="H435" s="2">
        <f t="shared" si="238"/>
        <v>621.69124948242791</v>
      </c>
      <c r="I435" s="2">
        <f t="shared" si="239"/>
        <v>617.06561005549963</v>
      </c>
      <c r="J435" s="2">
        <f t="shared" si="240"/>
        <v>4.6256394269282737</v>
      </c>
      <c r="K435" s="2">
        <f t="shared" si="241"/>
        <v>6.2859519150566712</v>
      </c>
      <c r="L435" s="2">
        <f t="shared" si="242"/>
        <v>17.151943844565938</v>
      </c>
      <c r="M435" s="2">
        <f t="shared" si="243"/>
        <v>-3.4078858170944217</v>
      </c>
      <c r="N435" s="2">
        <f t="shared" si="244"/>
        <v>13.744058027471516</v>
      </c>
      <c r="O435" s="2">
        <f t="shared" si="245"/>
        <v>11.182507495601754</v>
      </c>
      <c r="P435" s="2">
        <f t="shared" si="246"/>
        <v>2.5615505318697616</v>
      </c>
      <c r="Q435">
        <f t="shared" si="261"/>
        <v>17.866814959791586</v>
      </c>
      <c r="R435" s="13">
        <f t="shared" si="247"/>
        <v>0</v>
      </c>
      <c r="S435" s="13">
        <f t="shared" si="248"/>
        <v>0</v>
      </c>
      <c r="T435" s="13" t="e">
        <f t="shared" ca="1" si="249"/>
        <v>#VALUE!</v>
      </c>
      <c r="U435" s="13">
        <f t="shared" si="250"/>
        <v>2.5615505318697616</v>
      </c>
      <c r="V435" s="13">
        <f t="shared" si="251"/>
        <v>1.6004844678627037</v>
      </c>
      <c r="W435" s="13" t="e">
        <f t="shared" ca="1" si="252"/>
        <v>#VALUE!</v>
      </c>
      <c r="X435" s="13">
        <f t="shared" si="253"/>
        <v>6.5615411273222586</v>
      </c>
      <c r="Y435" s="13">
        <f t="shared" si="254"/>
        <v>2.561550531869762</v>
      </c>
      <c r="Z435" s="13" t="e">
        <f t="shared" ca="1" si="255"/>
        <v>#VALUE!</v>
      </c>
      <c r="AA435" s="13" t="e">
        <f t="shared" ca="1" si="256"/>
        <v>#VALUE!</v>
      </c>
      <c r="AB435" s="13" t="e">
        <f t="shared" ca="1" si="257"/>
        <v>#VALUE!</v>
      </c>
      <c r="AC435" s="13" t="e">
        <f t="shared" ca="1" si="258"/>
        <v>#VALUE!</v>
      </c>
      <c r="AD435" s="13">
        <f t="shared" si="259"/>
        <v>21.027362823486328</v>
      </c>
      <c r="AE435" s="13">
        <f t="shared" si="260"/>
        <v>10.910185320195801</v>
      </c>
      <c r="AG435">
        <f t="shared" si="262"/>
        <v>2015</v>
      </c>
      <c r="AH435">
        <f t="shared" si="263"/>
        <v>1</v>
      </c>
      <c r="AI435" s="76" t="s">
        <v>97</v>
      </c>
      <c r="AJ435" s="2">
        <f t="shared" si="264"/>
        <v>17.866814959791586</v>
      </c>
    </row>
    <row r="436" spans="1:36" x14ac:dyDescent="0.2">
      <c r="A436" s="61">
        <v>42370</v>
      </c>
      <c r="B436" s="74">
        <v>49.989582061767578</v>
      </c>
      <c r="C436" s="58">
        <v>18.1705701422601</v>
      </c>
      <c r="F436" s="2">
        <f t="shared" si="236"/>
        <v>662.81158161107237</v>
      </c>
      <c r="G436" s="2">
        <f t="shared" si="237"/>
        <v>4.243610506194841</v>
      </c>
      <c r="H436" s="2">
        <f t="shared" si="238"/>
        <v>653.55545866341708</v>
      </c>
      <c r="I436" s="2">
        <f t="shared" si="239"/>
        <v>647.91955113625988</v>
      </c>
      <c r="J436" s="2">
        <f t="shared" si="240"/>
        <v>5.635907527157201</v>
      </c>
      <c r="K436" s="2">
        <f t="shared" si="241"/>
        <v>9.879518033352042</v>
      </c>
      <c r="L436" s="2">
        <f t="shared" si="242"/>
        <v>21.062025528953797</v>
      </c>
      <c r="M436" s="2">
        <f t="shared" si="243"/>
        <v>-4.1847722176482396</v>
      </c>
      <c r="N436" s="2">
        <f t="shared" si="244"/>
        <v>16.877253311305555</v>
      </c>
      <c r="O436" s="2">
        <f t="shared" si="245"/>
        <v>13.172104296934023</v>
      </c>
      <c r="P436" s="2">
        <f t="shared" si="246"/>
        <v>3.705149014371532</v>
      </c>
      <c r="Q436">
        <f t="shared" si="261"/>
        <v>25.843414375241434</v>
      </c>
      <c r="R436" s="13">
        <f t="shared" si="247"/>
        <v>0</v>
      </c>
      <c r="S436" s="13">
        <f t="shared" si="248"/>
        <v>0</v>
      </c>
      <c r="T436" s="13" t="e">
        <f t="shared" ca="1" si="249"/>
        <v>#VALUE!</v>
      </c>
      <c r="U436" s="13">
        <f t="shared" si="250"/>
        <v>3.705149014371532</v>
      </c>
      <c r="V436" s="13">
        <f t="shared" si="251"/>
        <v>1.9248763633988371</v>
      </c>
      <c r="W436" s="13" t="e">
        <f t="shared" ca="1" si="252"/>
        <v>#VALUE!</v>
      </c>
      <c r="X436" s="13">
        <f t="shared" si="253"/>
        <v>13.728129218698335</v>
      </c>
      <c r="Y436" s="13">
        <f t="shared" si="254"/>
        <v>3.705149014371532</v>
      </c>
      <c r="Z436" s="13" t="e">
        <f t="shared" ca="1" si="255"/>
        <v>#VALUE!</v>
      </c>
      <c r="AA436" s="13" t="e">
        <f t="shared" ca="1" si="256"/>
        <v>#VALUE!</v>
      </c>
      <c r="AB436" s="13" t="e">
        <f t="shared" ca="1" si="257"/>
        <v>#VALUE!</v>
      </c>
      <c r="AC436" s="13" t="e">
        <f t="shared" ca="1" si="258"/>
        <v>#VALUE!</v>
      </c>
      <c r="AD436" s="13">
        <f t="shared" si="259"/>
        <v>49.989582061767578</v>
      </c>
      <c r="AE436" s="13">
        <f t="shared" si="260"/>
        <v>18.1705701422601</v>
      </c>
      <c r="AG436">
        <f t="shared" si="262"/>
        <v>2016</v>
      </c>
      <c r="AH436">
        <f t="shared" si="263"/>
        <v>0</v>
      </c>
      <c r="AJ436" s="2">
        <f t="shared" si="264"/>
        <v>25.843414375241434</v>
      </c>
    </row>
    <row r="437" spans="1:36" x14ac:dyDescent="0.2">
      <c r="A437" s="61">
        <v>42401</v>
      </c>
      <c r="B437" s="74">
        <v>39.156105041503906</v>
      </c>
      <c r="C437" s="58">
        <v>29.301257532559202</v>
      </c>
      <c r="F437" s="2">
        <f t="shared" si="236"/>
        <v>683.47959567367434</v>
      </c>
      <c r="G437" s="2">
        <f t="shared" si="237"/>
        <v>3.5960605040894507</v>
      </c>
      <c r="H437" s="2">
        <f t="shared" si="238"/>
        <v>668.22560986547251</v>
      </c>
      <c r="I437" s="2">
        <f t="shared" si="239"/>
        <v>662.07364142482879</v>
      </c>
      <c r="J437" s="2">
        <f t="shared" si="240"/>
        <v>6.1519684406437136</v>
      </c>
      <c r="K437" s="2">
        <f t="shared" si="241"/>
        <v>9.7480289447331643</v>
      </c>
      <c r="L437" s="2">
        <f t="shared" si="242"/>
        <v>22.920133241667187</v>
      </c>
      <c r="M437" s="2">
        <f t="shared" si="243"/>
        <v>-4.5539559660427926</v>
      </c>
      <c r="N437" s="2">
        <f t="shared" si="244"/>
        <v>18.366177275624395</v>
      </c>
      <c r="O437" s="2">
        <f t="shared" si="245"/>
        <v>14.061814354701578</v>
      </c>
      <c r="P437" s="2">
        <f t="shared" si="246"/>
        <v>4.3043629209228174</v>
      </c>
      <c r="Q437">
        <f t="shared" si="261"/>
        <v>30.022931373436652</v>
      </c>
      <c r="R437" s="13">
        <f t="shared" si="247"/>
        <v>0</v>
      </c>
      <c r="S437" s="13">
        <f t="shared" si="248"/>
        <v>0</v>
      </c>
      <c r="T437" s="13" t="e">
        <f t="shared" ca="1" si="249"/>
        <v>#VALUE!</v>
      </c>
      <c r="U437" s="13">
        <f t="shared" si="250"/>
        <v>4.3043629209228174</v>
      </c>
      <c r="V437" s="13">
        <f t="shared" si="251"/>
        <v>2.0746958622706164</v>
      </c>
      <c r="W437" s="13" t="e">
        <f t="shared" ca="1" si="252"/>
        <v>#VALUE!</v>
      </c>
      <c r="X437" s="13">
        <f t="shared" si="253"/>
        <v>18.52754015501521</v>
      </c>
      <c r="Y437" s="13">
        <f t="shared" si="254"/>
        <v>4.3043629209228165</v>
      </c>
      <c r="Z437" s="13" t="e">
        <f t="shared" ca="1" si="255"/>
        <v>#VALUE!</v>
      </c>
      <c r="AA437" s="13" t="e">
        <f t="shared" ca="1" si="256"/>
        <v>#VALUE!</v>
      </c>
      <c r="AB437" s="13" t="e">
        <f t="shared" ca="1" si="257"/>
        <v>#VALUE!</v>
      </c>
      <c r="AC437" s="13" t="e">
        <f t="shared" ca="1" si="258"/>
        <v>#VALUE!</v>
      </c>
      <c r="AD437" s="13">
        <f t="shared" si="259"/>
        <v>39.156105041503906</v>
      </c>
      <c r="AE437" s="13">
        <f t="shared" si="260"/>
        <v>29.301257532559202</v>
      </c>
      <c r="AG437">
        <f t="shared" si="262"/>
        <v>2016</v>
      </c>
      <c r="AH437">
        <f t="shared" si="263"/>
        <v>0</v>
      </c>
      <c r="AJ437" s="2">
        <f t="shared" si="264"/>
        <v>30.022931373436652</v>
      </c>
    </row>
    <row r="438" spans="1:36" x14ac:dyDescent="0.2">
      <c r="A438" s="61">
        <v>42430</v>
      </c>
      <c r="B438" s="74">
        <v>30.660737991333008</v>
      </c>
      <c r="C438" s="58">
        <v>50.342638791770099</v>
      </c>
      <c r="F438" s="2">
        <f t="shared" si="236"/>
        <v>689.83150969634437</v>
      </c>
      <c r="G438" s="2">
        <f t="shared" si="237"/>
        <v>2.9028697198174314</v>
      </c>
      <c r="H438" s="2">
        <f t="shared" si="238"/>
        <v>663.59805961853522</v>
      </c>
      <c r="I438" s="2">
        <f t="shared" si="239"/>
        <v>657.61248181774351</v>
      </c>
      <c r="J438" s="2">
        <f t="shared" si="240"/>
        <v>5.9855778007917024</v>
      </c>
      <c r="K438" s="2">
        <f t="shared" si="241"/>
        <v>8.8884475206091338</v>
      </c>
      <c r="L438" s="2">
        <f t="shared" si="242"/>
        <v>22.950261875310712</v>
      </c>
      <c r="M438" s="2">
        <f t="shared" si="243"/>
        <v>-4.55994216470416</v>
      </c>
      <c r="N438" s="2">
        <f t="shared" si="244"/>
        <v>18.390319710606551</v>
      </c>
      <c r="O438" s="2">
        <f t="shared" si="245"/>
        <v>14.075962270722767</v>
      </c>
      <c r="P438" s="2">
        <f t="shared" si="246"/>
        <v>4.3143574398837838</v>
      </c>
      <c r="Q438">
        <f t="shared" si="261"/>
        <v>30.092643143189392</v>
      </c>
      <c r="R438" s="13">
        <f t="shared" si="247"/>
        <v>0</v>
      </c>
      <c r="S438" s="13">
        <f t="shared" si="248"/>
        <v>0</v>
      </c>
      <c r="T438" s="13" t="e">
        <f t="shared" ca="1" si="249"/>
        <v>#VALUE!</v>
      </c>
      <c r="U438" s="13">
        <f t="shared" si="250"/>
        <v>4.3143574398837838</v>
      </c>
      <c r="V438" s="13">
        <f t="shared" si="251"/>
        <v>2.0771031365543173</v>
      </c>
      <c r="W438" s="13" t="e">
        <f t="shared" ca="1" si="252"/>
        <v>#VALUE!</v>
      </c>
      <c r="X438" s="13">
        <f t="shared" si="253"/>
        <v>18.613680119080559</v>
      </c>
      <c r="Y438" s="13">
        <f t="shared" si="254"/>
        <v>4.314357439883783</v>
      </c>
      <c r="Z438" s="13" t="e">
        <f t="shared" ca="1" si="255"/>
        <v>#VALUE!</v>
      </c>
      <c r="AA438" s="13" t="e">
        <f t="shared" ca="1" si="256"/>
        <v>#VALUE!</v>
      </c>
      <c r="AB438" s="13" t="e">
        <f t="shared" ca="1" si="257"/>
        <v>#VALUE!</v>
      </c>
      <c r="AC438" s="13" t="e">
        <f t="shared" ca="1" si="258"/>
        <v>#VALUE!</v>
      </c>
      <c r="AD438" s="13">
        <f t="shared" si="259"/>
        <v>30.660737991333008</v>
      </c>
      <c r="AE438" s="13">
        <f t="shared" si="260"/>
        <v>50.342638791770099</v>
      </c>
      <c r="AG438">
        <f t="shared" ref="AG438" si="265">YEAR(A438)</f>
        <v>2016</v>
      </c>
      <c r="AH438">
        <f t="shared" ref="AH438" si="266">IF(MONTH(A438)&gt;9,1,0)</f>
        <v>0</v>
      </c>
      <c r="AJ438" s="2">
        <f t="shared" si="264"/>
        <v>30.092643143189392</v>
      </c>
    </row>
  </sheetData>
  <mergeCells count="1">
    <mergeCell ref="A3:I3"/>
  </mergeCells>
  <phoneticPr fontId="0"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4</vt:i4>
      </vt:variant>
    </vt:vector>
  </HeadingPairs>
  <TitlesOfParts>
    <vt:vector size="6" baseType="lpstr">
      <vt:lpstr>Readme</vt:lpstr>
      <vt:lpstr>GR2M</vt:lpstr>
      <vt:lpstr>Graph5</vt:lpstr>
      <vt:lpstr>Graph6</vt:lpstr>
      <vt:lpstr>Graph7</vt:lpstr>
      <vt:lpstr>Graph8</vt:lpstr>
    </vt:vector>
  </TitlesOfParts>
  <Company>Cemagref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Perrin</dc:creator>
  <cp:lastModifiedBy>Nico</cp:lastModifiedBy>
  <dcterms:created xsi:type="dcterms:W3CDTF">2005-01-05T12:47:02Z</dcterms:created>
  <dcterms:modified xsi:type="dcterms:W3CDTF">2018-02-14T15:56:57Z</dcterms:modified>
</cp:coreProperties>
</file>