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acer\Desktop\D.S Excel proj\Customer_Behaviour_Analysis\"/>
    </mc:Choice>
  </mc:AlternateContent>
  <xr:revisionPtr revIDLastSave="0" documentId="13_ncr:1_{C1F28EBE-B6BC-49DF-822B-7C5075312EFC}" xr6:coauthVersionLast="47" xr6:coauthVersionMax="47" xr10:uidLastSave="{00000000-0000-0000-0000-000000000000}"/>
  <bookViews>
    <workbookView xWindow="0" yWindow="0" windowWidth="23040" windowHeight="12960" firstSheet="1" activeTab="3" xr2:uid="{8EB69FEB-576F-49DE-B538-D1373637BAF6}"/>
  </bookViews>
  <sheets>
    <sheet name="Sheet4" sheetId="5" r:id="rId1"/>
    <sheet name="Sheet3" sheetId="4" r:id="rId2"/>
    <sheet name="Sheet2" sheetId="3" r:id="rId3"/>
    <sheet name="Dashboard" sheetId="6" r:id="rId4"/>
    <sheet name="Calc" sheetId="7" r:id="rId5"/>
    <sheet name="Ecommerce_Consumer_Behavior_Ana" sheetId="2" r:id="rId6"/>
  </sheets>
  <definedNames>
    <definedName name="Slicer_Gender">#N/A</definedName>
    <definedName name="Slicer_Location">#N/A</definedName>
    <definedName name="Slicer_Purchase_Channel">#N/A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7" l="1"/>
  <c r="B5" i="7"/>
  <c r="B4" i="7"/>
  <c r="B3" i="7"/>
  <c r="B1" i="7"/>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AJ128" i="2"/>
  <c r="AJ129" i="2"/>
  <c r="AJ130" i="2"/>
  <c r="AJ131" i="2"/>
  <c r="AJ132" i="2"/>
  <c r="AJ133" i="2"/>
  <c r="AJ134" i="2"/>
  <c r="AJ135" i="2"/>
  <c r="AJ136" i="2"/>
  <c r="AJ137" i="2"/>
  <c r="AJ138" i="2"/>
  <c r="AJ139" i="2"/>
  <c r="AJ140" i="2"/>
  <c r="AJ141" i="2"/>
  <c r="AJ142" i="2"/>
  <c r="AJ143" i="2"/>
  <c r="AJ144" i="2"/>
  <c r="AJ145" i="2"/>
  <c r="AJ146" i="2"/>
  <c r="AJ147" i="2"/>
  <c r="AJ148" i="2"/>
  <c r="AJ149" i="2"/>
  <c r="AJ150" i="2"/>
  <c r="AJ151" i="2"/>
  <c r="AJ152" i="2"/>
  <c r="AJ153" i="2"/>
  <c r="AJ154" i="2"/>
  <c r="AJ155" i="2"/>
  <c r="AJ156" i="2"/>
  <c r="AJ157" i="2"/>
  <c r="AJ158" i="2"/>
  <c r="AJ159" i="2"/>
  <c r="AJ160" i="2"/>
  <c r="AJ161" i="2"/>
  <c r="AJ162" i="2"/>
  <c r="AJ163" i="2"/>
  <c r="AJ164" i="2"/>
  <c r="AJ165" i="2"/>
  <c r="AJ166" i="2"/>
  <c r="AJ167" i="2"/>
  <c r="AJ168" i="2"/>
  <c r="AJ169" i="2"/>
  <c r="AJ170" i="2"/>
  <c r="AJ171" i="2"/>
  <c r="AJ172" i="2"/>
  <c r="AJ173" i="2"/>
  <c r="AJ174" i="2"/>
  <c r="AJ175" i="2"/>
  <c r="AJ176" i="2"/>
  <c r="AJ177" i="2"/>
  <c r="AJ178" i="2"/>
  <c r="AJ179" i="2"/>
  <c r="AJ180" i="2"/>
  <c r="AJ181" i="2"/>
  <c r="AJ182" i="2"/>
  <c r="AJ183" i="2"/>
  <c r="AJ184" i="2"/>
  <c r="AJ185" i="2"/>
  <c r="AJ186" i="2"/>
  <c r="AJ187" i="2"/>
  <c r="AJ188" i="2"/>
  <c r="AJ189" i="2"/>
  <c r="AJ190" i="2"/>
  <c r="AJ191" i="2"/>
  <c r="AJ192" i="2"/>
  <c r="AJ193" i="2"/>
  <c r="AJ194" i="2"/>
  <c r="AJ195" i="2"/>
  <c r="AJ196" i="2"/>
  <c r="AJ197" i="2"/>
  <c r="AJ198" i="2"/>
  <c r="AJ199" i="2"/>
  <c r="AJ200" i="2"/>
  <c r="AJ201" i="2"/>
  <c r="AJ202" i="2"/>
  <c r="AJ203" i="2"/>
  <c r="AJ204" i="2"/>
  <c r="AJ205" i="2"/>
  <c r="AJ206" i="2"/>
  <c r="AJ207" i="2"/>
  <c r="AJ208" i="2"/>
  <c r="AJ209" i="2"/>
  <c r="AJ210" i="2"/>
  <c r="AJ211" i="2"/>
  <c r="AJ212" i="2"/>
  <c r="AJ213" i="2"/>
  <c r="AJ214" i="2"/>
  <c r="AJ215" i="2"/>
  <c r="AJ216" i="2"/>
  <c r="AJ217" i="2"/>
  <c r="AJ218" i="2"/>
  <c r="AJ219" i="2"/>
  <c r="AJ220" i="2"/>
  <c r="AJ221" i="2"/>
  <c r="AJ222" i="2"/>
  <c r="AJ223" i="2"/>
  <c r="AJ224" i="2"/>
  <c r="AJ225" i="2"/>
  <c r="AJ226" i="2"/>
  <c r="AJ227" i="2"/>
  <c r="AJ228" i="2"/>
  <c r="AJ229" i="2"/>
  <c r="AJ230" i="2"/>
  <c r="AJ231" i="2"/>
  <c r="AJ232" i="2"/>
  <c r="AJ233" i="2"/>
  <c r="AJ234" i="2"/>
  <c r="AJ235" i="2"/>
  <c r="AJ236" i="2"/>
  <c r="AJ237" i="2"/>
  <c r="AJ238" i="2"/>
  <c r="AJ239" i="2"/>
  <c r="AJ240" i="2"/>
  <c r="AJ241" i="2"/>
  <c r="AJ242" i="2"/>
  <c r="AJ243" i="2"/>
  <c r="AJ244" i="2"/>
  <c r="AJ245" i="2"/>
  <c r="AJ246" i="2"/>
  <c r="AJ247" i="2"/>
  <c r="AJ248" i="2"/>
  <c r="AJ249" i="2"/>
  <c r="AJ250" i="2"/>
  <c r="AJ251" i="2"/>
  <c r="AJ252" i="2"/>
  <c r="AJ253" i="2"/>
  <c r="AJ254" i="2"/>
  <c r="AJ255" i="2"/>
  <c r="AJ256" i="2"/>
  <c r="AJ257" i="2"/>
  <c r="AJ258" i="2"/>
  <c r="AJ259" i="2"/>
  <c r="AJ260" i="2"/>
  <c r="AJ261"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5" i="2"/>
  <c r="AJ286" i="2"/>
  <c r="AJ287" i="2"/>
  <c r="AJ288" i="2"/>
  <c r="AJ289" i="2"/>
  <c r="AJ290" i="2"/>
  <c r="AJ291" i="2"/>
  <c r="AJ292" i="2"/>
  <c r="AJ293" i="2"/>
  <c r="AJ294" i="2"/>
  <c r="AJ295" i="2"/>
  <c r="AJ296" i="2"/>
  <c r="AJ297" i="2"/>
  <c r="AJ298" i="2"/>
  <c r="AJ299" i="2"/>
  <c r="AJ300" i="2"/>
  <c r="AJ301" i="2"/>
  <c r="AJ302" i="2"/>
  <c r="AJ303" i="2"/>
  <c r="AJ304" i="2"/>
  <c r="AJ305" i="2"/>
  <c r="AJ306" i="2"/>
  <c r="AJ307" i="2"/>
  <c r="AJ308" i="2"/>
  <c r="AJ309" i="2"/>
  <c r="AJ310"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5" i="2"/>
  <c r="AJ336" i="2"/>
  <c r="AJ337" i="2"/>
  <c r="AJ338" i="2"/>
  <c r="AJ339" i="2"/>
  <c r="AJ340" i="2"/>
  <c r="AJ341" i="2"/>
  <c r="AJ342" i="2"/>
  <c r="AJ343" i="2"/>
  <c r="AJ344" i="2"/>
  <c r="AJ345" i="2"/>
  <c r="AJ346" i="2"/>
  <c r="AJ347" i="2"/>
  <c r="AJ348" i="2"/>
  <c r="AJ349" i="2"/>
  <c r="AJ350" i="2"/>
  <c r="AJ351" i="2"/>
  <c r="AJ352" i="2"/>
  <c r="AJ353" i="2"/>
  <c r="AJ354" i="2"/>
  <c r="AJ355" i="2"/>
  <c r="AJ356" i="2"/>
  <c r="AJ357" i="2"/>
  <c r="AJ358" i="2"/>
  <c r="AJ359" i="2"/>
  <c r="AJ360" i="2"/>
  <c r="AJ361" i="2"/>
  <c r="AJ362" i="2"/>
  <c r="AJ363" i="2"/>
  <c r="AJ364" i="2"/>
  <c r="AJ365" i="2"/>
  <c r="AJ366" i="2"/>
  <c r="AJ367" i="2"/>
  <c r="AJ368" i="2"/>
  <c r="AJ369" i="2"/>
  <c r="AJ370" i="2"/>
  <c r="AJ371" i="2"/>
  <c r="AJ372" i="2"/>
  <c r="AJ373" i="2"/>
  <c r="AJ374" i="2"/>
  <c r="AJ375" i="2"/>
  <c r="AJ376" i="2"/>
  <c r="AJ377" i="2"/>
  <c r="AJ378" i="2"/>
  <c r="AJ379" i="2"/>
  <c r="AJ380" i="2"/>
  <c r="AJ381" i="2"/>
  <c r="AJ382" i="2"/>
  <c r="AJ383" i="2"/>
  <c r="AJ384" i="2"/>
  <c r="AJ385" i="2"/>
  <c r="AJ386" i="2"/>
  <c r="AJ387" i="2"/>
  <c r="AJ388" i="2"/>
  <c r="AJ389" i="2"/>
  <c r="AJ390" i="2"/>
  <c r="AJ391" i="2"/>
  <c r="AJ392" i="2"/>
  <c r="AJ393" i="2"/>
  <c r="AJ394" i="2"/>
  <c r="AJ395" i="2"/>
  <c r="AJ396" i="2"/>
  <c r="AJ397" i="2"/>
  <c r="AJ398" i="2"/>
  <c r="AJ399" i="2"/>
  <c r="AJ400" i="2"/>
  <c r="AJ401" i="2"/>
  <c r="AJ402" i="2"/>
  <c r="AJ403" i="2"/>
  <c r="AJ404" i="2"/>
  <c r="AJ405" i="2"/>
  <c r="AJ406" i="2"/>
  <c r="AJ407" i="2"/>
  <c r="AJ408" i="2"/>
  <c r="AJ409" i="2"/>
  <c r="AJ410" i="2"/>
  <c r="AJ411" i="2"/>
  <c r="AJ412" i="2"/>
  <c r="AJ413" i="2"/>
  <c r="AJ414" i="2"/>
  <c r="AJ415" i="2"/>
  <c r="AJ416" i="2"/>
  <c r="AJ417" i="2"/>
  <c r="AJ418" i="2"/>
  <c r="AJ419" i="2"/>
  <c r="AJ420" i="2"/>
  <c r="AJ421" i="2"/>
  <c r="AJ422" i="2"/>
  <c r="AJ423" i="2"/>
  <c r="AJ424" i="2"/>
  <c r="AJ425" i="2"/>
  <c r="AJ426" i="2"/>
  <c r="AJ427" i="2"/>
  <c r="AJ428" i="2"/>
  <c r="AJ429" i="2"/>
  <c r="AJ430" i="2"/>
  <c r="AJ431" i="2"/>
  <c r="AJ432" i="2"/>
  <c r="AJ433" i="2"/>
  <c r="AJ434" i="2"/>
  <c r="AJ435" i="2"/>
  <c r="AJ436" i="2"/>
  <c r="AJ437" i="2"/>
  <c r="AJ438" i="2"/>
  <c r="AJ439" i="2"/>
  <c r="AJ440" i="2"/>
  <c r="AJ441" i="2"/>
  <c r="AJ442" i="2"/>
  <c r="AJ443" i="2"/>
  <c r="AJ444" i="2"/>
  <c r="AJ445" i="2"/>
  <c r="AJ446" i="2"/>
  <c r="AJ447" i="2"/>
  <c r="AJ448" i="2"/>
  <c r="AJ449" i="2"/>
  <c r="AJ450" i="2"/>
  <c r="AJ451" i="2"/>
  <c r="AJ452" i="2"/>
  <c r="AJ453" i="2"/>
  <c r="AJ454" i="2"/>
  <c r="AJ455" i="2"/>
  <c r="AJ456" i="2"/>
  <c r="AJ457" i="2"/>
  <c r="AJ458" i="2"/>
  <c r="AJ459" i="2"/>
  <c r="AJ460" i="2"/>
  <c r="AJ461" i="2"/>
  <c r="AJ462" i="2"/>
  <c r="AJ463" i="2"/>
  <c r="AJ464" i="2"/>
  <c r="AJ465" i="2"/>
  <c r="AJ466" i="2"/>
  <c r="AJ467" i="2"/>
  <c r="AJ468" i="2"/>
  <c r="AJ469" i="2"/>
  <c r="AJ470" i="2"/>
  <c r="AJ471" i="2"/>
  <c r="AJ472" i="2"/>
  <c r="AJ473" i="2"/>
  <c r="AJ474" i="2"/>
  <c r="AJ475" i="2"/>
  <c r="AJ476" i="2"/>
  <c r="AJ477" i="2"/>
  <c r="AJ478" i="2"/>
  <c r="AJ479" i="2"/>
  <c r="AJ480" i="2"/>
  <c r="AJ481" i="2"/>
  <c r="AJ482" i="2"/>
  <c r="AJ483" i="2"/>
  <c r="AJ484" i="2"/>
  <c r="AJ485" i="2"/>
  <c r="AJ486" i="2"/>
  <c r="AJ487" i="2"/>
  <c r="AJ488" i="2"/>
  <c r="AJ489" i="2"/>
  <c r="AJ490" i="2"/>
  <c r="AJ491" i="2"/>
  <c r="AJ492" i="2"/>
  <c r="AJ493" i="2"/>
  <c r="AJ494" i="2"/>
  <c r="AJ495" i="2"/>
  <c r="AJ496" i="2"/>
  <c r="AJ497" i="2"/>
  <c r="AJ498" i="2"/>
  <c r="AJ499" i="2"/>
  <c r="AJ500" i="2"/>
  <c r="AJ501" i="2"/>
  <c r="AJ502" i="2"/>
  <c r="AJ503" i="2"/>
  <c r="AJ504" i="2"/>
  <c r="AJ505" i="2"/>
  <c r="AJ506" i="2"/>
  <c r="AJ507" i="2"/>
  <c r="AJ508" i="2"/>
  <c r="AJ509" i="2"/>
  <c r="AJ510" i="2"/>
  <c r="AJ511" i="2"/>
  <c r="AJ512" i="2"/>
  <c r="AJ513" i="2"/>
  <c r="AJ514" i="2"/>
  <c r="AJ515" i="2"/>
  <c r="AJ516" i="2"/>
  <c r="AJ517" i="2"/>
  <c r="AJ518" i="2"/>
  <c r="AJ519" i="2"/>
  <c r="AJ520" i="2"/>
  <c r="AJ521" i="2"/>
  <c r="AJ522" i="2"/>
  <c r="AJ523" i="2"/>
  <c r="AJ524" i="2"/>
  <c r="AJ525" i="2"/>
  <c r="AJ526" i="2"/>
  <c r="AJ527" i="2"/>
  <c r="AJ528" i="2"/>
  <c r="AJ529" i="2"/>
  <c r="AJ530" i="2"/>
  <c r="AJ531" i="2"/>
  <c r="AJ532" i="2"/>
  <c r="AJ533" i="2"/>
  <c r="AJ534" i="2"/>
  <c r="AJ535" i="2"/>
  <c r="AJ536" i="2"/>
  <c r="AJ537" i="2"/>
  <c r="AJ538" i="2"/>
  <c r="AJ539" i="2"/>
  <c r="AJ540" i="2"/>
  <c r="AJ541" i="2"/>
  <c r="AJ542" i="2"/>
  <c r="AJ543" i="2"/>
  <c r="AJ544" i="2"/>
  <c r="AJ545" i="2"/>
  <c r="AJ546" i="2"/>
  <c r="AJ547" i="2"/>
  <c r="AJ548" i="2"/>
  <c r="AJ549" i="2"/>
  <c r="AJ550" i="2"/>
  <c r="AJ551" i="2"/>
  <c r="AJ552" i="2"/>
  <c r="AJ553" i="2"/>
  <c r="AJ554" i="2"/>
  <c r="AJ555" i="2"/>
  <c r="AJ556" i="2"/>
  <c r="AJ557" i="2"/>
  <c r="AJ558" i="2"/>
  <c r="AJ559" i="2"/>
  <c r="AJ560" i="2"/>
  <c r="AJ561" i="2"/>
  <c r="AJ562" i="2"/>
  <c r="AJ563" i="2"/>
  <c r="AJ564" i="2"/>
  <c r="AJ565" i="2"/>
  <c r="AJ566" i="2"/>
  <c r="AJ567" i="2"/>
  <c r="AJ568" i="2"/>
  <c r="AJ569" i="2"/>
  <c r="AJ570" i="2"/>
  <c r="AJ571" i="2"/>
  <c r="AJ572" i="2"/>
  <c r="AJ573" i="2"/>
  <c r="AJ574" i="2"/>
  <c r="AJ575" i="2"/>
  <c r="AJ576" i="2"/>
  <c r="AJ577" i="2"/>
  <c r="AJ578" i="2"/>
  <c r="AJ579" i="2"/>
  <c r="AJ580" i="2"/>
  <c r="AJ581" i="2"/>
  <c r="AJ582" i="2"/>
  <c r="AJ583" i="2"/>
  <c r="AJ584" i="2"/>
  <c r="AJ585" i="2"/>
  <c r="AJ586" i="2"/>
  <c r="AJ587" i="2"/>
  <c r="AJ588" i="2"/>
  <c r="AJ589" i="2"/>
  <c r="AJ590" i="2"/>
  <c r="AJ591" i="2"/>
  <c r="AJ592" i="2"/>
  <c r="AJ593" i="2"/>
  <c r="AJ594" i="2"/>
  <c r="AJ595" i="2"/>
  <c r="AJ596" i="2"/>
  <c r="AJ597" i="2"/>
  <c r="AJ598" i="2"/>
  <c r="AJ599" i="2"/>
  <c r="AJ600" i="2"/>
  <c r="AJ601" i="2"/>
  <c r="AJ602" i="2"/>
  <c r="AJ603" i="2"/>
  <c r="AJ604" i="2"/>
  <c r="AJ605" i="2"/>
  <c r="AJ606" i="2"/>
  <c r="AJ607" i="2"/>
  <c r="AJ608" i="2"/>
  <c r="AJ609" i="2"/>
  <c r="AJ610" i="2"/>
  <c r="AJ611" i="2"/>
  <c r="AJ612" i="2"/>
  <c r="AJ613" i="2"/>
  <c r="AJ614" i="2"/>
  <c r="AJ615" i="2"/>
  <c r="AJ616" i="2"/>
  <c r="AJ617" i="2"/>
  <c r="AJ618" i="2"/>
  <c r="AJ619" i="2"/>
  <c r="AJ620" i="2"/>
  <c r="AJ621" i="2"/>
  <c r="AJ622" i="2"/>
  <c r="AJ623" i="2"/>
  <c r="AJ624" i="2"/>
  <c r="AJ625" i="2"/>
  <c r="AJ626" i="2"/>
  <c r="AJ627" i="2"/>
  <c r="AJ628" i="2"/>
  <c r="AJ629" i="2"/>
  <c r="AJ630" i="2"/>
  <c r="AJ631" i="2"/>
  <c r="AJ632" i="2"/>
  <c r="AJ633" i="2"/>
  <c r="AJ634" i="2"/>
  <c r="AJ635" i="2"/>
  <c r="AJ636" i="2"/>
  <c r="AJ637" i="2"/>
  <c r="AJ638" i="2"/>
  <c r="AJ639" i="2"/>
  <c r="AJ640" i="2"/>
  <c r="AJ641" i="2"/>
  <c r="AJ642" i="2"/>
  <c r="AJ643" i="2"/>
  <c r="AJ644" i="2"/>
  <c r="AJ645" i="2"/>
  <c r="AJ646" i="2"/>
  <c r="AJ647" i="2"/>
  <c r="AJ648" i="2"/>
  <c r="AJ649" i="2"/>
  <c r="AJ650" i="2"/>
  <c r="AJ651" i="2"/>
  <c r="AJ652" i="2"/>
  <c r="AJ653" i="2"/>
  <c r="AJ654" i="2"/>
  <c r="AJ655" i="2"/>
  <c r="AJ656" i="2"/>
  <c r="AJ657" i="2"/>
  <c r="AJ658" i="2"/>
  <c r="AJ659" i="2"/>
  <c r="AJ660" i="2"/>
  <c r="AJ661" i="2"/>
  <c r="AJ662" i="2"/>
  <c r="AJ663" i="2"/>
  <c r="AJ664" i="2"/>
  <c r="AJ665" i="2"/>
  <c r="AJ666" i="2"/>
  <c r="AJ667" i="2"/>
  <c r="AJ668" i="2"/>
  <c r="AJ669" i="2"/>
  <c r="AJ670" i="2"/>
  <c r="AJ671" i="2"/>
  <c r="AJ672" i="2"/>
  <c r="AJ673" i="2"/>
  <c r="AJ674" i="2"/>
  <c r="AJ675" i="2"/>
  <c r="AJ676" i="2"/>
  <c r="AJ677" i="2"/>
  <c r="AJ678" i="2"/>
  <c r="AJ679" i="2"/>
  <c r="AJ680" i="2"/>
  <c r="AJ681" i="2"/>
  <c r="AJ682" i="2"/>
  <c r="AJ683" i="2"/>
  <c r="AJ684" i="2"/>
  <c r="AJ685" i="2"/>
  <c r="AJ686" i="2"/>
  <c r="AJ687" i="2"/>
  <c r="AJ688" i="2"/>
  <c r="AJ689" i="2"/>
  <c r="AJ690" i="2"/>
  <c r="AJ691" i="2"/>
  <c r="AJ692" i="2"/>
  <c r="AJ693" i="2"/>
  <c r="AJ694" i="2"/>
  <c r="AJ695" i="2"/>
  <c r="AJ696" i="2"/>
  <c r="AJ697" i="2"/>
  <c r="AJ698" i="2"/>
  <c r="AJ699" i="2"/>
  <c r="AJ700" i="2"/>
  <c r="AJ701" i="2"/>
  <c r="AJ702" i="2"/>
  <c r="AJ703" i="2"/>
  <c r="AJ704" i="2"/>
  <c r="AJ705" i="2"/>
  <c r="AJ706" i="2"/>
  <c r="AJ707" i="2"/>
  <c r="AJ708" i="2"/>
  <c r="AJ709" i="2"/>
  <c r="AJ710" i="2"/>
  <c r="AJ711" i="2"/>
  <c r="AJ712" i="2"/>
  <c r="AJ713" i="2"/>
  <c r="AJ714" i="2"/>
  <c r="AJ715" i="2"/>
  <c r="AJ716" i="2"/>
  <c r="AJ717" i="2"/>
  <c r="AJ718" i="2"/>
  <c r="AJ719" i="2"/>
  <c r="AJ720" i="2"/>
  <c r="AJ721" i="2"/>
  <c r="AJ722" i="2"/>
  <c r="AJ723" i="2"/>
  <c r="AJ724" i="2"/>
  <c r="AJ725" i="2"/>
  <c r="AJ726" i="2"/>
  <c r="AJ727" i="2"/>
  <c r="AJ728" i="2"/>
  <c r="AJ729" i="2"/>
  <c r="AJ730" i="2"/>
  <c r="AJ731" i="2"/>
  <c r="AJ732" i="2"/>
  <c r="AJ733" i="2"/>
  <c r="AJ734" i="2"/>
  <c r="AJ735" i="2"/>
  <c r="AJ736" i="2"/>
  <c r="AJ737" i="2"/>
  <c r="AJ738" i="2"/>
  <c r="AJ739" i="2"/>
  <c r="AJ740" i="2"/>
  <c r="AJ741" i="2"/>
  <c r="AJ742" i="2"/>
  <c r="AJ743" i="2"/>
  <c r="AJ744" i="2"/>
  <c r="AJ745" i="2"/>
  <c r="AJ746" i="2"/>
  <c r="AJ747" i="2"/>
  <c r="AJ748" i="2"/>
  <c r="AJ749" i="2"/>
  <c r="AJ750" i="2"/>
  <c r="AJ751" i="2"/>
  <c r="AJ752" i="2"/>
  <c r="AJ753" i="2"/>
  <c r="AJ754" i="2"/>
  <c r="AJ755" i="2"/>
  <c r="AJ756" i="2"/>
  <c r="AJ757" i="2"/>
  <c r="AJ758" i="2"/>
  <c r="AJ759" i="2"/>
  <c r="AJ760" i="2"/>
  <c r="AJ761" i="2"/>
  <c r="AJ762" i="2"/>
  <c r="AJ763" i="2"/>
  <c r="AJ764" i="2"/>
  <c r="AJ765" i="2"/>
  <c r="AJ766" i="2"/>
  <c r="AJ767" i="2"/>
  <c r="AJ768" i="2"/>
  <c r="AJ769" i="2"/>
  <c r="AJ770" i="2"/>
  <c r="AJ771" i="2"/>
  <c r="AJ772" i="2"/>
  <c r="AJ773" i="2"/>
  <c r="AJ774" i="2"/>
  <c r="AJ775" i="2"/>
  <c r="AJ776" i="2"/>
  <c r="AJ777" i="2"/>
  <c r="AJ778" i="2"/>
  <c r="AJ779" i="2"/>
  <c r="AJ780" i="2"/>
  <c r="AJ781" i="2"/>
  <c r="AJ782" i="2"/>
  <c r="AJ783" i="2"/>
  <c r="AJ784" i="2"/>
  <c r="AJ785" i="2"/>
  <c r="AJ786" i="2"/>
  <c r="AJ787" i="2"/>
  <c r="AJ788" i="2"/>
  <c r="AJ789" i="2"/>
  <c r="AJ790" i="2"/>
  <c r="AJ791" i="2"/>
  <c r="AJ792" i="2"/>
  <c r="AJ793" i="2"/>
  <c r="AJ794" i="2"/>
  <c r="AJ795" i="2"/>
  <c r="AJ796" i="2"/>
  <c r="AJ797" i="2"/>
  <c r="AJ798" i="2"/>
  <c r="AJ799" i="2"/>
  <c r="AJ800" i="2"/>
  <c r="AJ801" i="2"/>
  <c r="AJ802" i="2"/>
  <c r="AJ803" i="2"/>
  <c r="AJ804" i="2"/>
  <c r="AJ805" i="2"/>
  <c r="AJ806" i="2"/>
  <c r="AJ807" i="2"/>
  <c r="AJ808" i="2"/>
  <c r="AJ809" i="2"/>
  <c r="AJ810" i="2"/>
  <c r="AJ811" i="2"/>
  <c r="AJ812" i="2"/>
  <c r="AJ813" i="2"/>
  <c r="AJ814" i="2"/>
  <c r="AJ815" i="2"/>
  <c r="AJ816" i="2"/>
  <c r="AJ817" i="2"/>
  <c r="AJ818" i="2"/>
  <c r="AJ819" i="2"/>
  <c r="AJ820" i="2"/>
  <c r="AJ821" i="2"/>
  <c r="AJ822" i="2"/>
  <c r="AJ823" i="2"/>
  <c r="AJ824" i="2"/>
  <c r="AJ825" i="2"/>
  <c r="AJ826" i="2"/>
  <c r="AJ827" i="2"/>
  <c r="AJ828" i="2"/>
  <c r="AJ829" i="2"/>
  <c r="AJ830" i="2"/>
  <c r="AJ831" i="2"/>
  <c r="AJ832" i="2"/>
  <c r="AJ833" i="2"/>
  <c r="AJ834" i="2"/>
  <c r="AJ835" i="2"/>
  <c r="AJ836" i="2"/>
  <c r="AJ837" i="2"/>
  <c r="AJ838" i="2"/>
  <c r="AJ839" i="2"/>
  <c r="AJ840" i="2"/>
  <c r="AJ841" i="2"/>
  <c r="AJ842" i="2"/>
  <c r="AJ843" i="2"/>
  <c r="AJ844" i="2"/>
  <c r="AJ845" i="2"/>
  <c r="AJ846" i="2"/>
  <c r="AJ847" i="2"/>
  <c r="AJ848" i="2"/>
  <c r="AJ849" i="2"/>
  <c r="AJ850" i="2"/>
  <c r="AJ851" i="2"/>
  <c r="AJ852" i="2"/>
  <c r="AJ853" i="2"/>
  <c r="AJ854" i="2"/>
  <c r="AJ855" i="2"/>
  <c r="AJ856" i="2"/>
  <c r="AJ857" i="2"/>
  <c r="AJ858" i="2"/>
  <c r="AJ859" i="2"/>
  <c r="AJ860" i="2"/>
  <c r="AJ861" i="2"/>
  <c r="AJ862" i="2"/>
  <c r="AJ863" i="2"/>
  <c r="AJ864" i="2"/>
  <c r="AJ865" i="2"/>
  <c r="AJ866" i="2"/>
  <c r="AJ867" i="2"/>
  <c r="AJ868" i="2"/>
  <c r="AJ869" i="2"/>
  <c r="AJ870" i="2"/>
  <c r="AJ871" i="2"/>
  <c r="AJ872" i="2"/>
  <c r="AJ873" i="2"/>
  <c r="AJ874" i="2"/>
  <c r="AJ875" i="2"/>
  <c r="AJ876" i="2"/>
  <c r="AJ877" i="2"/>
  <c r="AJ878" i="2"/>
  <c r="AJ879" i="2"/>
  <c r="AJ880" i="2"/>
  <c r="AJ881" i="2"/>
  <c r="AJ882" i="2"/>
  <c r="AJ883" i="2"/>
  <c r="AJ884" i="2"/>
  <c r="AJ885" i="2"/>
  <c r="AJ886" i="2"/>
  <c r="AJ887" i="2"/>
  <c r="AJ888" i="2"/>
  <c r="AJ889" i="2"/>
  <c r="AJ890" i="2"/>
  <c r="AJ891" i="2"/>
  <c r="AJ892" i="2"/>
  <c r="AJ893" i="2"/>
  <c r="AJ894" i="2"/>
  <c r="AJ895" i="2"/>
  <c r="AJ896" i="2"/>
  <c r="AJ897" i="2"/>
  <c r="AJ898" i="2"/>
  <c r="AJ899" i="2"/>
  <c r="AJ900" i="2"/>
  <c r="AJ901" i="2"/>
  <c r="AJ902" i="2"/>
  <c r="AJ903" i="2"/>
  <c r="AJ904" i="2"/>
  <c r="AJ905" i="2"/>
  <c r="AJ906" i="2"/>
  <c r="AJ907" i="2"/>
  <c r="AJ908" i="2"/>
  <c r="AJ909" i="2"/>
  <c r="AJ910" i="2"/>
  <c r="AJ911" i="2"/>
  <c r="AJ912" i="2"/>
  <c r="AJ913" i="2"/>
  <c r="AJ914" i="2"/>
  <c r="AJ915" i="2"/>
  <c r="AJ916" i="2"/>
  <c r="AJ917" i="2"/>
  <c r="AJ918" i="2"/>
  <c r="AJ919" i="2"/>
  <c r="AJ920" i="2"/>
  <c r="AJ921" i="2"/>
  <c r="AJ922" i="2"/>
  <c r="AJ923" i="2"/>
  <c r="AJ924" i="2"/>
  <c r="AJ925" i="2"/>
  <c r="AJ926" i="2"/>
  <c r="AJ927" i="2"/>
  <c r="AJ928" i="2"/>
  <c r="AJ929" i="2"/>
  <c r="AJ930" i="2"/>
  <c r="AJ931" i="2"/>
  <c r="AJ932" i="2"/>
  <c r="AJ933" i="2"/>
  <c r="AJ934" i="2"/>
  <c r="AJ935" i="2"/>
  <c r="AJ936" i="2"/>
  <c r="AJ937" i="2"/>
  <c r="AJ938" i="2"/>
  <c r="AJ939" i="2"/>
  <c r="AJ940" i="2"/>
  <c r="AJ941" i="2"/>
  <c r="AJ942" i="2"/>
  <c r="AJ943" i="2"/>
  <c r="AJ944" i="2"/>
  <c r="AJ945" i="2"/>
  <c r="AJ946" i="2"/>
  <c r="AJ947" i="2"/>
  <c r="AJ948" i="2"/>
  <c r="AJ949" i="2"/>
  <c r="AJ950" i="2"/>
  <c r="AJ951" i="2"/>
  <c r="AJ952" i="2"/>
  <c r="AJ953" i="2"/>
  <c r="AJ954" i="2"/>
  <c r="AJ955" i="2"/>
  <c r="AJ956" i="2"/>
  <c r="AJ957" i="2"/>
  <c r="AJ958" i="2"/>
  <c r="AJ959" i="2"/>
  <c r="AJ960" i="2"/>
  <c r="AJ961" i="2"/>
  <c r="AJ962" i="2"/>
  <c r="AJ963" i="2"/>
  <c r="AJ964" i="2"/>
  <c r="AJ965" i="2"/>
  <c r="AJ966" i="2"/>
  <c r="AJ967" i="2"/>
  <c r="AJ968" i="2"/>
  <c r="AJ969" i="2"/>
  <c r="AJ970" i="2"/>
  <c r="AJ971" i="2"/>
  <c r="AJ972" i="2"/>
  <c r="AJ973" i="2"/>
  <c r="AJ974" i="2"/>
  <c r="AJ975" i="2"/>
  <c r="AJ976" i="2"/>
  <c r="AJ977" i="2"/>
  <c r="AJ978" i="2"/>
  <c r="AJ979" i="2"/>
  <c r="AJ980" i="2"/>
  <c r="AJ981" i="2"/>
  <c r="AJ982" i="2"/>
  <c r="AJ983" i="2"/>
  <c r="AJ984" i="2"/>
  <c r="AJ985" i="2"/>
  <c r="AJ986" i="2"/>
  <c r="AJ987" i="2"/>
  <c r="AJ988" i="2"/>
  <c r="AJ989" i="2"/>
  <c r="AJ990" i="2"/>
  <c r="AJ991" i="2"/>
  <c r="AJ992" i="2"/>
  <c r="AJ993" i="2"/>
  <c r="AJ994" i="2"/>
  <c r="AJ995" i="2"/>
  <c r="AJ996" i="2"/>
  <c r="AJ997" i="2"/>
  <c r="AJ998" i="2"/>
  <c r="AJ999" i="2"/>
  <c r="AJ1000" i="2"/>
  <c r="AJ1001"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0" i="2"/>
  <c r="AI161" i="2"/>
  <c r="AI162" i="2"/>
  <c r="AI163" i="2"/>
  <c r="AI164" i="2"/>
  <c r="AI165" i="2"/>
  <c r="AI166" i="2"/>
  <c r="AI167"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3" i="2"/>
  <c r="AI194" i="2"/>
  <c r="AI195" i="2"/>
  <c r="AI196" i="2"/>
  <c r="AI197" i="2"/>
  <c r="AI198" i="2"/>
  <c r="AI199" i="2"/>
  <c r="AI200"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6" i="2"/>
  <c r="AI227" i="2"/>
  <c r="AI228" i="2"/>
  <c r="AI229" i="2"/>
  <c r="AI230" i="2"/>
  <c r="AI231" i="2"/>
  <c r="AI232" i="2"/>
  <c r="AI233" i="2"/>
  <c r="AI234" i="2"/>
  <c r="AI235" i="2"/>
  <c r="AI236" i="2"/>
  <c r="AI237" i="2"/>
  <c r="AI238" i="2"/>
  <c r="AI239" i="2"/>
  <c r="AI240" i="2"/>
  <c r="AI241" i="2"/>
  <c r="AI242" i="2"/>
  <c r="AI243" i="2"/>
  <c r="AI244" i="2"/>
  <c r="AI245" i="2"/>
  <c r="AI246" i="2"/>
  <c r="AI247" i="2"/>
  <c r="AI248" i="2"/>
  <c r="AI249" i="2"/>
  <c r="AI250" i="2"/>
  <c r="AI251" i="2"/>
  <c r="AI252" i="2"/>
  <c r="AI253" i="2"/>
  <c r="AI254" i="2"/>
  <c r="AI255" i="2"/>
  <c r="AI256" i="2"/>
  <c r="AI257" i="2"/>
  <c r="AI258" i="2"/>
  <c r="AI259" i="2"/>
  <c r="AI260" i="2"/>
  <c r="AI261" i="2"/>
  <c r="AI262" i="2"/>
  <c r="AI263" i="2"/>
  <c r="AI264" i="2"/>
  <c r="AI265" i="2"/>
  <c r="AI266" i="2"/>
  <c r="AI267" i="2"/>
  <c r="AI268" i="2"/>
  <c r="AI269" i="2"/>
  <c r="AI270" i="2"/>
  <c r="AI271" i="2"/>
  <c r="AI272" i="2"/>
  <c r="AI273" i="2"/>
  <c r="AI274" i="2"/>
  <c r="AI275" i="2"/>
  <c r="AI276" i="2"/>
  <c r="AI277" i="2"/>
  <c r="AI278" i="2"/>
  <c r="AI279" i="2"/>
  <c r="AI280" i="2"/>
  <c r="AI281" i="2"/>
  <c r="AI282" i="2"/>
  <c r="AI283" i="2"/>
  <c r="AI284" i="2"/>
  <c r="AI285" i="2"/>
  <c r="AI286" i="2"/>
  <c r="AI287" i="2"/>
  <c r="AI288" i="2"/>
  <c r="AI289" i="2"/>
  <c r="AI290" i="2"/>
  <c r="AI291" i="2"/>
  <c r="AI292" i="2"/>
  <c r="AI293" i="2"/>
  <c r="AI294" i="2"/>
  <c r="AI295" i="2"/>
  <c r="AI296" i="2"/>
  <c r="AI297" i="2"/>
  <c r="AI298" i="2"/>
  <c r="AI299" i="2"/>
  <c r="AI300" i="2"/>
  <c r="AI301" i="2"/>
  <c r="AI302" i="2"/>
  <c r="AI303" i="2"/>
  <c r="AI304" i="2"/>
  <c r="AI305" i="2"/>
  <c r="AI306" i="2"/>
  <c r="AI307" i="2"/>
  <c r="AI308" i="2"/>
  <c r="AI309" i="2"/>
  <c r="AI310" i="2"/>
  <c r="AI311" i="2"/>
  <c r="AI312" i="2"/>
  <c r="AI313" i="2"/>
  <c r="AI314" i="2"/>
  <c r="AI315" i="2"/>
  <c r="AI316" i="2"/>
  <c r="AI317" i="2"/>
  <c r="AI318" i="2"/>
  <c r="AI319" i="2"/>
  <c r="AI320" i="2"/>
  <c r="AI321" i="2"/>
  <c r="AI322" i="2"/>
  <c r="AI323" i="2"/>
  <c r="AI324" i="2"/>
  <c r="AI325" i="2"/>
  <c r="AI326" i="2"/>
  <c r="AI327" i="2"/>
  <c r="AI328" i="2"/>
  <c r="AI329" i="2"/>
  <c r="AI330" i="2"/>
  <c r="AI331" i="2"/>
  <c r="AI332" i="2"/>
  <c r="AI333" i="2"/>
  <c r="AI334" i="2"/>
  <c r="AI335" i="2"/>
  <c r="AI336" i="2"/>
  <c r="AI337" i="2"/>
  <c r="AI338" i="2"/>
  <c r="AI339" i="2"/>
  <c r="AI340" i="2"/>
  <c r="AI341" i="2"/>
  <c r="AI342" i="2"/>
  <c r="AI343" i="2"/>
  <c r="AI344" i="2"/>
  <c r="AI345" i="2"/>
  <c r="AI346" i="2"/>
  <c r="AI347" i="2"/>
  <c r="AI348" i="2"/>
  <c r="AI349" i="2"/>
  <c r="AI350" i="2"/>
  <c r="AI351" i="2"/>
  <c r="AI352" i="2"/>
  <c r="AI353" i="2"/>
  <c r="AI354" i="2"/>
  <c r="AI355" i="2"/>
  <c r="AI356" i="2"/>
  <c r="AI357" i="2"/>
  <c r="AI358" i="2"/>
  <c r="AI359" i="2"/>
  <c r="AI360" i="2"/>
  <c r="AI361" i="2"/>
  <c r="AI362" i="2"/>
  <c r="AI363" i="2"/>
  <c r="AI364" i="2"/>
  <c r="AI365" i="2"/>
  <c r="AI366" i="2"/>
  <c r="AI367" i="2"/>
  <c r="AI368" i="2"/>
  <c r="AI369" i="2"/>
  <c r="AI370" i="2"/>
  <c r="AI371" i="2"/>
  <c r="AI372" i="2"/>
  <c r="AI373" i="2"/>
  <c r="AI374" i="2"/>
  <c r="AI375" i="2"/>
  <c r="AI376" i="2"/>
  <c r="AI377" i="2"/>
  <c r="AI378" i="2"/>
  <c r="AI379" i="2"/>
  <c r="AI380" i="2"/>
  <c r="AI381" i="2"/>
  <c r="AI382" i="2"/>
  <c r="AI383" i="2"/>
  <c r="AI384" i="2"/>
  <c r="AI385" i="2"/>
  <c r="AI386" i="2"/>
  <c r="AI387" i="2"/>
  <c r="AI388" i="2"/>
  <c r="AI389" i="2"/>
  <c r="AI390" i="2"/>
  <c r="AI391" i="2"/>
  <c r="AI392" i="2"/>
  <c r="AI393" i="2"/>
  <c r="AI394" i="2"/>
  <c r="AI395" i="2"/>
  <c r="AI396" i="2"/>
  <c r="AI397" i="2"/>
  <c r="AI398" i="2"/>
  <c r="AI399" i="2"/>
  <c r="AI400" i="2"/>
  <c r="AI401" i="2"/>
  <c r="AI402" i="2"/>
  <c r="AI403" i="2"/>
  <c r="AI404" i="2"/>
  <c r="AI405" i="2"/>
  <c r="AI406" i="2"/>
  <c r="AI407" i="2"/>
  <c r="AI408" i="2"/>
  <c r="AI409" i="2"/>
  <c r="AI410" i="2"/>
  <c r="AI411" i="2"/>
  <c r="AI412" i="2"/>
  <c r="AI413" i="2"/>
  <c r="AI414" i="2"/>
  <c r="AI415" i="2"/>
  <c r="AI416" i="2"/>
  <c r="AI417" i="2"/>
  <c r="AI418" i="2"/>
  <c r="AI419" i="2"/>
  <c r="AI420" i="2"/>
  <c r="AI421" i="2"/>
  <c r="AI422" i="2"/>
  <c r="AI423" i="2"/>
  <c r="AI424" i="2"/>
  <c r="AI425" i="2"/>
  <c r="AI426" i="2"/>
  <c r="AI427" i="2"/>
  <c r="AI428" i="2"/>
  <c r="AI429" i="2"/>
  <c r="AI430" i="2"/>
  <c r="AI431" i="2"/>
  <c r="AI432" i="2"/>
  <c r="AI433" i="2"/>
  <c r="AI434" i="2"/>
  <c r="AI435" i="2"/>
  <c r="AI436" i="2"/>
  <c r="AI437" i="2"/>
  <c r="AI438" i="2"/>
  <c r="AI439" i="2"/>
  <c r="AI440" i="2"/>
  <c r="AI441" i="2"/>
  <c r="AI442" i="2"/>
  <c r="AI443" i="2"/>
  <c r="AI444" i="2"/>
  <c r="AI445" i="2"/>
  <c r="AI446" i="2"/>
  <c r="AI447" i="2"/>
  <c r="AI448" i="2"/>
  <c r="AI449" i="2"/>
  <c r="AI450" i="2"/>
  <c r="AI451" i="2"/>
  <c r="AI452" i="2"/>
  <c r="AI453" i="2"/>
  <c r="AI454" i="2"/>
  <c r="AI455" i="2"/>
  <c r="AI456" i="2"/>
  <c r="AI457" i="2"/>
  <c r="AI458" i="2"/>
  <c r="AI459" i="2"/>
  <c r="AI460" i="2"/>
  <c r="AI461" i="2"/>
  <c r="AI462" i="2"/>
  <c r="AI463" i="2"/>
  <c r="AI464" i="2"/>
  <c r="AI465" i="2"/>
  <c r="AI466" i="2"/>
  <c r="AI467" i="2"/>
  <c r="AI468" i="2"/>
  <c r="AI469" i="2"/>
  <c r="AI470" i="2"/>
  <c r="AI471" i="2"/>
  <c r="AI472" i="2"/>
  <c r="AI473" i="2"/>
  <c r="AI474" i="2"/>
  <c r="AI475" i="2"/>
  <c r="AI476" i="2"/>
  <c r="AI477" i="2"/>
  <c r="AI478" i="2"/>
  <c r="AI479" i="2"/>
  <c r="AI480" i="2"/>
  <c r="AI481" i="2"/>
  <c r="AI482" i="2"/>
  <c r="AI483" i="2"/>
  <c r="AI484" i="2"/>
  <c r="AI485" i="2"/>
  <c r="AI486" i="2"/>
  <c r="AI487" i="2"/>
  <c r="AI488" i="2"/>
  <c r="AI489" i="2"/>
  <c r="AI490" i="2"/>
  <c r="AI491" i="2"/>
  <c r="AI492" i="2"/>
  <c r="AI493" i="2"/>
  <c r="AI494" i="2"/>
  <c r="AI495" i="2"/>
  <c r="AI496" i="2"/>
  <c r="AI497" i="2"/>
  <c r="AI498" i="2"/>
  <c r="AI499" i="2"/>
  <c r="AI500" i="2"/>
  <c r="AI501" i="2"/>
  <c r="AI502" i="2"/>
  <c r="AI503" i="2"/>
  <c r="AI504" i="2"/>
  <c r="AI505" i="2"/>
  <c r="AI506" i="2"/>
  <c r="AI507" i="2"/>
  <c r="AI508" i="2"/>
  <c r="AI509" i="2"/>
  <c r="AI510" i="2"/>
  <c r="AI511" i="2"/>
  <c r="AI512" i="2"/>
  <c r="AI513" i="2"/>
  <c r="AI514" i="2"/>
  <c r="AI515" i="2"/>
  <c r="AI516" i="2"/>
  <c r="AI517" i="2"/>
  <c r="AI518" i="2"/>
  <c r="AI519" i="2"/>
  <c r="AI520" i="2"/>
  <c r="AI521" i="2"/>
  <c r="AI522" i="2"/>
  <c r="AI523" i="2"/>
  <c r="AI524" i="2"/>
  <c r="AI525" i="2"/>
  <c r="AI526" i="2"/>
  <c r="AI527" i="2"/>
  <c r="AI528" i="2"/>
  <c r="AI529" i="2"/>
  <c r="AI530" i="2"/>
  <c r="AI531" i="2"/>
  <c r="AI532" i="2"/>
  <c r="AI533" i="2"/>
  <c r="AI534" i="2"/>
  <c r="AI535" i="2"/>
  <c r="AI536" i="2"/>
  <c r="AI537" i="2"/>
  <c r="AI538" i="2"/>
  <c r="AI539" i="2"/>
  <c r="AI540" i="2"/>
  <c r="AI541" i="2"/>
  <c r="AI542" i="2"/>
  <c r="AI543" i="2"/>
  <c r="AI544" i="2"/>
  <c r="AI545" i="2"/>
  <c r="AI546" i="2"/>
  <c r="AI547" i="2"/>
  <c r="AI548" i="2"/>
  <c r="AI549" i="2"/>
  <c r="AI550" i="2"/>
  <c r="AI551" i="2"/>
  <c r="AI552" i="2"/>
  <c r="AI553" i="2"/>
  <c r="AI554" i="2"/>
  <c r="AI555" i="2"/>
  <c r="AI556" i="2"/>
  <c r="AI557" i="2"/>
  <c r="AI558" i="2"/>
  <c r="AI559" i="2"/>
  <c r="AI560" i="2"/>
  <c r="AI561" i="2"/>
  <c r="AI562" i="2"/>
  <c r="AI563" i="2"/>
  <c r="AI564" i="2"/>
  <c r="AI565" i="2"/>
  <c r="AI566" i="2"/>
  <c r="AI567" i="2"/>
  <c r="AI568" i="2"/>
  <c r="AI569" i="2"/>
  <c r="AI570" i="2"/>
  <c r="AI571" i="2"/>
  <c r="AI572" i="2"/>
  <c r="AI573" i="2"/>
  <c r="AI574" i="2"/>
  <c r="AI575" i="2"/>
  <c r="AI576" i="2"/>
  <c r="AI577" i="2"/>
  <c r="AI578" i="2"/>
  <c r="AI579" i="2"/>
  <c r="AI580" i="2"/>
  <c r="AI581" i="2"/>
  <c r="AI582" i="2"/>
  <c r="AI583" i="2"/>
  <c r="AI584" i="2"/>
  <c r="AI585" i="2"/>
  <c r="AI586" i="2"/>
  <c r="AI587" i="2"/>
  <c r="AI588" i="2"/>
  <c r="AI589" i="2"/>
  <c r="AI590" i="2"/>
  <c r="AI591" i="2"/>
  <c r="AI592" i="2"/>
  <c r="AI593" i="2"/>
  <c r="AI594" i="2"/>
  <c r="AI595" i="2"/>
  <c r="AI596" i="2"/>
  <c r="AI597" i="2"/>
  <c r="AI598" i="2"/>
  <c r="AI599" i="2"/>
  <c r="AI600" i="2"/>
  <c r="AI601" i="2"/>
  <c r="AI602" i="2"/>
  <c r="AI603" i="2"/>
  <c r="AI604" i="2"/>
  <c r="AI605" i="2"/>
  <c r="AI606" i="2"/>
  <c r="AI607" i="2"/>
  <c r="AI608" i="2"/>
  <c r="AI609" i="2"/>
  <c r="AI610" i="2"/>
  <c r="AI611" i="2"/>
  <c r="AI612" i="2"/>
  <c r="AI613" i="2"/>
  <c r="AI614" i="2"/>
  <c r="AI615" i="2"/>
  <c r="AI616" i="2"/>
  <c r="AI617" i="2"/>
  <c r="AI618" i="2"/>
  <c r="AI619" i="2"/>
  <c r="AI620" i="2"/>
  <c r="AI621" i="2"/>
  <c r="AI622" i="2"/>
  <c r="AI623" i="2"/>
  <c r="AI624" i="2"/>
  <c r="AI625" i="2"/>
  <c r="AI626" i="2"/>
  <c r="AI627" i="2"/>
  <c r="AI628" i="2"/>
  <c r="AI629" i="2"/>
  <c r="AI630" i="2"/>
  <c r="AI631" i="2"/>
  <c r="AI632" i="2"/>
  <c r="AI633" i="2"/>
  <c r="AI634" i="2"/>
  <c r="AI635" i="2"/>
  <c r="AI636" i="2"/>
  <c r="AI637" i="2"/>
  <c r="AI638" i="2"/>
  <c r="AI639" i="2"/>
  <c r="AI640" i="2"/>
  <c r="AI641" i="2"/>
  <c r="AI642" i="2"/>
  <c r="AI643" i="2"/>
  <c r="AI644" i="2"/>
  <c r="AI645" i="2"/>
  <c r="AI646" i="2"/>
  <c r="AI647" i="2"/>
  <c r="AI648" i="2"/>
  <c r="AI649" i="2"/>
  <c r="AI650" i="2"/>
  <c r="AI651" i="2"/>
  <c r="AI652" i="2"/>
  <c r="AI653" i="2"/>
  <c r="AI654" i="2"/>
  <c r="AI655" i="2"/>
  <c r="AI656" i="2"/>
  <c r="AI657" i="2"/>
  <c r="AI658" i="2"/>
  <c r="AI659" i="2"/>
  <c r="AI660" i="2"/>
  <c r="AI661" i="2"/>
  <c r="AI662" i="2"/>
  <c r="AI663" i="2"/>
  <c r="AI664" i="2"/>
  <c r="AI665" i="2"/>
  <c r="AI666" i="2"/>
  <c r="AI667" i="2"/>
  <c r="AI668" i="2"/>
  <c r="AI669" i="2"/>
  <c r="AI670" i="2"/>
  <c r="AI671" i="2"/>
  <c r="AI672" i="2"/>
  <c r="AI673" i="2"/>
  <c r="AI674" i="2"/>
  <c r="AI675" i="2"/>
  <c r="AI676" i="2"/>
  <c r="AI677" i="2"/>
  <c r="AI678" i="2"/>
  <c r="AI679" i="2"/>
  <c r="AI680" i="2"/>
  <c r="AI681" i="2"/>
  <c r="AI682" i="2"/>
  <c r="AI683" i="2"/>
  <c r="AI684" i="2"/>
  <c r="AI685" i="2"/>
  <c r="AI686" i="2"/>
  <c r="AI687" i="2"/>
  <c r="AI688" i="2"/>
  <c r="AI689" i="2"/>
  <c r="AI690" i="2"/>
  <c r="AI691" i="2"/>
  <c r="AI692" i="2"/>
  <c r="AI693" i="2"/>
  <c r="AI694" i="2"/>
  <c r="AI695" i="2"/>
  <c r="AI696" i="2"/>
  <c r="AI697" i="2"/>
  <c r="AI698" i="2"/>
  <c r="AI699" i="2"/>
  <c r="AI700" i="2"/>
  <c r="AI701" i="2"/>
  <c r="AI702" i="2"/>
  <c r="AI703" i="2"/>
  <c r="AI704" i="2"/>
  <c r="AI705" i="2"/>
  <c r="AI706" i="2"/>
  <c r="AI707" i="2"/>
  <c r="AI708" i="2"/>
  <c r="AI709" i="2"/>
  <c r="AI710" i="2"/>
  <c r="AI711" i="2"/>
  <c r="AI712" i="2"/>
  <c r="AI713" i="2"/>
  <c r="AI714" i="2"/>
  <c r="AI715" i="2"/>
  <c r="AI716" i="2"/>
  <c r="AI717" i="2"/>
  <c r="AI718" i="2"/>
  <c r="AI719" i="2"/>
  <c r="AI720" i="2"/>
  <c r="AI721" i="2"/>
  <c r="AI722" i="2"/>
  <c r="AI723" i="2"/>
  <c r="AI724" i="2"/>
  <c r="AI725" i="2"/>
  <c r="AI726" i="2"/>
  <c r="AI727" i="2"/>
  <c r="AI728" i="2"/>
  <c r="AI729" i="2"/>
  <c r="AI730" i="2"/>
  <c r="AI731" i="2"/>
  <c r="AI732" i="2"/>
  <c r="AI733" i="2"/>
  <c r="AI734" i="2"/>
  <c r="AI735" i="2"/>
  <c r="AI736" i="2"/>
  <c r="AI737" i="2"/>
  <c r="AI738" i="2"/>
  <c r="AI739" i="2"/>
  <c r="AI740" i="2"/>
  <c r="AI741" i="2"/>
  <c r="AI742" i="2"/>
  <c r="AI743" i="2"/>
  <c r="AI744" i="2"/>
  <c r="AI745" i="2"/>
  <c r="AI746" i="2"/>
  <c r="AI747" i="2"/>
  <c r="AI748" i="2"/>
  <c r="AI749" i="2"/>
  <c r="AI750" i="2"/>
  <c r="AI751" i="2"/>
  <c r="AI752" i="2"/>
  <c r="AI753" i="2"/>
  <c r="AI754" i="2"/>
  <c r="AI755" i="2"/>
  <c r="AI756" i="2"/>
  <c r="AI757" i="2"/>
  <c r="AI758" i="2"/>
  <c r="AI759" i="2"/>
  <c r="AI760" i="2"/>
  <c r="AI761" i="2"/>
  <c r="AI762" i="2"/>
  <c r="AI763" i="2"/>
  <c r="AI764" i="2"/>
  <c r="AI765" i="2"/>
  <c r="AI766" i="2"/>
  <c r="AI767" i="2"/>
  <c r="AI768" i="2"/>
  <c r="AI769" i="2"/>
  <c r="AI770" i="2"/>
  <c r="AI771" i="2"/>
  <c r="AI772" i="2"/>
  <c r="AI773" i="2"/>
  <c r="AI774" i="2"/>
  <c r="AI775" i="2"/>
  <c r="AI776" i="2"/>
  <c r="AI777" i="2"/>
  <c r="AI778" i="2"/>
  <c r="AI779" i="2"/>
  <c r="AI780" i="2"/>
  <c r="AI781" i="2"/>
  <c r="AI782" i="2"/>
  <c r="AI783" i="2"/>
  <c r="AI784" i="2"/>
  <c r="AI785" i="2"/>
  <c r="AI786" i="2"/>
  <c r="AI787" i="2"/>
  <c r="AI788" i="2"/>
  <c r="AI789" i="2"/>
  <c r="AI790" i="2"/>
  <c r="AI791" i="2"/>
  <c r="AI792" i="2"/>
  <c r="AI793" i="2"/>
  <c r="AI794" i="2"/>
  <c r="AI795" i="2"/>
  <c r="AI796" i="2"/>
  <c r="AI797" i="2"/>
  <c r="AI798" i="2"/>
  <c r="AI799" i="2"/>
  <c r="AI800" i="2"/>
  <c r="AI801" i="2"/>
  <c r="AI802" i="2"/>
  <c r="AI803" i="2"/>
  <c r="AI804" i="2"/>
  <c r="AI805" i="2"/>
  <c r="AI806" i="2"/>
  <c r="AI807" i="2"/>
  <c r="AI808" i="2"/>
  <c r="AI809" i="2"/>
  <c r="AI810" i="2"/>
  <c r="AI811" i="2"/>
  <c r="AI812" i="2"/>
  <c r="AI813" i="2"/>
  <c r="AI814" i="2"/>
  <c r="AI815" i="2"/>
  <c r="AI816" i="2"/>
  <c r="AI817" i="2"/>
  <c r="AI818" i="2"/>
  <c r="AI819" i="2"/>
  <c r="AI820" i="2"/>
  <c r="AI821" i="2"/>
  <c r="AI822" i="2"/>
  <c r="AI823" i="2"/>
  <c r="AI824" i="2"/>
  <c r="AI825" i="2"/>
  <c r="AI826" i="2"/>
  <c r="AI827" i="2"/>
  <c r="AI828" i="2"/>
  <c r="AI829" i="2"/>
  <c r="AI830" i="2"/>
  <c r="AI831" i="2"/>
  <c r="AI832" i="2"/>
  <c r="AI833" i="2"/>
  <c r="AI834" i="2"/>
  <c r="AI835" i="2"/>
  <c r="AI836" i="2"/>
  <c r="AI837" i="2"/>
  <c r="AI838" i="2"/>
  <c r="AI839" i="2"/>
  <c r="AI840" i="2"/>
  <c r="AI841" i="2"/>
  <c r="AI842" i="2"/>
  <c r="AI843" i="2"/>
  <c r="AI844" i="2"/>
  <c r="AI845" i="2"/>
  <c r="AI846" i="2"/>
  <c r="AI847" i="2"/>
  <c r="AI848" i="2"/>
  <c r="AI849" i="2"/>
  <c r="AI850" i="2"/>
  <c r="AI851" i="2"/>
  <c r="AI852" i="2"/>
  <c r="AI853" i="2"/>
  <c r="AI854" i="2"/>
  <c r="AI855" i="2"/>
  <c r="AI856" i="2"/>
  <c r="AI857" i="2"/>
  <c r="AI858" i="2"/>
  <c r="AI859" i="2"/>
  <c r="AI860" i="2"/>
  <c r="AI861" i="2"/>
  <c r="AI862" i="2"/>
  <c r="AI863" i="2"/>
  <c r="AI864" i="2"/>
  <c r="AI865" i="2"/>
  <c r="AI866" i="2"/>
  <c r="AI867" i="2"/>
  <c r="AI868" i="2"/>
  <c r="AI869" i="2"/>
  <c r="AI870" i="2"/>
  <c r="AI871" i="2"/>
  <c r="AI872" i="2"/>
  <c r="AI873" i="2"/>
  <c r="AI874" i="2"/>
  <c r="AI875" i="2"/>
  <c r="AI876" i="2"/>
  <c r="AI877" i="2"/>
  <c r="AI878" i="2"/>
  <c r="AI879" i="2"/>
  <c r="AI880" i="2"/>
  <c r="AI881" i="2"/>
  <c r="AI882" i="2"/>
  <c r="AI883" i="2"/>
  <c r="AI884" i="2"/>
  <c r="AI885" i="2"/>
  <c r="AI886" i="2"/>
  <c r="AI887" i="2"/>
  <c r="AI888" i="2"/>
  <c r="AI889" i="2"/>
  <c r="AI890" i="2"/>
  <c r="AI891" i="2"/>
  <c r="AI892" i="2"/>
  <c r="AI893" i="2"/>
  <c r="AI894" i="2"/>
  <c r="AI895" i="2"/>
  <c r="AI896" i="2"/>
  <c r="AI897" i="2"/>
  <c r="AI898" i="2"/>
  <c r="AI899" i="2"/>
  <c r="AI900" i="2"/>
  <c r="AI901" i="2"/>
  <c r="AI902" i="2"/>
  <c r="AI903" i="2"/>
  <c r="AI904" i="2"/>
  <c r="AI905" i="2"/>
  <c r="AI906" i="2"/>
  <c r="AI907" i="2"/>
  <c r="AI908" i="2"/>
  <c r="AI909" i="2"/>
  <c r="AI910" i="2"/>
  <c r="AI911" i="2"/>
  <c r="AI912" i="2"/>
  <c r="AI913" i="2"/>
  <c r="AI914" i="2"/>
  <c r="AI915" i="2"/>
  <c r="AI916" i="2"/>
  <c r="AI917" i="2"/>
  <c r="AI918" i="2"/>
  <c r="AI919" i="2"/>
  <c r="AI920" i="2"/>
  <c r="AI921" i="2"/>
  <c r="AI922" i="2"/>
  <c r="AI923" i="2"/>
  <c r="AI924" i="2"/>
  <c r="AI925" i="2"/>
  <c r="AI926" i="2"/>
  <c r="AI927" i="2"/>
  <c r="AI928" i="2"/>
  <c r="AI929" i="2"/>
  <c r="AI930" i="2"/>
  <c r="AI931" i="2"/>
  <c r="AI932" i="2"/>
  <c r="AI933" i="2"/>
  <c r="AI934" i="2"/>
  <c r="AI935" i="2"/>
  <c r="AI936" i="2"/>
  <c r="AI937" i="2"/>
  <c r="AI938" i="2"/>
  <c r="AI939" i="2"/>
  <c r="AI940" i="2"/>
  <c r="AI941" i="2"/>
  <c r="AI942" i="2"/>
  <c r="AI943" i="2"/>
  <c r="AI944" i="2"/>
  <c r="AI945" i="2"/>
  <c r="AI946" i="2"/>
  <c r="AI947" i="2"/>
  <c r="AI948" i="2"/>
  <c r="AI949" i="2"/>
  <c r="AI950" i="2"/>
  <c r="AI951" i="2"/>
  <c r="AI952" i="2"/>
  <c r="AI953" i="2"/>
  <c r="AI954" i="2"/>
  <c r="AI955" i="2"/>
  <c r="AI956" i="2"/>
  <c r="AI957" i="2"/>
  <c r="AI958" i="2"/>
  <c r="AI959" i="2"/>
  <c r="AI960" i="2"/>
  <c r="AI961" i="2"/>
  <c r="AI962" i="2"/>
  <c r="AI963" i="2"/>
  <c r="AI964" i="2"/>
  <c r="AI965" i="2"/>
  <c r="AI966" i="2"/>
  <c r="AI967" i="2"/>
  <c r="AI968" i="2"/>
  <c r="AI969" i="2"/>
  <c r="AI970" i="2"/>
  <c r="AI971" i="2"/>
  <c r="AI972" i="2"/>
  <c r="AI973" i="2"/>
  <c r="AI974" i="2"/>
  <c r="AI975" i="2"/>
  <c r="AI976" i="2"/>
  <c r="AI977" i="2"/>
  <c r="AI978" i="2"/>
  <c r="AI979" i="2"/>
  <c r="AI980" i="2"/>
  <c r="AI981" i="2"/>
  <c r="AI982" i="2"/>
  <c r="AI983" i="2"/>
  <c r="AI984" i="2"/>
  <c r="AI985" i="2"/>
  <c r="AI986" i="2"/>
  <c r="AI987" i="2"/>
  <c r="AI988" i="2"/>
  <c r="AI989" i="2"/>
  <c r="AI990" i="2"/>
  <c r="AI991" i="2"/>
  <c r="AI992" i="2"/>
  <c r="AI993" i="2"/>
  <c r="AI994" i="2"/>
  <c r="AI995" i="2"/>
  <c r="AI996" i="2"/>
  <c r="AI997" i="2"/>
  <c r="AI998" i="2"/>
  <c r="AI999" i="2"/>
  <c r="AI1000" i="2"/>
  <c r="AI1001" i="2"/>
  <c r="AH61" i="2"/>
  <c r="AH109" i="2"/>
  <c r="AH128" i="2"/>
  <c r="AH151" i="2"/>
  <c r="AH235" i="2"/>
  <c r="AH248" i="2"/>
  <c r="AH343" i="2"/>
  <c r="AH344" i="2"/>
  <c r="AH403" i="2"/>
  <c r="AH427" i="2"/>
  <c r="AH451" i="2"/>
  <c r="AH475" i="2"/>
  <c r="AH487" i="2"/>
  <c r="AH529" i="2"/>
  <c r="AH551" i="2"/>
  <c r="AH559" i="2"/>
  <c r="AH583" i="2"/>
  <c r="AH656" i="2"/>
  <c r="AH691" i="2"/>
  <c r="AH703" i="2"/>
  <c r="AH757" i="2"/>
  <c r="AH773" i="2"/>
  <c r="AH811" i="2"/>
  <c r="AH907" i="2"/>
  <c r="AH956" i="2"/>
  <c r="AH977" i="2"/>
  <c r="AG2" i="2"/>
  <c r="AH2" i="2" s="1"/>
  <c r="AG3" i="2"/>
  <c r="AG4" i="2"/>
  <c r="AG5" i="2"/>
  <c r="AG6" i="2"/>
  <c r="AG7" i="2"/>
  <c r="AG8" i="2"/>
  <c r="AG9" i="2"/>
  <c r="AG10" i="2"/>
  <c r="AG11" i="2"/>
  <c r="AG12" i="2"/>
  <c r="AG13" i="2"/>
  <c r="AG14" i="2"/>
  <c r="AH14" i="2" s="1"/>
  <c r="AG15" i="2"/>
  <c r="AG16" i="2"/>
  <c r="AG17" i="2"/>
  <c r="AG18" i="2"/>
  <c r="AG19" i="2"/>
  <c r="AG20" i="2"/>
  <c r="AG21" i="2"/>
  <c r="AG22" i="2"/>
  <c r="AG23" i="2"/>
  <c r="AG24" i="2"/>
  <c r="AG25" i="2"/>
  <c r="AG26" i="2"/>
  <c r="AH26" i="2" s="1"/>
  <c r="AG27" i="2"/>
  <c r="AG28" i="2"/>
  <c r="AG29" i="2"/>
  <c r="AG30" i="2"/>
  <c r="AG31" i="2"/>
  <c r="AG32" i="2"/>
  <c r="AG33" i="2"/>
  <c r="AG34" i="2"/>
  <c r="AG35" i="2"/>
  <c r="AG36" i="2"/>
  <c r="AG37" i="2"/>
  <c r="AG38" i="2"/>
  <c r="AH38" i="2" s="1"/>
  <c r="AG39" i="2"/>
  <c r="AG40" i="2"/>
  <c r="AG41" i="2"/>
  <c r="AG42" i="2"/>
  <c r="AG43" i="2"/>
  <c r="AG44" i="2"/>
  <c r="AG45" i="2"/>
  <c r="AG46" i="2"/>
  <c r="AG47" i="2"/>
  <c r="AG48" i="2"/>
  <c r="AG49" i="2"/>
  <c r="AG50" i="2"/>
  <c r="AH50" i="2" s="1"/>
  <c r="AG51" i="2"/>
  <c r="AG52" i="2"/>
  <c r="AG53" i="2"/>
  <c r="AG54" i="2"/>
  <c r="AG55" i="2"/>
  <c r="AG56" i="2"/>
  <c r="AH56" i="2" s="1"/>
  <c r="AG57" i="2"/>
  <c r="AG58" i="2"/>
  <c r="AG59" i="2"/>
  <c r="AG60" i="2"/>
  <c r="AG61" i="2"/>
  <c r="AG62" i="2"/>
  <c r="AH62" i="2" s="1"/>
  <c r="AG63" i="2"/>
  <c r="AG64" i="2"/>
  <c r="AG65" i="2"/>
  <c r="AG66" i="2"/>
  <c r="AG67" i="2"/>
  <c r="AG68" i="2"/>
  <c r="AG69" i="2"/>
  <c r="AG70" i="2"/>
  <c r="AG71" i="2"/>
  <c r="AG72" i="2"/>
  <c r="AG73" i="2"/>
  <c r="AG74" i="2"/>
  <c r="AH74" i="2" s="1"/>
  <c r="AG75" i="2"/>
  <c r="AG76" i="2"/>
  <c r="AG77" i="2"/>
  <c r="AG78" i="2"/>
  <c r="AG79" i="2"/>
  <c r="AH79" i="2" s="1"/>
  <c r="AG80" i="2"/>
  <c r="AG81" i="2"/>
  <c r="AG82" i="2"/>
  <c r="AG83" i="2"/>
  <c r="AG84" i="2"/>
  <c r="AG85" i="2"/>
  <c r="AG86" i="2"/>
  <c r="AH86" i="2" s="1"/>
  <c r="AG87" i="2"/>
  <c r="AG88" i="2"/>
  <c r="AG89" i="2"/>
  <c r="AG90" i="2"/>
  <c r="AG91" i="2"/>
  <c r="AG92" i="2"/>
  <c r="AG93" i="2"/>
  <c r="AG94" i="2"/>
  <c r="AG95" i="2"/>
  <c r="AG96" i="2"/>
  <c r="AG97" i="2"/>
  <c r="AG98" i="2"/>
  <c r="AH98" i="2" s="1"/>
  <c r="AG99" i="2"/>
  <c r="AG100" i="2"/>
  <c r="AG101" i="2"/>
  <c r="AG102" i="2"/>
  <c r="AG103" i="2"/>
  <c r="AG104" i="2"/>
  <c r="AG105" i="2"/>
  <c r="AG106" i="2"/>
  <c r="AG107" i="2"/>
  <c r="AG108" i="2"/>
  <c r="AG109" i="2"/>
  <c r="AG110" i="2"/>
  <c r="AH110" i="2" s="1"/>
  <c r="AG111" i="2"/>
  <c r="AG112" i="2"/>
  <c r="AG113" i="2"/>
  <c r="AG114" i="2"/>
  <c r="AG115" i="2"/>
  <c r="AG116" i="2"/>
  <c r="AG117" i="2"/>
  <c r="AG118" i="2"/>
  <c r="AG119" i="2"/>
  <c r="AG120" i="2"/>
  <c r="AG121" i="2"/>
  <c r="AG122" i="2"/>
  <c r="AH122" i="2" s="1"/>
  <c r="AG123" i="2"/>
  <c r="AG124" i="2"/>
  <c r="AG125" i="2"/>
  <c r="AG126" i="2"/>
  <c r="AG127" i="2"/>
  <c r="AG128" i="2"/>
  <c r="AG129" i="2"/>
  <c r="AH129" i="2" s="1"/>
  <c r="AG130" i="2"/>
  <c r="AH130" i="2" s="1"/>
  <c r="AG131" i="2"/>
  <c r="AG132" i="2"/>
  <c r="AG133" i="2"/>
  <c r="AG134" i="2"/>
  <c r="AH134" i="2" s="1"/>
  <c r="AG135" i="2"/>
  <c r="AG136" i="2"/>
  <c r="AG137" i="2"/>
  <c r="AG138" i="2"/>
  <c r="AG139" i="2"/>
  <c r="AG140" i="2"/>
  <c r="AG141" i="2"/>
  <c r="AG142" i="2"/>
  <c r="AG143" i="2"/>
  <c r="AG144" i="2"/>
  <c r="AG145" i="2"/>
  <c r="AG146" i="2"/>
  <c r="AH146" i="2" s="1"/>
  <c r="AG147" i="2"/>
  <c r="AG148" i="2"/>
  <c r="AG149" i="2"/>
  <c r="AG150" i="2"/>
  <c r="AG151" i="2"/>
  <c r="AG152" i="2"/>
  <c r="AH152" i="2" s="1"/>
  <c r="AG153" i="2"/>
  <c r="AH153" i="2" s="1"/>
  <c r="AG154" i="2"/>
  <c r="AH154" i="2" s="1"/>
  <c r="AG155" i="2"/>
  <c r="AG156" i="2"/>
  <c r="AG157" i="2"/>
  <c r="AG158" i="2"/>
  <c r="AH158" i="2" s="1"/>
  <c r="AG159" i="2"/>
  <c r="AG160" i="2"/>
  <c r="AG161" i="2"/>
  <c r="AG162" i="2"/>
  <c r="AG163" i="2"/>
  <c r="AG164" i="2"/>
  <c r="AG165" i="2"/>
  <c r="AG166" i="2"/>
  <c r="AG167" i="2"/>
  <c r="AG168" i="2"/>
  <c r="AG169" i="2"/>
  <c r="AG170" i="2"/>
  <c r="AH170" i="2" s="1"/>
  <c r="AG171" i="2"/>
  <c r="AG172" i="2"/>
  <c r="AG173" i="2"/>
  <c r="AG174" i="2"/>
  <c r="AG175" i="2"/>
  <c r="AG176" i="2"/>
  <c r="AG177" i="2"/>
  <c r="AG178" i="2"/>
  <c r="AG179" i="2"/>
  <c r="AG180" i="2"/>
  <c r="AG181" i="2"/>
  <c r="AG182" i="2"/>
  <c r="AH182" i="2" s="1"/>
  <c r="AG183" i="2"/>
  <c r="AG184" i="2"/>
  <c r="AG185" i="2"/>
  <c r="AG186" i="2"/>
  <c r="AG187" i="2"/>
  <c r="AG188" i="2"/>
  <c r="AG189" i="2"/>
  <c r="AG190" i="2"/>
  <c r="AG191" i="2"/>
  <c r="AG192" i="2"/>
  <c r="AG193" i="2"/>
  <c r="AG194" i="2"/>
  <c r="AH194" i="2" s="1"/>
  <c r="AG195" i="2"/>
  <c r="AG196" i="2"/>
  <c r="AG197" i="2"/>
  <c r="AG198" i="2"/>
  <c r="AG199" i="2"/>
  <c r="AG200" i="2"/>
  <c r="AG201" i="2"/>
  <c r="AH201" i="2" s="1"/>
  <c r="AG202" i="2"/>
  <c r="AG203" i="2"/>
  <c r="AG204" i="2"/>
  <c r="AG205" i="2"/>
  <c r="AG206" i="2"/>
  <c r="AH206" i="2" s="1"/>
  <c r="AG207" i="2"/>
  <c r="AG208" i="2"/>
  <c r="AG209" i="2"/>
  <c r="AG210" i="2"/>
  <c r="AG211" i="2"/>
  <c r="AG212" i="2"/>
  <c r="AG213" i="2"/>
  <c r="AG214" i="2"/>
  <c r="AG215" i="2"/>
  <c r="AG216" i="2"/>
  <c r="AG217" i="2"/>
  <c r="AG218" i="2"/>
  <c r="AH218" i="2" s="1"/>
  <c r="AG219" i="2"/>
  <c r="AG220" i="2"/>
  <c r="AG221" i="2"/>
  <c r="AG222" i="2"/>
  <c r="AG223" i="2"/>
  <c r="AG224" i="2"/>
  <c r="AG225" i="2"/>
  <c r="AG226" i="2"/>
  <c r="AG227" i="2"/>
  <c r="AG228" i="2"/>
  <c r="AG229" i="2"/>
  <c r="AG230" i="2"/>
  <c r="AH230" i="2" s="1"/>
  <c r="AG231" i="2"/>
  <c r="AG232" i="2"/>
  <c r="AG233" i="2"/>
  <c r="AG234" i="2"/>
  <c r="AG235" i="2"/>
  <c r="AG236" i="2"/>
  <c r="AG237" i="2"/>
  <c r="AG238" i="2"/>
  <c r="AG239" i="2"/>
  <c r="AG240" i="2"/>
  <c r="AG241" i="2"/>
  <c r="AG242" i="2"/>
  <c r="AH242" i="2" s="1"/>
  <c r="AG243" i="2"/>
  <c r="AG244" i="2"/>
  <c r="AG245" i="2"/>
  <c r="AG246" i="2"/>
  <c r="AG247" i="2"/>
  <c r="AG248" i="2"/>
  <c r="AG249" i="2"/>
  <c r="AG250" i="2"/>
  <c r="AG251" i="2"/>
  <c r="AG252" i="2"/>
  <c r="AG253" i="2"/>
  <c r="AG254" i="2"/>
  <c r="AH254" i="2" s="1"/>
  <c r="AG255" i="2"/>
  <c r="AG256" i="2"/>
  <c r="AG257" i="2"/>
  <c r="AG258" i="2"/>
  <c r="AG259" i="2"/>
  <c r="AG260" i="2"/>
  <c r="AG261" i="2"/>
  <c r="AG262" i="2"/>
  <c r="AG263" i="2"/>
  <c r="AG264" i="2"/>
  <c r="AG265" i="2"/>
  <c r="AG266" i="2"/>
  <c r="AH266" i="2" s="1"/>
  <c r="AG267" i="2"/>
  <c r="AG268" i="2"/>
  <c r="AG269" i="2"/>
  <c r="AG270" i="2"/>
  <c r="AG271" i="2"/>
  <c r="AG272" i="2"/>
  <c r="AG273" i="2"/>
  <c r="AG274" i="2"/>
  <c r="AG275" i="2"/>
  <c r="AG276" i="2"/>
  <c r="AG277" i="2"/>
  <c r="AG278" i="2"/>
  <c r="AH278" i="2" s="1"/>
  <c r="AG279" i="2"/>
  <c r="AG280" i="2"/>
  <c r="AG281" i="2"/>
  <c r="AG282" i="2"/>
  <c r="AG283" i="2"/>
  <c r="AG284" i="2"/>
  <c r="AG285" i="2"/>
  <c r="AH285" i="2" s="1"/>
  <c r="AG286" i="2"/>
  <c r="AH286" i="2" s="1"/>
  <c r="AG287" i="2"/>
  <c r="AG288" i="2"/>
  <c r="AG289" i="2"/>
  <c r="AG290" i="2"/>
  <c r="AH290" i="2" s="1"/>
  <c r="AG291" i="2"/>
  <c r="AG292" i="2"/>
  <c r="AG293" i="2"/>
  <c r="AG294" i="2"/>
  <c r="AG295" i="2"/>
  <c r="AG296" i="2"/>
  <c r="AG297" i="2"/>
  <c r="AG298" i="2"/>
  <c r="AG299" i="2"/>
  <c r="AG300" i="2"/>
  <c r="AG301" i="2"/>
  <c r="AG302" i="2"/>
  <c r="AH302" i="2" s="1"/>
  <c r="AG303" i="2"/>
  <c r="AG304" i="2"/>
  <c r="AG305" i="2"/>
  <c r="AG306" i="2"/>
  <c r="AG307" i="2"/>
  <c r="AG308" i="2"/>
  <c r="AG309" i="2"/>
  <c r="AH309" i="2" s="1"/>
  <c r="AG310" i="2"/>
  <c r="AH310" i="2" s="1"/>
  <c r="AG311" i="2"/>
  <c r="AG312" i="2"/>
  <c r="AG313" i="2"/>
  <c r="AG314" i="2"/>
  <c r="AH314" i="2" s="1"/>
  <c r="AG315" i="2"/>
  <c r="AG316" i="2"/>
  <c r="AG317" i="2"/>
  <c r="AG318" i="2"/>
  <c r="AG319" i="2"/>
  <c r="AG320" i="2"/>
  <c r="AG321" i="2"/>
  <c r="AG322" i="2"/>
  <c r="AG323" i="2"/>
  <c r="AG324" i="2"/>
  <c r="AG325" i="2"/>
  <c r="AG326" i="2"/>
  <c r="AH326" i="2" s="1"/>
  <c r="AG327" i="2"/>
  <c r="AG328" i="2"/>
  <c r="AG329" i="2"/>
  <c r="AG330" i="2"/>
  <c r="AG331" i="2"/>
  <c r="AG332" i="2"/>
  <c r="AG333" i="2"/>
  <c r="AG334" i="2"/>
  <c r="AG335" i="2"/>
  <c r="AG336" i="2"/>
  <c r="AG337" i="2"/>
  <c r="AG338" i="2"/>
  <c r="AH338" i="2" s="1"/>
  <c r="AG339" i="2"/>
  <c r="AG340" i="2"/>
  <c r="AG341" i="2"/>
  <c r="AG342" i="2"/>
  <c r="AG343" i="2"/>
  <c r="AG344" i="2"/>
  <c r="AG345" i="2"/>
  <c r="AG346" i="2"/>
  <c r="AG347" i="2"/>
  <c r="AG348" i="2"/>
  <c r="AG349" i="2"/>
  <c r="AG350" i="2"/>
  <c r="AH350" i="2" s="1"/>
  <c r="AG351" i="2"/>
  <c r="AG352" i="2"/>
  <c r="AG353" i="2"/>
  <c r="AG354" i="2"/>
  <c r="AG355" i="2"/>
  <c r="AG356" i="2"/>
  <c r="AG357" i="2"/>
  <c r="AG358" i="2"/>
  <c r="AG359" i="2"/>
  <c r="AG360" i="2"/>
  <c r="AG361" i="2"/>
  <c r="AG362" i="2"/>
  <c r="AH362" i="2" s="1"/>
  <c r="AG363" i="2"/>
  <c r="AG364" i="2"/>
  <c r="AG365" i="2"/>
  <c r="AG366" i="2"/>
  <c r="AG367" i="2"/>
  <c r="AG368" i="2"/>
  <c r="AG369" i="2"/>
  <c r="AG370" i="2"/>
  <c r="AG371" i="2"/>
  <c r="AG372" i="2"/>
  <c r="AG373" i="2"/>
  <c r="AG374" i="2"/>
  <c r="AH374" i="2" s="1"/>
  <c r="AG375" i="2"/>
  <c r="AG376" i="2"/>
  <c r="AG377" i="2"/>
  <c r="AG378" i="2"/>
  <c r="AG379" i="2"/>
  <c r="AH379" i="2" s="1"/>
  <c r="AG380" i="2"/>
  <c r="AG381" i="2"/>
  <c r="AG382" i="2"/>
  <c r="AG383" i="2"/>
  <c r="AG384" i="2"/>
  <c r="AG385" i="2"/>
  <c r="AG386" i="2"/>
  <c r="AH386" i="2" s="1"/>
  <c r="AG387" i="2"/>
  <c r="AG388" i="2"/>
  <c r="AG389" i="2"/>
  <c r="AG390" i="2"/>
  <c r="AG391" i="2"/>
  <c r="AG392" i="2"/>
  <c r="AG393" i="2"/>
  <c r="AH393" i="2" s="1"/>
  <c r="AG394" i="2"/>
  <c r="AG395" i="2"/>
  <c r="AG396" i="2"/>
  <c r="AG397" i="2"/>
  <c r="AG398" i="2"/>
  <c r="AH398" i="2" s="1"/>
  <c r="AG399" i="2"/>
  <c r="AG400" i="2"/>
  <c r="AG401" i="2"/>
  <c r="AG402" i="2"/>
  <c r="AG403" i="2"/>
  <c r="AG404" i="2"/>
  <c r="AG405" i="2"/>
  <c r="AG406" i="2"/>
  <c r="AG407" i="2"/>
  <c r="AG408" i="2"/>
  <c r="AG409" i="2"/>
  <c r="AG410" i="2"/>
  <c r="AH410" i="2" s="1"/>
  <c r="AG411" i="2"/>
  <c r="AG412" i="2"/>
  <c r="AG413" i="2"/>
  <c r="AG414" i="2"/>
  <c r="AG415" i="2"/>
  <c r="AG416" i="2"/>
  <c r="AG417" i="2"/>
  <c r="AG418" i="2"/>
  <c r="AG419" i="2"/>
  <c r="AG420" i="2"/>
  <c r="AG421" i="2"/>
  <c r="AG422" i="2"/>
  <c r="AH422" i="2" s="1"/>
  <c r="AG423" i="2"/>
  <c r="AG424" i="2"/>
  <c r="AG425" i="2"/>
  <c r="AG426" i="2"/>
  <c r="AG427" i="2"/>
  <c r="AG428" i="2"/>
  <c r="AG429" i="2"/>
  <c r="AG430" i="2"/>
  <c r="AG431" i="2"/>
  <c r="AG432" i="2"/>
  <c r="AG433" i="2"/>
  <c r="AG434" i="2"/>
  <c r="AH434" i="2" s="1"/>
  <c r="AG435" i="2"/>
  <c r="AG436" i="2"/>
  <c r="AG437" i="2"/>
  <c r="AG438" i="2"/>
  <c r="AG439" i="2"/>
  <c r="AG440" i="2"/>
  <c r="AG441" i="2"/>
  <c r="AG442" i="2"/>
  <c r="AG443" i="2"/>
  <c r="AG444" i="2"/>
  <c r="AG445" i="2"/>
  <c r="AG446" i="2"/>
  <c r="AH446" i="2" s="1"/>
  <c r="AG447" i="2"/>
  <c r="AG448" i="2"/>
  <c r="AG449" i="2"/>
  <c r="AG450" i="2"/>
  <c r="AG451" i="2"/>
  <c r="AG452" i="2"/>
  <c r="AG453" i="2"/>
  <c r="AH453" i="2" s="1"/>
  <c r="AG454" i="2"/>
  <c r="AH454" i="2" s="1"/>
  <c r="AG455" i="2"/>
  <c r="AH455" i="2" s="1"/>
  <c r="AG456" i="2"/>
  <c r="AG457" i="2"/>
  <c r="AG458" i="2"/>
  <c r="AH458" i="2" s="1"/>
  <c r="AG459" i="2"/>
  <c r="AG460" i="2"/>
  <c r="AG461" i="2"/>
  <c r="AG462" i="2"/>
  <c r="AG463" i="2"/>
  <c r="AG464" i="2"/>
  <c r="AG465" i="2"/>
  <c r="AG466" i="2"/>
  <c r="AG467" i="2"/>
  <c r="AG468" i="2"/>
  <c r="AG469" i="2"/>
  <c r="AG470" i="2"/>
  <c r="AH470" i="2" s="1"/>
  <c r="AG471" i="2"/>
  <c r="AG472" i="2"/>
  <c r="AG473" i="2"/>
  <c r="AG474" i="2"/>
  <c r="AG475" i="2"/>
  <c r="AG476" i="2"/>
  <c r="AG477" i="2"/>
  <c r="AG478" i="2"/>
  <c r="AG479" i="2"/>
  <c r="AG480" i="2"/>
  <c r="AG481" i="2"/>
  <c r="AG482" i="2"/>
  <c r="AH482" i="2" s="1"/>
  <c r="AG483" i="2"/>
  <c r="AG484" i="2"/>
  <c r="AG485" i="2"/>
  <c r="AG486" i="2"/>
  <c r="AG487" i="2"/>
  <c r="AG488" i="2"/>
  <c r="AH488" i="2" s="1"/>
  <c r="AG489" i="2"/>
  <c r="AG490" i="2"/>
  <c r="AG491" i="2"/>
  <c r="AG492" i="2"/>
  <c r="AG493" i="2"/>
  <c r="AG494" i="2"/>
  <c r="AH494" i="2" s="1"/>
  <c r="AG495" i="2"/>
  <c r="AG496" i="2"/>
  <c r="AG497" i="2"/>
  <c r="AG498" i="2"/>
  <c r="AG499" i="2"/>
  <c r="AG500" i="2"/>
  <c r="AG501" i="2"/>
  <c r="AG502" i="2"/>
  <c r="AG503" i="2"/>
  <c r="AG504" i="2"/>
  <c r="AG505" i="2"/>
  <c r="AG506" i="2"/>
  <c r="AH506" i="2" s="1"/>
  <c r="AG507" i="2"/>
  <c r="AG508" i="2"/>
  <c r="AG509" i="2"/>
  <c r="AG510" i="2"/>
  <c r="AG511" i="2"/>
  <c r="AH511" i="2" s="1"/>
  <c r="AG512" i="2"/>
  <c r="AG513" i="2"/>
  <c r="AH513" i="2" s="1"/>
  <c r="AG514" i="2"/>
  <c r="AH514" i="2" s="1"/>
  <c r="AG515" i="2"/>
  <c r="AG516" i="2"/>
  <c r="AG517" i="2"/>
  <c r="AG518" i="2"/>
  <c r="AH518" i="2" s="1"/>
  <c r="AG519" i="2"/>
  <c r="AG520" i="2"/>
  <c r="AG521" i="2"/>
  <c r="AG522" i="2"/>
  <c r="AG523" i="2"/>
  <c r="AG524" i="2"/>
  <c r="AG525" i="2"/>
  <c r="AG526" i="2"/>
  <c r="AG527" i="2"/>
  <c r="AG528" i="2"/>
  <c r="AG529" i="2"/>
  <c r="AG530" i="2"/>
  <c r="AH530" i="2" s="1"/>
  <c r="AG531" i="2"/>
  <c r="AG532" i="2"/>
  <c r="AG533" i="2"/>
  <c r="AG534" i="2"/>
  <c r="AG535" i="2"/>
  <c r="AG536" i="2"/>
  <c r="AG537" i="2"/>
  <c r="AG538" i="2"/>
  <c r="AG539" i="2"/>
  <c r="AG540" i="2"/>
  <c r="AG541" i="2"/>
  <c r="AG542" i="2"/>
  <c r="AH542" i="2" s="1"/>
  <c r="AG543" i="2"/>
  <c r="AG544" i="2"/>
  <c r="AG545" i="2"/>
  <c r="AG546" i="2"/>
  <c r="AG547" i="2"/>
  <c r="AH547" i="2" s="1"/>
  <c r="AG548" i="2"/>
  <c r="AG549" i="2"/>
  <c r="AG550" i="2"/>
  <c r="AH550" i="2" s="1"/>
  <c r="AG551" i="2"/>
  <c r="AG552" i="2"/>
  <c r="AG553" i="2"/>
  <c r="AG554" i="2"/>
  <c r="AH554" i="2" s="1"/>
  <c r="AG555" i="2"/>
  <c r="AG556" i="2"/>
  <c r="AG557" i="2"/>
  <c r="AG558" i="2"/>
  <c r="AG559" i="2"/>
  <c r="AG560" i="2"/>
  <c r="AG561" i="2"/>
  <c r="AG562" i="2"/>
  <c r="AG563" i="2"/>
  <c r="AG564" i="2"/>
  <c r="AG565" i="2"/>
  <c r="AG566" i="2"/>
  <c r="AH566" i="2" s="1"/>
  <c r="AG567" i="2"/>
  <c r="AG568" i="2"/>
  <c r="AG569" i="2"/>
  <c r="AG570" i="2"/>
  <c r="AG571" i="2"/>
  <c r="AG572" i="2"/>
  <c r="AG573" i="2"/>
  <c r="AG574" i="2"/>
  <c r="AG575" i="2"/>
  <c r="AG576" i="2"/>
  <c r="AG577" i="2"/>
  <c r="AG578" i="2"/>
  <c r="AH578" i="2" s="1"/>
  <c r="AG579" i="2"/>
  <c r="AG580" i="2"/>
  <c r="AG581" i="2"/>
  <c r="AG582" i="2"/>
  <c r="AG583" i="2"/>
  <c r="AG584" i="2"/>
  <c r="AG585" i="2"/>
  <c r="AH585" i="2" s="1"/>
  <c r="AG586" i="2"/>
  <c r="AG587" i="2"/>
  <c r="AG588" i="2"/>
  <c r="AG589" i="2"/>
  <c r="AG590" i="2"/>
  <c r="AH590" i="2" s="1"/>
  <c r="AG591" i="2"/>
  <c r="AG592" i="2"/>
  <c r="AG593" i="2"/>
  <c r="AG594" i="2"/>
  <c r="AG595" i="2"/>
  <c r="AG596" i="2"/>
  <c r="AG597" i="2"/>
  <c r="AG598" i="2"/>
  <c r="AG599" i="2"/>
  <c r="AG600" i="2"/>
  <c r="AG601" i="2"/>
  <c r="AG602" i="2"/>
  <c r="AH602" i="2" s="1"/>
  <c r="AG603" i="2"/>
  <c r="AG604" i="2"/>
  <c r="AG605" i="2"/>
  <c r="AG606" i="2"/>
  <c r="AG607" i="2"/>
  <c r="AG608" i="2"/>
  <c r="AH608" i="2" s="1"/>
  <c r="AG609" i="2"/>
  <c r="AH609" i="2" s="1"/>
  <c r="AG610" i="2"/>
  <c r="AG611" i="2"/>
  <c r="AG612" i="2"/>
  <c r="AG613" i="2"/>
  <c r="AG614" i="2"/>
  <c r="AH614" i="2" s="1"/>
  <c r="AG615" i="2"/>
  <c r="AG616" i="2"/>
  <c r="AG617" i="2"/>
  <c r="AG618" i="2"/>
  <c r="AG619" i="2"/>
  <c r="AG620" i="2"/>
  <c r="AH620" i="2" s="1"/>
  <c r="AG621" i="2"/>
  <c r="AG622" i="2"/>
  <c r="AG623" i="2"/>
  <c r="AG624" i="2"/>
  <c r="AG625" i="2"/>
  <c r="AG626" i="2"/>
  <c r="AH626" i="2" s="1"/>
  <c r="AG627" i="2"/>
  <c r="AG628" i="2"/>
  <c r="AG629" i="2"/>
  <c r="AG630" i="2"/>
  <c r="AG631" i="2"/>
  <c r="AG632" i="2"/>
  <c r="AG633" i="2"/>
  <c r="AG634" i="2"/>
  <c r="AG635" i="2"/>
  <c r="AG636" i="2"/>
  <c r="AG637" i="2"/>
  <c r="AG638" i="2"/>
  <c r="AH638" i="2" s="1"/>
  <c r="AG639" i="2"/>
  <c r="AG640" i="2"/>
  <c r="AG641" i="2"/>
  <c r="AG642" i="2"/>
  <c r="AG643" i="2"/>
  <c r="AH643" i="2" s="1"/>
  <c r="AG644" i="2"/>
  <c r="AG645" i="2"/>
  <c r="AH645" i="2" s="1"/>
  <c r="AG646" i="2"/>
  <c r="AG647" i="2"/>
  <c r="AG648" i="2"/>
  <c r="AG649" i="2"/>
  <c r="AG650" i="2"/>
  <c r="AH650" i="2" s="1"/>
  <c r="AG651" i="2"/>
  <c r="AG652" i="2"/>
  <c r="AG653" i="2"/>
  <c r="AG654" i="2"/>
  <c r="AG655" i="2"/>
  <c r="AG656" i="2"/>
  <c r="AG657" i="2"/>
  <c r="AG658" i="2"/>
  <c r="AG659" i="2"/>
  <c r="AG660" i="2"/>
  <c r="AG661" i="2"/>
  <c r="AH661" i="2" s="1"/>
  <c r="AG662" i="2"/>
  <c r="AH662" i="2" s="1"/>
  <c r="AG663" i="2"/>
  <c r="AG664" i="2"/>
  <c r="AG665" i="2"/>
  <c r="AG666" i="2"/>
  <c r="AG667" i="2"/>
  <c r="AG668" i="2"/>
  <c r="AG669" i="2"/>
  <c r="AG670" i="2"/>
  <c r="AG671" i="2"/>
  <c r="AG672" i="2"/>
  <c r="AG673" i="2"/>
  <c r="AG674" i="2"/>
  <c r="AH674" i="2" s="1"/>
  <c r="AG675" i="2"/>
  <c r="AG676" i="2"/>
  <c r="AG677" i="2"/>
  <c r="AG678" i="2"/>
  <c r="AG679" i="2"/>
  <c r="AG680" i="2"/>
  <c r="AG681" i="2"/>
  <c r="AG682" i="2"/>
  <c r="AG683" i="2"/>
  <c r="AG684" i="2"/>
  <c r="AG685" i="2"/>
  <c r="AG686" i="2"/>
  <c r="AH686" i="2" s="1"/>
  <c r="AG687" i="2"/>
  <c r="AG688" i="2"/>
  <c r="AG689" i="2"/>
  <c r="AG690" i="2"/>
  <c r="AG691" i="2"/>
  <c r="AG692" i="2"/>
  <c r="AG693" i="2"/>
  <c r="AG694" i="2"/>
  <c r="AG695" i="2"/>
  <c r="AG696" i="2"/>
  <c r="AG697" i="2"/>
  <c r="AG698" i="2"/>
  <c r="AH698" i="2" s="1"/>
  <c r="AG699" i="2"/>
  <c r="AG700" i="2"/>
  <c r="AG701" i="2"/>
  <c r="AG702" i="2"/>
  <c r="AG703" i="2"/>
  <c r="AG704" i="2"/>
  <c r="AG705" i="2"/>
  <c r="AG706" i="2"/>
  <c r="AG707" i="2"/>
  <c r="AG708" i="2"/>
  <c r="AG709" i="2"/>
  <c r="AG710" i="2"/>
  <c r="AH710" i="2" s="1"/>
  <c r="AG711" i="2"/>
  <c r="AG712" i="2"/>
  <c r="AG713" i="2"/>
  <c r="AG714" i="2"/>
  <c r="AG715" i="2"/>
  <c r="AG716" i="2"/>
  <c r="AG717" i="2"/>
  <c r="AG718" i="2"/>
  <c r="AG719" i="2"/>
  <c r="AG720" i="2"/>
  <c r="AG721" i="2"/>
  <c r="AG722" i="2"/>
  <c r="AH722" i="2" s="1"/>
  <c r="AG723" i="2"/>
  <c r="AG724" i="2"/>
  <c r="AG725" i="2"/>
  <c r="AG726" i="2"/>
  <c r="AG727" i="2"/>
  <c r="AH727" i="2" s="1"/>
  <c r="AG728" i="2"/>
  <c r="AG729" i="2"/>
  <c r="AG730" i="2"/>
  <c r="AG731" i="2"/>
  <c r="AG732" i="2"/>
  <c r="AG733" i="2"/>
  <c r="AG734" i="2"/>
  <c r="AH734" i="2" s="1"/>
  <c r="AG735" i="2"/>
  <c r="AG736" i="2"/>
  <c r="AG737" i="2"/>
  <c r="AG738" i="2"/>
  <c r="AG739" i="2"/>
  <c r="AH739" i="2" s="1"/>
  <c r="AG740" i="2"/>
  <c r="AG741" i="2"/>
  <c r="AG742" i="2"/>
  <c r="AG743" i="2"/>
  <c r="AG744" i="2"/>
  <c r="AG745" i="2"/>
  <c r="AG746" i="2"/>
  <c r="AH746" i="2" s="1"/>
  <c r="AG747" i="2"/>
  <c r="AG748" i="2"/>
  <c r="AG749" i="2"/>
  <c r="AG750" i="2"/>
  <c r="AG751" i="2"/>
  <c r="AG752" i="2"/>
  <c r="AH752" i="2" s="1"/>
  <c r="AG753" i="2"/>
  <c r="AG754" i="2"/>
  <c r="AG755" i="2"/>
  <c r="AG756" i="2"/>
  <c r="AG757" i="2"/>
  <c r="AG758" i="2"/>
  <c r="AH758" i="2" s="1"/>
  <c r="AG759" i="2"/>
  <c r="AG760" i="2"/>
  <c r="AG761" i="2"/>
  <c r="AG762" i="2"/>
  <c r="AG763" i="2"/>
  <c r="AG764" i="2"/>
  <c r="AG765" i="2"/>
  <c r="AG766" i="2"/>
  <c r="AG767" i="2"/>
  <c r="AG768" i="2"/>
  <c r="AG769" i="2"/>
  <c r="AG770" i="2"/>
  <c r="AH770" i="2" s="1"/>
  <c r="AG771" i="2"/>
  <c r="AG772" i="2"/>
  <c r="AG773" i="2"/>
  <c r="AG774" i="2"/>
  <c r="AG775" i="2"/>
  <c r="AH775" i="2" s="1"/>
  <c r="AG776" i="2"/>
  <c r="AG777" i="2"/>
  <c r="AH777" i="2" s="1"/>
  <c r="AG778" i="2"/>
  <c r="AH778" i="2" s="1"/>
  <c r="AG779" i="2"/>
  <c r="AG780" i="2"/>
  <c r="AG781" i="2"/>
  <c r="AG782" i="2"/>
  <c r="AH782" i="2" s="1"/>
  <c r="AG783" i="2"/>
  <c r="AG784" i="2"/>
  <c r="AG785" i="2"/>
  <c r="AG786" i="2"/>
  <c r="AG787" i="2"/>
  <c r="AH787" i="2" s="1"/>
  <c r="AG788" i="2"/>
  <c r="AG789" i="2"/>
  <c r="AG790" i="2"/>
  <c r="AG791" i="2"/>
  <c r="AG792" i="2"/>
  <c r="AG793" i="2"/>
  <c r="AG794" i="2"/>
  <c r="AH794" i="2" s="1"/>
  <c r="AG795" i="2"/>
  <c r="AG796" i="2"/>
  <c r="AG797" i="2"/>
  <c r="AG798" i="2"/>
  <c r="AG799" i="2"/>
  <c r="AH799" i="2" s="1"/>
  <c r="AG800" i="2"/>
  <c r="AG801" i="2"/>
  <c r="AG802" i="2"/>
  <c r="AG803" i="2"/>
  <c r="AG804" i="2"/>
  <c r="AG805" i="2"/>
  <c r="AG806" i="2"/>
  <c r="AH806" i="2" s="1"/>
  <c r="AG807" i="2"/>
  <c r="AG808" i="2"/>
  <c r="AG809" i="2"/>
  <c r="AG810" i="2"/>
  <c r="AG811" i="2"/>
  <c r="AG812" i="2"/>
  <c r="AG813" i="2"/>
  <c r="AH813" i="2" s="1"/>
  <c r="AG814" i="2"/>
  <c r="AH814" i="2" s="1"/>
  <c r="AG815" i="2"/>
  <c r="AG816" i="2"/>
  <c r="AG817" i="2"/>
  <c r="AG818" i="2"/>
  <c r="AH818" i="2" s="1"/>
  <c r="AG819" i="2"/>
  <c r="AG820" i="2"/>
  <c r="AG821" i="2"/>
  <c r="AG822" i="2"/>
  <c r="AG823" i="2"/>
  <c r="AH823" i="2" s="1"/>
  <c r="AG824" i="2"/>
  <c r="AG825" i="2"/>
  <c r="AG826" i="2"/>
  <c r="AG827" i="2"/>
  <c r="AG828" i="2"/>
  <c r="AG829" i="2"/>
  <c r="AG830" i="2"/>
  <c r="AH830" i="2" s="1"/>
  <c r="AG831" i="2"/>
  <c r="AG832" i="2"/>
  <c r="AG833" i="2"/>
  <c r="AG834" i="2"/>
  <c r="AG835" i="2"/>
  <c r="AH835" i="2" s="1"/>
  <c r="AG836" i="2"/>
  <c r="AG837" i="2"/>
  <c r="AG838" i="2"/>
  <c r="AG839" i="2"/>
  <c r="AG840" i="2"/>
  <c r="AG841" i="2"/>
  <c r="AG842" i="2"/>
  <c r="AH842" i="2" s="1"/>
  <c r="AG843" i="2"/>
  <c r="AG844" i="2"/>
  <c r="AG845" i="2"/>
  <c r="AG846" i="2"/>
  <c r="AG847" i="2"/>
  <c r="AH847" i="2" s="1"/>
  <c r="AG848" i="2"/>
  <c r="AH848" i="2" s="1"/>
  <c r="AG849" i="2"/>
  <c r="AH849" i="2" s="1"/>
  <c r="AG850" i="2"/>
  <c r="AH850" i="2" s="1"/>
  <c r="AG851" i="2"/>
  <c r="AG852" i="2"/>
  <c r="AG853" i="2"/>
  <c r="AG854" i="2"/>
  <c r="AH854" i="2" s="1"/>
  <c r="AG855" i="2"/>
  <c r="AG856" i="2"/>
  <c r="AG857" i="2"/>
  <c r="AG858" i="2"/>
  <c r="AG859" i="2"/>
  <c r="AH859" i="2" s="1"/>
  <c r="AG860" i="2"/>
  <c r="AG861" i="2"/>
  <c r="AG862" i="2"/>
  <c r="AG863" i="2"/>
  <c r="AG864" i="2"/>
  <c r="AG865" i="2"/>
  <c r="AG866" i="2"/>
  <c r="AH866" i="2" s="1"/>
  <c r="AG867" i="2"/>
  <c r="AG868" i="2"/>
  <c r="AG869" i="2"/>
  <c r="AG870" i="2"/>
  <c r="AG871" i="2"/>
  <c r="AH871" i="2" s="1"/>
  <c r="AG872" i="2"/>
  <c r="AG873" i="2"/>
  <c r="AH873" i="2" s="1"/>
  <c r="AG874" i="2"/>
  <c r="AG875" i="2"/>
  <c r="AG876" i="2"/>
  <c r="AG877" i="2"/>
  <c r="AG878" i="2"/>
  <c r="AH878" i="2" s="1"/>
  <c r="AG879" i="2"/>
  <c r="AG880" i="2"/>
  <c r="AG881" i="2"/>
  <c r="AG882" i="2"/>
  <c r="AG883" i="2"/>
  <c r="AH883" i="2" s="1"/>
  <c r="AG884" i="2"/>
  <c r="AG885" i="2"/>
  <c r="AG886" i="2"/>
  <c r="AG887" i="2"/>
  <c r="AG888" i="2"/>
  <c r="AG889" i="2"/>
  <c r="AH889" i="2" s="1"/>
  <c r="AG890" i="2"/>
  <c r="AH890" i="2" s="1"/>
  <c r="AG891" i="2"/>
  <c r="AG892" i="2"/>
  <c r="AG893" i="2"/>
  <c r="AG894" i="2"/>
  <c r="AG895" i="2"/>
  <c r="AH895" i="2" s="1"/>
  <c r="AG896" i="2"/>
  <c r="AG897" i="2"/>
  <c r="AG898" i="2"/>
  <c r="AG899" i="2"/>
  <c r="AG900" i="2"/>
  <c r="AG901" i="2"/>
  <c r="AG902" i="2"/>
  <c r="AH902" i="2" s="1"/>
  <c r="AG903" i="2"/>
  <c r="AG904" i="2"/>
  <c r="AG905" i="2"/>
  <c r="AG906" i="2"/>
  <c r="AG907" i="2"/>
  <c r="AG908" i="2"/>
  <c r="AH908" i="2" s="1"/>
  <c r="AG909" i="2"/>
  <c r="AG910" i="2"/>
  <c r="AH910" i="2" s="1"/>
  <c r="AG911" i="2"/>
  <c r="AG912" i="2"/>
  <c r="AG913" i="2"/>
  <c r="AG914" i="2"/>
  <c r="AH914" i="2" s="1"/>
  <c r="AG915" i="2"/>
  <c r="AG916" i="2"/>
  <c r="AG917" i="2"/>
  <c r="AG918" i="2"/>
  <c r="AG919" i="2"/>
  <c r="AH919" i="2" s="1"/>
  <c r="AG920" i="2"/>
  <c r="AH920" i="2" s="1"/>
  <c r="AG921" i="2"/>
  <c r="AG922" i="2"/>
  <c r="AG923" i="2"/>
  <c r="AG924" i="2"/>
  <c r="AG925" i="2"/>
  <c r="AG926" i="2"/>
  <c r="AH926" i="2" s="1"/>
  <c r="AG927" i="2"/>
  <c r="AG928" i="2"/>
  <c r="AG929" i="2"/>
  <c r="AG930" i="2"/>
  <c r="AG931" i="2"/>
  <c r="AH931" i="2" s="1"/>
  <c r="AG932" i="2"/>
  <c r="AG933" i="2"/>
  <c r="AG934" i="2"/>
  <c r="AG935" i="2"/>
  <c r="AG936" i="2"/>
  <c r="AG937" i="2"/>
  <c r="AG938" i="2"/>
  <c r="AH938" i="2" s="1"/>
  <c r="AG939" i="2"/>
  <c r="AG940" i="2"/>
  <c r="AG941" i="2"/>
  <c r="AG942" i="2"/>
  <c r="AG943" i="2"/>
  <c r="AH943" i="2" s="1"/>
  <c r="AG944" i="2"/>
  <c r="AG945" i="2"/>
  <c r="AH945" i="2" s="1"/>
  <c r="AG946" i="2"/>
  <c r="AH946" i="2" s="1"/>
  <c r="AG947" i="2"/>
  <c r="AG948" i="2"/>
  <c r="AG949" i="2"/>
  <c r="AG950" i="2"/>
  <c r="AH950" i="2" s="1"/>
  <c r="AG951" i="2"/>
  <c r="AG952" i="2"/>
  <c r="AG953" i="2"/>
  <c r="AG954" i="2"/>
  <c r="AG955" i="2"/>
  <c r="AG956" i="2"/>
  <c r="AG957" i="2"/>
  <c r="AG958" i="2"/>
  <c r="AG959" i="2"/>
  <c r="AG960" i="2"/>
  <c r="AG961" i="2"/>
  <c r="AG962" i="2"/>
  <c r="AH962" i="2" s="1"/>
  <c r="AG963" i="2"/>
  <c r="AG964" i="2"/>
  <c r="AG965" i="2"/>
  <c r="AG966" i="2"/>
  <c r="AG967" i="2"/>
  <c r="AG968" i="2"/>
  <c r="AG969" i="2"/>
  <c r="AG970" i="2"/>
  <c r="AG971" i="2"/>
  <c r="AG972" i="2"/>
  <c r="AG973" i="2"/>
  <c r="AH973" i="2" s="1"/>
  <c r="AG974" i="2"/>
  <c r="AH974" i="2" s="1"/>
  <c r="AG975" i="2"/>
  <c r="AG976" i="2"/>
  <c r="AG977" i="2"/>
  <c r="AG978" i="2"/>
  <c r="AG979" i="2"/>
  <c r="AG980" i="2"/>
  <c r="AG981" i="2"/>
  <c r="AG982" i="2"/>
  <c r="AG983" i="2"/>
  <c r="AG984" i="2"/>
  <c r="AG985" i="2"/>
  <c r="AH985" i="2" s="1"/>
  <c r="AG986" i="2"/>
  <c r="AH986" i="2" s="1"/>
  <c r="AG987" i="2"/>
  <c r="AG988" i="2"/>
  <c r="AG989" i="2"/>
  <c r="AG990" i="2"/>
  <c r="AG991" i="2"/>
  <c r="AG992" i="2"/>
  <c r="AH992" i="2" s="1"/>
  <c r="AG993" i="2"/>
  <c r="AG994" i="2"/>
  <c r="AG995" i="2"/>
  <c r="AG996" i="2"/>
  <c r="AG997" i="2"/>
  <c r="AH997" i="2" s="1"/>
  <c r="AG998" i="2"/>
  <c r="AH998" i="2" s="1"/>
  <c r="AG999" i="2"/>
  <c r="AG1000" i="2"/>
  <c r="AG1001" i="2"/>
  <c r="AF2" i="2"/>
  <c r="AF3" i="2"/>
  <c r="AF4" i="2"/>
  <c r="AF5" i="2"/>
  <c r="AF6" i="2"/>
  <c r="AF7" i="2"/>
  <c r="AF8" i="2"/>
  <c r="AF9" i="2"/>
  <c r="AF10" i="2"/>
  <c r="AF11" i="2"/>
  <c r="AF12" i="2"/>
  <c r="AF13" i="2"/>
  <c r="AF14" i="2"/>
  <c r="AF15" i="2"/>
  <c r="AF16" i="2"/>
  <c r="AF17" i="2"/>
  <c r="AF18" i="2"/>
  <c r="AF19" i="2"/>
  <c r="AF20" i="2"/>
  <c r="AF21" i="2"/>
  <c r="AF22" i="2"/>
  <c r="AF23" i="2"/>
  <c r="AH23" i="2" s="1"/>
  <c r="AF24" i="2"/>
  <c r="AH24" i="2" s="1"/>
  <c r="AF25" i="2"/>
  <c r="AF26" i="2"/>
  <c r="AF27" i="2"/>
  <c r="AF28" i="2"/>
  <c r="AF29" i="2"/>
  <c r="AF30" i="2"/>
  <c r="AF31" i="2"/>
  <c r="AF32" i="2"/>
  <c r="AF33" i="2"/>
  <c r="AF34" i="2"/>
  <c r="AF35" i="2"/>
  <c r="AH35" i="2" s="1"/>
  <c r="AF36" i="2"/>
  <c r="AH36" i="2" s="1"/>
  <c r="AF37" i="2"/>
  <c r="AF38" i="2"/>
  <c r="AF39" i="2"/>
  <c r="AF40" i="2"/>
  <c r="AF41" i="2"/>
  <c r="AH41" i="2" s="1"/>
  <c r="AF42" i="2"/>
  <c r="AF43" i="2"/>
  <c r="AF44" i="2"/>
  <c r="AF45" i="2"/>
  <c r="AF46" i="2"/>
  <c r="AF47" i="2"/>
  <c r="AH47" i="2" s="1"/>
  <c r="AF48" i="2"/>
  <c r="AH48" i="2" s="1"/>
  <c r="AF49" i="2"/>
  <c r="AF50" i="2"/>
  <c r="AF51" i="2"/>
  <c r="AF52" i="2"/>
  <c r="AF53" i="2"/>
  <c r="AF54" i="2"/>
  <c r="AF55" i="2"/>
  <c r="AF56" i="2"/>
  <c r="AF57" i="2"/>
  <c r="AF58" i="2"/>
  <c r="AF59" i="2"/>
  <c r="AH59" i="2" s="1"/>
  <c r="AF60" i="2"/>
  <c r="AH60" i="2" s="1"/>
  <c r="AF61" i="2"/>
  <c r="AF62" i="2"/>
  <c r="AF63" i="2"/>
  <c r="AF64" i="2"/>
  <c r="AF65" i="2"/>
  <c r="AH65" i="2" s="1"/>
  <c r="AF66" i="2"/>
  <c r="AF67" i="2"/>
  <c r="AF68" i="2"/>
  <c r="AF69" i="2"/>
  <c r="AF70" i="2"/>
  <c r="AF71" i="2"/>
  <c r="AH71" i="2" s="1"/>
  <c r="AF72" i="2"/>
  <c r="AH72" i="2" s="1"/>
  <c r="AF73" i="2"/>
  <c r="AF74" i="2"/>
  <c r="AF75" i="2"/>
  <c r="AF76" i="2"/>
  <c r="AF77" i="2"/>
  <c r="AH77" i="2" s="1"/>
  <c r="AF78" i="2"/>
  <c r="AF79" i="2"/>
  <c r="AF80" i="2"/>
  <c r="AF81" i="2"/>
  <c r="AF82" i="2"/>
  <c r="AF83" i="2"/>
  <c r="AH83" i="2" s="1"/>
  <c r="AF84" i="2"/>
  <c r="AH84" i="2" s="1"/>
  <c r="AF85" i="2"/>
  <c r="AF86" i="2"/>
  <c r="AF87" i="2"/>
  <c r="AF88" i="2"/>
  <c r="AF89" i="2"/>
  <c r="AF90" i="2"/>
  <c r="AF91" i="2"/>
  <c r="AF92" i="2"/>
  <c r="AF93" i="2"/>
  <c r="AF94" i="2"/>
  <c r="AF95" i="2"/>
  <c r="AH95" i="2" s="1"/>
  <c r="AF96" i="2"/>
  <c r="AH96" i="2" s="1"/>
  <c r="AF97" i="2"/>
  <c r="AF98" i="2"/>
  <c r="AF99" i="2"/>
  <c r="AF100" i="2"/>
  <c r="AF101" i="2"/>
  <c r="AH101" i="2" s="1"/>
  <c r="AF102" i="2"/>
  <c r="AF103" i="2"/>
  <c r="AF104" i="2"/>
  <c r="AF105" i="2"/>
  <c r="AF106" i="2"/>
  <c r="AF107" i="2"/>
  <c r="AH107" i="2" s="1"/>
  <c r="AF108" i="2"/>
  <c r="AH108" i="2" s="1"/>
  <c r="AF109" i="2"/>
  <c r="AF110" i="2"/>
  <c r="AF111" i="2"/>
  <c r="AF112" i="2"/>
  <c r="AF113" i="2"/>
  <c r="AF114" i="2"/>
  <c r="AF115" i="2"/>
  <c r="AF116" i="2"/>
  <c r="AF117" i="2"/>
  <c r="AF118" i="2"/>
  <c r="AF119" i="2"/>
  <c r="AH119" i="2" s="1"/>
  <c r="AF120" i="2"/>
  <c r="AH120" i="2" s="1"/>
  <c r="AF121" i="2"/>
  <c r="AF122" i="2"/>
  <c r="AF123" i="2"/>
  <c r="AF124" i="2"/>
  <c r="AF125" i="2"/>
  <c r="AF126" i="2"/>
  <c r="AF127" i="2"/>
  <c r="AH127" i="2" s="1"/>
  <c r="AF128" i="2"/>
  <c r="AF129" i="2"/>
  <c r="AF130" i="2"/>
  <c r="AF131" i="2"/>
  <c r="AH131" i="2" s="1"/>
  <c r="AF132" i="2"/>
  <c r="AH132" i="2" s="1"/>
  <c r="AF133" i="2"/>
  <c r="AF134" i="2"/>
  <c r="AF135" i="2"/>
  <c r="AF136" i="2"/>
  <c r="AF137" i="2"/>
  <c r="AF138" i="2"/>
  <c r="AF139" i="2"/>
  <c r="AF140" i="2"/>
  <c r="AF141" i="2"/>
  <c r="AF142" i="2"/>
  <c r="AF143" i="2"/>
  <c r="AH143" i="2" s="1"/>
  <c r="AF144" i="2"/>
  <c r="AH144" i="2" s="1"/>
  <c r="AF145" i="2"/>
  <c r="AF146" i="2"/>
  <c r="AF147" i="2"/>
  <c r="AF148" i="2"/>
  <c r="AF149" i="2"/>
  <c r="AH149" i="2" s="1"/>
  <c r="AF150" i="2"/>
  <c r="AF151" i="2"/>
  <c r="AF152" i="2"/>
  <c r="AF153" i="2"/>
  <c r="AF154" i="2"/>
  <c r="AF155" i="2"/>
  <c r="AH155" i="2" s="1"/>
  <c r="AF156" i="2"/>
  <c r="AH156" i="2" s="1"/>
  <c r="AF157" i="2"/>
  <c r="AF158" i="2"/>
  <c r="AF159" i="2"/>
  <c r="AF160" i="2"/>
  <c r="AF161" i="2"/>
  <c r="AF162" i="2"/>
  <c r="AF163" i="2"/>
  <c r="AF164" i="2"/>
  <c r="AF165" i="2"/>
  <c r="AF166" i="2"/>
  <c r="AF167" i="2"/>
  <c r="AH167" i="2" s="1"/>
  <c r="AF168" i="2"/>
  <c r="AH168" i="2" s="1"/>
  <c r="AF169" i="2"/>
  <c r="AF170" i="2"/>
  <c r="AF171" i="2"/>
  <c r="AF172" i="2"/>
  <c r="AF173" i="2"/>
  <c r="AF174" i="2"/>
  <c r="AF175" i="2"/>
  <c r="AF176" i="2"/>
  <c r="AF177" i="2"/>
  <c r="AF178" i="2"/>
  <c r="AF179" i="2"/>
  <c r="AH179" i="2" s="1"/>
  <c r="AF180" i="2"/>
  <c r="AH180" i="2" s="1"/>
  <c r="AF181" i="2"/>
  <c r="AF182" i="2"/>
  <c r="AF183" i="2"/>
  <c r="AF184" i="2"/>
  <c r="AF185" i="2"/>
  <c r="AH185" i="2" s="1"/>
  <c r="AF186" i="2"/>
  <c r="AH186" i="2" s="1"/>
  <c r="AF187" i="2"/>
  <c r="AH187" i="2" s="1"/>
  <c r="AF188" i="2"/>
  <c r="AF189" i="2"/>
  <c r="AF190" i="2"/>
  <c r="AF191" i="2"/>
  <c r="AH191" i="2" s="1"/>
  <c r="AF192" i="2"/>
  <c r="AH192" i="2" s="1"/>
  <c r="AF193" i="2"/>
  <c r="AF194" i="2"/>
  <c r="AF195" i="2"/>
  <c r="AF196" i="2"/>
  <c r="AF197" i="2"/>
  <c r="AF198" i="2"/>
  <c r="AF199" i="2"/>
  <c r="AH199" i="2" s="1"/>
  <c r="AF200" i="2"/>
  <c r="AF201" i="2"/>
  <c r="AF202" i="2"/>
  <c r="AF203" i="2"/>
  <c r="AH203" i="2" s="1"/>
  <c r="AF204" i="2"/>
  <c r="AH204" i="2" s="1"/>
  <c r="AF205" i="2"/>
  <c r="AF206" i="2"/>
  <c r="AF207" i="2"/>
  <c r="AF208" i="2"/>
  <c r="AF209" i="2"/>
  <c r="AF210" i="2"/>
  <c r="AF211" i="2"/>
  <c r="AF212" i="2"/>
  <c r="AF213" i="2"/>
  <c r="AF214" i="2"/>
  <c r="AF215" i="2"/>
  <c r="AH215" i="2" s="1"/>
  <c r="AF216" i="2"/>
  <c r="AH216" i="2" s="1"/>
  <c r="AF217" i="2"/>
  <c r="AF218" i="2"/>
  <c r="AF219" i="2"/>
  <c r="AF220" i="2"/>
  <c r="AF221" i="2"/>
  <c r="AH221" i="2" s="1"/>
  <c r="AF222" i="2"/>
  <c r="AH222" i="2" s="1"/>
  <c r="AF223" i="2"/>
  <c r="AH223" i="2" s="1"/>
  <c r="AF224" i="2"/>
  <c r="AH224" i="2" s="1"/>
  <c r="AF225" i="2"/>
  <c r="AF226" i="2"/>
  <c r="AF227" i="2"/>
  <c r="AH227" i="2" s="1"/>
  <c r="AF228" i="2"/>
  <c r="AH228" i="2" s="1"/>
  <c r="AF229" i="2"/>
  <c r="AF230" i="2"/>
  <c r="AF231" i="2"/>
  <c r="AF232" i="2"/>
  <c r="AF233" i="2"/>
  <c r="AF234" i="2"/>
  <c r="AH234" i="2" s="1"/>
  <c r="AF235" i="2"/>
  <c r="AF236" i="2"/>
  <c r="AF237" i="2"/>
  <c r="AF238" i="2"/>
  <c r="AF239" i="2"/>
  <c r="AH239" i="2" s="1"/>
  <c r="AF240" i="2"/>
  <c r="AH240" i="2" s="1"/>
  <c r="AF241" i="2"/>
  <c r="AF242" i="2"/>
  <c r="AF243" i="2"/>
  <c r="AF244" i="2"/>
  <c r="AF245" i="2"/>
  <c r="AF246" i="2"/>
  <c r="AF247" i="2"/>
  <c r="AF248" i="2"/>
  <c r="AF249" i="2"/>
  <c r="AF250" i="2"/>
  <c r="AF251" i="2"/>
  <c r="AH251" i="2" s="1"/>
  <c r="AF252" i="2"/>
  <c r="AH252" i="2" s="1"/>
  <c r="AF253" i="2"/>
  <c r="AF254" i="2"/>
  <c r="AF255" i="2"/>
  <c r="AF256" i="2"/>
  <c r="AF257" i="2"/>
  <c r="AF258" i="2"/>
  <c r="AF259" i="2"/>
  <c r="AF260" i="2"/>
  <c r="AF261" i="2"/>
  <c r="AF262" i="2"/>
  <c r="AF263" i="2"/>
  <c r="AH263" i="2" s="1"/>
  <c r="AF264" i="2"/>
  <c r="AH264" i="2" s="1"/>
  <c r="AF265" i="2"/>
  <c r="AH265" i="2" s="1"/>
  <c r="AF266" i="2"/>
  <c r="AF267" i="2"/>
  <c r="AF268" i="2"/>
  <c r="AF269" i="2"/>
  <c r="AF270" i="2"/>
  <c r="AF271" i="2"/>
  <c r="AF272" i="2"/>
  <c r="AF273" i="2"/>
  <c r="AF274" i="2"/>
  <c r="AF275" i="2"/>
  <c r="AH275" i="2" s="1"/>
  <c r="AF276" i="2"/>
  <c r="AH276" i="2" s="1"/>
  <c r="AF277" i="2"/>
  <c r="AF278" i="2"/>
  <c r="AF279" i="2"/>
  <c r="AF280" i="2"/>
  <c r="AF281" i="2"/>
  <c r="AH281" i="2" s="1"/>
  <c r="AF282" i="2"/>
  <c r="AF283" i="2"/>
  <c r="AH283" i="2" s="1"/>
  <c r="AF284" i="2"/>
  <c r="AF285" i="2"/>
  <c r="AF286" i="2"/>
  <c r="AF287" i="2"/>
  <c r="AH287" i="2" s="1"/>
  <c r="AF288" i="2"/>
  <c r="AF289" i="2"/>
  <c r="AF290" i="2"/>
  <c r="AF291" i="2"/>
  <c r="AF292" i="2"/>
  <c r="AF293" i="2"/>
  <c r="AF294" i="2"/>
  <c r="AF295" i="2"/>
  <c r="AF296" i="2"/>
  <c r="AF297" i="2"/>
  <c r="AF298" i="2"/>
  <c r="AF299" i="2"/>
  <c r="AH299" i="2" s="1"/>
  <c r="AF300" i="2"/>
  <c r="AF301" i="2"/>
  <c r="AF302" i="2"/>
  <c r="AF303" i="2"/>
  <c r="AF304" i="2"/>
  <c r="AF305" i="2"/>
  <c r="AF306" i="2"/>
  <c r="AF307" i="2"/>
  <c r="AF308" i="2"/>
  <c r="AF309" i="2"/>
  <c r="AF310" i="2"/>
  <c r="AF311" i="2"/>
  <c r="AH311" i="2" s="1"/>
  <c r="AF312" i="2"/>
  <c r="AF313" i="2"/>
  <c r="AF314" i="2"/>
  <c r="AF315" i="2"/>
  <c r="AF316" i="2"/>
  <c r="AF317" i="2"/>
  <c r="AF318" i="2"/>
  <c r="AF319" i="2"/>
  <c r="AF320" i="2"/>
  <c r="AF321" i="2"/>
  <c r="AF322" i="2"/>
  <c r="AF323" i="2"/>
  <c r="AH323" i="2" s="1"/>
  <c r="AF324" i="2"/>
  <c r="AF325" i="2"/>
  <c r="AF326" i="2"/>
  <c r="AF327" i="2"/>
  <c r="AF328" i="2"/>
  <c r="AF329" i="2"/>
  <c r="AH329" i="2" s="1"/>
  <c r="AF330" i="2"/>
  <c r="AH330" i="2" s="1"/>
  <c r="AF331" i="2"/>
  <c r="AF332" i="2"/>
  <c r="AF333" i="2"/>
  <c r="AF334" i="2"/>
  <c r="AF335" i="2"/>
  <c r="AH335" i="2" s="1"/>
  <c r="AF336" i="2"/>
  <c r="AF337" i="2"/>
  <c r="AF338" i="2"/>
  <c r="AF339" i="2"/>
  <c r="AF340" i="2"/>
  <c r="AF341" i="2"/>
  <c r="AH341" i="2" s="1"/>
  <c r="AF342" i="2"/>
  <c r="AH342" i="2" s="1"/>
  <c r="AF343" i="2"/>
  <c r="AF344" i="2"/>
  <c r="AF345" i="2"/>
  <c r="AF346" i="2"/>
  <c r="AF347" i="2"/>
  <c r="AH347" i="2" s="1"/>
  <c r="AF348" i="2"/>
  <c r="AF349" i="2"/>
  <c r="AF350" i="2"/>
  <c r="AF351" i="2"/>
  <c r="AF352" i="2"/>
  <c r="AF353" i="2"/>
  <c r="AF354" i="2"/>
  <c r="AF355" i="2"/>
  <c r="AF356" i="2"/>
  <c r="AF357" i="2"/>
  <c r="AF358" i="2"/>
  <c r="AF359" i="2"/>
  <c r="AH359" i="2" s="1"/>
  <c r="AF360" i="2"/>
  <c r="AF361" i="2"/>
  <c r="AF362" i="2"/>
  <c r="AF363" i="2"/>
  <c r="AF364" i="2"/>
  <c r="AF365" i="2"/>
  <c r="AF366" i="2"/>
  <c r="AF367" i="2"/>
  <c r="AF368" i="2"/>
  <c r="AF369" i="2"/>
  <c r="AF370" i="2"/>
  <c r="AF371" i="2"/>
  <c r="AH371" i="2" s="1"/>
  <c r="AF372" i="2"/>
  <c r="AF373" i="2"/>
  <c r="AF374" i="2"/>
  <c r="AF375" i="2"/>
  <c r="AF376" i="2"/>
  <c r="AF377" i="2"/>
  <c r="AF378" i="2"/>
  <c r="AF379" i="2"/>
  <c r="AF380" i="2"/>
  <c r="AF381" i="2"/>
  <c r="AF382" i="2"/>
  <c r="AF383" i="2"/>
  <c r="AH383" i="2" s="1"/>
  <c r="AF384" i="2"/>
  <c r="AF385" i="2"/>
  <c r="AF386" i="2"/>
  <c r="AF387" i="2"/>
  <c r="AF388" i="2"/>
  <c r="AF389" i="2"/>
  <c r="AH389" i="2" s="1"/>
  <c r="AF390" i="2"/>
  <c r="AH390" i="2" s="1"/>
  <c r="AF391" i="2"/>
  <c r="AF392" i="2"/>
  <c r="AF393" i="2"/>
  <c r="AF394" i="2"/>
  <c r="AF395" i="2"/>
  <c r="AH395" i="2" s="1"/>
  <c r="AF396" i="2"/>
  <c r="AF397" i="2"/>
  <c r="AF398" i="2"/>
  <c r="AF399" i="2"/>
  <c r="AF400" i="2"/>
  <c r="AF401" i="2"/>
  <c r="AF402" i="2"/>
  <c r="AF403" i="2"/>
  <c r="AF404" i="2"/>
  <c r="AF405" i="2"/>
  <c r="AF406" i="2"/>
  <c r="AF407" i="2"/>
  <c r="AH407" i="2" s="1"/>
  <c r="AF408" i="2"/>
  <c r="AF409" i="2"/>
  <c r="AF410" i="2"/>
  <c r="AF411" i="2"/>
  <c r="AF412" i="2"/>
  <c r="AF413" i="2"/>
  <c r="AH413" i="2" s="1"/>
  <c r="AF414" i="2"/>
  <c r="AF415" i="2"/>
  <c r="AF416" i="2"/>
  <c r="AF417" i="2"/>
  <c r="AF418" i="2"/>
  <c r="AF419" i="2"/>
  <c r="AH419" i="2" s="1"/>
  <c r="AF420" i="2"/>
  <c r="AF421" i="2"/>
  <c r="AF422" i="2"/>
  <c r="AF423" i="2"/>
  <c r="AF424" i="2"/>
  <c r="AF425" i="2"/>
  <c r="AF426" i="2"/>
  <c r="AF427" i="2"/>
  <c r="AF428" i="2"/>
  <c r="AH428" i="2" s="1"/>
  <c r="AF429" i="2"/>
  <c r="AF430" i="2"/>
  <c r="AF431" i="2"/>
  <c r="AH431" i="2" s="1"/>
  <c r="AF432" i="2"/>
  <c r="AF433" i="2"/>
  <c r="AF434" i="2"/>
  <c r="AF435" i="2"/>
  <c r="AF436" i="2"/>
  <c r="AF437" i="2"/>
  <c r="AH437" i="2" s="1"/>
  <c r="AF438" i="2"/>
  <c r="AF439" i="2"/>
  <c r="AF440" i="2"/>
  <c r="AF441" i="2"/>
  <c r="AF442" i="2"/>
  <c r="AF443" i="2"/>
  <c r="AH443" i="2" s="1"/>
  <c r="AF444" i="2"/>
  <c r="AF445" i="2"/>
  <c r="AF446" i="2"/>
  <c r="AF447" i="2"/>
  <c r="AF448" i="2"/>
  <c r="AF449" i="2"/>
  <c r="AF450" i="2"/>
  <c r="AF451" i="2"/>
  <c r="AF452" i="2"/>
  <c r="AF453" i="2"/>
  <c r="AF454" i="2"/>
  <c r="AF455" i="2"/>
  <c r="AF456" i="2"/>
  <c r="AF457" i="2"/>
  <c r="AF458" i="2"/>
  <c r="AF459" i="2"/>
  <c r="AF460" i="2"/>
  <c r="AF461" i="2"/>
  <c r="AF462" i="2"/>
  <c r="AF463" i="2"/>
  <c r="AF464" i="2"/>
  <c r="AF465" i="2"/>
  <c r="AF466" i="2"/>
  <c r="AF467" i="2"/>
  <c r="AH467" i="2" s="1"/>
  <c r="AF468" i="2"/>
  <c r="AF469" i="2"/>
  <c r="AF470" i="2"/>
  <c r="AF471" i="2"/>
  <c r="AF472" i="2"/>
  <c r="AF473" i="2"/>
  <c r="AF474" i="2"/>
  <c r="AH474" i="2" s="1"/>
  <c r="AF475" i="2"/>
  <c r="AF476" i="2"/>
  <c r="AF477" i="2"/>
  <c r="AF478" i="2"/>
  <c r="AF479" i="2"/>
  <c r="AH479" i="2" s="1"/>
  <c r="AF480" i="2"/>
  <c r="AF481" i="2"/>
  <c r="AF482" i="2"/>
  <c r="AF483" i="2"/>
  <c r="AF484" i="2"/>
  <c r="AF485" i="2"/>
  <c r="AH485" i="2" s="1"/>
  <c r="AF486" i="2"/>
  <c r="AH486" i="2" s="1"/>
  <c r="AF487" i="2"/>
  <c r="AF488" i="2"/>
  <c r="AF489" i="2"/>
  <c r="AF490" i="2"/>
  <c r="AF491" i="2"/>
  <c r="AH491" i="2" s="1"/>
  <c r="AF492" i="2"/>
  <c r="AF493" i="2"/>
  <c r="AF494" i="2"/>
  <c r="AF495" i="2"/>
  <c r="AF496" i="2"/>
  <c r="AF497" i="2"/>
  <c r="AF498" i="2"/>
  <c r="AF499" i="2"/>
  <c r="AF500" i="2"/>
  <c r="AF501" i="2"/>
  <c r="AF502" i="2"/>
  <c r="AF503" i="2"/>
  <c r="AH503" i="2" s="1"/>
  <c r="AF504" i="2"/>
  <c r="AF505" i="2"/>
  <c r="AF506" i="2"/>
  <c r="AF507" i="2"/>
  <c r="AF508" i="2"/>
  <c r="AF509" i="2"/>
  <c r="AF510" i="2"/>
  <c r="AF511" i="2"/>
  <c r="AF512" i="2"/>
  <c r="AF513" i="2"/>
  <c r="AF514" i="2"/>
  <c r="AF515" i="2"/>
  <c r="AH515" i="2" s="1"/>
  <c r="AF516" i="2"/>
  <c r="AF517" i="2"/>
  <c r="AF518" i="2"/>
  <c r="AF519" i="2"/>
  <c r="AF520" i="2"/>
  <c r="AF521" i="2"/>
  <c r="AF522" i="2"/>
  <c r="AF523" i="2"/>
  <c r="AH523" i="2" s="1"/>
  <c r="AF524" i="2"/>
  <c r="AF525" i="2"/>
  <c r="AF526" i="2"/>
  <c r="AF527" i="2"/>
  <c r="AH527" i="2" s="1"/>
  <c r="AF528" i="2"/>
  <c r="AF529" i="2"/>
  <c r="AF530" i="2"/>
  <c r="AF531" i="2"/>
  <c r="AF532" i="2"/>
  <c r="AF533" i="2"/>
  <c r="AH533" i="2" s="1"/>
  <c r="AF534" i="2"/>
  <c r="AF535" i="2"/>
  <c r="AF536" i="2"/>
  <c r="AF537" i="2"/>
  <c r="AF538" i="2"/>
  <c r="AF539" i="2"/>
  <c r="AH539" i="2" s="1"/>
  <c r="AF540" i="2"/>
  <c r="AF541" i="2"/>
  <c r="AF542" i="2"/>
  <c r="AF543" i="2"/>
  <c r="AF544" i="2"/>
  <c r="AF545" i="2"/>
  <c r="AH545" i="2" s="1"/>
  <c r="AF546" i="2"/>
  <c r="AH546" i="2" s="1"/>
  <c r="AF547" i="2"/>
  <c r="AF548" i="2"/>
  <c r="AF549" i="2"/>
  <c r="AF550" i="2"/>
  <c r="AF551" i="2"/>
  <c r="AF552" i="2"/>
  <c r="AF553" i="2"/>
  <c r="AF554" i="2"/>
  <c r="AF555" i="2"/>
  <c r="AF556" i="2"/>
  <c r="AF557" i="2"/>
  <c r="AF558" i="2"/>
  <c r="AF559" i="2"/>
  <c r="AF560" i="2"/>
  <c r="AH560" i="2" s="1"/>
  <c r="AF561" i="2"/>
  <c r="AF562" i="2"/>
  <c r="AF563" i="2"/>
  <c r="AH563" i="2" s="1"/>
  <c r="AF564" i="2"/>
  <c r="AF565" i="2"/>
  <c r="AF566" i="2"/>
  <c r="AF567" i="2"/>
  <c r="AF568" i="2"/>
  <c r="AF569" i="2"/>
  <c r="AH569" i="2" s="1"/>
  <c r="AF570" i="2"/>
  <c r="AF571" i="2"/>
  <c r="AF572" i="2"/>
  <c r="AF573" i="2"/>
  <c r="AF574" i="2"/>
  <c r="AF575" i="2"/>
  <c r="AH575" i="2" s="1"/>
  <c r="AF576" i="2"/>
  <c r="AF577" i="2"/>
  <c r="AF578" i="2"/>
  <c r="AF579" i="2"/>
  <c r="AF580" i="2"/>
  <c r="AF581" i="2"/>
  <c r="AH581" i="2" s="1"/>
  <c r="AF582" i="2"/>
  <c r="AF583" i="2"/>
  <c r="AF584" i="2"/>
  <c r="AF585" i="2"/>
  <c r="AF586" i="2"/>
  <c r="AF587" i="2"/>
  <c r="AH587" i="2" s="1"/>
  <c r="AF588" i="2"/>
  <c r="AF589" i="2"/>
  <c r="AF590" i="2"/>
  <c r="AF591" i="2"/>
  <c r="AF592" i="2"/>
  <c r="AF593" i="2"/>
  <c r="AF594" i="2"/>
  <c r="AF595" i="2"/>
  <c r="AF596" i="2"/>
  <c r="AF597" i="2"/>
  <c r="AF598" i="2"/>
  <c r="AF599" i="2"/>
  <c r="AH599" i="2" s="1"/>
  <c r="AF600" i="2"/>
  <c r="AF601" i="2"/>
  <c r="AF602" i="2"/>
  <c r="AF603" i="2"/>
  <c r="AF604" i="2"/>
  <c r="AF605" i="2"/>
  <c r="AH605" i="2" s="1"/>
  <c r="AF606" i="2"/>
  <c r="AF607" i="2"/>
  <c r="AF608" i="2"/>
  <c r="AF609" i="2"/>
  <c r="AF610" i="2"/>
  <c r="AF611" i="2"/>
  <c r="AH611" i="2" s="1"/>
  <c r="AF612" i="2"/>
  <c r="AF613" i="2"/>
  <c r="AF614" i="2"/>
  <c r="AF615" i="2"/>
  <c r="AF616" i="2"/>
  <c r="AF617" i="2"/>
  <c r="AH617" i="2" s="1"/>
  <c r="AF618" i="2"/>
  <c r="AF619" i="2"/>
  <c r="AF620" i="2"/>
  <c r="AF621" i="2"/>
  <c r="AF622" i="2"/>
  <c r="AF623" i="2"/>
  <c r="AH623" i="2" s="1"/>
  <c r="AF624" i="2"/>
  <c r="AF625" i="2"/>
  <c r="AH625" i="2" s="1"/>
  <c r="AF626" i="2"/>
  <c r="AF627" i="2"/>
  <c r="AF628" i="2"/>
  <c r="AF629" i="2"/>
  <c r="AF630" i="2"/>
  <c r="AF631" i="2"/>
  <c r="AF632" i="2"/>
  <c r="AF633" i="2"/>
  <c r="AF634" i="2"/>
  <c r="AF635" i="2"/>
  <c r="AH635" i="2" s="1"/>
  <c r="AF636" i="2"/>
  <c r="AF637" i="2"/>
  <c r="AF638" i="2"/>
  <c r="AF639" i="2"/>
  <c r="AF640" i="2"/>
  <c r="AF641" i="2"/>
  <c r="AH641" i="2" s="1"/>
  <c r="AF642" i="2"/>
  <c r="AF643" i="2"/>
  <c r="AF644" i="2"/>
  <c r="AF645" i="2"/>
  <c r="AF646" i="2"/>
  <c r="AF647" i="2"/>
  <c r="AH647" i="2" s="1"/>
  <c r="AF648" i="2"/>
  <c r="AF649" i="2"/>
  <c r="AF650" i="2"/>
  <c r="AF651" i="2"/>
  <c r="AF652" i="2"/>
  <c r="AF653" i="2"/>
  <c r="AF654" i="2"/>
  <c r="AF655" i="2"/>
  <c r="AH655" i="2" s="1"/>
  <c r="AF656" i="2"/>
  <c r="AF657" i="2"/>
  <c r="AF658" i="2"/>
  <c r="AF659" i="2"/>
  <c r="AH659" i="2" s="1"/>
  <c r="AF660" i="2"/>
  <c r="AF661" i="2"/>
  <c r="AF662" i="2"/>
  <c r="AF663" i="2"/>
  <c r="AF664" i="2"/>
  <c r="AF665" i="2"/>
  <c r="AF666" i="2"/>
  <c r="AF667" i="2"/>
  <c r="AF668" i="2"/>
  <c r="AF669" i="2"/>
  <c r="AF670" i="2"/>
  <c r="AF671" i="2"/>
  <c r="AH671" i="2" s="1"/>
  <c r="AF672" i="2"/>
  <c r="AF673" i="2"/>
  <c r="AF674" i="2"/>
  <c r="AF675" i="2"/>
  <c r="AF676" i="2"/>
  <c r="AF677" i="2"/>
  <c r="AH677" i="2" s="1"/>
  <c r="AF678" i="2"/>
  <c r="AH678" i="2" s="1"/>
  <c r="AF679" i="2"/>
  <c r="AF680" i="2"/>
  <c r="AF681" i="2"/>
  <c r="AF682" i="2"/>
  <c r="AF683" i="2"/>
  <c r="AH683" i="2" s="1"/>
  <c r="AF684" i="2"/>
  <c r="AF685" i="2"/>
  <c r="AF686" i="2"/>
  <c r="AF687" i="2"/>
  <c r="AF688" i="2"/>
  <c r="AF689" i="2"/>
  <c r="AF690" i="2"/>
  <c r="AF691" i="2"/>
  <c r="AF692" i="2"/>
  <c r="AF693" i="2"/>
  <c r="AF694" i="2"/>
  <c r="AF695" i="2"/>
  <c r="AH695" i="2" s="1"/>
  <c r="AF696" i="2"/>
  <c r="AF697" i="2"/>
  <c r="AF698" i="2"/>
  <c r="AF699" i="2"/>
  <c r="AF700" i="2"/>
  <c r="AF701" i="2"/>
  <c r="AH701" i="2" s="1"/>
  <c r="AF702" i="2"/>
  <c r="AF703" i="2"/>
  <c r="AF704" i="2"/>
  <c r="AF705" i="2"/>
  <c r="AF706" i="2"/>
  <c r="AF707" i="2"/>
  <c r="AH707" i="2" s="1"/>
  <c r="AF708" i="2"/>
  <c r="AF709" i="2"/>
  <c r="AF710" i="2"/>
  <c r="AF711" i="2"/>
  <c r="AF712" i="2"/>
  <c r="AF713" i="2"/>
  <c r="AF714" i="2"/>
  <c r="AF715" i="2"/>
  <c r="AH715" i="2" s="1"/>
  <c r="AF716" i="2"/>
  <c r="AF717" i="2"/>
  <c r="AF718" i="2"/>
  <c r="AF719" i="2"/>
  <c r="AH719" i="2" s="1"/>
  <c r="AF720" i="2"/>
  <c r="AF721" i="2"/>
  <c r="AF722" i="2"/>
  <c r="AF723" i="2"/>
  <c r="AF724" i="2"/>
  <c r="AF725" i="2"/>
  <c r="AH725" i="2" s="1"/>
  <c r="AF726" i="2"/>
  <c r="AF727" i="2"/>
  <c r="AF728" i="2"/>
  <c r="AF729" i="2"/>
  <c r="AF730" i="2"/>
  <c r="AF731" i="2"/>
  <c r="AH731" i="2" s="1"/>
  <c r="AF732" i="2"/>
  <c r="AF733" i="2"/>
  <c r="AF734" i="2"/>
  <c r="AF735" i="2"/>
  <c r="AF736" i="2"/>
  <c r="AF737" i="2"/>
  <c r="AF738" i="2"/>
  <c r="AF739" i="2"/>
  <c r="AF740" i="2"/>
  <c r="AF741" i="2"/>
  <c r="AF742" i="2"/>
  <c r="AF743" i="2"/>
  <c r="AH743" i="2" s="1"/>
  <c r="AF744" i="2"/>
  <c r="AF745" i="2"/>
  <c r="AF746" i="2"/>
  <c r="AF747" i="2"/>
  <c r="AF748" i="2"/>
  <c r="AF749" i="2"/>
  <c r="AF750" i="2"/>
  <c r="AF751" i="2"/>
  <c r="AF752" i="2"/>
  <c r="AF753" i="2"/>
  <c r="AF754" i="2"/>
  <c r="AF755" i="2"/>
  <c r="AH755" i="2" s="1"/>
  <c r="AF756" i="2"/>
  <c r="AF757" i="2"/>
  <c r="AF758" i="2"/>
  <c r="AF759" i="2"/>
  <c r="AF760" i="2"/>
  <c r="AF761" i="2"/>
  <c r="AF762" i="2"/>
  <c r="AF763" i="2"/>
  <c r="AF764" i="2"/>
  <c r="AF765" i="2"/>
  <c r="AF766" i="2"/>
  <c r="AF767" i="2"/>
  <c r="AH767" i="2" s="1"/>
  <c r="AF768" i="2"/>
  <c r="AF769" i="2"/>
  <c r="AF770" i="2"/>
  <c r="AF771" i="2"/>
  <c r="AF772" i="2"/>
  <c r="AF773" i="2"/>
  <c r="AF774" i="2"/>
  <c r="AH774" i="2" s="1"/>
  <c r="AF775" i="2"/>
  <c r="AF776" i="2"/>
  <c r="AF777" i="2"/>
  <c r="AF778" i="2"/>
  <c r="AF779" i="2"/>
  <c r="AH779" i="2" s="1"/>
  <c r="AF780" i="2"/>
  <c r="AF781" i="2"/>
  <c r="AF782" i="2"/>
  <c r="AF783" i="2"/>
  <c r="AF784" i="2"/>
  <c r="AF785" i="2"/>
  <c r="AF786" i="2"/>
  <c r="AF787" i="2"/>
  <c r="AF788" i="2"/>
  <c r="AF789" i="2"/>
  <c r="AF790" i="2"/>
  <c r="AF791" i="2"/>
  <c r="AH791" i="2" s="1"/>
  <c r="AF792" i="2"/>
  <c r="AF793" i="2"/>
  <c r="AF794" i="2"/>
  <c r="AF795" i="2"/>
  <c r="AF796" i="2"/>
  <c r="AF797" i="2"/>
  <c r="AF798" i="2"/>
  <c r="AF799" i="2"/>
  <c r="AF800" i="2"/>
  <c r="AF801" i="2"/>
  <c r="AF802" i="2"/>
  <c r="AF803" i="2"/>
  <c r="AH803" i="2" s="1"/>
  <c r="AF804" i="2"/>
  <c r="AF805" i="2"/>
  <c r="AF806" i="2"/>
  <c r="AF807" i="2"/>
  <c r="AF808" i="2"/>
  <c r="AF809" i="2"/>
  <c r="AF810" i="2"/>
  <c r="AF811" i="2"/>
  <c r="AF812" i="2"/>
  <c r="AF813" i="2"/>
  <c r="AF814" i="2"/>
  <c r="AF815" i="2"/>
  <c r="AH815" i="2" s="1"/>
  <c r="AF816" i="2"/>
  <c r="AF817" i="2"/>
  <c r="AF818" i="2"/>
  <c r="AF819" i="2"/>
  <c r="AF820" i="2"/>
  <c r="AF821" i="2"/>
  <c r="AF822" i="2"/>
  <c r="AF823" i="2"/>
  <c r="AF824" i="2"/>
  <c r="AF825" i="2"/>
  <c r="AF826" i="2"/>
  <c r="AF827" i="2"/>
  <c r="AH827" i="2" s="1"/>
  <c r="AF828" i="2"/>
  <c r="AF829" i="2"/>
  <c r="AF830" i="2"/>
  <c r="AF831" i="2"/>
  <c r="AF832" i="2"/>
  <c r="AF833" i="2"/>
  <c r="AF834" i="2"/>
  <c r="AF835" i="2"/>
  <c r="AF836" i="2"/>
  <c r="AF837" i="2"/>
  <c r="AF838" i="2"/>
  <c r="AF839" i="2"/>
  <c r="AH839" i="2" s="1"/>
  <c r="AF840" i="2"/>
  <c r="AF841" i="2"/>
  <c r="AF842" i="2"/>
  <c r="AF843" i="2"/>
  <c r="AF844" i="2"/>
  <c r="AF845" i="2"/>
  <c r="AH845" i="2" s="1"/>
  <c r="AF846" i="2"/>
  <c r="AF847" i="2"/>
  <c r="AF848" i="2"/>
  <c r="AF849" i="2"/>
  <c r="AF850" i="2"/>
  <c r="AF851" i="2"/>
  <c r="AH851" i="2" s="1"/>
  <c r="AF852" i="2"/>
  <c r="AF853" i="2"/>
  <c r="AF854" i="2"/>
  <c r="AF855" i="2"/>
  <c r="AF856" i="2"/>
  <c r="AF857" i="2"/>
  <c r="AF858" i="2"/>
  <c r="AF859" i="2"/>
  <c r="AF860" i="2"/>
  <c r="AF861" i="2"/>
  <c r="AF862" i="2"/>
  <c r="AF863" i="2"/>
  <c r="AH863" i="2" s="1"/>
  <c r="AF864" i="2"/>
  <c r="AF865" i="2"/>
  <c r="AF866" i="2"/>
  <c r="AF867" i="2"/>
  <c r="AF868" i="2"/>
  <c r="AF869" i="2"/>
  <c r="AH869" i="2" s="1"/>
  <c r="AF870" i="2"/>
  <c r="AF871" i="2"/>
  <c r="AF872" i="2"/>
  <c r="AF873" i="2"/>
  <c r="AF874" i="2"/>
  <c r="AF875" i="2"/>
  <c r="AH875" i="2" s="1"/>
  <c r="AF876" i="2"/>
  <c r="AF877" i="2"/>
  <c r="AF878" i="2"/>
  <c r="AF879" i="2"/>
  <c r="AF880" i="2"/>
  <c r="AF881" i="2"/>
  <c r="AF882" i="2"/>
  <c r="AF883" i="2"/>
  <c r="AF884" i="2"/>
  <c r="AF885" i="2"/>
  <c r="AF886" i="2"/>
  <c r="AF887" i="2"/>
  <c r="AH887" i="2" s="1"/>
  <c r="AF888" i="2"/>
  <c r="AF889" i="2"/>
  <c r="AF890" i="2"/>
  <c r="AF891" i="2"/>
  <c r="AF892" i="2"/>
  <c r="AF893" i="2"/>
  <c r="AF894" i="2"/>
  <c r="AF895" i="2"/>
  <c r="AF896" i="2"/>
  <c r="AF897" i="2"/>
  <c r="AF898" i="2"/>
  <c r="AF899" i="2"/>
  <c r="AH899" i="2" s="1"/>
  <c r="AF900" i="2"/>
  <c r="AF901" i="2"/>
  <c r="AF902" i="2"/>
  <c r="AF903" i="2"/>
  <c r="AF904" i="2"/>
  <c r="AF905" i="2"/>
  <c r="AH905" i="2" s="1"/>
  <c r="AF906" i="2"/>
  <c r="AH906" i="2" s="1"/>
  <c r="AF907" i="2"/>
  <c r="AF908" i="2"/>
  <c r="AF909" i="2"/>
  <c r="AF910" i="2"/>
  <c r="AF911" i="2"/>
  <c r="AH911" i="2" s="1"/>
  <c r="AF912" i="2"/>
  <c r="AF913" i="2"/>
  <c r="AF914" i="2"/>
  <c r="AF915" i="2"/>
  <c r="AF916" i="2"/>
  <c r="AF917" i="2"/>
  <c r="AF918" i="2"/>
  <c r="AF919" i="2"/>
  <c r="AF920" i="2"/>
  <c r="AF921" i="2"/>
  <c r="AF922" i="2"/>
  <c r="AF923" i="2"/>
  <c r="AH923" i="2" s="1"/>
  <c r="AF924" i="2"/>
  <c r="AF925" i="2"/>
  <c r="AF926" i="2"/>
  <c r="AF927" i="2"/>
  <c r="AF928" i="2"/>
  <c r="AF929" i="2"/>
  <c r="AF930" i="2"/>
  <c r="AF931" i="2"/>
  <c r="AF932" i="2"/>
  <c r="AF933" i="2"/>
  <c r="AF934" i="2"/>
  <c r="AF935" i="2"/>
  <c r="AH935" i="2" s="1"/>
  <c r="AF936" i="2"/>
  <c r="AF937" i="2"/>
  <c r="AF938" i="2"/>
  <c r="AF939" i="2"/>
  <c r="AF940" i="2"/>
  <c r="AF941" i="2"/>
  <c r="AF942" i="2"/>
  <c r="AF943" i="2"/>
  <c r="AF944" i="2"/>
  <c r="AF945" i="2"/>
  <c r="AF946" i="2"/>
  <c r="AF947" i="2"/>
  <c r="AH947" i="2" s="1"/>
  <c r="AF948" i="2"/>
  <c r="AF949" i="2"/>
  <c r="AF950" i="2"/>
  <c r="AF951" i="2"/>
  <c r="AF952" i="2"/>
  <c r="AF953" i="2"/>
  <c r="AF954" i="2"/>
  <c r="AF955" i="2"/>
  <c r="AH955" i="2" s="1"/>
  <c r="AF956" i="2"/>
  <c r="AF957" i="2"/>
  <c r="AF958" i="2"/>
  <c r="AF959" i="2"/>
  <c r="AH959" i="2" s="1"/>
  <c r="AF960" i="2"/>
  <c r="AF961" i="2"/>
  <c r="AF962" i="2"/>
  <c r="AF963" i="2"/>
  <c r="AF964" i="2"/>
  <c r="AF965" i="2"/>
  <c r="AF966" i="2"/>
  <c r="AF967" i="2"/>
  <c r="AF968" i="2"/>
  <c r="AF969" i="2"/>
  <c r="AF970" i="2"/>
  <c r="AF971" i="2"/>
  <c r="AH971" i="2" s="1"/>
  <c r="AF972" i="2"/>
  <c r="AF973" i="2"/>
  <c r="AF974" i="2"/>
  <c r="AF975" i="2"/>
  <c r="AF976" i="2"/>
  <c r="AF977" i="2"/>
  <c r="AF978" i="2"/>
  <c r="AF979" i="2"/>
  <c r="AF980" i="2"/>
  <c r="AF981" i="2"/>
  <c r="AF982" i="2"/>
  <c r="AF983" i="2"/>
  <c r="AH983" i="2" s="1"/>
  <c r="AF984" i="2"/>
  <c r="AF985" i="2"/>
  <c r="AF986" i="2"/>
  <c r="AF987" i="2"/>
  <c r="AF988" i="2"/>
  <c r="AF989" i="2"/>
  <c r="AH989" i="2" s="1"/>
  <c r="AF990" i="2"/>
  <c r="AH990" i="2" s="1"/>
  <c r="AF991" i="2"/>
  <c r="AF992" i="2"/>
  <c r="AF993" i="2"/>
  <c r="AF994" i="2"/>
  <c r="AF995" i="2"/>
  <c r="AH995" i="2" s="1"/>
  <c r="AF996" i="2"/>
  <c r="AF997" i="2"/>
  <c r="AF998" i="2"/>
  <c r="AF999" i="2"/>
  <c r="AF1000" i="2"/>
  <c r="AF1001"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4" i="2"/>
  <c r="AE145" i="2"/>
  <c r="AE146" i="2"/>
  <c r="AE147" i="2"/>
  <c r="AE148" i="2"/>
  <c r="AE149" i="2"/>
  <c r="AE150" i="2"/>
  <c r="AE151" i="2"/>
  <c r="AE152" i="2"/>
  <c r="AE153" i="2"/>
  <c r="AE154" i="2"/>
  <c r="AE155" i="2"/>
  <c r="AE156" i="2"/>
  <c r="AE157" i="2"/>
  <c r="AE158" i="2"/>
  <c r="AE159" i="2"/>
  <c r="AE160" i="2"/>
  <c r="AE161" i="2"/>
  <c r="AE162" i="2"/>
  <c r="AE163" i="2"/>
  <c r="AE164" i="2"/>
  <c r="AE165" i="2"/>
  <c r="AE166" i="2"/>
  <c r="AE167" i="2"/>
  <c r="AE168" i="2"/>
  <c r="AE169" i="2"/>
  <c r="AE170" i="2"/>
  <c r="AE171" i="2"/>
  <c r="AE172" i="2"/>
  <c r="AE173" i="2"/>
  <c r="AE174" i="2"/>
  <c r="AE175" i="2"/>
  <c r="AE176" i="2"/>
  <c r="AE177" i="2"/>
  <c r="AE178" i="2"/>
  <c r="AE179" i="2"/>
  <c r="AE180" i="2"/>
  <c r="AE181" i="2"/>
  <c r="AE182" i="2"/>
  <c r="AE183" i="2"/>
  <c r="AE184" i="2"/>
  <c r="AE185" i="2"/>
  <c r="AE186" i="2"/>
  <c r="AE187" i="2"/>
  <c r="AE188" i="2"/>
  <c r="AE189" i="2"/>
  <c r="AE190" i="2"/>
  <c r="AE191" i="2"/>
  <c r="AE192" i="2"/>
  <c r="AE193" i="2"/>
  <c r="AE194" i="2"/>
  <c r="AE195" i="2"/>
  <c r="AE196" i="2"/>
  <c r="AE197" i="2"/>
  <c r="AE198" i="2"/>
  <c r="AE199" i="2"/>
  <c r="AE200" i="2"/>
  <c r="AE201" i="2"/>
  <c r="AE202" i="2"/>
  <c r="AE203" i="2"/>
  <c r="AE204" i="2"/>
  <c r="AE205" i="2"/>
  <c r="AE206" i="2"/>
  <c r="AE207" i="2"/>
  <c r="AE208" i="2"/>
  <c r="AE209" i="2"/>
  <c r="AE210" i="2"/>
  <c r="AE211" i="2"/>
  <c r="AE212" i="2"/>
  <c r="AE213" i="2"/>
  <c r="AE214" i="2"/>
  <c r="AE215" i="2"/>
  <c r="AE216" i="2"/>
  <c r="AE217" i="2"/>
  <c r="AE218" i="2"/>
  <c r="AE219" i="2"/>
  <c r="AE220" i="2"/>
  <c r="AE221" i="2"/>
  <c r="AE222" i="2"/>
  <c r="AE223" i="2"/>
  <c r="AE224" i="2"/>
  <c r="AE225" i="2"/>
  <c r="AE226" i="2"/>
  <c r="AE227" i="2"/>
  <c r="AE228" i="2"/>
  <c r="AE229" i="2"/>
  <c r="AE230" i="2"/>
  <c r="AE231" i="2"/>
  <c r="AE232" i="2"/>
  <c r="AE233" i="2"/>
  <c r="AE234" i="2"/>
  <c r="AE235" i="2"/>
  <c r="AE236" i="2"/>
  <c r="AE237" i="2"/>
  <c r="AE238" i="2"/>
  <c r="AE239" i="2"/>
  <c r="AE240" i="2"/>
  <c r="AE241" i="2"/>
  <c r="AE242" i="2"/>
  <c r="AE243" i="2"/>
  <c r="AE244" i="2"/>
  <c r="AE245" i="2"/>
  <c r="AE246" i="2"/>
  <c r="AE247" i="2"/>
  <c r="AE248" i="2"/>
  <c r="AE249" i="2"/>
  <c r="AE250" i="2"/>
  <c r="AE251" i="2"/>
  <c r="AE252" i="2"/>
  <c r="AE253" i="2"/>
  <c r="AE254" i="2"/>
  <c r="AE255" i="2"/>
  <c r="AE256" i="2"/>
  <c r="AE257" i="2"/>
  <c r="AE258" i="2"/>
  <c r="AE259" i="2"/>
  <c r="AE260" i="2"/>
  <c r="AE261" i="2"/>
  <c r="AE262" i="2"/>
  <c r="AE263" i="2"/>
  <c r="AE264" i="2"/>
  <c r="AE265" i="2"/>
  <c r="AE266" i="2"/>
  <c r="AE267" i="2"/>
  <c r="AE268" i="2"/>
  <c r="AE269" i="2"/>
  <c r="AE270" i="2"/>
  <c r="AE271" i="2"/>
  <c r="AE272" i="2"/>
  <c r="AE273" i="2"/>
  <c r="AE274" i="2"/>
  <c r="AE275" i="2"/>
  <c r="AE276" i="2"/>
  <c r="AE277" i="2"/>
  <c r="AE278" i="2"/>
  <c r="AE279" i="2"/>
  <c r="AE280" i="2"/>
  <c r="AE281" i="2"/>
  <c r="AE282" i="2"/>
  <c r="AE283" i="2"/>
  <c r="AE284" i="2"/>
  <c r="AE285" i="2"/>
  <c r="AE286" i="2"/>
  <c r="AE287" i="2"/>
  <c r="AE288" i="2"/>
  <c r="AE289" i="2"/>
  <c r="AE290" i="2"/>
  <c r="AE291" i="2"/>
  <c r="AE292" i="2"/>
  <c r="AE293" i="2"/>
  <c r="AE294" i="2"/>
  <c r="AE295" i="2"/>
  <c r="AE296" i="2"/>
  <c r="AE297" i="2"/>
  <c r="AE298" i="2"/>
  <c r="AE299" i="2"/>
  <c r="AE300" i="2"/>
  <c r="AE301" i="2"/>
  <c r="AE302" i="2"/>
  <c r="AE303" i="2"/>
  <c r="AE304" i="2"/>
  <c r="AE305" i="2"/>
  <c r="AE306" i="2"/>
  <c r="AE307" i="2"/>
  <c r="AE308" i="2"/>
  <c r="AE309" i="2"/>
  <c r="AE310" i="2"/>
  <c r="AE311" i="2"/>
  <c r="AE312" i="2"/>
  <c r="AE313" i="2"/>
  <c r="AE314" i="2"/>
  <c r="AE315" i="2"/>
  <c r="AE316" i="2"/>
  <c r="AE317" i="2"/>
  <c r="AE318" i="2"/>
  <c r="AE319" i="2"/>
  <c r="AE320" i="2"/>
  <c r="AE321" i="2"/>
  <c r="AE322" i="2"/>
  <c r="AE323" i="2"/>
  <c r="AE324" i="2"/>
  <c r="AE325" i="2"/>
  <c r="AE326" i="2"/>
  <c r="AE327" i="2"/>
  <c r="AE328" i="2"/>
  <c r="AE329" i="2"/>
  <c r="AE330" i="2"/>
  <c r="AE331" i="2"/>
  <c r="AE332" i="2"/>
  <c r="AE333" i="2"/>
  <c r="AE334" i="2"/>
  <c r="AE335" i="2"/>
  <c r="AE336" i="2"/>
  <c r="AE337" i="2"/>
  <c r="AE338" i="2"/>
  <c r="AE339" i="2"/>
  <c r="AE340" i="2"/>
  <c r="AE341" i="2"/>
  <c r="AE342" i="2"/>
  <c r="AE343" i="2"/>
  <c r="AE344" i="2"/>
  <c r="AE345" i="2"/>
  <c r="AE346" i="2"/>
  <c r="AE347" i="2"/>
  <c r="AE348" i="2"/>
  <c r="AE349" i="2"/>
  <c r="AE350" i="2"/>
  <c r="AE351" i="2"/>
  <c r="AE352" i="2"/>
  <c r="AE353" i="2"/>
  <c r="AE354" i="2"/>
  <c r="AE355" i="2"/>
  <c r="AE356" i="2"/>
  <c r="AE357" i="2"/>
  <c r="AE358" i="2"/>
  <c r="AE359" i="2"/>
  <c r="AE360" i="2"/>
  <c r="AE361" i="2"/>
  <c r="AE362" i="2"/>
  <c r="AE363" i="2"/>
  <c r="AE364" i="2"/>
  <c r="AE365" i="2"/>
  <c r="AE366" i="2"/>
  <c r="AE367" i="2"/>
  <c r="AE368" i="2"/>
  <c r="AE369" i="2"/>
  <c r="AE370" i="2"/>
  <c r="AE371" i="2"/>
  <c r="AE372" i="2"/>
  <c r="AE373" i="2"/>
  <c r="AE374" i="2"/>
  <c r="AE375" i="2"/>
  <c r="AE376" i="2"/>
  <c r="AE377" i="2"/>
  <c r="AE378" i="2"/>
  <c r="AE379" i="2"/>
  <c r="AE380" i="2"/>
  <c r="AE381" i="2"/>
  <c r="AE382" i="2"/>
  <c r="AE383" i="2"/>
  <c r="AE384" i="2"/>
  <c r="AE385" i="2"/>
  <c r="AE386" i="2"/>
  <c r="AE387" i="2"/>
  <c r="AE388" i="2"/>
  <c r="AE389" i="2"/>
  <c r="AE390" i="2"/>
  <c r="AE391" i="2"/>
  <c r="AE392" i="2"/>
  <c r="AE393" i="2"/>
  <c r="AE394" i="2"/>
  <c r="AE395" i="2"/>
  <c r="AE396" i="2"/>
  <c r="AE397" i="2"/>
  <c r="AE398" i="2"/>
  <c r="AE399" i="2"/>
  <c r="AE400" i="2"/>
  <c r="AE401" i="2"/>
  <c r="AE402" i="2"/>
  <c r="AE403" i="2"/>
  <c r="AE404" i="2"/>
  <c r="AE405" i="2"/>
  <c r="AE406" i="2"/>
  <c r="AE407" i="2"/>
  <c r="AE408" i="2"/>
  <c r="AE409" i="2"/>
  <c r="AE410" i="2"/>
  <c r="AE411" i="2"/>
  <c r="AE412" i="2"/>
  <c r="AE413" i="2"/>
  <c r="AE414" i="2"/>
  <c r="AE415" i="2"/>
  <c r="AE416" i="2"/>
  <c r="AE417" i="2"/>
  <c r="AE418" i="2"/>
  <c r="AE419" i="2"/>
  <c r="AE420" i="2"/>
  <c r="AE421" i="2"/>
  <c r="AE422" i="2"/>
  <c r="AE423" i="2"/>
  <c r="AE424" i="2"/>
  <c r="AE425" i="2"/>
  <c r="AE426" i="2"/>
  <c r="AE427" i="2"/>
  <c r="AE428" i="2"/>
  <c r="AE429" i="2"/>
  <c r="AE430" i="2"/>
  <c r="AE431" i="2"/>
  <c r="AE432" i="2"/>
  <c r="AE433" i="2"/>
  <c r="AE434" i="2"/>
  <c r="AE435" i="2"/>
  <c r="AE436" i="2"/>
  <c r="AE437" i="2"/>
  <c r="AE438" i="2"/>
  <c r="AE439" i="2"/>
  <c r="AE440" i="2"/>
  <c r="AE441" i="2"/>
  <c r="AE442" i="2"/>
  <c r="AE443" i="2"/>
  <c r="AE444" i="2"/>
  <c r="AE445" i="2"/>
  <c r="AE446" i="2"/>
  <c r="AE447" i="2"/>
  <c r="AE448" i="2"/>
  <c r="AE449" i="2"/>
  <c r="AE450" i="2"/>
  <c r="AE451" i="2"/>
  <c r="AE452" i="2"/>
  <c r="AE453" i="2"/>
  <c r="AE454" i="2"/>
  <c r="AE455" i="2"/>
  <c r="AE456" i="2"/>
  <c r="AE457" i="2"/>
  <c r="AE458" i="2"/>
  <c r="AE459" i="2"/>
  <c r="AE460" i="2"/>
  <c r="AE461" i="2"/>
  <c r="AE462" i="2"/>
  <c r="AE463" i="2"/>
  <c r="AE464" i="2"/>
  <c r="AE465" i="2"/>
  <c r="AE466" i="2"/>
  <c r="AE467" i="2"/>
  <c r="AE468" i="2"/>
  <c r="AE469" i="2"/>
  <c r="AE470" i="2"/>
  <c r="AE471" i="2"/>
  <c r="AE472" i="2"/>
  <c r="AE473" i="2"/>
  <c r="AE474" i="2"/>
  <c r="AE475" i="2"/>
  <c r="AE476" i="2"/>
  <c r="AE477" i="2"/>
  <c r="AE478" i="2"/>
  <c r="AE479" i="2"/>
  <c r="AE480" i="2"/>
  <c r="AE481" i="2"/>
  <c r="AE482" i="2"/>
  <c r="AE483" i="2"/>
  <c r="AE484" i="2"/>
  <c r="AE485" i="2"/>
  <c r="AE486" i="2"/>
  <c r="AE487" i="2"/>
  <c r="AE488" i="2"/>
  <c r="AE489" i="2"/>
  <c r="AE490" i="2"/>
  <c r="AE491" i="2"/>
  <c r="AE492" i="2"/>
  <c r="AE493" i="2"/>
  <c r="AE494" i="2"/>
  <c r="AE495" i="2"/>
  <c r="AE496" i="2"/>
  <c r="AE497" i="2"/>
  <c r="AE498" i="2"/>
  <c r="AE499" i="2"/>
  <c r="AE500" i="2"/>
  <c r="AE501" i="2"/>
  <c r="AE502" i="2"/>
  <c r="AE503" i="2"/>
  <c r="AE504" i="2"/>
  <c r="AE505" i="2"/>
  <c r="AE506" i="2"/>
  <c r="AE507" i="2"/>
  <c r="AE508" i="2"/>
  <c r="AE509" i="2"/>
  <c r="AE510" i="2"/>
  <c r="AE511" i="2"/>
  <c r="AE512" i="2"/>
  <c r="AE513" i="2"/>
  <c r="AE514" i="2"/>
  <c r="AE515" i="2"/>
  <c r="AE516" i="2"/>
  <c r="AE517" i="2"/>
  <c r="AE518" i="2"/>
  <c r="AE519" i="2"/>
  <c r="AE520" i="2"/>
  <c r="AE521" i="2"/>
  <c r="AE522" i="2"/>
  <c r="AE523" i="2"/>
  <c r="AE524" i="2"/>
  <c r="AE525" i="2"/>
  <c r="AE526" i="2"/>
  <c r="AE527" i="2"/>
  <c r="AE528" i="2"/>
  <c r="AE529" i="2"/>
  <c r="AE530" i="2"/>
  <c r="AE531" i="2"/>
  <c r="AE532" i="2"/>
  <c r="AE533" i="2"/>
  <c r="AE534" i="2"/>
  <c r="AE535" i="2"/>
  <c r="AE536" i="2"/>
  <c r="AE537" i="2"/>
  <c r="AE538" i="2"/>
  <c r="AE539" i="2"/>
  <c r="AE540" i="2"/>
  <c r="AE541" i="2"/>
  <c r="AE542" i="2"/>
  <c r="AE543" i="2"/>
  <c r="AE544" i="2"/>
  <c r="AE545" i="2"/>
  <c r="AE546" i="2"/>
  <c r="AE547" i="2"/>
  <c r="AE548" i="2"/>
  <c r="AE549" i="2"/>
  <c r="AE550" i="2"/>
  <c r="AE551" i="2"/>
  <c r="AE552" i="2"/>
  <c r="AE553" i="2"/>
  <c r="AE554" i="2"/>
  <c r="AE555" i="2"/>
  <c r="AE556" i="2"/>
  <c r="AE557" i="2"/>
  <c r="AE558" i="2"/>
  <c r="AE559" i="2"/>
  <c r="AE560" i="2"/>
  <c r="AE561" i="2"/>
  <c r="AE562" i="2"/>
  <c r="AE563" i="2"/>
  <c r="AE564" i="2"/>
  <c r="AE565" i="2"/>
  <c r="AE566" i="2"/>
  <c r="AE567" i="2"/>
  <c r="AE568" i="2"/>
  <c r="AE569" i="2"/>
  <c r="AE570" i="2"/>
  <c r="AE571" i="2"/>
  <c r="AE572" i="2"/>
  <c r="AE573" i="2"/>
  <c r="AE574" i="2"/>
  <c r="AE575" i="2"/>
  <c r="AE576" i="2"/>
  <c r="AE577" i="2"/>
  <c r="AE578" i="2"/>
  <c r="AE579" i="2"/>
  <c r="AE580" i="2"/>
  <c r="AE581" i="2"/>
  <c r="AE582" i="2"/>
  <c r="AE583" i="2"/>
  <c r="AE584" i="2"/>
  <c r="AE585" i="2"/>
  <c r="AE586" i="2"/>
  <c r="AE587" i="2"/>
  <c r="AE588" i="2"/>
  <c r="AE589" i="2"/>
  <c r="AE590" i="2"/>
  <c r="AE591" i="2"/>
  <c r="AE592" i="2"/>
  <c r="AE593" i="2"/>
  <c r="AE594" i="2"/>
  <c r="AE595" i="2"/>
  <c r="AE596" i="2"/>
  <c r="AE597" i="2"/>
  <c r="AE598" i="2"/>
  <c r="AE599" i="2"/>
  <c r="AE600" i="2"/>
  <c r="AE601" i="2"/>
  <c r="AE602" i="2"/>
  <c r="AE603" i="2"/>
  <c r="AE604" i="2"/>
  <c r="AE605" i="2"/>
  <c r="AE606" i="2"/>
  <c r="AE607" i="2"/>
  <c r="AE608" i="2"/>
  <c r="AE609" i="2"/>
  <c r="AE610" i="2"/>
  <c r="AE611" i="2"/>
  <c r="AE612" i="2"/>
  <c r="AE613" i="2"/>
  <c r="AE614" i="2"/>
  <c r="AE615" i="2"/>
  <c r="AE616" i="2"/>
  <c r="AE617" i="2"/>
  <c r="AE618" i="2"/>
  <c r="AE619" i="2"/>
  <c r="AE620" i="2"/>
  <c r="AE621" i="2"/>
  <c r="AE622" i="2"/>
  <c r="AE623" i="2"/>
  <c r="AE624" i="2"/>
  <c r="AE625" i="2"/>
  <c r="AE626" i="2"/>
  <c r="AE627" i="2"/>
  <c r="AE628" i="2"/>
  <c r="AE629" i="2"/>
  <c r="AE630" i="2"/>
  <c r="AE631" i="2"/>
  <c r="AE632" i="2"/>
  <c r="AE633" i="2"/>
  <c r="AE634" i="2"/>
  <c r="AE635" i="2"/>
  <c r="AE636" i="2"/>
  <c r="AE637" i="2"/>
  <c r="AE638" i="2"/>
  <c r="AE639" i="2"/>
  <c r="AE640" i="2"/>
  <c r="AE641" i="2"/>
  <c r="AE642" i="2"/>
  <c r="AE643" i="2"/>
  <c r="AE644" i="2"/>
  <c r="AE645" i="2"/>
  <c r="AE646" i="2"/>
  <c r="AE647" i="2"/>
  <c r="AE648" i="2"/>
  <c r="AE649" i="2"/>
  <c r="AE650" i="2"/>
  <c r="AE651" i="2"/>
  <c r="AE652" i="2"/>
  <c r="AE653" i="2"/>
  <c r="AE654" i="2"/>
  <c r="AE655" i="2"/>
  <c r="AE656" i="2"/>
  <c r="AE657" i="2"/>
  <c r="AE658" i="2"/>
  <c r="AE659" i="2"/>
  <c r="AE660" i="2"/>
  <c r="AE661" i="2"/>
  <c r="AE662" i="2"/>
  <c r="AE663" i="2"/>
  <c r="AE664" i="2"/>
  <c r="AE665" i="2"/>
  <c r="AE666" i="2"/>
  <c r="AE667" i="2"/>
  <c r="AE668" i="2"/>
  <c r="AE669" i="2"/>
  <c r="AE670" i="2"/>
  <c r="AE671" i="2"/>
  <c r="AE672" i="2"/>
  <c r="AE673" i="2"/>
  <c r="AE674" i="2"/>
  <c r="AE675" i="2"/>
  <c r="AE676" i="2"/>
  <c r="AE677" i="2"/>
  <c r="AE678" i="2"/>
  <c r="AE679" i="2"/>
  <c r="AE680" i="2"/>
  <c r="AE681" i="2"/>
  <c r="AE682" i="2"/>
  <c r="AE683" i="2"/>
  <c r="AE684" i="2"/>
  <c r="AE685" i="2"/>
  <c r="AE686" i="2"/>
  <c r="AE687" i="2"/>
  <c r="AE688" i="2"/>
  <c r="AE689" i="2"/>
  <c r="AE690" i="2"/>
  <c r="AE691" i="2"/>
  <c r="AE692" i="2"/>
  <c r="AE693" i="2"/>
  <c r="AE694" i="2"/>
  <c r="AE695" i="2"/>
  <c r="AE696" i="2"/>
  <c r="AE697" i="2"/>
  <c r="AE698" i="2"/>
  <c r="AE699" i="2"/>
  <c r="AE700" i="2"/>
  <c r="AE701" i="2"/>
  <c r="AE702" i="2"/>
  <c r="AE703" i="2"/>
  <c r="AE704" i="2"/>
  <c r="AE705" i="2"/>
  <c r="AE706" i="2"/>
  <c r="AE707" i="2"/>
  <c r="AE708" i="2"/>
  <c r="AE709" i="2"/>
  <c r="AE710" i="2"/>
  <c r="AE711" i="2"/>
  <c r="AE712" i="2"/>
  <c r="AE713" i="2"/>
  <c r="AE714" i="2"/>
  <c r="AE715" i="2"/>
  <c r="AE716" i="2"/>
  <c r="AE717" i="2"/>
  <c r="AE718" i="2"/>
  <c r="AE719" i="2"/>
  <c r="AE720" i="2"/>
  <c r="AE721" i="2"/>
  <c r="AE722" i="2"/>
  <c r="AE723" i="2"/>
  <c r="AE724" i="2"/>
  <c r="AE725" i="2"/>
  <c r="AE726" i="2"/>
  <c r="AE727" i="2"/>
  <c r="AE728" i="2"/>
  <c r="AE729" i="2"/>
  <c r="AE730" i="2"/>
  <c r="AE731" i="2"/>
  <c r="AE732" i="2"/>
  <c r="AE733" i="2"/>
  <c r="AE734" i="2"/>
  <c r="AE735" i="2"/>
  <c r="AE736" i="2"/>
  <c r="AE737" i="2"/>
  <c r="AE738" i="2"/>
  <c r="AE739" i="2"/>
  <c r="AE740" i="2"/>
  <c r="AE741" i="2"/>
  <c r="AE742" i="2"/>
  <c r="AE743" i="2"/>
  <c r="AE744" i="2"/>
  <c r="AE745" i="2"/>
  <c r="AE746" i="2"/>
  <c r="AE747" i="2"/>
  <c r="AE748" i="2"/>
  <c r="AE749" i="2"/>
  <c r="AE750" i="2"/>
  <c r="AE751" i="2"/>
  <c r="AE752" i="2"/>
  <c r="AE753" i="2"/>
  <c r="AE754" i="2"/>
  <c r="AE755" i="2"/>
  <c r="AE756" i="2"/>
  <c r="AE757" i="2"/>
  <c r="AE758" i="2"/>
  <c r="AE759" i="2"/>
  <c r="AE760" i="2"/>
  <c r="AE761" i="2"/>
  <c r="AE762" i="2"/>
  <c r="AE763" i="2"/>
  <c r="AE764" i="2"/>
  <c r="AE765" i="2"/>
  <c r="AE766" i="2"/>
  <c r="AE767" i="2"/>
  <c r="AE768" i="2"/>
  <c r="AE769" i="2"/>
  <c r="AE770" i="2"/>
  <c r="AE771" i="2"/>
  <c r="AE772" i="2"/>
  <c r="AE773" i="2"/>
  <c r="AE774" i="2"/>
  <c r="AE775" i="2"/>
  <c r="AE776" i="2"/>
  <c r="AE777" i="2"/>
  <c r="AE778" i="2"/>
  <c r="AE779" i="2"/>
  <c r="AE780" i="2"/>
  <c r="AE781" i="2"/>
  <c r="AE782" i="2"/>
  <c r="AE783" i="2"/>
  <c r="AE784" i="2"/>
  <c r="AE785" i="2"/>
  <c r="AE786" i="2"/>
  <c r="AE787" i="2"/>
  <c r="AE788" i="2"/>
  <c r="AE789" i="2"/>
  <c r="AE790" i="2"/>
  <c r="AE791" i="2"/>
  <c r="AE792" i="2"/>
  <c r="AE793" i="2"/>
  <c r="AE794" i="2"/>
  <c r="AE795" i="2"/>
  <c r="AE796" i="2"/>
  <c r="AE797" i="2"/>
  <c r="AE798" i="2"/>
  <c r="AE799" i="2"/>
  <c r="AE800" i="2"/>
  <c r="AE801" i="2"/>
  <c r="AE802" i="2"/>
  <c r="AE803" i="2"/>
  <c r="AE804" i="2"/>
  <c r="AE805" i="2"/>
  <c r="AE806" i="2"/>
  <c r="AE807" i="2"/>
  <c r="AE808" i="2"/>
  <c r="AE809" i="2"/>
  <c r="AE810" i="2"/>
  <c r="AE811" i="2"/>
  <c r="AE812" i="2"/>
  <c r="AE813" i="2"/>
  <c r="AE814" i="2"/>
  <c r="AE815" i="2"/>
  <c r="AE816" i="2"/>
  <c r="AE817" i="2"/>
  <c r="AE818" i="2"/>
  <c r="AE819" i="2"/>
  <c r="AE820" i="2"/>
  <c r="AE821" i="2"/>
  <c r="AE822" i="2"/>
  <c r="AE823" i="2"/>
  <c r="AE824" i="2"/>
  <c r="AE825" i="2"/>
  <c r="AE826" i="2"/>
  <c r="AE827" i="2"/>
  <c r="AE828" i="2"/>
  <c r="AE829" i="2"/>
  <c r="AE830" i="2"/>
  <c r="AE831" i="2"/>
  <c r="AE832" i="2"/>
  <c r="AE833" i="2"/>
  <c r="AE834" i="2"/>
  <c r="AE835" i="2"/>
  <c r="AE836" i="2"/>
  <c r="AE837" i="2"/>
  <c r="AE838" i="2"/>
  <c r="AE839" i="2"/>
  <c r="AE840" i="2"/>
  <c r="AE841" i="2"/>
  <c r="AE842" i="2"/>
  <c r="AE843" i="2"/>
  <c r="AE844" i="2"/>
  <c r="AE845" i="2"/>
  <c r="AE846" i="2"/>
  <c r="AE847" i="2"/>
  <c r="AE848" i="2"/>
  <c r="AE849" i="2"/>
  <c r="AE850" i="2"/>
  <c r="AE851" i="2"/>
  <c r="AE852" i="2"/>
  <c r="AE853" i="2"/>
  <c r="AE854" i="2"/>
  <c r="AE855" i="2"/>
  <c r="AE856" i="2"/>
  <c r="AE857" i="2"/>
  <c r="AE858" i="2"/>
  <c r="AE859" i="2"/>
  <c r="AE860" i="2"/>
  <c r="AE861" i="2"/>
  <c r="AE862" i="2"/>
  <c r="AE863" i="2"/>
  <c r="AE864" i="2"/>
  <c r="AE865" i="2"/>
  <c r="AE866" i="2"/>
  <c r="AE867" i="2"/>
  <c r="AE868" i="2"/>
  <c r="AE869" i="2"/>
  <c r="AE870" i="2"/>
  <c r="AE871" i="2"/>
  <c r="AE872" i="2"/>
  <c r="AE873" i="2"/>
  <c r="AE874" i="2"/>
  <c r="AE875" i="2"/>
  <c r="AE876" i="2"/>
  <c r="AE877" i="2"/>
  <c r="AE878" i="2"/>
  <c r="AE879" i="2"/>
  <c r="AE880" i="2"/>
  <c r="AE881" i="2"/>
  <c r="AE882" i="2"/>
  <c r="AE883" i="2"/>
  <c r="AE884" i="2"/>
  <c r="AE885" i="2"/>
  <c r="AE886" i="2"/>
  <c r="AE887" i="2"/>
  <c r="AE888" i="2"/>
  <c r="AE889" i="2"/>
  <c r="AE890" i="2"/>
  <c r="AE891" i="2"/>
  <c r="AE892" i="2"/>
  <c r="AE893" i="2"/>
  <c r="AE894" i="2"/>
  <c r="AE895" i="2"/>
  <c r="AE896" i="2"/>
  <c r="AE897" i="2"/>
  <c r="AE898" i="2"/>
  <c r="AE899" i="2"/>
  <c r="AE900" i="2"/>
  <c r="AE901" i="2"/>
  <c r="AE902" i="2"/>
  <c r="AE903" i="2"/>
  <c r="AE904" i="2"/>
  <c r="AE905" i="2"/>
  <c r="AE906" i="2"/>
  <c r="AE907" i="2"/>
  <c r="AE908" i="2"/>
  <c r="AE909" i="2"/>
  <c r="AE910" i="2"/>
  <c r="AE911" i="2"/>
  <c r="AE912" i="2"/>
  <c r="AE913" i="2"/>
  <c r="AE914" i="2"/>
  <c r="AE915" i="2"/>
  <c r="AE916" i="2"/>
  <c r="AE917" i="2"/>
  <c r="AE918" i="2"/>
  <c r="AE919" i="2"/>
  <c r="AE920" i="2"/>
  <c r="AE921" i="2"/>
  <c r="AE922" i="2"/>
  <c r="AE923" i="2"/>
  <c r="AE924" i="2"/>
  <c r="AE925" i="2"/>
  <c r="AE926" i="2"/>
  <c r="AE927" i="2"/>
  <c r="AE928" i="2"/>
  <c r="AE929" i="2"/>
  <c r="AE930" i="2"/>
  <c r="AE931" i="2"/>
  <c r="AE932" i="2"/>
  <c r="AE933" i="2"/>
  <c r="AE934" i="2"/>
  <c r="AE935" i="2"/>
  <c r="AE936" i="2"/>
  <c r="AE937" i="2"/>
  <c r="AE938" i="2"/>
  <c r="AE939" i="2"/>
  <c r="AE940" i="2"/>
  <c r="AE941" i="2"/>
  <c r="AE942" i="2"/>
  <c r="AE943" i="2"/>
  <c r="AE944" i="2"/>
  <c r="AE945" i="2"/>
  <c r="AE946" i="2"/>
  <c r="AE947" i="2"/>
  <c r="AE948" i="2"/>
  <c r="AE949" i="2"/>
  <c r="AE950" i="2"/>
  <c r="AE951" i="2"/>
  <c r="AE952" i="2"/>
  <c r="AE953" i="2"/>
  <c r="AE954" i="2"/>
  <c r="AE955" i="2"/>
  <c r="AE956" i="2"/>
  <c r="AE957" i="2"/>
  <c r="AE958" i="2"/>
  <c r="AE959" i="2"/>
  <c r="AE960" i="2"/>
  <c r="AE961" i="2"/>
  <c r="AE962" i="2"/>
  <c r="AE963" i="2"/>
  <c r="AE964" i="2"/>
  <c r="AE965" i="2"/>
  <c r="AE966" i="2"/>
  <c r="AE967" i="2"/>
  <c r="AE968" i="2"/>
  <c r="AE969" i="2"/>
  <c r="AE970" i="2"/>
  <c r="AE971" i="2"/>
  <c r="AE972" i="2"/>
  <c r="AE973" i="2"/>
  <c r="AE974" i="2"/>
  <c r="AE975" i="2"/>
  <c r="AE976" i="2"/>
  <c r="AE977" i="2"/>
  <c r="AE978" i="2"/>
  <c r="AE979" i="2"/>
  <c r="AE980" i="2"/>
  <c r="AE981" i="2"/>
  <c r="AE982" i="2"/>
  <c r="AE983" i="2"/>
  <c r="AE984" i="2"/>
  <c r="AE985" i="2"/>
  <c r="AE986" i="2"/>
  <c r="AE987" i="2"/>
  <c r="AE988" i="2"/>
  <c r="AE989" i="2"/>
  <c r="AE990" i="2"/>
  <c r="AE991" i="2"/>
  <c r="AE992" i="2"/>
  <c r="AE993" i="2"/>
  <c r="AE994" i="2"/>
  <c r="AE995" i="2"/>
  <c r="AE996" i="2"/>
  <c r="AE997" i="2"/>
  <c r="AE998" i="2"/>
  <c r="AE999" i="2"/>
  <c r="AE1000" i="2"/>
  <c r="AE1001" i="2"/>
  <c r="AE2" i="2"/>
  <c r="AD3"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D127" i="2"/>
  <c r="AD128" i="2"/>
  <c r="AD129" i="2"/>
  <c r="AD130" i="2"/>
  <c r="AD131" i="2"/>
  <c r="AD132" i="2"/>
  <c r="AD133" i="2"/>
  <c r="AD134" i="2"/>
  <c r="AD135" i="2"/>
  <c r="AD136" i="2"/>
  <c r="AD137" i="2"/>
  <c r="AD138" i="2"/>
  <c r="AD139" i="2"/>
  <c r="AD140" i="2"/>
  <c r="AD141" i="2"/>
  <c r="AD142" i="2"/>
  <c r="AD143" i="2"/>
  <c r="AD144" i="2"/>
  <c r="AD145" i="2"/>
  <c r="AD146" i="2"/>
  <c r="AD147" i="2"/>
  <c r="AD148" i="2"/>
  <c r="AD149" i="2"/>
  <c r="AD150" i="2"/>
  <c r="AD151" i="2"/>
  <c r="AD152" i="2"/>
  <c r="AD153" i="2"/>
  <c r="AD154" i="2"/>
  <c r="AD155" i="2"/>
  <c r="AD156" i="2"/>
  <c r="AD157" i="2"/>
  <c r="AD158" i="2"/>
  <c r="AD159" i="2"/>
  <c r="AD160" i="2"/>
  <c r="AD161" i="2"/>
  <c r="AD162" i="2"/>
  <c r="AD163" i="2"/>
  <c r="AD164" i="2"/>
  <c r="AD165" i="2"/>
  <c r="AD166" i="2"/>
  <c r="AD167" i="2"/>
  <c r="AD168" i="2"/>
  <c r="AD169" i="2"/>
  <c r="AD170" i="2"/>
  <c r="AD171" i="2"/>
  <c r="AD172" i="2"/>
  <c r="AD173" i="2"/>
  <c r="AD174" i="2"/>
  <c r="AD175" i="2"/>
  <c r="AD176" i="2"/>
  <c r="AD177" i="2"/>
  <c r="AD178" i="2"/>
  <c r="AD179" i="2"/>
  <c r="AD180" i="2"/>
  <c r="AD181" i="2"/>
  <c r="AD182" i="2"/>
  <c r="AD183" i="2"/>
  <c r="AD184" i="2"/>
  <c r="AD185" i="2"/>
  <c r="AD186" i="2"/>
  <c r="AD187" i="2"/>
  <c r="AD188" i="2"/>
  <c r="AD189" i="2"/>
  <c r="AD190" i="2"/>
  <c r="AD191" i="2"/>
  <c r="AD192" i="2"/>
  <c r="AD193" i="2"/>
  <c r="AD194" i="2"/>
  <c r="AD195" i="2"/>
  <c r="AD196" i="2"/>
  <c r="AD197" i="2"/>
  <c r="AD198" i="2"/>
  <c r="AD199" i="2"/>
  <c r="AD200" i="2"/>
  <c r="AD201" i="2"/>
  <c r="AD202" i="2"/>
  <c r="AD203" i="2"/>
  <c r="AD204" i="2"/>
  <c r="AD205" i="2"/>
  <c r="AD206" i="2"/>
  <c r="AD207" i="2"/>
  <c r="AD208" i="2"/>
  <c r="AD209" i="2"/>
  <c r="AD210" i="2"/>
  <c r="AD211" i="2"/>
  <c r="AD212" i="2"/>
  <c r="AD213" i="2"/>
  <c r="AD214" i="2"/>
  <c r="AD215" i="2"/>
  <c r="AD216" i="2"/>
  <c r="AD217" i="2"/>
  <c r="AD218" i="2"/>
  <c r="AD219" i="2"/>
  <c r="AD220" i="2"/>
  <c r="AD221" i="2"/>
  <c r="AD222" i="2"/>
  <c r="AD223" i="2"/>
  <c r="AD224" i="2"/>
  <c r="AD225" i="2"/>
  <c r="AD226" i="2"/>
  <c r="AD227" i="2"/>
  <c r="AD228" i="2"/>
  <c r="AD229" i="2"/>
  <c r="AD230" i="2"/>
  <c r="AD231" i="2"/>
  <c r="AD232" i="2"/>
  <c r="AD233" i="2"/>
  <c r="AD234" i="2"/>
  <c r="AD235" i="2"/>
  <c r="AD236" i="2"/>
  <c r="AD237" i="2"/>
  <c r="AD238" i="2"/>
  <c r="AD239" i="2"/>
  <c r="AD240" i="2"/>
  <c r="AD241" i="2"/>
  <c r="AD242" i="2"/>
  <c r="AD243" i="2"/>
  <c r="AD244" i="2"/>
  <c r="AD245" i="2"/>
  <c r="AD246" i="2"/>
  <c r="AD247" i="2"/>
  <c r="AD248" i="2"/>
  <c r="AD249" i="2"/>
  <c r="AD250" i="2"/>
  <c r="AD251" i="2"/>
  <c r="AD252" i="2"/>
  <c r="AD253" i="2"/>
  <c r="AD254" i="2"/>
  <c r="AD255" i="2"/>
  <c r="AD256" i="2"/>
  <c r="AD257" i="2"/>
  <c r="AD258" i="2"/>
  <c r="AD259" i="2"/>
  <c r="AD260" i="2"/>
  <c r="AD261" i="2"/>
  <c r="AD262" i="2"/>
  <c r="AD263" i="2"/>
  <c r="AD264" i="2"/>
  <c r="AD265" i="2"/>
  <c r="AD266" i="2"/>
  <c r="AD267" i="2"/>
  <c r="AD268" i="2"/>
  <c r="AD269" i="2"/>
  <c r="AD270" i="2"/>
  <c r="AD271" i="2"/>
  <c r="AD272" i="2"/>
  <c r="AD273" i="2"/>
  <c r="AD274" i="2"/>
  <c r="AD275" i="2"/>
  <c r="AD276" i="2"/>
  <c r="AD277" i="2"/>
  <c r="AD278" i="2"/>
  <c r="AD279" i="2"/>
  <c r="AD280" i="2"/>
  <c r="AD281" i="2"/>
  <c r="AD282" i="2"/>
  <c r="AD283" i="2"/>
  <c r="AD284" i="2"/>
  <c r="AD285" i="2"/>
  <c r="AD286" i="2"/>
  <c r="AD287" i="2"/>
  <c r="AD288" i="2"/>
  <c r="AD289" i="2"/>
  <c r="AD290" i="2"/>
  <c r="AD291" i="2"/>
  <c r="AD292" i="2"/>
  <c r="AD293" i="2"/>
  <c r="AD294" i="2"/>
  <c r="AD295" i="2"/>
  <c r="AD296" i="2"/>
  <c r="AD297" i="2"/>
  <c r="AD298" i="2"/>
  <c r="AD299" i="2"/>
  <c r="AD300" i="2"/>
  <c r="AD301" i="2"/>
  <c r="AD302" i="2"/>
  <c r="AD303" i="2"/>
  <c r="AD304" i="2"/>
  <c r="AD305" i="2"/>
  <c r="AD306" i="2"/>
  <c r="AD307" i="2"/>
  <c r="AD308" i="2"/>
  <c r="AD309" i="2"/>
  <c r="AD310" i="2"/>
  <c r="AD311" i="2"/>
  <c r="AD312" i="2"/>
  <c r="AD313" i="2"/>
  <c r="AD314" i="2"/>
  <c r="AD315" i="2"/>
  <c r="AD316" i="2"/>
  <c r="AD317" i="2"/>
  <c r="AD318" i="2"/>
  <c r="AD319" i="2"/>
  <c r="AD320" i="2"/>
  <c r="AD321" i="2"/>
  <c r="AD322" i="2"/>
  <c r="AD323" i="2"/>
  <c r="AD324" i="2"/>
  <c r="AD325" i="2"/>
  <c r="AD326" i="2"/>
  <c r="AD327" i="2"/>
  <c r="AD328" i="2"/>
  <c r="AD329" i="2"/>
  <c r="AD330" i="2"/>
  <c r="AD331" i="2"/>
  <c r="AD332" i="2"/>
  <c r="AD333" i="2"/>
  <c r="AD334" i="2"/>
  <c r="AD335" i="2"/>
  <c r="AD336" i="2"/>
  <c r="AD337" i="2"/>
  <c r="AD338" i="2"/>
  <c r="AD339" i="2"/>
  <c r="AD340" i="2"/>
  <c r="AD341" i="2"/>
  <c r="AD342" i="2"/>
  <c r="AD343" i="2"/>
  <c r="AD344" i="2"/>
  <c r="AD345" i="2"/>
  <c r="AD346" i="2"/>
  <c r="AD347" i="2"/>
  <c r="AD348" i="2"/>
  <c r="AD349" i="2"/>
  <c r="AD350" i="2"/>
  <c r="AD351" i="2"/>
  <c r="AD352" i="2"/>
  <c r="AD353" i="2"/>
  <c r="AD354" i="2"/>
  <c r="AD355" i="2"/>
  <c r="AD356" i="2"/>
  <c r="AD357" i="2"/>
  <c r="AD358" i="2"/>
  <c r="AD359" i="2"/>
  <c r="AD360" i="2"/>
  <c r="AD361" i="2"/>
  <c r="AD362" i="2"/>
  <c r="AD363" i="2"/>
  <c r="AD364" i="2"/>
  <c r="AD365" i="2"/>
  <c r="AD366" i="2"/>
  <c r="AD367" i="2"/>
  <c r="AD368" i="2"/>
  <c r="AD369" i="2"/>
  <c r="AD370" i="2"/>
  <c r="AD371" i="2"/>
  <c r="AD372" i="2"/>
  <c r="AD373" i="2"/>
  <c r="AD374" i="2"/>
  <c r="AD375" i="2"/>
  <c r="AD376" i="2"/>
  <c r="AD377" i="2"/>
  <c r="AD378" i="2"/>
  <c r="AD379" i="2"/>
  <c r="AD380" i="2"/>
  <c r="AD381" i="2"/>
  <c r="AD382" i="2"/>
  <c r="AD383" i="2"/>
  <c r="AD384" i="2"/>
  <c r="AD385" i="2"/>
  <c r="AD386" i="2"/>
  <c r="AD387" i="2"/>
  <c r="AD388" i="2"/>
  <c r="AD389" i="2"/>
  <c r="AD390" i="2"/>
  <c r="AD391" i="2"/>
  <c r="AD392" i="2"/>
  <c r="AD393" i="2"/>
  <c r="AD394" i="2"/>
  <c r="AD395" i="2"/>
  <c r="AD396" i="2"/>
  <c r="AD397" i="2"/>
  <c r="AD398" i="2"/>
  <c r="AD399" i="2"/>
  <c r="AD400" i="2"/>
  <c r="AD401" i="2"/>
  <c r="AD402" i="2"/>
  <c r="AD403" i="2"/>
  <c r="AD404" i="2"/>
  <c r="AD405" i="2"/>
  <c r="AD406" i="2"/>
  <c r="AD407" i="2"/>
  <c r="AD408" i="2"/>
  <c r="AD409" i="2"/>
  <c r="AD410" i="2"/>
  <c r="AD411" i="2"/>
  <c r="AD412" i="2"/>
  <c r="AD413" i="2"/>
  <c r="AD414" i="2"/>
  <c r="AD415" i="2"/>
  <c r="AD416" i="2"/>
  <c r="AD417" i="2"/>
  <c r="AD418" i="2"/>
  <c r="AD419" i="2"/>
  <c r="AD420" i="2"/>
  <c r="AD421" i="2"/>
  <c r="AD422" i="2"/>
  <c r="AD423" i="2"/>
  <c r="AD424" i="2"/>
  <c r="AD425" i="2"/>
  <c r="AD426" i="2"/>
  <c r="AD427" i="2"/>
  <c r="AD428" i="2"/>
  <c r="AD429" i="2"/>
  <c r="AD430" i="2"/>
  <c r="AD431" i="2"/>
  <c r="AD432" i="2"/>
  <c r="AD433" i="2"/>
  <c r="AD434" i="2"/>
  <c r="AD435" i="2"/>
  <c r="AD436" i="2"/>
  <c r="AD437" i="2"/>
  <c r="AD438" i="2"/>
  <c r="AD439" i="2"/>
  <c r="AD440" i="2"/>
  <c r="AD441" i="2"/>
  <c r="AD442" i="2"/>
  <c r="AD443" i="2"/>
  <c r="AD444" i="2"/>
  <c r="AD445" i="2"/>
  <c r="AD446" i="2"/>
  <c r="AD447" i="2"/>
  <c r="AD448" i="2"/>
  <c r="AD449" i="2"/>
  <c r="AD450" i="2"/>
  <c r="AD451" i="2"/>
  <c r="AD452" i="2"/>
  <c r="AD453" i="2"/>
  <c r="AD454" i="2"/>
  <c r="AD455" i="2"/>
  <c r="AD456" i="2"/>
  <c r="AD457" i="2"/>
  <c r="AD458" i="2"/>
  <c r="AD459" i="2"/>
  <c r="AD460" i="2"/>
  <c r="AD461" i="2"/>
  <c r="AD462" i="2"/>
  <c r="AD463" i="2"/>
  <c r="AD464" i="2"/>
  <c r="AD465" i="2"/>
  <c r="AD466" i="2"/>
  <c r="AD467" i="2"/>
  <c r="AD468" i="2"/>
  <c r="AD469" i="2"/>
  <c r="AD470" i="2"/>
  <c r="AD471" i="2"/>
  <c r="AD472" i="2"/>
  <c r="AD473" i="2"/>
  <c r="AD474" i="2"/>
  <c r="AD475" i="2"/>
  <c r="AD476" i="2"/>
  <c r="AD477" i="2"/>
  <c r="AD478" i="2"/>
  <c r="AD479" i="2"/>
  <c r="AD480" i="2"/>
  <c r="AD481" i="2"/>
  <c r="AD482" i="2"/>
  <c r="AD483" i="2"/>
  <c r="AD484" i="2"/>
  <c r="AD485" i="2"/>
  <c r="AD486" i="2"/>
  <c r="AD487" i="2"/>
  <c r="AD488" i="2"/>
  <c r="AD489" i="2"/>
  <c r="AD490" i="2"/>
  <c r="AD491" i="2"/>
  <c r="AD492" i="2"/>
  <c r="AD493" i="2"/>
  <c r="AD494" i="2"/>
  <c r="AD495" i="2"/>
  <c r="AD496" i="2"/>
  <c r="AD497" i="2"/>
  <c r="AD498" i="2"/>
  <c r="AD499" i="2"/>
  <c r="AD500" i="2"/>
  <c r="AD501" i="2"/>
  <c r="AD502" i="2"/>
  <c r="AD503" i="2"/>
  <c r="AD504" i="2"/>
  <c r="AD505" i="2"/>
  <c r="AD506" i="2"/>
  <c r="AD507" i="2"/>
  <c r="AD508" i="2"/>
  <c r="AD509" i="2"/>
  <c r="AD510" i="2"/>
  <c r="AD511" i="2"/>
  <c r="AD512" i="2"/>
  <c r="AD513" i="2"/>
  <c r="AD514" i="2"/>
  <c r="AD515" i="2"/>
  <c r="AD516" i="2"/>
  <c r="AD517" i="2"/>
  <c r="AD518" i="2"/>
  <c r="AD519" i="2"/>
  <c r="AD520" i="2"/>
  <c r="AD521" i="2"/>
  <c r="AD522" i="2"/>
  <c r="AD523" i="2"/>
  <c r="AD524" i="2"/>
  <c r="AD525" i="2"/>
  <c r="AD526" i="2"/>
  <c r="AD527" i="2"/>
  <c r="AD528" i="2"/>
  <c r="AD529" i="2"/>
  <c r="AD530" i="2"/>
  <c r="AD531" i="2"/>
  <c r="AD532" i="2"/>
  <c r="AD533" i="2"/>
  <c r="AD534" i="2"/>
  <c r="AD535" i="2"/>
  <c r="AD536" i="2"/>
  <c r="AD537" i="2"/>
  <c r="AD538" i="2"/>
  <c r="AD539" i="2"/>
  <c r="AD540" i="2"/>
  <c r="AD541" i="2"/>
  <c r="AD542" i="2"/>
  <c r="AD543" i="2"/>
  <c r="AD544" i="2"/>
  <c r="AD545" i="2"/>
  <c r="AD546" i="2"/>
  <c r="AD547" i="2"/>
  <c r="AD548" i="2"/>
  <c r="AD549" i="2"/>
  <c r="AD550" i="2"/>
  <c r="AD551" i="2"/>
  <c r="AD552" i="2"/>
  <c r="AD553" i="2"/>
  <c r="AD554" i="2"/>
  <c r="AD555" i="2"/>
  <c r="AD556" i="2"/>
  <c r="AD557" i="2"/>
  <c r="AD558" i="2"/>
  <c r="AD559" i="2"/>
  <c r="AD560" i="2"/>
  <c r="AD561" i="2"/>
  <c r="AD562" i="2"/>
  <c r="AD563" i="2"/>
  <c r="AD564" i="2"/>
  <c r="AD565" i="2"/>
  <c r="AD566" i="2"/>
  <c r="AD567" i="2"/>
  <c r="AD568" i="2"/>
  <c r="AD569" i="2"/>
  <c r="AD570" i="2"/>
  <c r="AD571" i="2"/>
  <c r="AD572" i="2"/>
  <c r="AD573" i="2"/>
  <c r="AD574" i="2"/>
  <c r="AD575" i="2"/>
  <c r="AD576" i="2"/>
  <c r="AD577" i="2"/>
  <c r="AD578" i="2"/>
  <c r="AD579" i="2"/>
  <c r="AD580" i="2"/>
  <c r="AD581" i="2"/>
  <c r="AD582" i="2"/>
  <c r="AD583" i="2"/>
  <c r="AD584" i="2"/>
  <c r="AD585" i="2"/>
  <c r="AD586" i="2"/>
  <c r="AD587" i="2"/>
  <c r="AD588" i="2"/>
  <c r="AD589" i="2"/>
  <c r="AD590" i="2"/>
  <c r="AD591" i="2"/>
  <c r="AD592" i="2"/>
  <c r="AD593" i="2"/>
  <c r="AD594" i="2"/>
  <c r="AD595" i="2"/>
  <c r="AD596" i="2"/>
  <c r="AD597" i="2"/>
  <c r="AD598" i="2"/>
  <c r="AD599" i="2"/>
  <c r="AD600" i="2"/>
  <c r="AD601" i="2"/>
  <c r="AD602" i="2"/>
  <c r="AD603" i="2"/>
  <c r="AD604" i="2"/>
  <c r="AD605" i="2"/>
  <c r="AD606" i="2"/>
  <c r="AD607" i="2"/>
  <c r="AD608" i="2"/>
  <c r="AD609" i="2"/>
  <c r="AD610" i="2"/>
  <c r="AD611" i="2"/>
  <c r="AD612" i="2"/>
  <c r="AD613" i="2"/>
  <c r="AD614" i="2"/>
  <c r="AD615" i="2"/>
  <c r="AD616" i="2"/>
  <c r="AD617" i="2"/>
  <c r="AD618" i="2"/>
  <c r="AD619" i="2"/>
  <c r="AD620" i="2"/>
  <c r="AD621" i="2"/>
  <c r="AD622" i="2"/>
  <c r="AD623" i="2"/>
  <c r="AD624" i="2"/>
  <c r="AD625" i="2"/>
  <c r="AD626" i="2"/>
  <c r="AD627" i="2"/>
  <c r="AD628" i="2"/>
  <c r="AD629" i="2"/>
  <c r="AD630" i="2"/>
  <c r="AD631" i="2"/>
  <c r="AD632" i="2"/>
  <c r="AD633" i="2"/>
  <c r="AD634" i="2"/>
  <c r="AD635" i="2"/>
  <c r="AD636" i="2"/>
  <c r="AD637" i="2"/>
  <c r="AD638" i="2"/>
  <c r="AD639" i="2"/>
  <c r="AD640" i="2"/>
  <c r="AD641" i="2"/>
  <c r="AD642" i="2"/>
  <c r="AD643" i="2"/>
  <c r="AD644" i="2"/>
  <c r="AD645" i="2"/>
  <c r="AD646" i="2"/>
  <c r="AD647" i="2"/>
  <c r="AD648" i="2"/>
  <c r="AD649" i="2"/>
  <c r="AD650" i="2"/>
  <c r="AD651" i="2"/>
  <c r="AD652" i="2"/>
  <c r="AD653" i="2"/>
  <c r="AD654" i="2"/>
  <c r="AD655" i="2"/>
  <c r="AD656" i="2"/>
  <c r="AD657" i="2"/>
  <c r="AD658" i="2"/>
  <c r="AD659" i="2"/>
  <c r="AD660" i="2"/>
  <c r="AD661" i="2"/>
  <c r="AD662" i="2"/>
  <c r="AD663" i="2"/>
  <c r="AD664" i="2"/>
  <c r="AD665" i="2"/>
  <c r="AD666" i="2"/>
  <c r="AD667" i="2"/>
  <c r="AD668" i="2"/>
  <c r="AD669" i="2"/>
  <c r="AD670" i="2"/>
  <c r="AD671" i="2"/>
  <c r="AD672" i="2"/>
  <c r="AD673" i="2"/>
  <c r="AD674" i="2"/>
  <c r="AD675" i="2"/>
  <c r="AD676" i="2"/>
  <c r="AD677" i="2"/>
  <c r="AD678" i="2"/>
  <c r="AD679" i="2"/>
  <c r="AD680" i="2"/>
  <c r="AD681" i="2"/>
  <c r="AD682" i="2"/>
  <c r="AD683" i="2"/>
  <c r="AD684" i="2"/>
  <c r="AD685" i="2"/>
  <c r="AD686" i="2"/>
  <c r="AD687" i="2"/>
  <c r="AD688" i="2"/>
  <c r="AD689" i="2"/>
  <c r="AD690" i="2"/>
  <c r="AD691" i="2"/>
  <c r="AD692" i="2"/>
  <c r="AD693" i="2"/>
  <c r="AD694" i="2"/>
  <c r="AD695" i="2"/>
  <c r="AD696" i="2"/>
  <c r="AD697" i="2"/>
  <c r="AD698" i="2"/>
  <c r="AD699" i="2"/>
  <c r="AD700" i="2"/>
  <c r="AD701" i="2"/>
  <c r="AD702" i="2"/>
  <c r="AD703" i="2"/>
  <c r="AD704" i="2"/>
  <c r="AD705" i="2"/>
  <c r="AD706" i="2"/>
  <c r="AD707" i="2"/>
  <c r="AD708" i="2"/>
  <c r="AD709" i="2"/>
  <c r="AD710" i="2"/>
  <c r="AD711" i="2"/>
  <c r="AD712" i="2"/>
  <c r="AD713" i="2"/>
  <c r="AD714" i="2"/>
  <c r="AD715" i="2"/>
  <c r="AD716" i="2"/>
  <c r="AD717" i="2"/>
  <c r="AD718" i="2"/>
  <c r="AD719" i="2"/>
  <c r="AD720" i="2"/>
  <c r="AD721" i="2"/>
  <c r="AD722" i="2"/>
  <c r="AD723" i="2"/>
  <c r="AD724" i="2"/>
  <c r="AD725" i="2"/>
  <c r="AD726" i="2"/>
  <c r="AD727" i="2"/>
  <c r="AD728" i="2"/>
  <c r="AD729" i="2"/>
  <c r="AD730" i="2"/>
  <c r="AD731" i="2"/>
  <c r="AD732" i="2"/>
  <c r="AD733" i="2"/>
  <c r="AD734" i="2"/>
  <c r="AD735" i="2"/>
  <c r="AD736" i="2"/>
  <c r="AD737" i="2"/>
  <c r="AD738" i="2"/>
  <c r="AD739" i="2"/>
  <c r="AD740" i="2"/>
  <c r="AD741" i="2"/>
  <c r="AD742" i="2"/>
  <c r="AD743" i="2"/>
  <c r="AD744" i="2"/>
  <c r="AD745" i="2"/>
  <c r="AD746" i="2"/>
  <c r="AD747" i="2"/>
  <c r="AD748" i="2"/>
  <c r="AD749" i="2"/>
  <c r="AD750" i="2"/>
  <c r="AD751" i="2"/>
  <c r="AD752" i="2"/>
  <c r="AD753" i="2"/>
  <c r="AD754" i="2"/>
  <c r="AD755" i="2"/>
  <c r="AD756" i="2"/>
  <c r="AD757" i="2"/>
  <c r="AD758" i="2"/>
  <c r="AD759" i="2"/>
  <c r="AD760" i="2"/>
  <c r="AD761" i="2"/>
  <c r="AD762" i="2"/>
  <c r="AD763" i="2"/>
  <c r="AD764" i="2"/>
  <c r="AD765" i="2"/>
  <c r="AD766" i="2"/>
  <c r="AD767" i="2"/>
  <c r="AD768" i="2"/>
  <c r="AD769" i="2"/>
  <c r="AD770" i="2"/>
  <c r="AD771" i="2"/>
  <c r="AD772" i="2"/>
  <c r="AD773" i="2"/>
  <c r="AD774" i="2"/>
  <c r="AD775" i="2"/>
  <c r="AD776" i="2"/>
  <c r="AD777" i="2"/>
  <c r="AD778" i="2"/>
  <c r="AD779" i="2"/>
  <c r="AD780" i="2"/>
  <c r="AD781" i="2"/>
  <c r="AD782" i="2"/>
  <c r="AD783" i="2"/>
  <c r="AD784" i="2"/>
  <c r="AD785" i="2"/>
  <c r="AD786" i="2"/>
  <c r="AD787" i="2"/>
  <c r="AD788" i="2"/>
  <c r="AD789" i="2"/>
  <c r="AD790" i="2"/>
  <c r="AD791" i="2"/>
  <c r="AD792" i="2"/>
  <c r="AD793" i="2"/>
  <c r="AD794" i="2"/>
  <c r="AD795" i="2"/>
  <c r="AD796" i="2"/>
  <c r="AD797" i="2"/>
  <c r="AD798" i="2"/>
  <c r="AD799" i="2"/>
  <c r="AD800" i="2"/>
  <c r="AD801" i="2"/>
  <c r="AD802" i="2"/>
  <c r="AD803" i="2"/>
  <c r="AD804" i="2"/>
  <c r="AD805" i="2"/>
  <c r="AD806" i="2"/>
  <c r="AD807" i="2"/>
  <c r="AD808" i="2"/>
  <c r="AD809" i="2"/>
  <c r="AD810" i="2"/>
  <c r="AD811" i="2"/>
  <c r="AD812" i="2"/>
  <c r="AD813" i="2"/>
  <c r="AD814" i="2"/>
  <c r="AD815" i="2"/>
  <c r="AD816" i="2"/>
  <c r="AD817" i="2"/>
  <c r="AD818" i="2"/>
  <c r="AD819" i="2"/>
  <c r="AD820" i="2"/>
  <c r="AD821" i="2"/>
  <c r="AD822" i="2"/>
  <c r="AD823" i="2"/>
  <c r="AD824" i="2"/>
  <c r="AD825" i="2"/>
  <c r="AD826" i="2"/>
  <c r="AD827" i="2"/>
  <c r="AD828" i="2"/>
  <c r="AD829" i="2"/>
  <c r="AD830" i="2"/>
  <c r="AD831" i="2"/>
  <c r="AD832" i="2"/>
  <c r="AD833" i="2"/>
  <c r="AD834" i="2"/>
  <c r="AD835" i="2"/>
  <c r="AD836" i="2"/>
  <c r="AD837" i="2"/>
  <c r="AD838" i="2"/>
  <c r="AD839" i="2"/>
  <c r="AD840" i="2"/>
  <c r="AD841" i="2"/>
  <c r="AD842" i="2"/>
  <c r="AD843" i="2"/>
  <c r="AD844" i="2"/>
  <c r="AD845" i="2"/>
  <c r="AD846" i="2"/>
  <c r="AD847" i="2"/>
  <c r="AD848" i="2"/>
  <c r="AD849" i="2"/>
  <c r="AD850" i="2"/>
  <c r="AD851" i="2"/>
  <c r="AD852" i="2"/>
  <c r="AD853" i="2"/>
  <c r="AD854" i="2"/>
  <c r="AD855" i="2"/>
  <c r="AD856" i="2"/>
  <c r="AD857" i="2"/>
  <c r="AD858" i="2"/>
  <c r="AD859" i="2"/>
  <c r="AD860" i="2"/>
  <c r="AD861" i="2"/>
  <c r="AD862" i="2"/>
  <c r="AD863" i="2"/>
  <c r="AD864" i="2"/>
  <c r="AD865" i="2"/>
  <c r="AD866" i="2"/>
  <c r="AD867" i="2"/>
  <c r="AD868" i="2"/>
  <c r="AD869" i="2"/>
  <c r="AD870" i="2"/>
  <c r="AD871" i="2"/>
  <c r="AD872" i="2"/>
  <c r="AD873" i="2"/>
  <c r="AD874" i="2"/>
  <c r="AD875" i="2"/>
  <c r="AD876" i="2"/>
  <c r="AD877" i="2"/>
  <c r="AD878" i="2"/>
  <c r="AD879" i="2"/>
  <c r="AD880" i="2"/>
  <c r="AD881" i="2"/>
  <c r="AD882" i="2"/>
  <c r="AD883" i="2"/>
  <c r="AD884" i="2"/>
  <c r="AD885" i="2"/>
  <c r="AD886" i="2"/>
  <c r="AD887" i="2"/>
  <c r="AD888" i="2"/>
  <c r="AD889" i="2"/>
  <c r="AD890" i="2"/>
  <c r="AD891" i="2"/>
  <c r="AD892" i="2"/>
  <c r="AD893" i="2"/>
  <c r="AD894" i="2"/>
  <c r="AD895" i="2"/>
  <c r="AD896" i="2"/>
  <c r="AD897" i="2"/>
  <c r="AD898" i="2"/>
  <c r="AD899" i="2"/>
  <c r="AD900" i="2"/>
  <c r="AD901" i="2"/>
  <c r="AD902" i="2"/>
  <c r="AD903" i="2"/>
  <c r="AD904" i="2"/>
  <c r="AD905" i="2"/>
  <c r="AD906" i="2"/>
  <c r="AD907" i="2"/>
  <c r="AD908" i="2"/>
  <c r="AD909" i="2"/>
  <c r="AD910" i="2"/>
  <c r="AD911" i="2"/>
  <c r="AD912" i="2"/>
  <c r="AD913" i="2"/>
  <c r="AD914" i="2"/>
  <c r="AD915" i="2"/>
  <c r="AD916" i="2"/>
  <c r="AD917" i="2"/>
  <c r="AD918" i="2"/>
  <c r="AD919" i="2"/>
  <c r="AD920" i="2"/>
  <c r="AD921" i="2"/>
  <c r="AD922" i="2"/>
  <c r="AD923" i="2"/>
  <c r="AD924" i="2"/>
  <c r="AD925" i="2"/>
  <c r="AD926" i="2"/>
  <c r="AD927" i="2"/>
  <c r="AD928" i="2"/>
  <c r="AD929" i="2"/>
  <c r="AD930" i="2"/>
  <c r="AD931" i="2"/>
  <c r="AD932" i="2"/>
  <c r="AD933" i="2"/>
  <c r="AD934" i="2"/>
  <c r="AD935" i="2"/>
  <c r="AD936" i="2"/>
  <c r="AD937" i="2"/>
  <c r="AD938" i="2"/>
  <c r="AD939" i="2"/>
  <c r="AD940" i="2"/>
  <c r="AD941" i="2"/>
  <c r="AD942" i="2"/>
  <c r="AD943" i="2"/>
  <c r="AD944" i="2"/>
  <c r="AD945" i="2"/>
  <c r="AD946" i="2"/>
  <c r="AD947" i="2"/>
  <c r="AD948" i="2"/>
  <c r="AD949" i="2"/>
  <c r="AD950" i="2"/>
  <c r="AD951" i="2"/>
  <c r="AD952" i="2"/>
  <c r="AD953" i="2"/>
  <c r="AD954" i="2"/>
  <c r="AD955" i="2"/>
  <c r="AD956" i="2"/>
  <c r="AD957" i="2"/>
  <c r="AD958" i="2"/>
  <c r="AD959" i="2"/>
  <c r="AD960" i="2"/>
  <c r="AD961" i="2"/>
  <c r="AD962" i="2"/>
  <c r="AD963" i="2"/>
  <c r="AD964" i="2"/>
  <c r="AD965" i="2"/>
  <c r="AD966" i="2"/>
  <c r="AD967" i="2"/>
  <c r="AD968" i="2"/>
  <c r="AD969" i="2"/>
  <c r="AD970" i="2"/>
  <c r="AD971" i="2"/>
  <c r="AD972" i="2"/>
  <c r="AD973" i="2"/>
  <c r="AD974" i="2"/>
  <c r="AD975" i="2"/>
  <c r="AD976" i="2"/>
  <c r="AD977" i="2"/>
  <c r="AD978" i="2"/>
  <c r="AD979" i="2"/>
  <c r="AD980" i="2"/>
  <c r="AD981" i="2"/>
  <c r="AD982" i="2"/>
  <c r="AD983" i="2"/>
  <c r="AD984" i="2"/>
  <c r="AD985" i="2"/>
  <c r="AD986" i="2"/>
  <c r="AD987" i="2"/>
  <c r="AD988" i="2"/>
  <c r="AD989" i="2"/>
  <c r="AD990" i="2"/>
  <c r="AD991" i="2"/>
  <c r="AD992" i="2"/>
  <c r="AD993" i="2"/>
  <c r="AD994" i="2"/>
  <c r="AD995" i="2"/>
  <c r="AD996" i="2"/>
  <c r="AD997" i="2"/>
  <c r="AD998" i="2"/>
  <c r="AD999" i="2"/>
  <c r="AD1000" i="2"/>
  <c r="AD1001" i="2"/>
  <c r="AD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2" i="2"/>
  <c r="AH954" i="2" l="1"/>
  <c r="AH702" i="2"/>
  <c r="AH402" i="2"/>
  <c r="AH42" i="2"/>
  <c r="AH750" i="2"/>
  <c r="AH726" i="2"/>
  <c r="AH426" i="2"/>
  <c r="AH318" i="2"/>
  <c r="AH982" i="2"/>
  <c r="AH970" i="2"/>
  <c r="AH958" i="2"/>
  <c r="AH934" i="2"/>
  <c r="AH922" i="2"/>
  <c r="AH898" i="2"/>
  <c r="AH874" i="2"/>
  <c r="AH862" i="2"/>
  <c r="AH826" i="2"/>
  <c r="AH802" i="2"/>
  <c r="AH754" i="2"/>
  <c r="AH742" i="2"/>
  <c r="AH718" i="2"/>
  <c r="AH706" i="2"/>
  <c r="AH694" i="2"/>
  <c r="AH670" i="2"/>
  <c r="AH658" i="2"/>
  <c r="AH646" i="2"/>
  <c r="AH622" i="2"/>
  <c r="AH610" i="2"/>
  <c r="AH598" i="2"/>
  <c r="AH574" i="2"/>
  <c r="AH562" i="2"/>
  <c r="AH538" i="2"/>
  <c r="AH526" i="2"/>
  <c r="AH502" i="2"/>
  <c r="AH490" i="2"/>
  <c r="AH466" i="2"/>
  <c r="AH442" i="2"/>
  <c r="AH418" i="2"/>
  <c r="AH406" i="2"/>
  <c r="AH394" i="2"/>
  <c r="AH370" i="2"/>
  <c r="AH358" i="2"/>
  <c r="AH346" i="2"/>
  <c r="AH334" i="2"/>
  <c r="AH322" i="2"/>
  <c r="AH298" i="2"/>
  <c r="AH274" i="2"/>
  <c r="AH262" i="2"/>
  <c r="AH250" i="2"/>
  <c r="AH238" i="2"/>
  <c r="AH214" i="2"/>
  <c r="AH202" i="2"/>
  <c r="AH178" i="2"/>
  <c r="AH166" i="2"/>
  <c r="AH142" i="2"/>
  <c r="AH94" i="2"/>
  <c r="AH82" i="2"/>
  <c r="AH58" i="2"/>
  <c r="AH34" i="2"/>
  <c r="AH22" i="2"/>
  <c r="AH993" i="2"/>
  <c r="AH969" i="2"/>
  <c r="AH957" i="2"/>
  <c r="AH933" i="2"/>
  <c r="AH921" i="2"/>
  <c r="AH897" i="2"/>
  <c r="AH885" i="2"/>
  <c r="AH861" i="2"/>
  <c r="AH825" i="2"/>
  <c r="AH801" i="2"/>
  <c r="AH789" i="2"/>
  <c r="AH753" i="2"/>
  <c r="AH741" i="2"/>
  <c r="AH729" i="2"/>
  <c r="AH717" i="2"/>
  <c r="AH705" i="2"/>
  <c r="AH681" i="2"/>
  <c r="AH669" i="2"/>
  <c r="AH657" i="2"/>
  <c r="AH633" i="2"/>
  <c r="AH597" i="2"/>
  <c r="AH573" i="2"/>
  <c r="AH561" i="2"/>
  <c r="AH537" i="2"/>
  <c r="AH525" i="2"/>
  <c r="AH501" i="2"/>
  <c r="AH489" i="2"/>
  <c r="AH465" i="2"/>
  <c r="AH441" i="2"/>
  <c r="AH429" i="2"/>
  <c r="AH417" i="2"/>
  <c r="AH381" i="2"/>
  <c r="AH369" i="2"/>
  <c r="AH357" i="2"/>
  <c r="AH345" i="2"/>
  <c r="AH321" i="2"/>
  <c r="AH297" i="2"/>
  <c r="AH273" i="2"/>
  <c r="AH249" i="2"/>
  <c r="AH237" i="2"/>
  <c r="AH225" i="2"/>
  <c r="AH213" i="2"/>
  <c r="AH177" i="2"/>
  <c r="AH165" i="2"/>
  <c r="AH141" i="2"/>
  <c r="AH105" i="2"/>
  <c r="AH93" i="2"/>
  <c r="AH81" i="2"/>
  <c r="AH69" i="2"/>
  <c r="AH57" i="2"/>
  <c r="AH33" i="2"/>
  <c r="AH21" i="2"/>
  <c r="AH766" i="2"/>
  <c r="AH730" i="2"/>
  <c r="AH980" i="2"/>
  <c r="AH968" i="2"/>
  <c r="AH944" i="2"/>
  <c r="AH932" i="2"/>
  <c r="AH896" i="2"/>
  <c r="AH884" i="2"/>
  <c r="AH872" i="2"/>
  <c r="AH860" i="2"/>
  <c r="AH836" i="2"/>
  <c r="AH824" i="2"/>
  <c r="AH812" i="2"/>
  <c r="AH800" i="2"/>
  <c r="AH788" i="2"/>
  <c r="AH776" i="2"/>
  <c r="AH764" i="2"/>
  <c r="AH740" i="2"/>
  <c r="AH728" i="2"/>
  <c r="AH716" i="2"/>
  <c r="AH704" i="2"/>
  <c r="AH692" i="2"/>
  <c r="AH680" i="2"/>
  <c r="AH668" i="2"/>
  <c r="AH644" i="2"/>
  <c r="AH632" i="2"/>
  <c r="AH596" i="2"/>
  <c r="AH584" i="2"/>
  <c r="AH572" i="2"/>
  <c r="AH548" i="2"/>
  <c r="AH536" i="2"/>
  <c r="AH524" i="2"/>
  <c r="AH512" i="2"/>
  <c r="AH500" i="2"/>
  <c r="AH476" i="2"/>
  <c r="AH464" i="2"/>
  <c r="AH452" i="2"/>
  <c r="AH440" i="2"/>
  <c r="AH416" i="2"/>
  <c r="AH404" i="2"/>
  <c r="AH392" i="2"/>
  <c r="AH380" i="2"/>
  <c r="AH368" i="2"/>
  <c r="AH356" i="2"/>
  <c r="AH332" i="2"/>
  <c r="AH320" i="2"/>
  <c r="AH308" i="2"/>
  <c r="AH296" i="2"/>
  <c r="AH284" i="2"/>
  <c r="AH272" i="2"/>
  <c r="AH260" i="2"/>
  <c r="AH236" i="2"/>
  <c r="AH212" i="2"/>
  <c r="AH200" i="2"/>
  <c r="AH188" i="2"/>
  <c r="AH176" i="2"/>
  <c r="AH164" i="2"/>
  <c r="AH140" i="2"/>
  <c r="AH116" i="2"/>
  <c r="AH104" i="2"/>
  <c r="AH92" i="2"/>
  <c r="AH80" i="2"/>
  <c r="AH68" i="2"/>
  <c r="AH44" i="2"/>
  <c r="AH32" i="2"/>
  <c r="AH20" i="2"/>
  <c r="AH8" i="2"/>
  <c r="AH991" i="2"/>
  <c r="AH979" i="2"/>
  <c r="AH967" i="2"/>
  <c r="AH978" i="2"/>
  <c r="AH942" i="2"/>
  <c r="AH930" i="2"/>
  <c r="AH870" i="2"/>
  <c r="AH858" i="2"/>
  <c r="AH834" i="2"/>
  <c r="AH786" i="2"/>
  <c r="AH762" i="2"/>
  <c r="AH738" i="2"/>
  <c r="AH690" i="2"/>
  <c r="AH654" i="2"/>
  <c r="AH642" i="2"/>
  <c r="AH630" i="2"/>
  <c r="AH606" i="2"/>
  <c r="AH594" i="2"/>
  <c r="AH582" i="2"/>
  <c r="AH558" i="2"/>
  <c r="AH534" i="2"/>
  <c r="AH522" i="2"/>
  <c r="AH498" i="2"/>
  <c r="AH462" i="2"/>
  <c r="AH438" i="2"/>
  <c r="AH414" i="2"/>
  <c r="AH378" i="2"/>
  <c r="AH366" i="2"/>
  <c r="AH354" i="2"/>
  <c r="AH306" i="2"/>
  <c r="AH294" i="2"/>
  <c r="AH270" i="2"/>
  <c r="AH174" i="2"/>
  <c r="AH126" i="2"/>
  <c r="AH90" i="2"/>
  <c r="AH66" i="2"/>
  <c r="AH30" i="2"/>
  <c r="AH1001" i="2"/>
  <c r="AH965" i="2"/>
  <c r="AH953" i="2"/>
  <c r="AH941" i="2"/>
  <c r="AH929" i="2"/>
  <c r="AH917" i="2"/>
  <c r="AH833" i="2"/>
  <c r="AH821" i="2"/>
  <c r="AH797" i="2"/>
  <c r="AH785" i="2"/>
  <c r="AH749" i="2"/>
  <c r="AH689" i="2"/>
  <c r="AH653" i="2"/>
  <c r="AH497" i="2"/>
  <c r="AH473" i="2"/>
  <c r="AH425" i="2"/>
  <c r="AH365" i="2"/>
  <c r="AH317" i="2"/>
  <c r="AH245" i="2"/>
  <c r="AH197" i="2"/>
  <c r="AH137" i="2"/>
  <c r="AH822" i="2"/>
  <c r="AH258" i="2"/>
  <c r="AH198" i="2"/>
  <c r="AH150" i="2"/>
  <c r="AH102" i="2"/>
  <c r="AH54" i="2"/>
  <c r="AH18" i="2"/>
  <c r="AH996" i="2"/>
  <c r="AH984" i="2"/>
  <c r="AH972" i="2"/>
  <c r="AH960" i="2"/>
  <c r="AH948" i="2"/>
  <c r="AH936" i="2"/>
  <c r="AH924" i="2"/>
  <c r="AH912" i="2"/>
  <c r="AH900" i="2"/>
  <c r="AH888" i="2"/>
  <c r="AH876" i="2"/>
  <c r="AH864" i="2"/>
  <c r="AH852" i="2"/>
  <c r="AH840" i="2"/>
  <c r="AH828" i="2"/>
  <c r="AH816" i="2"/>
  <c r="AH804" i="2"/>
  <c r="AH792" i="2"/>
  <c r="AH780" i="2"/>
  <c r="AH768" i="2"/>
  <c r="AH756" i="2"/>
  <c r="AH744" i="2"/>
  <c r="AH732" i="2"/>
  <c r="AH720" i="2"/>
  <c r="AH708" i="2"/>
  <c r="AH696" i="2"/>
  <c r="AH684" i="2"/>
  <c r="AH672" i="2"/>
  <c r="AH660" i="2"/>
  <c r="AH648" i="2"/>
  <c r="AH636" i="2"/>
  <c r="AH624" i="2"/>
  <c r="AH612" i="2"/>
  <c r="AH600" i="2"/>
  <c r="AH588" i="2"/>
  <c r="AH576" i="2"/>
  <c r="AH564" i="2"/>
  <c r="AH552" i="2"/>
  <c r="AH540" i="2"/>
  <c r="AH528" i="2"/>
  <c r="AH516" i="2"/>
  <c r="AH504" i="2"/>
  <c r="AH492" i="2"/>
  <c r="AH480" i="2"/>
  <c r="AH468" i="2"/>
  <c r="AH456" i="2"/>
  <c r="AH444" i="2"/>
  <c r="AH432" i="2"/>
  <c r="AH420" i="2"/>
  <c r="AH408" i="2"/>
  <c r="AH396" i="2"/>
  <c r="AH384" i="2"/>
  <c r="AH372" i="2"/>
  <c r="AH360" i="2"/>
  <c r="AH348" i="2"/>
  <c r="AH336" i="2"/>
  <c r="AH324" i="2"/>
  <c r="AH312" i="2"/>
  <c r="AH300" i="2"/>
  <c r="AH288" i="2"/>
  <c r="AH1000" i="2"/>
  <c r="AH988" i="2"/>
  <c r="AH976" i="2"/>
  <c r="AH964" i="2"/>
  <c r="AH952" i="2"/>
  <c r="AH940" i="2"/>
  <c r="AH928" i="2"/>
  <c r="AH916" i="2"/>
  <c r="AH904" i="2"/>
  <c r="AH892" i="2"/>
  <c r="AH880" i="2"/>
  <c r="AH868" i="2"/>
  <c r="AH856" i="2"/>
  <c r="AH844" i="2"/>
  <c r="AH832" i="2"/>
  <c r="AH820" i="2"/>
  <c r="AH808" i="2"/>
  <c r="AH796" i="2"/>
  <c r="AH966" i="2"/>
  <c r="AH918" i="2"/>
  <c r="AH894" i="2"/>
  <c r="AH882" i="2"/>
  <c r="AH846" i="2"/>
  <c r="AH810" i="2"/>
  <c r="AH798" i="2"/>
  <c r="AH714" i="2"/>
  <c r="AH666" i="2"/>
  <c r="AH618" i="2"/>
  <c r="AH570" i="2"/>
  <c r="AH510" i="2"/>
  <c r="AH450" i="2"/>
  <c r="AH282" i="2"/>
  <c r="AH246" i="2"/>
  <c r="AH210" i="2"/>
  <c r="AH162" i="2"/>
  <c r="AH138" i="2"/>
  <c r="AH114" i="2"/>
  <c r="AH78" i="2"/>
  <c r="AH6" i="2"/>
  <c r="AH999" i="2"/>
  <c r="AH987" i="2"/>
  <c r="AH975" i="2"/>
  <c r="AH963" i="2"/>
  <c r="AH951" i="2"/>
  <c r="AH939" i="2"/>
  <c r="AH927" i="2"/>
  <c r="AH915" i="2"/>
  <c r="AH903" i="2"/>
  <c r="AH891" i="2"/>
  <c r="AH879" i="2"/>
  <c r="AH867" i="2"/>
  <c r="AH855" i="2"/>
  <c r="AH843" i="2"/>
  <c r="AH831" i="2"/>
  <c r="AH819" i="2"/>
  <c r="AH807" i="2"/>
  <c r="AH795" i="2"/>
  <c r="AH783" i="2"/>
  <c r="AH771" i="2"/>
  <c r="AH759" i="2"/>
  <c r="AH747" i="2"/>
  <c r="AH735" i="2"/>
  <c r="AH723" i="2"/>
  <c r="AH711" i="2"/>
  <c r="AH699" i="2"/>
  <c r="AH687" i="2"/>
  <c r="AH675" i="2"/>
  <c r="AH663" i="2"/>
  <c r="AH651" i="2"/>
  <c r="AH639" i="2"/>
  <c r="AH627" i="2"/>
  <c r="AH615" i="2"/>
  <c r="AH603" i="2"/>
  <c r="AH591" i="2"/>
  <c r="AH579" i="2"/>
  <c r="AH567" i="2"/>
  <c r="AH555" i="2"/>
  <c r="AH543" i="2"/>
  <c r="AH531" i="2"/>
  <c r="AH519" i="2"/>
  <c r="AH507" i="2"/>
  <c r="AH495" i="2"/>
  <c r="AH483" i="2"/>
  <c r="AH471" i="2"/>
  <c r="AH459" i="2"/>
  <c r="AH447" i="2"/>
  <c r="AH435" i="2"/>
  <c r="AH423" i="2"/>
  <c r="AH411" i="2"/>
  <c r="AH961" i="2"/>
  <c r="AH949" i="2"/>
  <c r="AH937" i="2"/>
  <c r="AH925" i="2"/>
  <c r="AH913" i="2"/>
  <c r="AH901" i="2"/>
  <c r="AH877" i="2"/>
  <c r="AH865" i="2"/>
  <c r="AH853" i="2"/>
  <c r="AH841" i="2"/>
  <c r="AH829" i="2"/>
  <c r="AH817" i="2"/>
  <c r="AH805" i="2"/>
  <c r="AH793" i="2"/>
  <c r="AH781" i="2"/>
  <c r="AH769" i="2"/>
  <c r="AH745" i="2"/>
  <c r="AH733" i="2"/>
  <c r="AH721" i="2"/>
  <c r="AH709" i="2"/>
  <c r="AH697" i="2"/>
  <c r="AH685" i="2"/>
  <c r="AH673" i="2"/>
  <c r="AH649" i="2"/>
  <c r="AH637" i="2"/>
  <c r="AH613" i="2"/>
  <c r="AH601" i="2"/>
  <c r="AH589" i="2"/>
  <c r="AH577" i="2"/>
  <c r="AH565" i="2"/>
  <c r="AH553" i="2"/>
  <c r="AH541" i="2"/>
  <c r="AH517" i="2"/>
  <c r="AH505" i="2"/>
  <c r="AH493" i="2"/>
  <c r="AH481" i="2"/>
  <c r="AH469" i="2"/>
  <c r="AH457" i="2"/>
  <c r="AH445" i="2"/>
  <c r="AH433" i="2"/>
  <c r="AH421" i="2"/>
  <c r="AH409" i="2"/>
  <c r="AH397" i="2"/>
  <c r="AH385" i="2"/>
  <c r="AH373" i="2"/>
  <c r="AH361" i="2"/>
  <c r="AH349" i="2"/>
  <c r="AH337" i="2"/>
  <c r="AH325" i="2"/>
  <c r="AH313" i="2"/>
  <c r="AH301" i="2"/>
  <c r="AH289" i="2"/>
  <c r="AH277" i="2"/>
  <c r="AH253" i="2"/>
  <c r="AH241" i="2"/>
  <c r="AH229" i="2"/>
  <c r="AH217" i="2"/>
  <c r="AH205" i="2"/>
  <c r="AH193" i="2"/>
  <c r="AH181" i="2"/>
  <c r="AH169" i="2"/>
  <c r="AH157" i="2"/>
  <c r="AH145" i="2"/>
  <c r="AH133" i="2"/>
  <c r="AH121" i="2"/>
  <c r="AH97" i="2"/>
  <c r="AH85" i="2"/>
  <c r="AH73" i="2"/>
  <c r="AH49" i="2"/>
  <c r="AH37" i="2"/>
  <c r="AH25" i="2"/>
  <c r="AH13" i="2"/>
  <c r="AH763" i="2"/>
  <c r="AH751" i="2"/>
  <c r="AH679" i="2"/>
  <c r="AH667" i="2"/>
  <c r="AH631" i="2"/>
  <c r="AH619" i="2"/>
  <c r="AH607" i="2"/>
  <c r="AH595" i="2"/>
  <c r="AH571" i="2"/>
  <c r="AH535" i="2"/>
  <c r="AH499" i="2"/>
  <c r="AH463" i="2"/>
  <c r="AH439" i="2"/>
  <c r="AH415" i="2"/>
  <c r="AH391" i="2"/>
  <c r="AH367" i="2"/>
  <c r="AH355" i="2"/>
  <c r="AH331" i="2"/>
  <c r="AH319" i="2"/>
  <c r="AH307" i="2"/>
  <c r="AH295" i="2"/>
  <c r="AH271" i="2"/>
  <c r="AH259" i="2"/>
  <c r="AH247" i="2"/>
  <c r="AH211" i="2"/>
  <c r="AH175" i="2"/>
  <c r="AH163" i="2"/>
  <c r="AH139" i="2"/>
  <c r="AH115" i="2"/>
  <c r="AH103" i="2"/>
  <c r="AH91" i="2"/>
  <c r="AH67" i="2"/>
  <c r="AH55" i="2"/>
  <c r="AH43" i="2"/>
  <c r="AH31" i="2"/>
  <c r="AH19" i="2"/>
  <c r="AH7" i="2"/>
  <c r="AH893" i="2"/>
  <c r="AH881" i="2"/>
  <c r="AH857" i="2"/>
  <c r="AH809" i="2"/>
  <c r="AH761" i="2"/>
  <c r="AH737" i="2"/>
  <c r="AH713" i="2"/>
  <c r="AH665" i="2"/>
  <c r="AH629" i="2"/>
  <c r="AH593" i="2"/>
  <c r="AH557" i="2"/>
  <c r="AH521" i="2"/>
  <c r="AH509" i="2"/>
  <c r="AH461" i="2"/>
  <c r="AH449" i="2"/>
  <c r="AH401" i="2"/>
  <c r="AH377" i="2"/>
  <c r="AH353" i="2"/>
  <c r="AH305" i="2"/>
  <c r="AH293" i="2"/>
  <c r="AH269" i="2"/>
  <c r="AH257" i="2"/>
  <c r="AH233" i="2"/>
  <c r="AH209" i="2"/>
  <c r="AH173" i="2"/>
  <c r="AH161" i="2"/>
  <c r="AH125" i="2"/>
  <c r="AH113" i="2"/>
  <c r="AH89" i="2"/>
  <c r="AH53" i="2"/>
  <c r="AH29" i="2"/>
  <c r="AH17" i="2"/>
  <c r="AH5" i="2"/>
  <c r="AH784" i="2"/>
  <c r="AH772" i="2"/>
  <c r="AH760" i="2"/>
  <c r="AH748" i="2"/>
  <c r="AH736" i="2"/>
  <c r="AH724" i="2"/>
  <c r="AH712" i="2"/>
  <c r="AH700" i="2"/>
  <c r="AH688" i="2"/>
  <c r="AH676" i="2"/>
  <c r="AH664" i="2"/>
  <c r="AH652" i="2"/>
  <c r="AH640" i="2"/>
  <c r="AH628" i="2"/>
  <c r="AH616" i="2"/>
  <c r="AH604" i="2"/>
  <c r="AH592" i="2"/>
  <c r="AH580" i="2"/>
  <c r="AH568" i="2"/>
  <c r="AH556" i="2"/>
  <c r="AH544" i="2"/>
  <c r="AH532" i="2"/>
  <c r="AH520" i="2"/>
  <c r="AH508" i="2"/>
  <c r="AH496" i="2"/>
  <c r="AH484" i="2"/>
  <c r="AH472" i="2"/>
  <c r="AH460" i="2"/>
  <c r="AH448" i="2"/>
  <c r="AH436" i="2"/>
  <c r="AH424" i="2"/>
  <c r="AH412" i="2"/>
  <c r="AH400" i="2"/>
  <c r="AH388" i="2"/>
  <c r="AH376" i="2"/>
  <c r="AH364" i="2"/>
  <c r="AH352" i="2"/>
  <c r="AH340" i="2"/>
  <c r="AH328" i="2"/>
  <c r="AH316" i="2"/>
  <c r="AH304" i="2"/>
  <c r="AH292" i="2"/>
  <c r="AH280" i="2"/>
  <c r="AH268" i="2"/>
  <c r="AH256" i="2"/>
  <c r="AH244" i="2"/>
  <c r="AH232" i="2"/>
  <c r="AH220" i="2"/>
  <c r="AH208" i="2"/>
  <c r="AH196" i="2"/>
  <c r="AH184" i="2"/>
  <c r="AH172" i="2"/>
  <c r="AH160" i="2"/>
  <c r="AH148" i="2"/>
  <c r="AH136" i="2"/>
  <c r="AH124" i="2"/>
  <c r="AH112" i="2"/>
  <c r="AH100" i="2"/>
  <c r="AH88" i="2"/>
  <c r="AH76" i="2"/>
  <c r="AH64" i="2"/>
  <c r="AH52" i="2"/>
  <c r="AH40" i="2"/>
  <c r="AH28" i="2"/>
  <c r="AH16" i="2"/>
  <c r="AH4" i="2"/>
  <c r="AH399" i="2"/>
  <c r="AH387" i="2"/>
  <c r="AH375" i="2"/>
  <c r="AH363" i="2"/>
  <c r="AH351" i="2"/>
  <c r="AH339" i="2"/>
  <c r="AH327" i="2"/>
  <c r="AH315" i="2"/>
  <c r="AH303" i="2"/>
  <c r="AH291" i="2"/>
  <c r="AH279" i="2"/>
  <c r="AH267" i="2"/>
  <c r="AH255" i="2"/>
  <c r="AH243" i="2"/>
  <c r="AH231" i="2"/>
  <c r="AH219" i="2"/>
  <c r="AH207" i="2"/>
  <c r="AH195" i="2"/>
  <c r="AH183" i="2"/>
  <c r="AH171" i="2"/>
  <c r="AH159" i="2"/>
  <c r="AH147" i="2"/>
  <c r="AH135" i="2"/>
  <c r="AH123" i="2"/>
  <c r="AH111" i="2"/>
  <c r="AH99" i="2"/>
  <c r="AH87" i="2"/>
  <c r="AH75" i="2"/>
  <c r="AH63" i="2"/>
  <c r="AH51" i="2"/>
  <c r="AH39" i="2"/>
  <c r="AH27" i="2"/>
  <c r="AH15" i="2"/>
  <c r="AH3" i="2"/>
  <c r="AH994" i="2"/>
  <c r="AH886" i="2"/>
  <c r="AH838" i="2"/>
  <c r="AH790" i="2"/>
  <c r="AH682" i="2"/>
  <c r="AH634" i="2"/>
  <c r="AH586" i="2"/>
  <c r="AH478" i="2"/>
  <c r="AH430" i="2"/>
  <c r="AH382" i="2"/>
  <c r="AH226" i="2"/>
  <c r="AH106" i="2"/>
  <c r="AH70" i="2"/>
  <c r="AH12" i="2"/>
  <c r="AH11" i="2"/>
  <c r="AH190" i="2"/>
  <c r="AH118" i="2"/>
  <c r="AH46" i="2"/>
  <c r="AH10" i="2"/>
  <c r="AH981" i="2"/>
  <c r="AH909" i="2"/>
  <c r="AH837" i="2"/>
  <c r="AH765" i="2"/>
  <c r="AH693" i="2"/>
  <c r="AH621" i="2"/>
  <c r="AH549" i="2"/>
  <c r="AH477" i="2"/>
  <c r="AH405" i="2"/>
  <c r="AH333" i="2"/>
  <c r="AH261" i="2"/>
  <c r="AH189" i="2"/>
  <c r="AH117" i="2"/>
  <c r="AH45" i="2"/>
  <c r="AH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E583FF-5C5D-4479-B9E6-E74415BADB5D}" keepAlive="1" name="Query - Ecommerce_Consumer_Behavior_Analysis_Data" description="Connection to the 'Ecommerce_Consumer_Behavior_Analysis_Data' query in the workbook." type="5" refreshedVersion="8" background="1" saveData="1">
    <dbPr connection="Provider=Microsoft.Mashup.OleDb.1;Data Source=$Workbook$;Location=Ecommerce_Consumer_Behavior_Analysis_Data;Extended Properties=&quot;&quot;" command="SELECT * FROM [Ecommerce_Consumer_Behavior_Analysis_Data]"/>
  </connection>
</connections>
</file>

<file path=xl/sharedStrings.xml><?xml version="1.0" encoding="utf-8"?>
<sst xmlns="http://schemas.openxmlformats.org/spreadsheetml/2006/main" count="16091" uniqueCount="2087">
  <si>
    <t>Customer_ID</t>
  </si>
  <si>
    <t>Age</t>
  </si>
  <si>
    <t>Gender</t>
  </si>
  <si>
    <t>Income_Level</t>
  </si>
  <si>
    <t>Marital_Status</t>
  </si>
  <si>
    <t>Education_Level</t>
  </si>
  <si>
    <t>Occupation</t>
  </si>
  <si>
    <t>Location</t>
  </si>
  <si>
    <t>Purchase_Category</t>
  </si>
  <si>
    <t>Purchase_Amount</t>
  </si>
  <si>
    <t>Frequency_of_Purchase</t>
  </si>
  <si>
    <t>Purchase_Channel</t>
  </si>
  <si>
    <t>Brand_Loyalty</t>
  </si>
  <si>
    <t>Product_Rating</t>
  </si>
  <si>
    <t>Time_Spent_on_Product_Research(hours)</t>
  </si>
  <si>
    <t>Social_Media_Influence</t>
  </si>
  <si>
    <t>Discount_Sensitivity</t>
  </si>
  <si>
    <t>Return_Rate</t>
  </si>
  <si>
    <t>Customer_Satisfaction</t>
  </si>
  <si>
    <t>Engagement_with_Ads</t>
  </si>
  <si>
    <t>Device_Used_for_Shopping</t>
  </si>
  <si>
    <t>Payment_Method</t>
  </si>
  <si>
    <t>Time_of_Purchase</t>
  </si>
  <si>
    <t>Discount_Used</t>
  </si>
  <si>
    <t>Customer_Loyalty_Program_Member</t>
  </si>
  <si>
    <t>Purchase_Intent</t>
  </si>
  <si>
    <t>Shipping_Preference</t>
  </si>
  <si>
    <t>Time_to_Decision</t>
  </si>
  <si>
    <t>37-611-6911</t>
  </si>
  <si>
    <t>Female</t>
  </si>
  <si>
    <t>Middle</t>
  </si>
  <si>
    <t>Married</t>
  </si>
  <si>
    <t>Bachelor's</t>
  </si>
  <si>
    <t>Évry</t>
  </si>
  <si>
    <t>Gardening &amp; Outdoors</t>
  </si>
  <si>
    <t>Mixed</t>
  </si>
  <si>
    <t>None</t>
  </si>
  <si>
    <t>Somewhat Sensitive</t>
  </si>
  <si>
    <t>Tablet</t>
  </si>
  <si>
    <t>Credit Card</t>
  </si>
  <si>
    <t>Need-based</t>
  </si>
  <si>
    <t>No Preference</t>
  </si>
  <si>
    <t>29-392-9296</t>
  </si>
  <si>
    <t>Male</t>
  </si>
  <si>
    <t>High</t>
  </si>
  <si>
    <t>High School</t>
  </si>
  <si>
    <t>Huocheng</t>
  </si>
  <si>
    <t>Food &amp; Beverages</t>
  </si>
  <si>
    <t>In-Store</t>
  </si>
  <si>
    <t>Medium</t>
  </si>
  <si>
    <t>Not Sensitive</t>
  </si>
  <si>
    <t>PayPal</t>
  </si>
  <si>
    <t>Wants-based</t>
  </si>
  <si>
    <t>Standard</t>
  </si>
  <si>
    <t>84-649-5117</t>
  </si>
  <si>
    <t>Single</t>
  </si>
  <si>
    <t>Master's</t>
  </si>
  <si>
    <t>Huzhen</t>
  </si>
  <si>
    <t>Office Supplies</t>
  </si>
  <si>
    <t>Low</t>
  </si>
  <si>
    <t>Smartphone</t>
  </si>
  <si>
    <t>Debit Card</t>
  </si>
  <si>
    <t>Impulsive</t>
  </si>
  <si>
    <t>48-980-6078</t>
  </si>
  <si>
    <t>Wiwilí</t>
  </si>
  <si>
    <t>Home Appliances</t>
  </si>
  <si>
    <t>Other</t>
  </si>
  <si>
    <t>Express</t>
  </si>
  <si>
    <t>91-170-9072</t>
  </si>
  <si>
    <t>Widowed</t>
  </si>
  <si>
    <t>Nara</t>
  </si>
  <si>
    <t>Furniture</t>
  </si>
  <si>
    <t>82-561-4233</t>
  </si>
  <si>
    <t>Boro Utara</t>
  </si>
  <si>
    <t>Planned</t>
  </si>
  <si>
    <t>90-144-9193</t>
  </si>
  <si>
    <t>Divorced</t>
  </si>
  <si>
    <t>Liren</t>
  </si>
  <si>
    <t>Online</t>
  </si>
  <si>
    <t>Desktop</t>
  </si>
  <si>
    <t>88-661-4689</t>
  </si>
  <si>
    <t>Taocheng</t>
  </si>
  <si>
    <t>Books</t>
  </si>
  <si>
    <t>37-065-3182</t>
  </si>
  <si>
    <t>Gråbo</t>
  </si>
  <si>
    <t>Very Sensitive</t>
  </si>
  <si>
    <t>Cash</t>
  </si>
  <si>
    <t>84-894-9222</t>
  </si>
  <si>
    <t>Bigender</t>
  </si>
  <si>
    <t>Pryamitsyno</t>
  </si>
  <si>
    <t>Sports &amp; Outdoors</t>
  </si>
  <si>
    <t>44-674-4037</t>
  </si>
  <si>
    <t>Punta Gorda</t>
  </si>
  <si>
    <t>Mobile Accessories</t>
  </si>
  <si>
    <t>78-116-8349</t>
  </si>
  <si>
    <t>Győr</t>
  </si>
  <si>
    <t>19-933-8095</t>
  </si>
  <si>
    <t>Gaosheng</t>
  </si>
  <si>
    <t>Luxury Goods</t>
  </si>
  <si>
    <t>80-684-5072</t>
  </si>
  <si>
    <t>Rokytne</t>
  </si>
  <si>
    <t>Animal Feed</t>
  </si>
  <si>
    <t>23-302-7502</t>
  </si>
  <si>
    <t>Alameda</t>
  </si>
  <si>
    <t>Health Care</t>
  </si>
  <si>
    <t>90-069-8934</t>
  </si>
  <si>
    <t>Dhankutā</t>
  </si>
  <si>
    <t>Hotels</t>
  </si>
  <si>
    <t>45-073-7243</t>
  </si>
  <si>
    <t>Jindong</t>
  </si>
  <si>
    <t>89-883-2101</t>
  </si>
  <si>
    <t>Ngeru</t>
  </si>
  <si>
    <t>00-477-9449</t>
  </si>
  <si>
    <t>White Rock</t>
  </si>
  <si>
    <t>67-159-7366</t>
  </si>
  <si>
    <t>Monastyrshchina</t>
  </si>
  <si>
    <t>Electronics</t>
  </si>
  <si>
    <t>85-691-4293</t>
  </si>
  <si>
    <t>Pangkalanbunut</t>
  </si>
  <si>
    <t>Software &amp; Apps</t>
  </si>
  <si>
    <t>56-085-0464</t>
  </si>
  <si>
    <t>Lederaba</t>
  </si>
  <si>
    <t>Baby Products</t>
  </si>
  <si>
    <t>33-264-2822</t>
  </si>
  <si>
    <t>Lugo</t>
  </si>
  <si>
    <t>Toys &amp; Games</t>
  </si>
  <si>
    <t>95-478-2650</t>
  </si>
  <si>
    <t>São Roque</t>
  </si>
  <si>
    <t>04-349-6759</t>
  </si>
  <si>
    <t>Banī Khaddāsh</t>
  </si>
  <si>
    <t>21-755-8745</t>
  </si>
  <si>
    <t>Montpellier</t>
  </si>
  <si>
    <t>29-625-7057</t>
  </si>
  <si>
    <t>Nesovice</t>
  </si>
  <si>
    <t>Arts &amp; Crafts</t>
  </si>
  <si>
    <t>58-623-8404</t>
  </si>
  <si>
    <t>Pasirhuni</t>
  </si>
  <si>
    <t>56-506-4709</t>
  </si>
  <si>
    <t>Glendale</t>
  </si>
  <si>
    <t>25-839-8670</t>
  </si>
  <si>
    <t>Tála</t>
  </si>
  <si>
    <t>Health Supplements</t>
  </si>
  <si>
    <t>89-194-0596</t>
  </si>
  <si>
    <t>Marseille</t>
  </si>
  <si>
    <t>55-163-1389</t>
  </si>
  <si>
    <t>Nasielsk</t>
  </si>
  <si>
    <t>28-225-4286</t>
  </si>
  <si>
    <t>Genderfluid</t>
  </si>
  <si>
    <t>Paris 06</t>
  </si>
  <si>
    <t>14-305-8712</t>
  </si>
  <si>
    <t>Bronnitsy</t>
  </si>
  <si>
    <t>85-738-6864</t>
  </si>
  <si>
    <t>Inayauan</t>
  </si>
  <si>
    <t>17-198-5155</t>
  </si>
  <si>
    <t>Qianjin</t>
  </si>
  <si>
    <t>15-354-9904</t>
  </si>
  <si>
    <t>Bagahanlad</t>
  </si>
  <si>
    <t>Groceries</t>
  </si>
  <si>
    <t>35-198-9248</t>
  </si>
  <si>
    <t>Rzewnie</t>
  </si>
  <si>
    <t>03-950-6074</t>
  </si>
  <si>
    <t>Strabychovo</t>
  </si>
  <si>
    <t>19-999-0134</t>
  </si>
  <si>
    <t>Hongqi</t>
  </si>
  <si>
    <t>57-989-1487</t>
  </si>
  <si>
    <t>Oeoh</t>
  </si>
  <si>
    <t>07-816-2673</t>
  </si>
  <si>
    <t>Topol’noye</t>
  </si>
  <si>
    <t>70-761-3550</t>
  </si>
  <si>
    <t>Kovářov</t>
  </si>
  <si>
    <t>38-242-3251</t>
  </si>
  <si>
    <t>Majdal Banī Fāḑil</t>
  </si>
  <si>
    <t>95-525-0842</t>
  </si>
  <si>
    <t>Delta del Tigre</t>
  </si>
  <si>
    <t>37-101-4922</t>
  </si>
  <si>
    <t>Santa Cruz La Laguna</t>
  </si>
  <si>
    <t>37-128-5425</t>
  </si>
  <si>
    <t>Manchester</t>
  </si>
  <si>
    <t>27-439-9545</t>
  </si>
  <si>
    <t>Norrköping</t>
  </si>
  <si>
    <t>37-126-7954</t>
  </si>
  <si>
    <t>Sośno</t>
  </si>
  <si>
    <t>Clothing</t>
  </si>
  <si>
    <t>82-990-0504</t>
  </si>
  <si>
    <t>Pélla</t>
  </si>
  <si>
    <t>21-734-0212</t>
  </si>
  <si>
    <t>Namur</t>
  </si>
  <si>
    <t>Beauty &amp; Personal Care</t>
  </si>
  <si>
    <t>76-148-9413</t>
  </si>
  <si>
    <t>Non-binary</t>
  </si>
  <si>
    <t>Benevides</t>
  </si>
  <si>
    <t>53-639-3774</t>
  </si>
  <si>
    <t>Qinghaihu</t>
  </si>
  <si>
    <t>20-817-9584</t>
  </si>
  <si>
    <t>Alfeizerão</t>
  </si>
  <si>
    <t>18-655-3670</t>
  </si>
  <si>
    <t>Prostřední Bečva</t>
  </si>
  <si>
    <t>72-431-5021</t>
  </si>
  <si>
    <t>Oeiras</t>
  </si>
  <si>
    <t>07-479-3919</t>
  </si>
  <si>
    <t>Kýthnos</t>
  </si>
  <si>
    <t>17-032-6274</t>
  </si>
  <si>
    <t>Rizal</t>
  </si>
  <si>
    <t>64-166-9097</t>
  </si>
  <si>
    <t>Fullerton</t>
  </si>
  <si>
    <t>39-499-3854</t>
  </si>
  <si>
    <t>Huaidao</t>
  </si>
  <si>
    <t>39-636-5871</t>
  </si>
  <si>
    <t>Bilice</t>
  </si>
  <si>
    <t>71-667-2334</t>
  </si>
  <si>
    <t>Polygender</t>
  </si>
  <si>
    <t>Isla Verde</t>
  </si>
  <si>
    <t>35-192-9050</t>
  </si>
  <si>
    <t>Hunkuyi</t>
  </si>
  <si>
    <t>91-440-0011</t>
  </si>
  <si>
    <t>Shiree</t>
  </si>
  <si>
    <t>20-830-4758</t>
  </si>
  <si>
    <t>Strezhevoy</t>
  </si>
  <si>
    <t>84-337-1016</t>
  </si>
  <si>
    <t>Longxing</t>
  </si>
  <si>
    <t>09-346-4992</t>
  </si>
  <si>
    <t>Jesús Menéndez</t>
  </si>
  <si>
    <t>75-083-3608</t>
  </si>
  <si>
    <t>Hongguang</t>
  </si>
  <si>
    <t>29-779-7209</t>
  </si>
  <si>
    <t>Pilaya</t>
  </si>
  <si>
    <t>12-409-5166</t>
  </si>
  <si>
    <t>Camp Ithier</t>
  </si>
  <si>
    <t>07-024-4995</t>
  </si>
  <si>
    <t>Holboo</t>
  </si>
  <si>
    <t>74-478-5950</t>
  </si>
  <si>
    <t>Luxi</t>
  </si>
  <si>
    <t>31-395-1286</t>
  </si>
  <si>
    <t>Ostashkov</t>
  </si>
  <si>
    <t>60-838-4334</t>
  </si>
  <si>
    <t>Hongshanzui</t>
  </si>
  <si>
    <t>71-197-8227</t>
  </si>
  <si>
    <t>Tocoa</t>
  </si>
  <si>
    <t>15-530-3861</t>
  </si>
  <si>
    <t>Bayan Tuohai</t>
  </si>
  <si>
    <t>30-567-4471</t>
  </si>
  <si>
    <t>Parumasan</t>
  </si>
  <si>
    <t>04-465-1819</t>
  </si>
  <si>
    <t>Karpogory</t>
  </si>
  <si>
    <t>Jewelry &amp; Accessories</t>
  </si>
  <si>
    <t>69-692-0614</t>
  </si>
  <si>
    <t>Shāhzādpur</t>
  </si>
  <si>
    <t>12-839-8066</t>
  </si>
  <si>
    <t>Muaratiga</t>
  </si>
  <si>
    <t>05-465-8765</t>
  </si>
  <si>
    <t>Gjegjan</t>
  </si>
  <si>
    <t>81-580-3810</t>
  </si>
  <si>
    <t>Créteil</t>
  </si>
  <si>
    <t>74-353-6312</t>
  </si>
  <si>
    <t>Pameungpeuk</t>
  </si>
  <si>
    <t>78-824-1887</t>
  </si>
  <si>
    <t>Junshan</t>
  </si>
  <si>
    <t>31-218-0024</t>
  </si>
  <si>
    <t>Lewotola</t>
  </si>
  <si>
    <t>15-711-4107</t>
  </si>
  <si>
    <t>Laocheng</t>
  </si>
  <si>
    <t>76-672-1193</t>
  </si>
  <si>
    <t>Guacarí</t>
  </si>
  <si>
    <t>46-503-5589</t>
  </si>
  <si>
    <t>Sancang</t>
  </si>
  <si>
    <t>87-499-6916</t>
  </si>
  <si>
    <t>Ndewel</t>
  </si>
  <si>
    <t>30-520-8656</t>
  </si>
  <si>
    <t>San Patricio</t>
  </si>
  <si>
    <t>36-323-3504</t>
  </si>
  <si>
    <t>Fengtai</t>
  </si>
  <si>
    <t>93-810-4051</t>
  </si>
  <si>
    <t>Agender</t>
  </si>
  <si>
    <t>Ḑawrān ad Daydah</t>
  </si>
  <si>
    <t>66-515-3648</t>
  </si>
  <si>
    <t>Magdalena</t>
  </si>
  <si>
    <t>09-216-1957</t>
  </si>
  <si>
    <t>Leśnica</t>
  </si>
  <si>
    <t>23-253-2565</t>
  </si>
  <si>
    <t>Hinlayagan Ilaud</t>
  </si>
  <si>
    <t>74-509-4985</t>
  </si>
  <si>
    <t>Forshaga</t>
  </si>
  <si>
    <t>05-857-1572</t>
  </si>
  <si>
    <t>Rakszawa</t>
  </si>
  <si>
    <t>26-521-8328</t>
  </si>
  <si>
    <t>Fengjiang</t>
  </si>
  <si>
    <t>31-147-6197</t>
  </si>
  <si>
    <t>Jiangcun</t>
  </si>
  <si>
    <t>90-093-0469</t>
  </si>
  <si>
    <t>Ōkuchi</t>
  </si>
  <si>
    <t>38-935-1865</t>
  </si>
  <si>
    <t>Novoukrainskiy</t>
  </si>
  <si>
    <t>75-953-8663</t>
  </si>
  <si>
    <t>Acobambilla</t>
  </si>
  <si>
    <t>38-478-2681</t>
  </si>
  <si>
    <t>Kyonju</t>
  </si>
  <si>
    <t>70-895-5298</t>
  </si>
  <si>
    <t>Pomar</t>
  </si>
  <si>
    <t>02-653-5884</t>
  </si>
  <si>
    <t>Zalţan</t>
  </si>
  <si>
    <t>11-719-8800</t>
  </si>
  <si>
    <t>Trélazé</t>
  </si>
  <si>
    <t>59-355-5251</t>
  </si>
  <si>
    <t>Messina</t>
  </si>
  <si>
    <t>82-572-9091</t>
  </si>
  <si>
    <t>Mrągowo</t>
  </si>
  <si>
    <t>86-044-1071</t>
  </si>
  <si>
    <t>Ngawi</t>
  </si>
  <si>
    <t>08-733-0300</t>
  </si>
  <si>
    <t>Oslo</t>
  </si>
  <si>
    <t>70-108-1493</t>
  </si>
  <si>
    <t>Dobrica</t>
  </si>
  <si>
    <t>46-230-8307</t>
  </si>
  <si>
    <t>La Roche-sur-Yon</t>
  </si>
  <si>
    <t>74-431-0242</t>
  </si>
  <si>
    <t>Point Pedro</t>
  </si>
  <si>
    <t>78-272-6417</t>
  </si>
  <si>
    <t>13-792-4356</t>
  </si>
  <si>
    <t>Tianbao</t>
  </si>
  <si>
    <t>04-563-9091</t>
  </si>
  <si>
    <t>Puqian</t>
  </si>
  <si>
    <t>79-592-5396</t>
  </si>
  <si>
    <t>Binalbagan</t>
  </si>
  <si>
    <t>39-952-4459</t>
  </si>
  <si>
    <t>Tessalit</t>
  </si>
  <si>
    <t>67-935-7964</t>
  </si>
  <si>
    <t>Nikolayevsk</t>
  </si>
  <si>
    <t>26-828-2720</t>
  </si>
  <si>
    <t>Dashuipo</t>
  </si>
  <si>
    <t>57-410-7415</t>
  </si>
  <si>
    <t>Týn nad Vltavou</t>
  </si>
  <si>
    <t>62-989-8214</t>
  </si>
  <si>
    <t>Kaum Kaler</t>
  </si>
  <si>
    <t>73-827-2774</t>
  </si>
  <si>
    <t>Gandapura</t>
  </si>
  <si>
    <t>19-643-1879</t>
  </si>
  <si>
    <t>Kawangkoan</t>
  </si>
  <si>
    <t>57-345-3921</t>
  </si>
  <si>
    <t>Mondorf-les-Bains</t>
  </si>
  <si>
    <t>98-817-6731</t>
  </si>
  <si>
    <t>Manwakh</t>
  </si>
  <si>
    <t>31-788-0864</t>
  </si>
  <si>
    <t>Karlstad</t>
  </si>
  <si>
    <t>27-806-4972</t>
  </si>
  <si>
    <t>Obong</t>
  </si>
  <si>
    <t>48-343-1220</t>
  </si>
  <si>
    <t>Kolsko</t>
  </si>
  <si>
    <t>15-640-6493</t>
  </si>
  <si>
    <t>Dālbandīn</t>
  </si>
  <si>
    <t>64-846-7450</t>
  </si>
  <si>
    <t>Genderqueer</t>
  </si>
  <si>
    <t>Shazi</t>
  </si>
  <si>
    <t>58-788-8938</t>
  </si>
  <si>
    <t>Hachiōji</t>
  </si>
  <si>
    <t>52-240-3825</t>
  </si>
  <si>
    <t>Jolo</t>
  </si>
  <si>
    <t>60-618-2561</t>
  </si>
  <si>
    <t>Pedra Azul</t>
  </si>
  <si>
    <t>94-969-6819</t>
  </si>
  <si>
    <t>Gustavsberg</t>
  </si>
  <si>
    <t>76-982-8107</t>
  </si>
  <si>
    <t>La Mohammedia</t>
  </si>
  <si>
    <t>52-779-8972</t>
  </si>
  <si>
    <t>Florida</t>
  </si>
  <si>
    <t>40-520-3271</t>
  </si>
  <si>
    <t>Zhongcheng</t>
  </si>
  <si>
    <t>79-884-5600</t>
  </si>
  <si>
    <t>Goiatuba</t>
  </si>
  <si>
    <t>80-607-9947</t>
  </si>
  <si>
    <t>Krajan Kidul Rojopolo</t>
  </si>
  <si>
    <t>87-290-8263</t>
  </si>
  <si>
    <t>Metchosin</t>
  </si>
  <si>
    <t>99-316-9993</t>
  </si>
  <si>
    <t>Staritsa</t>
  </si>
  <si>
    <t>54-164-2243</t>
  </si>
  <si>
    <t>Benito Juarez</t>
  </si>
  <si>
    <t>14-784-5606</t>
  </si>
  <si>
    <t>Maní</t>
  </si>
  <si>
    <t>47-992-7446</t>
  </si>
  <si>
    <t>Vitali</t>
  </si>
  <si>
    <t>37-513-5073</t>
  </si>
  <si>
    <t>Mizque</t>
  </si>
  <si>
    <t>93-473-7248</t>
  </si>
  <si>
    <t>Zgornje Pirniče</t>
  </si>
  <si>
    <t>72-830-1211</t>
  </si>
  <si>
    <t>Cipolletti</t>
  </si>
  <si>
    <t>87-934-6762</t>
  </si>
  <si>
    <t>Sollefteå</t>
  </si>
  <si>
    <t>71-975-9564</t>
  </si>
  <si>
    <t>Klonowa</t>
  </si>
  <si>
    <t>40-232-5631</t>
  </si>
  <si>
    <t>Suvorov</t>
  </si>
  <si>
    <t>22-414-4955</t>
  </si>
  <si>
    <t>Dragash</t>
  </si>
  <si>
    <t>99-089-1930</t>
  </si>
  <si>
    <t>Freiburg im Breisgau</t>
  </si>
  <si>
    <t>62-198-2511</t>
  </si>
  <si>
    <t>Macau</t>
  </si>
  <si>
    <t>21-297-1223</t>
  </si>
  <si>
    <t>Pancas</t>
  </si>
  <si>
    <t>10-961-9336</t>
  </si>
  <si>
    <t>Dayapan</t>
  </si>
  <si>
    <t>71-473-2656</t>
  </si>
  <si>
    <t>Gordon Town</t>
  </si>
  <si>
    <t>84-954-2973</t>
  </si>
  <si>
    <t>Proptisht</t>
  </si>
  <si>
    <t>22-382-9636</t>
  </si>
  <si>
    <t>Kamal</t>
  </si>
  <si>
    <t>89-724-2536</t>
  </si>
  <si>
    <t>Kouvola</t>
  </si>
  <si>
    <t>85-391-1888</t>
  </si>
  <si>
    <t>Zhongdong</t>
  </si>
  <si>
    <t>84-934-2483</t>
  </si>
  <si>
    <t>Betong</t>
  </si>
  <si>
    <t>96-229-1698</t>
  </si>
  <si>
    <t>Jinping</t>
  </si>
  <si>
    <t>36-948-6994</t>
  </si>
  <si>
    <t>Mgachi</t>
  </si>
  <si>
    <t>43-172-9431</t>
  </si>
  <si>
    <t>Lameira</t>
  </si>
  <si>
    <t>53-690-5759</t>
  </si>
  <si>
    <t>Medicine Hat</t>
  </si>
  <si>
    <t>00-496-3067</t>
  </si>
  <si>
    <t>10-330-6387</t>
  </si>
  <si>
    <t>Yeniköy</t>
  </si>
  <si>
    <t>87-590-8963</t>
  </si>
  <si>
    <t>Peer</t>
  </si>
  <si>
    <t>47-931-2642</t>
  </si>
  <si>
    <t>Belūsovka</t>
  </si>
  <si>
    <t>76-501-6422</t>
  </si>
  <si>
    <t>Houston</t>
  </si>
  <si>
    <t>39-274-2175</t>
  </si>
  <si>
    <t>Hengdian</t>
  </si>
  <si>
    <t>62-493-5282</t>
  </si>
  <si>
    <t>Shuigou</t>
  </si>
  <si>
    <t>18-841-7253</t>
  </si>
  <si>
    <t>Xingxi</t>
  </si>
  <si>
    <t>18-097-5707</t>
  </si>
  <si>
    <t>Dhībīn</t>
  </si>
  <si>
    <t>83-792-5141</t>
  </si>
  <si>
    <t>Chengguan</t>
  </si>
  <si>
    <t>65-036-2410</t>
  </si>
  <si>
    <t>Paris 09</t>
  </si>
  <si>
    <t>67-593-9579</t>
  </si>
  <si>
    <t>Rozhdestveno</t>
  </si>
  <si>
    <t>33-484-6674</t>
  </si>
  <si>
    <t>Porangatu</t>
  </si>
  <si>
    <t>65-249-5416</t>
  </si>
  <si>
    <t>Shalkar</t>
  </si>
  <si>
    <t>17-328-4678</t>
  </si>
  <si>
    <t>Quimbaya</t>
  </si>
  <si>
    <t>00-733-8770</t>
  </si>
  <si>
    <t>Narok</t>
  </si>
  <si>
    <t>47-501-3435</t>
  </si>
  <si>
    <t>Gimcheon</t>
  </si>
  <si>
    <t>46-779-7065</t>
  </si>
  <si>
    <t>Visaginas</t>
  </si>
  <si>
    <t>91-603-1565</t>
  </si>
  <si>
    <t>Shostka</t>
  </si>
  <si>
    <t>35-122-5020</t>
  </si>
  <si>
    <t>Pukekohe East</t>
  </si>
  <si>
    <t>63-684-4073</t>
  </si>
  <si>
    <t>Blokdesa Situgede</t>
  </si>
  <si>
    <t>74-483-2893</t>
  </si>
  <si>
    <t>Yueyang</t>
  </si>
  <si>
    <t>72-728-4406</t>
  </si>
  <si>
    <t>Liutan</t>
  </si>
  <si>
    <t>13-588-2488</t>
  </si>
  <si>
    <t>Huanggang</t>
  </si>
  <si>
    <t>79-861-6506</t>
  </si>
  <si>
    <t>Baturité</t>
  </si>
  <si>
    <t>66-974-6707</t>
  </si>
  <si>
    <t>Mi’ersi</t>
  </si>
  <si>
    <t>95-112-6724</t>
  </si>
  <si>
    <t>Xuedian</t>
  </si>
  <si>
    <t>27-262-6874</t>
  </si>
  <si>
    <t>Yuyapichis</t>
  </si>
  <si>
    <t>92-908-5062</t>
  </si>
  <si>
    <t>Shiroishi</t>
  </si>
  <si>
    <t>70-014-6406</t>
  </si>
  <si>
    <t>Kobe</t>
  </si>
  <si>
    <t>52-908-9971</t>
  </si>
  <si>
    <t>Gulou</t>
  </si>
  <si>
    <t>57-623-5362</t>
  </si>
  <si>
    <t>Jilin</t>
  </si>
  <si>
    <t>48-315-0196</t>
  </si>
  <si>
    <t>Balboa</t>
  </si>
  <si>
    <t>71-959-3896</t>
  </si>
  <si>
    <t>Cipari</t>
  </si>
  <si>
    <t>29-987-3969</t>
  </si>
  <si>
    <t>Orlando</t>
  </si>
  <si>
    <t>78-613-1546</t>
  </si>
  <si>
    <t>Torsby</t>
  </si>
  <si>
    <t>43-664-4451</t>
  </si>
  <si>
    <t>San Pablo</t>
  </si>
  <si>
    <t>34-095-3364</t>
  </si>
  <si>
    <t>Daszewice</t>
  </si>
  <si>
    <t>72-393-6893</t>
  </si>
  <si>
    <t>Villa Concepción del Tío</t>
  </si>
  <si>
    <t>73-707-2809</t>
  </si>
  <si>
    <t>Hacienda La Calera</t>
  </si>
  <si>
    <t>04-609-7885</t>
  </si>
  <si>
    <t>73-139-4306</t>
  </si>
  <si>
    <t>Puerto López</t>
  </si>
  <si>
    <t>23-794-8196</t>
  </si>
  <si>
    <t>Xinchengzi</t>
  </si>
  <si>
    <t>66-050-6391</t>
  </si>
  <si>
    <t>Tecpán Guatemala</t>
  </si>
  <si>
    <t>22-311-5460</t>
  </si>
  <si>
    <t>51-917-0766</t>
  </si>
  <si>
    <t>Araci</t>
  </si>
  <si>
    <t>53-013-1026</t>
  </si>
  <si>
    <t>Duyure</t>
  </si>
  <si>
    <t>29-779-3457</t>
  </si>
  <si>
    <t>Huangni</t>
  </si>
  <si>
    <t>18-047-5540</t>
  </si>
  <si>
    <t>Kuala Lumpur</t>
  </si>
  <si>
    <t>89-438-5310</t>
  </si>
  <si>
    <t>Seleuš</t>
  </si>
  <si>
    <t>23-985-3535</t>
  </si>
  <si>
    <t>Monrovia</t>
  </si>
  <si>
    <t>67-939-2463</t>
  </si>
  <si>
    <t>Kristinehamn</t>
  </si>
  <si>
    <t>03-623-6767</t>
  </si>
  <si>
    <t>Huancabamba</t>
  </si>
  <si>
    <t>86-749-6914</t>
  </si>
  <si>
    <t>San José Acatempa</t>
  </si>
  <si>
    <t>03-977-8103</t>
  </si>
  <si>
    <t>Quebrada Canoa</t>
  </si>
  <si>
    <t>03-827-4021</t>
  </si>
  <si>
    <t>Moate</t>
  </si>
  <si>
    <t>68-507-4747</t>
  </si>
  <si>
    <t>Kubangwaru</t>
  </si>
  <si>
    <t>73-942-8440</t>
  </si>
  <si>
    <t>Марино</t>
  </si>
  <si>
    <t>21-821-6398</t>
  </si>
  <si>
    <t>Xinquan</t>
  </si>
  <si>
    <t>64-641-7874</t>
  </si>
  <si>
    <t>Providence</t>
  </si>
  <si>
    <t>53-459-7870</t>
  </si>
  <si>
    <t>Autun</t>
  </si>
  <si>
    <t>36-240-3240</t>
  </si>
  <si>
    <t>Shilin</t>
  </si>
  <si>
    <t>54-936-4361</t>
  </si>
  <si>
    <t>Paris 17</t>
  </si>
  <si>
    <t>67-209-0990</t>
  </si>
  <si>
    <t>Stoczek Łukowski</t>
  </si>
  <si>
    <t>19-667-0201</t>
  </si>
  <si>
    <t>Ormstown</t>
  </si>
  <si>
    <t>36-274-5269</t>
  </si>
  <si>
    <t>Ponte</t>
  </si>
  <si>
    <t>09-948-3150</t>
  </si>
  <si>
    <t>Boshkengash</t>
  </si>
  <si>
    <t>19-873-9468</t>
  </si>
  <si>
    <t>Đạ Tẻh</t>
  </si>
  <si>
    <t>37-748-4988</t>
  </si>
  <si>
    <t>Radā‘</t>
  </si>
  <si>
    <t>08-755-1170</t>
  </si>
  <si>
    <t>Sinarwangi</t>
  </si>
  <si>
    <t>07-402-7433</t>
  </si>
  <si>
    <t>Dagup</t>
  </si>
  <si>
    <t>60-073-3575</t>
  </si>
  <si>
    <t>Ełk</t>
  </si>
  <si>
    <t>97-237-3483</t>
  </si>
  <si>
    <t>Moju</t>
  </si>
  <si>
    <t>93-675-1619</t>
  </si>
  <si>
    <t>Vília</t>
  </si>
  <si>
    <t>43-884-2577</t>
  </si>
  <si>
    <t>Prince Rupert</t>
  </si>
  <si>
    <t>33-200-7615</t>
  </si>
  <si>
    <t>Jiangmen</t>
  </si>
  <si>
    <t>63-631-8261</t>
  </si>
  <si>
    <t>Alung</t>
  </si>
  <si>
    <t>34-016-7909</t>
  </si>
  <si>
    <t>Osorno</t>
  </si>
  <si>
    <t>82-304-6495</t>
  </si>
  <si>
    <t>Labo</t>
  </si>
  <si>
    <t>70-207-6999</t>
  </si>
  <si>
    <t>Dakingari</t>
  </si>
  <si>
    <t>71-780-8195</t>
  </si>
  <si>
    <t>Selasari</t>
  </si>
  <si>
    <t>93-356-8589</t>
  </si>
  <si>
    <t>Besko</t>
  </si>
  <si>
    <t>92-142-9480</t>
  </si>
  <si>
    <t>Aubergenville</t>
  </si>
  <si>
    <t>53-042-5685</t>
  </si>
  <si>
    <t>Sula</t>
  </si>
  <si>
    <t>35-853-2222</t>
  </si>
  <si>
    <t>Valongo</t>
  </si>
  <si>
    <t>83-670-9273</t>
  </si>
  <si>
    <t>Al Khānkah</t>
  </si>
  <si>
    <t>37-783-6086</t>
  </si>
  <si>
    <t>Mértola</t>
  </si>
  <si>
    <t>79-902-8144</t>
  </si>
  <si>
    <t>Rates</t>
  </si>
  <si>
    <t>41-009-7879</t>
  </si>
  <si>
    <t>Anyang</t>
  </si>
  <si>
    <t>89-302-8461</t>
  </si>
  <si>
    <t>Nymburk</t>
  </si>
  <si>
    <t>23-066-1915</t>
  </si>
  <si>
    <t>39-090-0124</t>
  </si>
  <si>
    <t>Tafo</t>
  </si>
  <si>
    <t>41-854-0707</t>
  </si>
  <si>
    <t>Cibaregbeg</t>
  </si>
  <si>
    <t>04-352-1558</t>
  </si>
  <si>
    <t>Wang Yang</t>
  </si>
  <si>
    <t>93-867-8303</t>
  </si>
  <si>
    <t>Liangnong</t>
  </si>
  <si>
    <t>31-088-6950</t>
  </si>
  <si>
    <t>Hengshi</t>
  </si>
  <si>
    <t>43-616-8365</t>
  </si>
  <si>
    <t>Kandangan</t>
  </si>
  <si>
    <t>71-876-9118</t>
  </si>
  <si>
    <t>Naranjal</t>
  </si>
  <si>
    <t>18-263-0366</t>
  </si>
  <si>
    <t>Abiko</t>
  </si>
  <si>
    <t>25-502-1415</t>
  </si>
  <si>
    <t>Longhuashan</t>
  </si>
  <si>
    <t>50-000-9588</t>
  </si>
  <si>
    <t>Zhovkva</t>
  </si>
  <si>
    <t>32-338-5967</t>
  </si>
  <si>
    <t>Lebak</t>
  </si>
  <si>
    <t>19-311-9149</t>
  </si>
  <si>
    <t>Gereshk</t>
  </si>
  <si>
    <t>94-212-7169</t>
  </si>
  <si>
    <t>Yonghe</t>
  </si>
  <si>
    <t>17-246-6194</t>
  </si>
  <si>
    <t>Dabai</t>
  </si>
  <si>
    <t>26-672-1285</t>
  </si>
  <si>
    <t>Moutnice</t>
  </si>
  <si>
    <t>00-265-0556</t>
  </si>
  <si>
    <t>Qiryat Yam</t>
  </si>
  <si>
    <t>76-397-3294</t>
  </si>
  <si>
    <t>Pirané</t>
  </si>
  <si>
    <t>43-612-8079</t>
  </si>
  <si>
    <t>Colima</t>
  </si>
  <si>
    <t>17-213-2834</t>
  </si>
  <si>
    <t>Marshintsy</t>
  </si>
  <si>
    <t>36-214-1586</t>
  </si>
  <si>
    <t>Halinów</t>
  </si>
  <si>
    <t>32-414-1466</t>
  </si>
  <si>
    <t>Hallsberg</t>
  </si>
  <si>
    <t>12-699-6543</t>
  </si>
  <si>
    <t>Celso Ramos</t>
  </si>
  <si>
    <t>83-427-3218</t>
  </si>
  <si>
    <t>White River</t>
  </si>
  <si>
    <t>61-663-9008</t>
  </si>
  <si>
    <t>Taishihe</t>
  </si>
  <si>
    <t>86-917-7481</t>
  </si>
  <si>
    <t>Shanghu</t>
  </si>
  <si>
    <t>66-086-2306</t>
  </si>
  <si>
    <t>Brandsen</t>
  </si>
  <si>
    <t>43-671-9834</t>
  </si>
  <si>
    <t>Ranot</t>
  </si>
  <si>
    <t>90-888-8726</t>
  </si>
  <si>
    <t>Saint-Jouan-des-Guérets</t>
  </si>
  <si>
    <t>23-085-0811</t>
  </si>
  <si>
    <t>Da’an</t>
  </si>
  <si>
    <t>85-192-9218</t>
  </si>
  <si>
    <t>Kisovec</t>
  </si>
  <si>
    <t>82-671-7236</t>
  </si>
  <si>
    <t>Ābdānān</t>
  </si>
  <si>
    <t>42-674-3987</t>
  </si>
  <si>
    <t>Dafeng</t>
  </si>
  <si>
    <t>41-934-7739</t>
  </si>
  <si>
    <t>Campo Maior</t>
  </si>
  <si>
    <t>48-825-0400</t>
  </si>
  <si>
    <t>Sävedalen</t>
  </si>
  <si>
    <t>30-133-5120</t>
  </si>
  <si>
    <t>Brikcha</t>
  </si>
  <si>
    <t>29-827-8515</t>
  </si>
  <si>
    <t>Xidianzi</t>
  </si>
  <si>
    <t>91-724-4633</t>
  </si>
  <si>
    <t>La Unión</t>
  </si>
  <si>
    <t>10-328-5732</t>
  </si>
  <si>
    <t>Kliteh</t>
  </si>
  <si>
    <t>38-912-1128</t>
  </si>
  <si>
    <t>Béja</t>
  </si>
  <si>
    <t>07-751-9620</t>
  </si>
  <si>
    <t>Ferreira do Alentejo</t>
  </si>
  <si>
    <t>81-877-9170</t>
  </si>
  <si>
    <t>Gegernoong</t>
  </si>
  <si>
    <t>19-885-2597</t>
  </si>
  <si>
    <t>La Montañita</t>
  </si>
  <si>
    <t>82-389-2029</t>
  </si>
  <si>
    <t>Sarishābāri</t>
  </si>
  <si>
    <t>97-463-0048</t>
  </si>
  <si>
    <t>Mangge</t>
  </si>
  <si>
    <t>91-572-6135</t>
  </si>
  <si>
    <t>Chabařovice</t>
  </si>
  <si>
    <t>10-232-0685</t>
  </si>
  <si>
    <t>Yangping</t>
  </si>
  <si>
    <t>77-761-7475</t>
  </si>
  <si>
    <t>Berezna</t>
  </si>
  <si>
    <t>78-826-3039</t>
  </si>
  <si>
    <t>Vidual</t>
  </si>
  <si>
    <t>86-668-1045</t>
  </si>
  <si>
    <t>14-603-9698</t>
  </si>
  <si>
    <t>Hultsfred</t>
  </si>
  <si>
    <t>23-752-2213</t>
  </si>
  <si>
    <t>Níkaia</t>
  </si>
  <si>
    <t>71-486-8561</t>
  </si>
  <si>
    <t>Macayug</t>
  </si>
  <si>
    <t>76-382-7162</t>
  </si>
  <si>
    <t>Mahanoro</t>
  </si>
  <si>
    <t>28-947-4295</t>
  </si>
  <si>
    <t>Mozdok</t>
  </si>
  <si>
    <t>84-765-0748</t>
  </si>
  <si>
    <t>Hoolt</t>
  </si>
  <si>
    <t>54-207-8349</t>
  </si>
  <si>
    <t>San Luis</t>
  </si>
  <si>
    <t>20-419-0341</t>
  </si>
  <si>
    <t>Pergan</t>
  </si>
  <si>
    <t>52-005-9914</t>
  </si>
  <si>
    <t>Kanoni</t>
  </si>
  <si>
    <t>34-846-7805</t>
  </si>
  <si>
    <t>Gromadka</t>
  </si>
  <si>
    <t>26-596-5461</t>
  </si>
  <si>
    <t>Payapa</t>
  </si>
  <si>
    <t>20-157-8631</t>
  </si>
  <si>
    <t>Rat Burana</t>
  </si>
  <si>
    <t>91-199-9097</t>
  </si>
  <si>
    <t>Trhové Sviny</t>
  </si>
  <si>
    <t>55-846-2579</t>
  </si>
  <si>
    <t>Kiev</t>
  </si>
  <si>
    <t>83-455-7266</t>
  </si>
  <si>
    <t>67-599-9267</t>
  </si>
  <si>
    <t>Lomintsevskiy</t>
  </si>
  <si>
    <t>41-501-9276</t>
  </si>
  <si>
    <t>Monchegorsk</t>
  </si>
  <si>
    <t>99-509-4653</t>
  </si>
  <si>
    <t>Olavarría</t>
  </si>
  <si>
    <t>31-284-5722</t>
  </si>
  <si>
    <t>Jianshan</t>
  </si>
  <si>
    <t>88-000-9227</t>
  </si>
  <si>
    <t>Shreveport</t>
  </si>
  <si>
    <t>52-726-9328</t>
  </si>
  <si>
    <t>Pingzhuang</t>
  </si>
  <si>
    <t>60-198-5417</t>
  </si>
  <si>
    <t>00-107-4749</t>
  </si>
  <si>
    <t>Merlo</t>
  </si>
  <si>
    <t>88-428-8409</t>
  </si>
  <si>
    <t>Ziniaré</t>
  </si>
  <si>
    <t>21-313-7424</t>
  </si>
  <si>
    <t>Zduńska Wola</t>
  </si>
  <si>
    <t>79-973-7862</t>
  </si>
  <si>
    <t>Mount Ayliff</t>
  </si>
  <si>
    <t>81-814-3498</t>
  </si>
  <si>
    <t>Pīrgaaj</t>
  </si>
  <si>
    <t>34-375-8138</t>
  </si>
  <si>
    <t>Zbraslavice</t>
  </si>
  <si>
    <t>05-067-9686</t>
  </si>
  <si>
    <t>Xilu</t>
  </si>
  <si>
    <t>61-951-7929</t>
  </si>
  <si>
    <t>Bamut</t>
  </si>
  <si>
    <t>53-667-0793</t>
  </si>
  <si>
    <t>La Tour-du-Pin</t>
  </si>
  <si>
    <t>61-212-1117</t>
  </si>
  <si>
    <t>Pader Palwo</t>
  </si>
  <si>
    <t>09-443-7536</t>
  </si>
  <si>
    <t>Maurisu</t>
  </si>
  <si>
    <t>27-463-5671</t>
  </si>
  <si>
    <t>Gorzyce</t>
  </si>
  <si>
    <t>53-380-3968</t>
  </si>
  <si>
    <t>Qingyun</t>
  </si>
  <si>
    <t>42-969-0735</t>
  </si>
  <si>
    <t>Jiuxian</t>
  </si>
  <si>
    <t>12-440-5464</t>
  </si>
  <si>
    <t>Ndungu</t>
  </si>
  <si>
    <t>33-467-2534</t>
  </si>
  <si>
    <t>Emiliano Zapata</t>
  </si>
  <si>
    <t>35-418-0288</t>
  </si>
  <si>
    <t>Spasskoye</t>
  </si>
  <si>
    <t>33-787-2143</t>
  </si>
  <si>
    <t>Gierłoż</t>
  </si>
  <si>
    <t>58-528-6262</t>
  </si>
  <si>
    <t>Sobue</t>
  </si>
  <si>
    <t>31-060-2716</t>
  </si>
  <si>
    <t>High Point</t>
  </si>
  <si>
    <t>81-515-5823</t>
  </si>
  <si>
    <t>Qiankeng</t>
  </si>
  <si>
    <t>90-858-0453</t>
  </si>
  <si>
    <t>Pandean</t>
  </si>
  <si>
    <t>28-874-8938</t>
  </si>
  <si>
    <t>Phong Điền</t>
  </si>
  <si>
    <t>89-625-5542</t>
  </si>
  <si>
    <t>Mirów</t>
  </si>
  <si>
    <t>07-966-8728</t>
  </si>
  <si>
    <t>Franceville</t>
  </si>
  <si>
    <t>94-408-2581</t>
  </si>
  <si>
    <t>Bordeaux</t>
  </si>
  <si>
    <t>55-301-9368</t>
  </si>
  <si>
    <t>Zamora</t>
  </si>
  <si>
    <t>72-336-1992</t>
  </si>
  <si>
    <t>Jubaoshan</t>
  </si>
  <si>
    <t>06-008-2805</t>
  </si>
  <si>
    <t>Shādegān</t>
  </si>
  <si>
    <t>77-178-6086</t>
  </si>
  <si>
    <t>Gueltat Zemmour</t>
  </si>
  <si>
    <t>28-832-2885</t>
  </si>
  <si>
    <t>Mosal’sk</t>
  </si>
  <si>
    <t>75-210-7391</t>
  </si>
  <si>
    <t>Kokstad</t>
  </si>
  <si>
    <t>60-470-3563</t>
  </si>
  <si>
    <t>Malasin</t>
  </si>
  <si>
    <t>24-241-7171</t>
  </si>
  <si>
    <t>Huaqiu</t>
  </si>
  <si>
    <t>53-784-1855</t>
  </si>
  <si>
    <t>Loket</t>
  </si>
  <si>
    <t>83-561-3374</t>
  </si>
  <si>
    <t>Santa Maria do Souto</t>
  </si>
  <si>
    <t>96-121-0629</t>
  </si>
  <si>
    <t>Yanshang</t>
  </si>
  <si>
    <t>00-275-9990</t>
  </si>
  <si>
    <t>Tempuran</t>
  </si>
  <si>
    <t>36-593-2907</t>
  </si>
  <si>
    <t>Karafao</t>
  </si>
  <si>
    <t>22-692-3470</t>
  </si>
  <si>
    <t>São Cristóvão</t>
  </si>
  <si>
    <t>90-322-7329</t>
  </si>
  <si>
    <t>Buensuseso</t>
  </si>
  <si>
    <t>28-395-9872</t>
  </si>
  <si>
    <t>Blantyre</t>
  </si>
  <si>
    <t>79-297-1061</t>
  </si>
  <si>
    <t>Kozel’shchyna</t>
  </si>
  <si>
    <t>93-649-9356</t>
  </si>
  <si>
    <t>Cibuah</t>
  </si>
  <si>
    <t>27-543-7069</t>
  </si>
  <si>
    <t>Cockburn Town</t>
  </si>
  <si>
    <t>96-079-9597</t>
  </si>
  <si>
    <t>Maslog</t>
  </si>
  <si>
    <t>38-940-4942</t>
  </si>
  <si>
    <t>Faqqū‘ah</t>
  </si>
  <si>
    <t>82-014-2564</t>
  </si>
  <si>
    <t>Yelyzavethradka</t>
  </si>
  <si>
    <t>70-699-5799</t>
  </si>
  <si>
    <t>Jackson</t>
  </si>
  <si>
    <t>53-240-2040</t>
  </si>
  <si>
    <t>Itaguaí</t>
  </si>
  <si>
    <t>27-742-2776</t>
  </si>
  <si>
    <t>Fteliá</t>
  </si>
  <si>
    <t>55-620-7906</t>
  </si>
  <si>
    <t>Kiambu</t>
  </si>
  <si>
    <t>04-213-4617</t>
  </si>
  <si>
    <t>Xibër-Murrizë</t>
  </si>
  <si>
    <t>79-384-7469</t>
  </si>
  <si>
    <t>Xudat</t>
  </si>
  <si>
    <t>30-839-5589</t>
  </si>
  <si>
    <t>Yaodu</t>
  </si>
  <si>
    <t>76-848-9229</t>
  </si>
  <si>
    <t>Saint-Gratien</t>
  </si>
  <si>
    <t>98-559-6096</t>
  </si>
  <si>
    <t>Totora</t>
  </si>
  <si>
    <t>56-810-2066</t>
  </si>
  <si>
    <t>Göteborg</t>
  </si>
  <si>
    <t>55-580-7707</t>
  </si>
  <si>
    <t>Čáslav</t>
  </si>
  <si>
    <t>18-605-0795</t>
  </si>
  <si>
    <t>Rudnogorsk</t>
  </si>
  <si>
    <t>86-268-2904</t>
  </si>
  <si>
    <t>Pindiga</t>
  </si>
  <si>
    <t>75-847-7630</t>
  </si>
  <si>
    <t>Adela</t>
  </si>
  <si>
    <t>76-910-2337</t>
  </si>
  <si>
    <t>Krajan Baru</t>
  </si>
  <si>
    <t>56-719-7145</t>
  </si>
  <si>
    <t>Jinqiao</t>
  </si>
  <si>
    <t>14-025-2335</t>
  </si>
  <si>
    <t>Barg-e Matāl</t>
  </si>
  <si>
    <t>10-300-8072</t>
  </si>
  <si>
    <t>Argenteuil</t>
  </si>
  <si>
    <t>73-698-2326</t>
  </si>
  <si>
    <t>Daying</t>
  </si>
  <si>
    <t>01-023-2094</t>
  </si>
  <si>
    <t>Ngrejo</t>
  </si>
  <si>
    <t>65-359-4645</t>
  </si>
  <si>
    <t>Xieba</t>
  </si>
  <si>
    <t>33-405-7978</t>
  </si>
  <si>
    <t>Sigli</t>
  </si>
  <si>
    <t>09-783-7921</t>
  </si>
  <si>
    <t>Aristóbulo del Valle</t>
  </si>
  <si>
    <t>76-561-2427</t>
  </si>
  <si>
    <t>Cane</t>
  </si>
  <si>
    <t>82-467-3300</t>
  </si>
  <si>
    <t>Podhum</t>
  </si>
  <si>
    <t>92-946-7398</t>
  </si>
  <si>
    <t>Vilar</t>
  </si>
  <si>
    <t>59-891-2990</t>
  </si>
  <si>
    <t>Portela</t>
  </si>
  <si>
    <t>22-579-3978</t>
  </si>
  <si>
    <t>Arendal</t>
  </si>
  <si>
    <t>22-352-0576</t>
  </si>
  <si>
    <t>Nabīnagar</t>
  </si>
  <si>
    <t>28-676-0614</t>
  </si>
  <si>
    <t>La Ravoire</t>
  </si>
  <si>
    <t>07-211-9364</t>
  </si>
  <si>
    <t>Dostoyevka</t>
  </si>
  <si>
    <t>98-238-6733</t>
  </si>
  <si>
    <t>Liuzhou</t>
  </si>
  <si>
    <t>72-006-3769</t>
  </si>
  <si>
    <t>São Mateus do Maranhão</t>
  </si>
  <si>
    <t>75-845-3143</t>
  </si>
  <si>
    <t>Rumbek</t>
  </si>
  <si>
    <t>26-028-2671</t>
  </si>
  <si>
    <t>Cigedang</t>
  </si>
  <si>
    <t>55-876-7407</t>
  </si>
  <si>
    <t>Muaralabuh</t>
  </si>
  <si>
    <t>47-720-9520</t>
  </si>
  <si>
    <t>Chełmiec</t>
  </si>
  <si>
    <t>42-207-5005</t>
  </si>
  <si>
    <t>Santa Marta</t>
  </si>
  <si>
    <t>47-266-2261</t>
  </si>
  <si>
    <t>Brändö</t>
  </si>
  <si>
    <t>77-642-7686</t>
  </si>
  <si>
    <t>Liangshuihe</t>
  </si>
  <si>
    <t>37-468-8133</t>
  </si>
  <si>
    <t>Cimara</t>
  </si>
  <si>
    <t>00-335-5034</t>
  </si>
  <si>
    <t>Sanxing</t>
  </si>
  <si>
    <t>95-148-1769</t>
  </si>
  <si>
    <t>Linao</t>
  </si>
  <si>
    <t>72-324-1243</t>
  </si>
  <si>
    <t>Bairan</t>
  </si>
  <si>
    <t>62-687-5354</t>
  </si>
  <si>
    <t>Abaetetuba</t>
  </si>
  <si>
    <t>54-634-0814</t>
  </si>
  <si>
    <t>Pasirjaya</t>
  </si>
  <si>
    <t>64-769-5737</t>
  </si>
  <si>
    <t>Acheng</t>
  </si>
  <si>
    <t>62-892-2088</t>
  </si>
  <si>
    <t>Huakoulongtan</t>
  </si>
  <si>
    <t>53-951-2529</t>
  </si>
  <si>
    <t>Burgastai</t>
  </si>
  <si>
    <t>00-264-3797</t>
  </si>
  <si>
    <t>Chavarría</t>
  </si>
  <si>
    <t>88-445-9235</t>
  </si>
  <si>
    <t>Demuk</t>
  </si>
  <si>
    <t>65-539-9955</t>
  </si>
  <si>
    <t>Sertolovo</t>
  </si>
  <si>
    <t>89-730-1134</t>
  </si>
  <si>
    <t>Jixian</t>
  </si>
  <si>
    <t>74-051-7865</t>
  </si>
  <si>
    <t>Deqing</t>
  </si>
  <si>
    <t>40-450-4266</t>
  </si>
  <si>
    <t>Sala</t>
  </si>
  <si>
    <t>78-796-5651</t>
  </si>
  <si>
    <t>Dłutów</t>
  </si>
  <si>
    <t>78-163-4800</t>
  </si>
  <si>
    <t>Regimin</t>
  </si>
  <si>
    <t>90-272-5701</t>
  </si>
  <si>
    <t>Semiletka</t>
  </si>
  <si>
    <t>14-118-5229</t>
  </si>
  <si>
    <t>Dayr Sharaf</t>
  </si>
  <si>
    <t>24-662-2119</t>
  </si>
  <si>
    <t>Adani</t>
  </si>
  <si>
    <t>61-794-8438</t>
  </si>
  <si>
    <t>Rakhiv</t>
  </si>
  <si>
    <t>21-959-5766</t>
  </si>
  <si>
    <t>Ma'an</t>
  </si>
  <si>
    <t>42-518-2602</t>
  </si>
  <si>
    <t>Navoiy</t>
  </si>
  <si>
    <t>35-850-8676</t>
  </si>
  <si>
    <t>Sishilichengzi</t>
  </si>
  <si>
    <t>07-958-2231</t>
  </si>
  <si>
    <t>Tigaherang</t>
  </si>
  <si>
    <t>78-503-0416</t>
  </si>
  <si>
    <t>Villa Dolores</t>
  </si>
  <si>
    <t>46-167-7999</t>
  </si>
  <si>
    <t>Poá</t>
  </si>
  <si>
    <t>93-989-8649</t>
  </si>
  <si>
    <t>Shibushi</t>
  </si>
  <si>
    <t>98-130-8811</t>
  </si>
  <si>
    <t>Tilburg</t>
  </si>
  <si>
    <t>18-614-2070</t>
  </si>
  <si>
    <t>Ugra</t>
  </si>
  <si>
    <t>80-277-3242</t>
  </si>
  <si>
    <t>Montreuil</t>
  </si>
  <si>
    <t>44-949-9040</t>
  </si>
  <si>
    <t>Garibaldi</t>
  </si>
  <si>
    <t>04-545-9162</t>
  </si>
  <si>
    <t>Tiang</t>
  </si>
  <si>
    <t>51-320-2801</t>
  </si>
  <si>
    <t>Mouquim</t>
  </si>
  <si>
    <t>50-510-5119</t>
  </si>
  <si>
    <t>Montecristi</t>
  </si>
  <si>
    <t>63-964-6954</t>
  </si>
  <si>
    <t>Prince Albert</t>
  </si>
  <si>
    <t>55-569-9247</t>
  </si>
  <si>
    <t>02-911-0447</t>
  </si>
  <si>
    <t>Zaječov</t>
  </si>
  <si>
    <t>77-626-7240</t>
  </si>
  <si>
    <t>Liushun</t>
  </si>
  <si>
    <t>75-915-9803</t>
  </si>
  <si>
    <t>Sancha</t>
  </si>
  <si>
    <t>78-905-2660</t>
  </si>
  <si>
    <t>Damnoen Saduak</t>
  </si>
  <si>
    <t>02-677-6735</t>
  </si>
  <si>
    <t>Cianorte</t>
  </si>
  <si>
    <t>20-460-9796</t>
  </si>
  <si>
    <t>Liuzuo</t>
  </si>
  <si>
    <t>57-587-4005</t>
  </si>
  <si>
    <t>99-477-8256</t>
  </si>
  <si>
    <t>Kāshmar</t>
  </si>
  <si>
    <t>03-992-3728</t>
  </si>
  <si>
    <t>‘Arad</t>
  </si>
  <si>
    <t>24-878-4507</t>
  </si>
  <si>
    <t>Lenart v Slov. Goricah</t>
  </si>
  <si>
    <t>22-106-8347</t>
  </si>
  <si>
    <t>Bigaa</t>
  </si>
  <si>
    <t>81-479-0790</t>
  </si>
  <si>
    <t>Guadalupe</t>
  </si>
  <si>
    <t>03-023-9932</t>
  </si>
  <si>
    <t>Xiaruyue</t>
  </si>
  <si>
    <t>36-632-2460</t>
  </si>
  <si>
    <t>Gweedore</t>
  </si>
  <si>
    <t>32-799-7704</t>
  </si>
  <si>
    <t>Przelewice</t>
  </si>
  <si>
    <t>09-369-0588</t>
  </si>
  <si>
    <t>Dalumangcob</t>
  </si>
  <si>
    <t>87-727-6434</t>
  </si>
  <si>
    <t>Cravo Norte</t>
  </si>
  <si>
    <t>18-793-9543</t>
  </si>
  <si>
    <t>Montería</t>
  </si>
  <si>
    <t>63-625-5757</t>
  </si>
  <si>
    <t>Mikun’</t>
  </si>
  <si>
    <t>93-413-4758</t>
  </si>
  <si>
    <t>Samamiya</t>
  </si>
  <si>
    <t>15-663-7994</t>
  </si>
  <si>
    <t>Tanahmerah</t>
  </si>
  <si>
    <t>29-319-4519</t>
  </si>
  <si>
    <t>Örebro</t>
  </si>
  <si>
    <t>40-347-2903</t>
  </si>
  <si>
    <t>Kefar Yona</t>
  </si>
  <si>
    <t>18-452-1635</t>
  </si>
  <si>
    <t>Pasto</t>
  </si>
  <si>
    <t>47-710-5471</t>
  </si>
  <si>
    <t>Huangtan</t>
  </si>
  <si>
    <t>88-167-7129</t>
  </si>
  <si>
    <t>Il’inskiy</t>
  </si>
  <si>
    <t>86-771-9082</t>
  </si>
  <si>
    <t>Ugljevik</t>
  </si>
  <si>
    <t>46-678-4172</t>
  </si>
  <si>
    <t>Na Chaluai</t>
  </si>
  <si>
    <t>14-249-1256</t>
  </si>
  <si>
    <t>Marolambo</t>
  </si>
  <si>
    <t>75-617-1460</t>
  </si>
  <si>
    <t>10-247-0192</t>
  </si>
  <si>
    <t>Cali</t>
  </si>
  <si>
    <t>94-120-9525</t>
  </si>
  <si>
    <t>Tamana</t>
  </si>
  <si>
    <t>22-234-9315</t>
  </si>
  <si>
    <t>Miyazu</t>
  </si>
  <si>
    <t>37-560-7247</t>
  </si>
  <si>
    <t>Gryfów Śląski</t>
  </si>
  <si>
    <t>91-857-0797</t>
  </si>
  <si>
    <t>Pinagsibaan</t>
  </si>
  <si>
    <t>19-344-0102</t>
  </si>
  <si>
    <t>Jardin</t>
  </si>
  <si>
    <t>48-609-7715</t>
  </si>
  <si>
    <t>Aguilares</t>
  </si>
  <si>
    <t>13-571-6506</t>
  </si>
  <si>
    <t>Muslyumovo</t>
  </si>
  <si>
    <t>47-073-6440</t>
  </si>
  <si>
    <t>Taiyuan</t>
  </si>
  <si>
    <t>50-303-1693</t>
  </si>
  <si>
    <t>Chatturat</t>
  </si>
  <si>
    <t>69-157-9577</t>
  </si>
  <si>
    <t>Paisha</t>
  </si>
  <si>
    <t>09-513-4923</t>
  </si>
  <si>
    <t>Kadugadung</t>
  </si>
  <si>
    <t>82-975-8569</t>
  </si>
  <si>
    <t>Paris 15</t>
  </si>
  <si>
    <t>70-774-7728</t>
  </si>
  <si>
    <t>Dualing</t>
  </si>
  <si>
    <t>13-015-8097</t>
  </si>
  <si>
    <t>Adelaide</t>
  </si>
  <si>
    <t>68-391-7279</t>
  </si>
  <si>
    <t>Pingshi</t>
  </si>
  <si>
    <t>28-764-3337</t>
  </si>
  <si>
    <t>Renshan</t>
  </si>
  <si>
    <t>00-285-9607</t>
  </si>
  <si>
    <t>Sobinka</t>
  </si>
  <si>
    <t>04-832-3559</t>
  </si>
  <si>
    <t>Narol</t>
  </si>
  <si>
    <t>27-613-5005</t>
  </si>
  <si>
    <t>Fresno</t>
  </si>
  <si>
    <t>49-825-3438</t>
  </si>
  <si>
    <t>Vabalninkas</t>
  </si>
  <si>
    <t>31-783-9785</t>
  </si>
  <si>
    <t>Jambuwerkrajan</t>
  </si>
  <si>
    <t>58-059-8187</t>
  </si>
  <si>
    <t>Ozubulu</t>
  </si>
  <si>
    <t>74-882-6648</t>
  </si>
  <si>
    <t>Nakhchivan</t>
  </si>
  <si>
    <t>03-180-9200</t>
  </si>
  <si>
    <t>Curumaní</t>
  </si>
  <si>
    <t>46-578-1425</t>
  </si>
  <si>
    <t>Praia</t>
  </si>
  <si>
    <t>13-588-5783</t>
  </si>
  <si>
    <t>25-085-7917</t>
  </si>
  <si>
    <t>Pallisa</t>
  </si>
  <si>
    <t>66-085-1226</t>
  </si>
  <si>
    <t>San Pascual</t>
  </si>
  <si>
    <t>37-037-1765</t>
  </si>
  <si>
    <t>‘Aşīrah ash Shamālīyah</t>
  </si>
  <si>
    <t>48-630-6410</t>
  </si>
  <si>
    <t>Dom Pedrito</t>
  </si>
  <si>
    <t>50-471-0212</t>
  </si>
  <si>
    <t>San Sebastián de Yalí</t>
  </si>
  <si>
    <t>48-642-5768</t>
  </si>
  <si>
    <t>Shchëkino</t>
  </si>
  <si>
    <t>15-152-9751</t>
  </si>
  <si>
    <t>Turkestan</t>
  </si>
  <si>
    <t>23-451-9920</t>
  </si>
  <si>
    <t>Rzeczenica</t>
  </si>
  <si>
    <t>09-775-4058</t>
  </si>
  <si>
    <t>Perzów</t>
  </si>
  <si>
    <t>43-595-0966</t>
  </si>
  <si>
    <t>Sabon Gari-Nangere</t>
  </si>
  <si>
    <t>56-592-0089</t>
  </si>
  <si>
    <t>Hengshui</t>
  </si>
  <si>
    <t>29-374-1297</t>
  </si>
  <si>
    <t>Nantes</t>
  </si>
  <si>
    <t>80-728-6133</t>
  </si>
  <si>
    <t>Tamorot</t>
  </si>
  <si>
    <t>58-502-7490</t>
  </si>
  <si>
    <t>Sinchao</t>
  </si>
  <si>
    <t>23-537-0742</t>
  </si>
  <si>
    <t>Anding</t>
  </si>
  <si>
    <t>22-483-3115</t>
  </si>
  <si>
    <t>Rukem</t>
  </si>
  <si>
    <t>57-372-5969</t>
  </si>
  <si>
    <t>Bogovarovo</t>
  </si>
  <si>
    <t>37-283-9076</t>
  </si>
  <si>
    <t>Valbo</t>
  </si>
  <si>
    <t>39-075-3518</t>
  </si>
  <si>
    <t>Jaguaruana</t>
  </si>
  <si>
    <t>84-315-7189</t>
  </si>
  <si>
    <t>Ţāqchah Khānah</t>
  </si>
  <si>
    <t>75-964-5589</t>
  </si>
  <si>
    <t>Lipovci</t>
  </si>
  <si>
    <t>06-594-3417</t>
  </si>
  <si>
    <t>Panagyurishte</t>
  </si>
  <si>
    <t>08-297-3351</t>
  </si>
  <si>
    <t>Thị Trấn Than Uyên</t>
  </si>
  <si>
    <t>05-546-5128</t>
  </si>
  <si>
    <t>Clichy</t>
  </si>
  <si>
    <t>79-759-6726</t>
  </si>
  <si>
    <t>Kłoczew</t>
  </si>
  <si>
    <t>12-851-1771</t>
  </si>
  <si>
    <t>Zhukovo</t>
  </si>
  <si>
    <t>79-960-1714</t>
  </si>
  <si>
    <t>Nyköping</t>
  </si>
  <si>
    <t>30-417-6981</t>
  </si>
  <si>
    <t>Jianmin</t>
  </si>
  <si>
    <t>91-532-5399</t>
  </si>
  <si>
    <t>Bucaramanga</t>
  </si>
  <si>
    <t>89-997-9041</t>
  </si>
  <si>
    <t>Kudanding</t>
  </si>
  <si>
    <t>26-235-6745</t>
  </si>
  <si>
    <t>Kyoto</t>
  </si>
  <si>
    <t>99-080-9462</t>
  </si>
  <si>
    <t>Saraburi</t>
  </si>
  <si>
    <t>87-056-8987</t>
  </si>
  <si>
    <t>Negeriagung</t>
  </si>
  <si>
    <t>06-160-8063</t>
  </si>
  <si>
    <t>Latacunga</t>
  </si>
  <si>
    <t>73-434-2308</t>
  </si>
  <si>
    <t>Guanzhou</t>
  </si>
  <si>
    <t>84-260-6464</t>
  </si>
  <si>
    <t>Tabuc Pontevedra</t>
  </si>
  <si>
    <t>00-149-4481</t>
  </si>
  <si>
    <t>Kabale</t>
  </si>
  <si>
    <t>05-710-6109</t>
  </si>
  <si>
    <t>Malveira</t>
  </si>
  <si>
    <t>84-724-8407</t>
  </si>
  <si>
    <t>Veiga</t>
  </si>
  <si>
    <t>45-795-1873</t>
  </si>
  <si>
    <t>Jagistay</t>
  </si>
  <si>
    <t>06-647-3248</t>
  </si>
  <si>
    <t>Yuannan</t>
  </si>
  <si>
    <t>06-767-5206</t>
  </si>
  <si>
    <t>Mount Darwin</t>
  </si>
  <si>
    <t>94-288-4423</t>
  </si>
  <si>
    <t>Qal‘eh-ye Khvājeh</t>
  </si>
  <si>
    <t>49-891-9711</t>
  </si>
  <si>
    <t>08-806-0588</t>
  </si>
  <si>
    <t>Al Qarārah</t>
  </si>
  <si>
    <t>94-746-2001</t>
  </si>
  <si>
    <t>Fandriana</t>
  </si>
  <si>
    <t>38-943-5744</t>
  </si>
  <si>
    <t>Carregueira</t>
  </si>
  <si>
    <t>98-535-8497</t>
  </si>
  <si>
    <t>Lincheng</t>
  </si>
  <si>
    <t>33-243-8793</t>
  </si>
  <si>
    <t>Semenivka</t>
  </si>
  <si>
    <t>99-581-5577</t>
  </si>
  <si>
    <t>Yläne</t>
  </si>
  <si>
    <t>64-180-2404</t>
  </si>
  <si>
    <t>Cendagah</t>
  </si>
  <si>
    <t>73-097-0986</t>
  </si>
  <si>
    <t>Fīrūzābād</t>
  </si>
  <si>
    <t>88-051-0567</t>
  </si>
  <si>
    <t>Trondheim</t>
  </si>
  <si>
    <t>44-715-9594</t>
  </si>
  <si>
    <t>Yakovlevo</t>
  </si>
  <si>
    <t>84-188-6577</t>
  </si>
  <si>
    <t>Katav-Ivanovsk</t>
  </si>
  <si>
    <t>19-116-4723</t>
  </si>
  <si>
    <t>Voznesenskoye</t>
  </si>
  <si>
    <t>21-783-9242</t>
  </si>
  <si>
    <t>Voskhod</t>
  </si>
  <si>
    <t>95-528-2313</t>
  </si>
  <si>
    <t>Gudja</t>
  </si>
  <si>
    <t>94-682-4886</t>
  </si>
  <si>
    <t>Gawul</t>
  </si>
  <si>
    <t>55-944-9669</t>
  </si>
  <si>
    <t>Sobeok</t>
  </si>
  <si>
    <t>32-314-2958</t>
  </si>
  <si>
    <t>Nanhuang</t>
  </si>
  <si>
    <t>67-697-2331</t>
  </si>
  <si>
    <t>Tanudan</t>
  </si>
  <si>
    <t>28-855-1639</t>
  </si>
  <si>
    <t>Jiaozuo</t>
  </si>
  <si>
    <t>38-069-8615</t>
  </si>
  <si>
    <t>Takāb</t>
  </si>
  <si>
    <t>58-233-5963</t>
  </si>
  <si>
    <t>Gualeguay</t>
  </si>
  <si>
    <t>02-004-0620</t>
  </si>
  <si>
    <t>Lagoa Seca</t>
  </si>
  <si>
    <t>78-822-9328</t>
  </si>
  <si>
    <t>Bugarama</t>
  </si>
  <si>
    <t>73-359-1998</t>
  </si>
  <si>
    <t>Dicamay</t>
  </si>
  <si>
    <t>84-459-7736</t>
  </si>
  <si>
    <t>Xiluodu</t>
  </si>
  <si>
    <t>07-395-5818</t>
  </si>
  <si>
    <t>Ḩabābah</t>
  </si>
  <si>
    <t>07-560-6637</t>
  </si>
  <si>
    <t>Lobuk</t>
  </si>
  <si>
    <t>61-926-1691</t>
  </si>
  <si>
    <t>Waiwukak</t>
  </si>
  <si>
    <t>68-129-1060</t>
  </si>
  <si>
    <t>Abaeté</t>
  </si>
  <si>
    <t>04-052-5592</t>
  </si>
  <si>
    <t>Xiaqiao</t>
  </si>
  <si>
    <t>41-215-6092</t>
  </si>
  <si>
    <t>Zubūbah</t>
  </si>
  <si>
    <t>89-833-7175</t>
  </si>
  <si>
    <t>Kęsowo</t>
  </si>
  <si>
    <t>08-117-9893</t>
  </si>
  <si>
    <t>Colombo</t>
  </si>
  <si>
    <t>24-109-2173</t>
  </si>
  <si>
    <t>Messíni</t>
  </si>
  <si>
    <t>79-939-2140</t>
  </si>
  <si>
    <t>Yishui</t>
  </si>
  <si>
    <t>95-999-0984</t>
  </si>
  <si>
    <t>Nanyaojie</t>
  </si>
  <si>
    <t>64-799-3174</t>
  </si>
  <si>
    <t>Buzen</t>
  </si>
  <si>
    <t>27-018-2262</t>
  </si>
  <si>
    <t>Bom Jesus do Itabapoana</t>
  </si>
  <si>
    <t>38-881-0766</t>
  </si>
  <si>
    <t>Centenario</t>
  </si>
  <si>
    <t>17-344-8603</t>
  </si>
  <si>
    <t>Al Jīzah</t>
  </si>
  <si>
    <t>51-387-9144</t>
  </si>
  <si>
    <t>Thị Trấn Cẩm Thủy</t>
  </si>
  <si>
    <t>42-101-8525</t>
  </si>
  <si>
    <t>Curahkalak Tengah</t>
  </si>
  <si>
    <t>69-157-6752</t>
  </si>
  <si>
    <t>Ebu</t>
  </si>
  <si>
    <t>27-843-5553</t>
  </si>
  <si>
    <t>Tío Pujio</t>
  </si>
  <si>
    <t>04-468-5487</t>
  </si>
  <si>
    <t>08-584-8296</t>
  </si>
  <si>
    <t>Shaxi</t>
  </si>
  <si>
    <t>81-014-4502</t>
  </si>
  <si>
    <t>Kelīshād va Sūdarjān</t>
  </si>
  <si>
    <t>65-167-9819</t>
  </si>
  <si>
    <t>19-925-2376</t>
  </si>
  <si>
    <t>Segodim</t>
  </si>
  <si>
    <t>03-669-7519</t>
  </si>
  <si>
    <t>Yinying</t>
  </si>
  <si>
    <t>00-520-4376</t>
  </si>
  <si>
    <t>Harembo</t>
  </si>
  <si>
    <t>62-701-1037</t>
  </si>
  <si>
    <t>Lazarevac</t>
  </si>
  <si>
    <t>87-806-4478</t>
  </si>
  <si>
    <t>04-809-8989</t>
  </si>
  <si>
    <t>Zhongcun</t>
  </si>
  <si>
    <t>39-867-1989</t>
  </si>
  <si>
    <t>Gaopeng</t>
  </si>
  <si>
    <t>45-584-7333</t>
  </si>
  <si>
    <t>Tabonok</t>
  </si>
  <si>
    <t>85-885-6579</t>
  </si>
  <si>
    <t>Tirana</t>
  </si>
  <si>
    <t>65-457-2840</t>
  </si>
  <si>
    <t>Maralal</t>
  </si>
  <si>
    <t>82-726-1255</t>
  </si>
  <si>
    <t>Xinjiang</t>
  </si>
  <si>
    <t>90-602-3583</t>
  </si>
  <si>
    <t>Mocho</t>
  </si>
  <si>
    <t>02-711-1034</t>
  </si>
  <si>
    <t>Likhoy</t>
  </si>
  <si>
    <t>27-347-7437</t>
  </si>
  <si>
    <t>Mineiros</t>
  </si>
  <si>
    <t>95-675-7816</t>
  </si>
  <si>
    <t>Noisy-le-Grand</t>
  </si>
  <si>
    <t>87-418-1400</t>
  </si>
  <si>
    <t>Taoyuan</t>
  </si>
  <si>
    <t>73-991-0066</t>
  </si>
  <si>
    <t>San Marcos de Colón</t>
  </si>
  <si>
    <t>62-273-8089</t>
  </si>
  <si>
    <t>Pokrovka</t>
  </si>
  <si>
    <t>51-220-3072</t>
  </si>
  <si>
    <t>Shuntian</t>
  </si>
  <si>
    <t>17-648-0171</t>
  </si>
  <si>
    <t>João Câmara</t>
  </si>
  <si>
    <t>11-975-9054</t>
  </si>
  <si>
    <t>Cunha</t>
  </si>
  <si>
    <t>75-518-2831</t>
  </si>
  <si>
    <t>Fengyi</t>
  </si>
  <si>
    <t>13-297-9777</t>
  </si>
  <si>
    <t>Myshkin</t>
  </si>
  <si>
    <t>81-604-7906</t>
  </si>
  <si>
    <t>Tewulike</t>
  </si>
  <si>
    <t>87-518-0375</t>
  </si>
  <si>
    <t>Bistrinci</t>
  </si>
  <si>
    <t>53-437-2629</t>
  </si>
  <si>
    <t>Chenguang</t>
  </si>
  <si>
    <t>46-681-0764</t>
  </si>
  <si>
    <t>Muara</t>
  </si>
  <si>
    <t>43-990-6454</t>
  </si>
  <si>
    <t>Qorveh</t>
  </si>
  <si>
    <t>55-570-3804</t>
  </si>
  <si>
    <t>Bom Despacho</t>
  </si>
  <si>
    <t>29-067-4901</t>
  </si>
  <si>
    <t>Arhust</t>
  </si>
  <si>
    <t>93-957-6269</t>
  </si>
  <si>
    <t>Thaton</t>
  </si>
  <si>
    <t>81-225-6647</t>
  </si>
  <si>
    <t>Changbai</t>
  </si>
  <si>
    <t>64-706-7841</t>
  </si>
  <si>
    <t>Kragan</t>
  </si>
  <si>
    <t>47-178-9529</t>
  </si>
  <si>
    <t>Bida</t>
  </si>
  <si>
    <t>63-808-3641</t>
  </si>
  <si>
    <t>Pointe Michel</t>
  </si>
  <si>
    <t>85-738-8909</t>
  </si>
  <si>
    <t>Juyuan</t>
  </si>
  <si>
    <t>40-224-1057</t>
  </si>
  <si>
    <t>Sabugo</t>
  </si>
  <si>
    <t>24-853-1635</t>
  </si>
  <si>
    <t>Huangjin</t>
  </si>
  <si>
    <t>61-627-1822</t>
  </si>
  <si>
    <t>Huquan</t>
  </si>
  <si>
    <t>89-392-5002</t>
  </si>
  <si>
    <t>Xinqiao</t>
  </si>
  <si>
    <t>71-573-6085</t>
  </si>
  <si>
    <t>Trzemeszno</t>
  </si>
  <si>
    <t>91-810-3612</t>
  </si>
  <si>
    <t>Dashkawka</t>
  </si>
  <si>
    <t>07-323-0255</t>
  </si>
  <si>
    <t>Sakura</t>
  </si>
  <si>
    <t>81-054-5343</t>
  </si>
  <si>
    <t>Lianghu</t>
  </si>
  <si>
    <t>14-854-9545</t>
  </si>
  <si>
    <t>Karabash</t>
  </si>
  <si>
    <t>52-150-4629</t>
  </si>
  <si>
    <t>Maomiaoji</t>
  </si>
  <si>
    <t>48-918-4473</t>
  </si>
  <si>
    <t>Pingtian</t>
  </si>
  <si>
    <t>06-764-5496</t>
  </si>
  <si>
    <t>Tišina</t>
  </si>
  <si>
    <t>67-036-4295</t>
  </si>
  <si>
    <t>Montceau-les-Mines</t>
  </si>
  <si>
    <t>35-880-9374</t>
  </si>
  <si>
    <t>Karengan</t>
  </si>
  <si>
    <t>08-614-6177</t>
  </si>
  <si>
    <t>Sungai Raya</t>
  </si>
  <si>
    <t>35-879-0014</t>
  </si>
  <si>
    <t>Zwedru</t>
  </si>
  <si>
    <t>91-570-2695</t>
  </si>
  <si>
    <t>Ţahţā</t>
  </si>
  <si>
    <t>54-193-3526</t>
  </si>
  <si>
    <t>Masaran</t>
  </si>
  <si>
    <t>55-237-7991</t>
  </si>
  <si>
    <t>Huangtang</t>
  </si>
  <si>
    <t>90-569-7391</t>
  </si>
  <si>
    <t>Skoútari</t>
  </si>
  <si>
    <t>88-395-8741</t>
  </si>
  <si>
    <t>Jelat</t>
  </si>
  <si>
    <t>06-638-0433</t>
  </si>
  <si>
    <t>Doibang</t>
  </si>
  <si>
    <t>84-208-7045</t>
  </si>
  <si>
    <t>Kazimierz Dolny</t>
  </si>
  <si>
    <t>71-568-0867</t>
  </si>
  <si>
    <t>Margasari</t>
  </si>
  <si>
    <t>18-925-1867</t>
  </si>
  <si>
    <t>Garça</t>
  </si>
  <si>
    <t>69-394-1424</t>
  </si>
  <si>
    <t>Muff</t>
  </si>
  <si>
    <t>91-695-8237</t>
  </si>
  <si>
    <t>Kryva Hora</t>
  </si>
  <si>
    <t>68-458-0904</t>
  </si>
  <si>
    <t>Pyra</t>
  </si>
  <si>
    <t>28-862-5550</t>
  </si>
  <si>
    <t>General Lavalle</t>
  </si>
  <si>
    <t>85-666-7449</t>
  </si>
  <si>
    <t>Zhongzhang</t>
  </si>
  <si>
    <t>30-987-7421</t>
  </si>
  <si>
    <t>Estacion</t>
  </si>
  <si>
    <t>39-107-6852</t>
  </si>
  <si>
    <t>Xinglongchang</t>
  </si>
  <si>
    <t>85-467-6564</t>
  </si>
  <si>
    <t>San Nicolas</t>
  </si>
  <si>
    <t>82-692-9306</t>
  </si>
  <si>
    <t>Ropa</t>
  </si>
  <si>
    <t>18-593-8611</t>
  </si>
  <si>
    <t>San Diego</t>
  </si>
  <si>
    <t>93-093-0556</t>
  </si>
  <si>
    <t>Pan-an</t>
  </si>
  <si>
    <t>59-080-5779</t>
  </si>
  <si>
    <t>Shu</t>
  </si>
  <si>
    <t>64-915-2968</t>
  </si>
  <si>
    <t>94-495-3402</t>
  </si>
  <si>
    <t>Mojogajeh</t>
  </si>
  <si>
    <t>84-458-6432</t>
  </si>
  <si>
    <t>Mawu</t>
  </si>
  <si>
    <t>46-452-3822</t>
  </si>
  <si>
    <t>Genting</t>
  </si>
  <si>
    <t>54-877-5699</t>
  </si>
  <si>
    <t>Madan</t>
  </si>
  <si>
    <t>15-146-4456</t>
  </si>
  <si>
    <t>Hexiangqiao</t>
  </si>
  <si>
    <t>76-620-2994</t>
  </si>
  <si>
    <t>Na Muen</t>
  </si>
  <si>
    <t>60-834-3348</t>
  </si>
  <si>
    <t>Gafargaon</t>
  </si>
  <si>
    <t>77-742-5663</t>
  </si>
  <si>
    <t>Qingban</t>
  </si>
  <si>
    <t>05-167-0833</t>
  </si>
  <si>
    <t>Labège</t>
  </si>
  <si>
    <t>86-182-9556</t>
  </si>
  <si>
    <t>Port Elizabeth</t>
  </si>
  <si>
    <t>14-415-2802</t>
  </si>
  <si>
    <t>Sauri</t>
  </si>
  <si>
    <t>49-469-9163</t>
  </si>
  <si>
    <t>Desakolot</t>
  </si>
  <si>
    <t>67-937-6624</t>
  </si>
  <si>
    <t>Huambo</t>
  </si>
  <si>
    <t>91-761-9492</t>
  </si>
  <si>
    <t>Luoting</t>
  </si>
  <si>
    <t>19-184-7665</t>
  </si>
  <si>
    <t>Stepnogorsk</t>
  </si>
  <si>
    <t>19-383-9741</t>
  </si>
  <si>
    <t>Zarechnyy</t>
  </si>
  <si>
    <t>15-625-4047</t>
  </si>
  <si>
    <t>81-820-4735</t>
  </si>
  <si>
    <t>Banjar Medura</t>
  </si>
  <si>
    <t>71-436-6908</t>
  </si>
  <si>
    <t>Arnprior</t>
  </si>
  <si>
    <t>73-145-5784</t>
  </si>
  <si>
    <t>Donglu</t>
  </si>
  <si>
    <t>50-637-1630</t>
  </si>
  <si>
    <t>Inderka</t>
  </si>
  <si>
    <t>44-938-7475</t>
  </si>
  <si>
    <t>Tochio-honchō</t>
  </si>
  <si>
    <t>55-279-3045</t>
  </si>
  <si>
    <t>Pasadena</t>
  </si>
  <si>
    <t>59-997-3903</t>
  </si>
  <si>
    <t>Barishāl</t>
  </si>
  <si>
    <t>12-029-9344</t>
  </si>
  <si>
    <t>Kihurio</t>
  </si>
  <si>
    <t>41-130-2570</t>
  </si>
  <si>
    <t>Oekero</t>
  </si>
  <si>
    <t>25-285-7453</t>
  </si>
  <si>
    <t>Cluses</t>
  </si>
  <si>
    <t>47-225-8686</t>
  </si>
  <si>
    <t>Wrząsowice</t>
  </si>
  <si>
    <t>33-519-4214</t>
  </si>
  <si>
    <t>Hengfeng</t>
  </si>
  <si>
    <t>03-991-2098</t>
  </si>
  <si>
    <t>Bor</t>
  </si>
  <si>
    <t>30-735-8744</t>
  </si>
  <si>
    <t>Nawu</t>
  </si>
  <si>
    <t>13-848-5757</t>
  </si>
  <si>
    <t>Longotea</t>
  </si>
  <si>
    <t>21-300-2001</t>
  </si>
  <si>
    <t>Ḩabīl al Jabr</t>
  </si>
  <si>
    <t>38-587-1781</t>
  </si>
  <si>
    <t>Gueset</t>
  </si>
  <si>
    <t>66-557-1474</t>
  </si>
  <si>
    <t>Līkak</t>
  </si>
  <si>
    <t>03-422-8710</t>
  </si>
  <si>
    <t>Yuanguping</t>
  </si>
  <si>
    <t>39-731-8532</t>
  </si>
  <si>
    <t>Colón</t>
  </si>
  <si>
    <t>80-830-3184</t>
  </si>
  <si>
    <t>Lyon</t>
  </si>
  <si>
    <t>97-505-8416</t>
  </si>
  <si>
    <t>Chamical</t>
  </si>
  <si>
    <t>98-585-4742</t>
  </si>
  <si>
    <t>Ágios Andréas</t>
  </si>
  <si>
    <t>51-302-9537</t>
  </si>
  <si>
    <t>Cibeusi</t>
  </si>
  <si>
    <t>88-313-2633</t>
  </si>
  <si>
    <t>Itsandzéni</t>
  </si>
  <si>
    <t>61-286-0069</t>
  </si>
  <si>
    <t>Kosh-Agach</t>
  </si>
  <si>
    <t>35-907-0586</t>
  </si>
  <si>
    <t>Kuafeu</t>
  </si>
  <si>
    <t>30-522-1574</t>
  </si>
  <si>
    <t>Xincheng</t>
  </si>
  <si>
    <t>43-715-8777</t>
  </si>
  <si>
    <t>Minneapolis</t>
  </si>
  <si>
    <t>94-692-4313</t>
  </si>
  <si>
    <t>Péfki</t>
  </si>
  <si>
    <t>96-915-4091</t>
  </si>
  <si>
    <t>Ḩawallī</t>
  </si>
  <si>
    <t>67-073-5578</t>
  </si>
  <si>
    <t>27-010-9462</t>
  </si>
  <si>
    <t>Imielin</t>
  </si>
  <si>
    <t>19-689-4556</t>
  </si>
  <si>
    <t>Przeworsk</t>
  </si>
  <si>
    <t>53-143-6147</t>
  </si>
  <si>
    <t>Amsterdam Nieuw West</t>
  </si>
  <si>
    <t>02-725-7664</t>
  </si>
  <si>
    <t>Klishkivtsi</t>
  </si>
  <si>
    <t>54-439-4748</t>
  </si>
  <si>
    <t>Borova</t>
  </si>
  <si>
    <t>66-949-9895</t>
  </si>
  <si>
    <t>Vendargues</t>
  </si>
  <si>
    <t>20-648-1010</t>
  </si>
  <si>
    <t>Zilang</t>
  </si>
  <si>
    <t>79-939-5393</t>
  </si>
  <si>
    <t>Camalote</t>
  </si>
  <si>
    <t>89-249-8369</t>
  </si>
  <si>
    <t>Julayjilah</t>
  </si>
  <si>
    <t>85-366-1482</t>
  </si>
  <si>
    <t>Badajoz</t>
  </si>
  <si>
    <t>34-874-7357</t>
  </si>
  <si>
    <t>Fort Wayne</t>
  </si>
  <si>
    <t>11-820-5039</t>
  </si>
  <si>
    <t>Galán</t>
  </si>
  <si>
    <t>73-846-1423</t>
  </si>
  <si>
    <t>Saint Joseph</t>
  </si>
  <si>
    <t>90-363-8040</t>
  </si>
  <si>
    <t>Hospitalet De Llobregat, L'</t>
  </si>
  <si>
    <t>65-533-1660</t>
  </si>
  <si>
    <t>Palma De Mallorca</t>
  </si>
  <si>
    <t>98-376-8787</t>
  </si>
  <si>
    <t>Pho Duc</t>
  </si>
  <si>
    <t>18-938-9896</t>
  </si>
  <si>
    <t>Łeba</t>
  </si>
  <si>
    <t>04-829-7037</t>
  </si>
  <si>
    <t>Yaguaraparo</t>
  </si>
  <si>
    <t>93-455-0576</t>
  </si>
  <si>
    <t>Novoorsk</t>
  </si>
  <si>
    <t>84-637-9188</t>
  </si>
  <si>
    <t>Wuyang</t>
  </si>
  <si>
    <t>81-111-7832</t>
  </si>
  <si>
    <t>Pelasgía</t>
  </si>
  <si>
    <t>77-401-8183</t>
  </si>
  <si>
    <t>Phúc Thọ</t>
  </si>
  <si>
    <t>01-484-8220</t>
  </si>
  <si>
    <t>Vsevolozhsk</t>
  </si>
  <si>
    <t>11-121-0709</t>
  </si>
  <si>
    <t>Kara Suu</t>
  </si>
  <si>
    <t>36-649-0081</t>
  </si>
  <si>
    <t>Beigucheng</t>
  </si>
  <si>
    <t>61-176-8712</t>
  </si>
  <si>
    <t>Cerro</t>
  </si>
  <si>
    <t>75-526-2611</t>
  </si>
  <si>
    <t>Yamaga</t>
  </si>
  <si>
    <t>72-339-1854</t>
  </si>
  <si>
    <t>Sacramento</t>
  </si>
  <si>
    <t>80-360-6324</t>
  </si>
  <si>
    <t>Foso</t>
  </si>
  <si>
    <t>24-591-4327</t>
  </si>
  <si>
    <t>Nowe Brzesko</t>
  </si>
  <si>
    <t>58-487-8848</t>
  </si>
  <si>
    <t>Konārak</t>
  </si>
  <si>
    <t>61-453-3503</t>
  </si>
  <si>
    <t>Qingshandi</t>
  </si>
  <si>
    <t>63-680-7694</t>
  </si>
  <si>
    <t>Mbala</t>
  </si>
  <si>
    <t>51-431-7150</t>
  </si>
  <si>
    <t>Shiqiao</t>
  </si>
  <si>
    <t>23-039-9347</t>
  </si>
  <si>
    <t>Yatsuomachi-higashikumisaka</t>
  </si>
  <si>
    <t>18-832-6916</t>
  </si>
  <si>
    <t>Czarna Dąbrówka</t>
  </si>
  <si>
    <t>29-438-8126</t>
  </si>
  <si>
    <t>Pasirmadang</t>
  </si>
  <si>
    <t>68-201-1633</t>
  </si>
  <si>
    <t>Maño</t>
  </si>
  <si>
    <t>07-314-2945</t>
  </si>
  <si>
    <t>Tiwi</t>
  </si>
  <si>
    <t>64-490-6975</t>
  </si>
  <si>
    <t>Ahar</t>
  </si>
  <si>
    <t>91-789-3191</t>
  </si>
  <si>
    <t>Dake</t>
  </si>
  <si>
    <t>83-714-9649</t>
  </si>
  <si>
    <t>Harstad</t>
  </si>
  <si>
    <t>33-203-4230</t>
  </si>
  <si>
    <t>Perbaungan</t>
  </si>
  <si>
    <t>90-918-2833</t>
  </si>
  <si>
    <t>Soroti</t>
  </si>
  <si>
    <t>53-409-1176</t>
  </si>
  <si>
    <t>Caruaru</t>
  </si>
  <si>
    <t>52-491-3386</t>
  </si>
  <si>
    <t>Kamiennik</t>
  </si>
  <si>
    <t>10-870-3357</t>
  </si>
  <si>
    <t>Boundiali</t>
  </si>
  <si>
    <t>41-816-7753</t>
  </si>
  <si>
    <t>Götene</t>
  </si>
  <si>
    <t>68-296-5978</t>
  </si>
  <si>
    <t>Kadumelati</t>
  </si>
  <si>
    <t>03-874-9055</t>
  </si>
  <si>
    <t>Amparo</t>
  </si>
  <si>
    <t>28-123-8406</t>
  </si>
  <si>
    <t>Shimen</t>
  </si>
  <si>
    <t>01-089-2223</t>
  </si>
  <si>
    <t>Philadelphia</t>
  </si>
  <si>
    <t>23-758-1012</t>
  </si>
  <si>
    <t>Myingyan</t>
  </si>
  <si>
    <t>34-788-8387</t>
  </si>
  <si>
    <t>Qingqu</t>
  </si>
  <si>
    <t>53-865-9342</t>
  </si>
  <si>
    <t>Poste de Flacq</t>
  </si>
  <si>
    <t>79-052-8470</t>
  </si>
  <si>
    <t>Ţawr al Bāḩah</t>
  </si>
  <si>
    <t>86-359-7320</t>
  </si>
  <si>
    <t>Phu Loc</t>
  </si>
  <si>
    <t>27-111-2242</t>
  </si>
  <si>
    <t>Jembangan</t>
  </si>
  <si>
    <t>84-538-0238</t>
  </si>
  <si>
    <t>Harhorin</t>
  </si>
  <si>
    <t>04-660-2742</t>
  </si>
  <si>
    <t>Meijiang</t>
  </si>
  <si>
    <t>96-496-9833</t>
  </si>
  <si>
    <t>Lañgub</t>
  </si>
  <si>
    <t>27-672-6081</t>
  </si>
  <si>
    <t>Bangbayang</t>
  </si>
  <si>
    <t>66-033-0540</t>
  </si>
  <si>
    <t>Stěbořice</t>
  </si>
  <si>
    <t>99-643-9845</t>
  </si>
  <si>
    <t>Banturkrajan</t>
  </si>
  <si>
    <t>27-571-9402</t>
  </si>
  <si>
    <t>São Torcato</t>
  </si>
  <si>
    <t>10-430-5821</t>
  </si>
  <si>
    <t>Kapan</t>
  </si>
  <si>
    <t>36-835-7445</t>
  </si>
  <si>
    <t>Văn Giang</t>
  </si>
  <si>
    <t>41-602-4042</t>
  </si>
  <si>
    <t>63-743-6962</t>
  </si>
  <si>
    <t>Tanushimarumachi-toyoki</t>
  </si>
  <si>
    <t>66-772-9922</t>
  </si>
  <si>
    <t>Kazo</t>
  </si>
  <si>
    <t>23-246-5927</t>
  </si>
  <si>
    <t>Rawa Mazowiecka</t>
  </si>
  <si>
    <t>74-022-7557</t>
  </si>
  <si>
    <t>Wŏnsan</t>
  </si>
  <si>
    <t>78-214-5658</t>
  </si>
  <si>
    <t>Villavicencio</t>
  </si>
  <si>
    <t>25-286-8786</t>
  </si>
  <si>
    <t>Berlin</t>
  </si>
  <si>
    <t>55-955-9889</t>
  </si>
  <si>
    <t>Wailang</t>
  </si>
  <si>
    <t>34-237-3943</t>
  </si>
  <si>
    <t>Fangshan</t>
  </si>
  <si>
    <t>19-386-9088</t>
  </si>
  <si>
    <t>Tallahassee</t>
  </si>
  <si>
    <t>16-583-2801</t>
  </si>
  <si>
    <t>Anchorage</t>
  </si>
  <si>
    <t>83-752-5439</t>
  </si>
  <si>
    <t>Mulhouse</t>
  </si>
  <si>
    <t>25-485-2023</t>
  </si>
  <si>
    <t>Tangkilsari</t>
  </si>
  <si>
    <t>90-822-7664</t>
  </si>
  <si>
    <t>San Carlos</t>
  </si>
  <si>
    <t>22-039-6819</t>
  </si>
  <si>
    <t>Queluz</t>
  </si>
  <si>
    <t>50-395-1941</t>
  </si>
  <si>
    <t>Särkisalo</t>
  </si>
  <si>
    <t>99-771-9310</t>
  </si>
  <si>
    <t>Vitoria-Gasteiz</t>
  </si>
  <si>
    <t>18-518-0140</t>
  </si>
  <si>
    <t>Coro</t>
  </si>
  <si>
    <t>57-000-8646</t>
  </si>
  <si>
    <t>Purwa</t>
  </si>
  <si>
    <t>81-926-9297</t>
  </si>
  <si>
    <t>Gävle</t>
  </si>
  <si>
    <t>53-070-2625</t>
  </si>
  <si>
    <t>Embu Guaçu</t>
  </si>
  <si>
    <t>63-217-7638</t>
  </si>
  <si>
    <t>64-120-6212</t>
  </si>
  <si>
    <t>Fubin</t>
  </si>
  <si>
    <t>01-404-3425</t>
  </si>
  <si>
    <t>Talshand</t>
  </si>
  <si>
    <t>68-971-6148</t>
  </si>
  <si>
    <t>Palampal</t>
  </si>
  <si>
    <t>22-053-4627</t>
  </si>
  <si>
    <t>Kamárai</t>
  </si>
  <si>
    <t>09-258-0424</t>
  </si>
  <si>
    <t>Ettelbruck</t>
  </si>
  <si>
    <t>56-782-9001</t>
  </si>
  <si>
    <t>Cawayan</t>
  </si>
  <si>
    <t>05-506-7216</t>
  </si>
  <si>
    <t>Don Carlos</t>
  </si>
  <si>
    <t>47-356-9730</t>
  </si>
  <si>
    <t>42-898-6421</t>
  </si>
  <si>
    <t>Cervantes</t>
  </si>
  <si>
    <t>17-364-8685</t>
  </si>
  <si>
    <t>Ebebiyin</t>
  </si>
  <si>
    <t>13-618-9438</t>
  </si>
  <si>
    <t>Chuquitira</t>
  </si>
  <si>
    <t>32-457-2982</t>
  </si>
  <si>
    <t>Proletarsk</t>
  </si>
  <si>
    <t>43-386-2489</t>
  </si>
  <si>
    <t>Naghalin</t>
  </si>
  <si>
    <t>67-438-2378</t>
  </si>
  <si>
    <t>Honolulu</t>
  </si>
  <si>
    <t>65-431-1264</t>
  </si>
  <si>
    <t>Dhalie</t>
  </si>
  <si>
    <t>73-367-8478</t>
  </si>
  <si>
    <t>Giesteira</t>
  </si>
  <si>
    <t>84-162-8799</t>
  </si>
  <si>
    <t>Khilok</t>
  </si>
  <si>
    <t>51-546-9992</t>
  </si>
  <si>
    <t>89-189-3295</t>
  </si>
  <si>
    <t>Vereshchagino</t>
  </si>
  <si>
    <t>45-776-7217</t>
  </si>
  <si>
    <t>Binagadi</t>
  </si>
  <si>
    <t>71-354-5174</t>
  </si>
  <si>
    <t>Tsuen Wan</t>
  </si>
  <si>
    <t>05-975-6985</t>
  </si>
  <si>
    <t>Banjar Batanpoh</t>
  </si>
  <si>
    <t>42-859-2475</t>
  </si>
  <si>
    <t>Yenakiyeve</t>
  </si>
  <si>
    <t>34-094-1923</t>
  </si>
  <si>
    <t>San Ramon</t>
  </si>
  <si>
    <t>57-797-8139</t>
  </si>
  <si>
    <t>Sakété</t>
  </si>
  <si>
    <t>21-048-8669</t>
  </si>
  <si>
    <t>Pantenan</t>
  </si>
  <si>
    <t>30-038-8752</t>
  </si>
  <si>
    <t>Antrukan</t>
  </si>
  <si>
    <t>06-237-7338</t>
  </si>
  <si>
    <t>Dhahab</t>
  </si>
  <si>
    <t>71-817-5422</t>
  </si>
  <si>
    <t>Vetluga</t>
  </si>
  <si>
    <t>68-512-0568</t>
  </si>
  <si>
    <t>Wolfsberg</t>
  </si>
  <si>
    <t>18-633-9387</t>
  </si>
  <si>
    <t>San Bautista</t>
  </si>
  <si>
    <t>08-977-4418</t>
  </si>
  <si>
    <t>Reuleuet</t>
  </si>
  <si>
    <t>97-738-8095</t>
  </si>
  <si>
    <t>Lonpao Dajah</t>
  </si>
  <si>
    <t>15-421-1255</t>
  </si>
  <si>
    <t>Nanqiao</t>
  </si>
  <si>
    <t>92-142-4328</t>
  </si>
  <si>
    <t>06-357-6548</t>
  </si>
  <si>
    <t>Ishikawa</t>
  </si>
  <si>
    <t>59-261-4453</t>
  </si>
  <si>
    <t>Oguma</t>
  </si>
  <si>
    <t>35-644-3184</t>
  </si>
  <si>
    <t>Těšany</t>
  </si>
  <si>
    <t>30-528-9105</t>
  </si>
  <si>
    <t>Aksha</t>
  </si>
  <si>
    <t>14-709-8547</t>
  </si>
  <si>
    <t>Lahan Sai</t>
  </si>
  <si>
    <t>80-508-9866</t>
  </si>
  <si>
    <t>Estância</t>
  </si>
  <si>
    <t>27-100-0661</t>
  </si>
  <si>
    <t>Las Lomas</t>
  </si>
  <si>
    <t>68-488-7343</t>
  </si>
  <si>
    <t>Xiamayu</t>
  </si>
  <si>
    <t>63-304-1852</t>
  </si>
  <si>
    <t>Iñapari</t>
  </si>
  <si>
    <t>53-843-5619</t>
  </si>
  <si>
    <t>Orsay</t>
  </si>
  <si>
    <t>44-786-7696</t>
  </si>
  <si>
    <t>Zhongying</t>
  </si>
  <si>
    <t>45-631-4619</t>
  </si>
  <si>
    <t>Bayḩān</t>
  </si>
  <si>
    <t>11-850-1953</t>
  </si>
  <si>
    <t>Beizhakou</t>
  </si>
  <si>
    <t>20-421-2544</t>
  </si>
  <si>
    <t>Kyŏngsŏng</t>
  </si>
  <si>
    <t>37-100-8709</t>
  </si>
  <si>
    <t>Turinsk</t>
  </si>
  <si>
    <t>78-361-5100</t>
  </si>
  <si>
    <t>As Sawdā</t>
  </si>
  <si>
    <t>67-676-5945</t>
  </si>
  <si>
    <t>Legaspi</t>
  </si>
  <si>
    <t>67-639-5838</t>
  </si>
  <si>
    <t>Shimorskoye</t>
  </si>
  <si>
    <t>51-415-1931</t>
  </si>
  <si>
    <t>Kościelec</t>
  </si>
  <si>
    <t>96-764-3843</t>
  </si>
  <si>
    <t>Yongfu</t>
  </si>
  <si>
    <t>16-730-2056</t>
  </si>
  <si>
    <t>Vinkkilä</t>
  </si>
  <si>
    <t>22-157-2494</t>
  </si>
  <si>
    <t>Revolucion Verde</t>
  </si>
  <si>
    <t>29-341-6463</t>
  </si>
  <si>
    <t>Newton</t>
  </si>
  <si>
    <t>64-906-4475</t>
  </si>
  <si>
    <t>Nantang</t>
  </si>
  <si>
    <t>36-340-8494</t>
  </si>
  <si>
    <t>Perugia</t>
  </si>
  <si>
    <t>77-031-4898</t>
  </si>
  <si>
    <t>Tancheng</t>
  </si>
  <si>
    <t>86-097-9642</t>
  </si>
  <si>
    <t>Leon Postigo</t>
  </si>
  <si>
    <t>64-090-3433</t>
  </si>
  <si>
    <t>Bollène</t>
  </si>
  <si>
    <t>96-140-1936</t>
  </si>
  <si>
    <t>Baihe</t>
  </si>
  <si>
    <t>38-830-6976</t>
  </si>
  <si>
    <t>Puqi</t>
  </si>
  <si>
    <t>82-864-1154</t>
  </si>
  <si>
    <t>Pedraza</t>
  </si>
  <si>
    <t>79-711-6779</t>
  </si>
  <si>
    <t>22-860-9860</t>
  </si>
  <si>
    <t>Pasinan Barat</t>
  </si>
  <si>
    <t>72-590-6161</t>
  </si>
  <si>
    <t>Saltpond</t>
  </si>
  <si>
    <t>76-213-5806</t>
  </si>
  <si>
    <t>Rende</t>
  </si>
  <si>
    <t>66-894-5431</t>
  </si>
  <si>
    <t>Zarasai</t>
  </si>
  <si>
    <t>20-939-3906</t>
  </si>
  <si>
    <t>Nanchangshan</t>
  </si>
  <si>
    <t>86-390-9555</t>
  </si>
  <si>
    <t>Pegões</t>
  </si>
  <si>
    <t>91-602-0761</t>
  </si>
  <si>
    <t>Espírito Santo do Pinhal</t>
  </si>
  <si>
    <t>62-974-7965</t>
  </si>
  <si>
    <t>Újezd</t>
  </si>
  <si>
    <t>21-232-1397</t>
  </si>
  <si>
    <t>Bhadrapur</t>
  </si>
  <si>
    <t>31-364-4144</t>
  </si>
  <si>
    <t>Kostrovo</t>
  </si>
  <si>
    <t>99-945-7193</t>
  </si>
  <si>
    <t>Lemery</t>
  </si>
  <si>
    <t>91-053-3261</t>
  </si>
  <si>
    <t>Youcheng</t>
  </si>
  <si>
    <t>50-447-5171</t>
  </si>
  <si>
    <t>Napoli</t>
  </si>
  <si>
    <t>89-754-7244</t>
  </si>
  <si>
    <t>El Caño</t>
  </si>
  <si>
    <t>56-072-7011</t>
  </si>
  <si>
    <t>Heemstede</t>
  </si>
  <si>
    <t>74-281-3421</t>
  </si>
  <si>
    <t>Panyam</t>
  </si>
  <si>
    <t>86-068-2133</t>
  </si>
  <si>
    <t>Faraulep</t>
  </si>
  <si>
    <t>03-102-0288</t>
  </si>
  <si>
    <t>San Isidro</t>
  </si>
  <si>
    <t>74-033-1145</t>
  </si>
  <si>
    <t>Mranggen</t>
  </si>
  <si>
    <t>24-272-6205</t>
  </si>
  <si>
    <t>Cigadog</t>
  </si>
  <si>
    <t>90-170-1951</t>
  </si>
  <si>
    <t>Caitang</t>
  </si>
  <si>
    <t>73-259-8940</t>
  </si>
  <si>
    <t>Masoyila</t>
  </si>
  <si>
    <t>77-796-5786</t>
  </si>
  <si>
    <t>Beiyuan</t>
  </si>
  <si>
    <t>23-949-1954</t>
  </si>
  <si>
    <t>Kariya</t>
  </si>
  <si>
    <t>51-313-7293</t>
  </si>
  <si>
    <t>Malakhovka</t>
  </si>
  <si>
    <t>62-797-9254</t>
  </si>
  <si>
    <t>At-Bashi</t>
  </si>
  <si>
    <t>27-941-4995</t>
  </si>
  <si>
    <t>Sankeyushu</t>
  </si>
  <si>
    <t>01-799-2615</t>
  </si>
  <si>
    <t>Limoges</t>
  </si>
  <si>
    <t>82-133-0444</t>
  </si>
  <si>
    <t>Hägersten</t>
  </si>
  <si>
    <t>43-920-9499</t>
  </si>
  <si>
    <t>Tarata</t>
  </si>
  <si>
    <t>17-551-9779</t>
  </si>
  <si>
    <t>Marabahan</t>
  </si>
  <si>
    <t>49-037-2300</t>
  </si>
  <si>
    <t>Eslāmābād</t>
  </si>
  <si>
    <t>95-876-9757</t>
  </si>
  <si>
    <t>Emar</t>
  </si>
  <si>
    <t>47-947-4888</t>
  </si>
  <si>
    <t>Baisha</t>
  </si>
  <si>
    <t>83-003-2165</t>
  </si>
  <si>
    <t>27-619-9264</t>
  </si>
  <si>
    <t>49-476-1729</t>
  </si>
  <si>
    <t>Skórzec</t>
  </si>
  <si>
    <t>64-803-7087</t>
  </si>
  <si>
    <t>São João dos Inhamuns</t>
  </si>
  <si>
    <t>01-925-4021</t>
  </si>
  <si>
    <t>Tambaksari</t>
  </si>
  <si>
    <t>51-116-5937</t>
  </si>
  <si>
    <t>Lazarat</t>
  </si>
  <si>
    <t>72-454-2741</t>
  </si>
  <si>
    <t>Belene</t>
  </si>
  <si>
    <t>96-484-1000</t>
  </si>
  <si>
    <t>Xiangshan</t>
  </si>
  <si>
    <t>07-834-3350</t>
  </si>
  <si>
    <t>11-802-5604</t>
  </si>
  <si>
    <t>Zengfu</t>
  </si>
  <si>
    <t>41-750-4105</t>
  </si>
  <si>
    <t>Tingsryd</t>
  </si>
  <si>
    <t>31-491-8457</t>
  </si>
  <si>
    <t>Tipaz</t>
  </si>
  <si>
    <t>86-257-9581</t>
  </si>
  <si>
    <t>Wādī as Salqā</t>
  </si>
  <si>
    <t>22-981-6595</t>
  </si>
  <si>
    <t>Wasagu</t>
  </si>
  <si>
    <t>54-002-5845</t>
  </si>
  <si>
    <t>Wangsi</t>
  </si>
  <si>
    <t>31-927-7787</t>
  </si>
  <si>
    <t>Esmeralda</t>
  </si>
  <si>
    <t>46-098-9737</t>
  </si>
  <si>
    <t>Chivilcoy</t>
  </si>
  <si>
    <t>27-017-7173</t>
  </si>
  <si>
    <t>São Miguel do Araguaia</t>
  </si>
  <si>
    <t>53-102-9949</t>
  </si>
  <si>
    <t>Libei</t>
  </si>
  <si>
    <t>02-676-9312</t>
  </si>
  <si>
    <t>28-969-7540</t>
  </si>
  <si>
    <t>Kuçovë</t>
  </si>
  <si>
    <t>30-083-9565</t>
  </si>
  <si>
    <t>Bokong Timur</t>
  </si>
  <si>
    <t>30-975-0306</t>
  </si>
  <si>
    <t>Gaowu</t>
  </si>
  <si>
    <t>14-364-4904</t>
  </si>
  <si>
    <t>Guéret</t>
  </si>
  <si>
    <t>08-652-2085</t>
  </si>
  <si>
    <t>Postřekov</t>
  </si>
  <si>
    <t>67-037-2087</t>
  </si>
  <si>
    <t>Gobojango</t>
  </si>
  <si>
    <t>09-737-8354</t>
  </si>
  <si>
    <t>Tandahimba</t>
  </si>
  <si>
    <t>12-417-5609</t>
  </si>
  <si>
    <t>Iwade</t>
  </si>
  <si>
    <t>25-096-6830</t>
  </si>
  <si>
    <t>La Guata</t>
  </si>
  <si>
    <t>91-558-5922</t>
  </si>
  <si>
    <t>Saint-Brieuc</t>
  </si>
  <si>
    <t>25-560-4506</t>
  </si>
  <si>
    <t>Paya Dapur</t>
  </si>
  <si>
    <t>33-609-0598</t>
  </si>
  <si>
    <t>Xinzha</t>
  </si>
  <si>
    <t>45-337-1798</t>
  </si>
  <si>
    <t>Al Qārah</t>
  </si>
  <si>
    <t>34-265-8558</t>
  </si>
  <si>
    <t>Antipolo</t>
  </si>
  <si>
    <t>67-323-7406</t>
  </si>
  <si>
    <t>Yuyangguan</t>
  </si>
  <si>
    <t>40-149-8247</t>
  </si>
  <si>
    <t>Qiman</t>
  </si>
  <si>
    <t>37-361-8691</t>
  </si>
  <si>
    <t>Maguwon</t>
  </si>
  <si>
    <t>17-763-9416</t>
  </si>
  <si>
    <t>Tsibulev</t>
  </si>
  <si>
    <t>56-453-8263</t>
  </si>
  <si>
    <t>San Antonio Aguas Calientes</t>
  </si>
  <si>
    <t>19-560-0717</t>
  </si>
  <si>
    <t>Pombas</t>
  </si>
  <si>
    <t>40-199-1803</t>
  </si>
  <si>
    <t>Ku‘aydinah</t>
  </si>
  <si>
    <t>09-332-0236</t>
  </si>
  <si>
    <t>San Marcos</t>
  </si>
  <si>
    <t>83-982-5300</t>
  </si>
  <si>
    <t>Chum Phae</t>
  </si>
  <si>
    <t>46-662-1571</t>
  </si>
  <si>
    <t>La Laja</t>
  </si>
  <si>
    <t>20-699-9217</t>
  </si>
  <si>
    <t>San Juan del Cesar</t>
  </si>
  <si>
    <t>26-150-0209</t>
  </si>
  <si>
    <t>Taiyigong</t>
  </si>
  <si>
    <t>94-985-5336</t>
  </si>
  <si>
    <t>97-715-3606</t>
  </si>
  <si>
    <t>Tayabamba</t>
  </si>
  <si>
    <t>02-100-4320</t>
  </si>
  <si>
    <t>Majennang</t>
  </si>
  <si>
    <t>16-070-0138</t>
  </si>
  <si>
    <t>Njeru</t>
  </si>
  <si>
    <t>82-474-5074</t>
  </si>
  <si>
    <t>Ambatolaona</t>
  </si>
  <si>
    <t>36-444-5336</t>
  </si>
  <si>
    <t>Jianggang</t>
  </si>
  <si>
    <t>54-680-5344</t>
  </si>
  <si>
    <t>Langkou</t>
  </si>
  <si>
    <t>16-364-8096</t>
  </si>
  <si>
    <t>Horní Suchá</t>
  </si>
  <si>
    <t>62-644-8183</t>
  </si>
  <si>
    <t>Haradok</t>
  </si>
  <si>
    <t>59-971-0799</t>
  </si>
  <si>
    <t>Vichuga</t>
  </si>
  <si>
    <t>64-031-2046</t>
  </si>
  <si>
    <t>Luci</t>
  </si>
  <si>
    <t>87-079-0237</t>
  </si>
  <si>
    <t>Guolemude</t>
  </si>
  <si>
    <t>78-091-8662</t>
  </si>
  <si>
    <t>Prengtale</t>
  </si>
  <si>
    <t>62-720-2922</t>
  </si>
  <si>
    <t>Cabanas</t>
  </si>
  <si>
    <t>47-528-3961</t>
  </si>
  <si>
    <t>Faīẕābād</t>
  </si>
  <si>
    <t>21-808-2293</t>
  </si>
  <si>
    <t>Sukumo</t>
  </si>
  <si>
    <t>22-022-9256</t>
  </si>
  <si>
    <t>Fenglu</t>
  </si>
  <si>
    <t>96-772-7220</t>
  </si>
  <si>
    <t>Tanjungbalai</t>
  </si>
  <si>
    <t>25-866-7286</t>
  </si>
  <si>
    <t>Carrefour</t>
  </si>
  <si>
    <t>72-694-4159</t>
  </si>
  <si>
    <t>10-079-8237</t>
  </si>
  <si>
    <t>Hejiang</t>
  </si>
  <si>
    <t>47-460-8015</t>
  </si>
  <si>
    <t>Yaizu</t>
  </si>
  <si>
    <t>06-061-0023</t>
  </si>
  <si>
    <t>Kembé</t>
  </si>
  <si>
    <t>80-487-2550</t>
  </si>
  <si>
    <t>Novokayakent</t>
  </si>
  <si>
    <t>23-617-2637</t>
  </si>
  <si>
    <t>Hekou</t>
  </si>
  <si>
    <t>60-005-5187</t>
  </si>
  <si>
    <t>Bailadores</t>
  </si>
  <si>
    <t>24-371-5870</t>
  </si>
  <si>
    <t>Masuda</t>
  </si>
  <si>
    <t>02-055-8248</t>
  </si>
  <si>
    <t>Martanesh</t>
  </si>
  <si>
    <t>54-238-5459</t>
  </si>
  <si>
    <t>Xinzhou</t>
  </si>
  <si>
    <t>85-922-0190</t>
  </si>
  <si>
    <t>Nanfeng</t>
  </si>
  <si>
    <t>48-271-1908</t>
  </si>
  <si>
    <t>Oke Ila</t>
  </si>
  <si>
    <t>46-978-3874</t>
  </si>
  <si>
    <t>Rio Pardo</t>
  </si>
  <si>
    <t>53-595-7635</t>
  </si>
  <si>
    <t>Pingtang</t>
  </si>
  <si>
    <t>08-185-6608</t>
  </si>
  <si>
    <t>Podbrdo</t>
  </si>
  <si>
    <t>20-562-2569</t>
  </si>
  <si>
    <t>Aramayuan</t>
  </si>
  <si>
    <t>41-366-4205</t>
  </si>
  <si>
    <t>Paquera</t>
  </si>
  <si>
    <t>77-241-7621</t>
  </si>
  <si>
    <t>Warudoyong</t>
  </si>
  <si>
    <t>53-091-2176</t>
  </si>
  <si>
    <t>Béziers</t>
  </si>
  <si>
    <t>48-203-9118</t>
  </si>
  <si>
    <t>Dongzhou</t>
  </si>
  <si>
    <t>Packages</t>
  </si>
  <si>
    <t>Travel &amp; Leisure (Flights)</t>
  </si>
  <si>
    <t>Total_spend</t>
  </si>
  <si>
    <t>Average_Oreder_Value</t>
  </si>
  <si>
    <t>Discount_Impact</t>
  </si>
  <si>
    <t>Engagement_Score_Num</t>
  </si>
  <si>
    <t>Social_Media_Influence2</t>
  </si>
  <si>
    <t>Engagement_Index</t>
  </si>
  <si>
    <t>Loyalty_Score</t>
  </si>
  <si>
    <t>Net_Satisfaction</t>
  </si>
  <si>
    <t>Row Labels</t>
  </si>
  <si>
    <t>Grand Total</t>
  </si>
  <si>
    <t>Column Labels</t>
  </si>
  <si>
    <t>Sum of Total_spend</t>
  </si>
  <si>
    <t>FALSE</t>
  </si>
  <si>
    <t>TRUE</t>
  </si>
  <si>
    <t>Average of Net_Satisfaction</t>
  </si>
  <si>
    <t>18-27</t>
  </si>
  <si>
    <t>28-37</t>
  </si>
  <si>
    <t>38-47</t>
  </si>
  <si>
    <t>48-57</t>
  </si>
  <si>
    <t>Average of Total_spend</t>
  </si>
  <si>
    <t>Total Revenue</t>
  </si>
  <si>
    <t>Average Purchase Amount</t>
  </si>
  <si>
    <t>Customer Count</t>
  </si>
  <si>
    <t>Average Net Satisfaction</t>
  </si>
  <si>
    <t>Average Frequency of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</si>
</sst>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font>
      <sz val="11"/>
      <color theme="1"/>
      <name val="Calibri"/>
      <family val="2"/>
      <scheme val="minor"/>
    </font>
    <font>
      <b/>
      <sz val="11"/>
      <color theme="0"/>
      <name val="Calibri"/>
      <family val="2"/>
      <scheme val="minor"/>
    </font>
    <font>
      <sz val="10"/>
      <color theme="1"/>
      <name val="Arial Unicode MS"/>
    </font>
    <font>
      <sz val="11"/>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5">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43" fontId="3" fillId="0" borderId="0" applyFont="0" applyFill="0" applyBorder="0" applyAlignment="0" applyProtection="0"/>
  </cellStyleXfs>
  <cellXfs count="26">
    <xf numFmtId="0" fontId="0" fillId="0" borderId="0" xfId="0"/>
    <xf numFmtId="0" fontId="0" fillId="0" borderId="1" xfId="0" applyFont="1" applyBorder="1"/>
    <xf numFmtId="0" fontId="1" fillId="2" borderId="2" xfId="0" applyFont="1" applyFill="1" applyBorder="1"/>
    <xf numFmtId="0" fontId="1" fillId="2" borderId="3" xfId="0" applyFont="1" applyFill="1" applyBorder="1"/>
    <xf numFmtId="0" fontId="0" fillId="3" borderId="2" xfId="0" applyFont="1" applyFill="1" applyBorder="1"/>
    <xf numFmtId="0" fontId="0" fillId="3" borderId="2" xfId="0" applyNumberFormat="1" applyFont="1" applyFill="1" applyBorder="1"/>
    <xf numFmtId="14" fontId="0" fillId="3" borderId="2" xfId="0" applyNumberFormat="1" applyFont="1" applyFill="1" applyBorder="1"/>
    <xf numFmtId="0" fontId="0" fillId="3" borderId="3" xfId="0" applyFont="1" applyFill="1" applyBorder="1"/>
    <xf numFmtId="0" fontId="0" fillId="0" borderId="2" xfId="0" applyFont="1" applyBorder="1"/>
    <xf numFmtId="0" fontId="0" fillId="0" borderId="2" xfId="0" applyNumberFormat="1" applyFont="1" applyBorder="1"/>
    <xf numFmtId="14" fontId="0" fillId="0" borderId="2" xfId="0" applyNumberFormat="1" applyFont="1" applyBorder="1"/>
    <xf numFmtId="0" fontId="0" fillId="0" borderId="3" xfId="0" applyFont="1" applyBorder="1"/>
    <xf numFmtId="0" fontId="0" fillId="0" borderId="1" xfId="0" applyNumberFormat="1" applyFont="1" applyBorder="1"/>
    <xf numFmtId="14" fontId="0" fillId="0" borderId="1" xfId="0" applyNumberFormat="1" applyFont="1" applyBorder="1"/>
    <xf numFmtId="0" fontId="0" fillId="0" borderId="4" xfId="0" applyFont="1" applyBorder="1"/>
    <xf numFmtId="0" fontId="1" fillId="2" borderId="0" xfId="0" applyFont="1" applyFill="1" applyBorder="1"/>
    <xf numFmtId="0" fontId="1" fillId="2" borderId="0" xfId="0" applyFont="1" applyFill="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2"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3" fontId="0" fillId="0" borderId="0" xfId="1" applyNumberFormat="1" applyFont="1"/>
    <xf numFmtId="1" fontId="0" fillId="0" borderId="0" xfId="0" applyNumberFormat="1"/>
  </cellXfs>
  <cellStyles count="2">
    <cellStyle name="Comma" xfId="1" builtinId="3"/>
    <cellStyle name="Normal" xfId="0" builtinId="0"/>
  </cellStyles>
  <dxfs count="37">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border diagonalUp="0" diagonalDown="0">
        <left/>
        <right style="thin">
          <color theme="9" tint="0.39997558519241921"/>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border outline="0">
        <left style="thin">
          <color theme="9" tint="0.39997558519241921"/>
        </left>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High</c:v>
                </c:pt>
              </c:strCache>
            </c:strRef>
          </c:tx>
          <c:spPr>
            <a:solidFill>
              <a:schemeClr val="accent1"/>
            </a:solidFill>
            <a:ln>
              <a:noFill/>
            </a:ln>
            <a:effectLst/>
          </c:spPr>
          <c:invertIfNegative val="0"/>
          <c:cat>
            <c:strRef>
              <c:f>Sheet4!$A$3:$A$7</c:f>
              <c:strCache>
                <c:ptCount val="4"/>
                <c:pt idx="0">
                  <c:v>18-27</c:v>
                </c:pt>
                <c:pt idx="1">
                  <c:v>28-37</c:v>
                </c:pt>
                <c:pt idx="2">
                  <c:v>38-47</c:v>
                </c:pt>
                <c:pt idx="3">
                  <c:v>48-57</c:v>
                </c:pt>
              </c:strCache>
            </c:strRef>
          </c:cat>
          <c:val>
            <c:numRef>
              <c:f>Sheet4!$B$3:$B$7</c:f>
              <c:numCache>
                <c:formatCode>General</c:formatCode>
                <c:ptCount val="4"/>
                <c:pt idx="0">
                  <c:v>2512.6432184210521</c:v>
                </c:pt>
                <c:pt idx="1">
                  <c:v>2204.2251032051263</c:v>
                </c:pt>
                <c:pt idx="2">
                  <c:v>2322.2528650306758</c:v>
                </c:pt>
                <c:pt idx="3">
                  <c:v>2418.1080909090911</c:v>
                </c:pt>
              </c:numCache>
            </c:numRef>
          </c:val>
          <c:extLst>
            <c:ext xmlns:c16="http://schemas.microsoft.com/office/drawing/2014/chart" uri="{C3380CC4-5D6E-409C-BE32-E72D297353CC}">
              <c16:uniqueId val="{00000000-942C-456E-9EDF-B2D7BADFF3AB}"/>
            </c:ext>
          </c:extLst>
        </c:ser>
        <c:ser>
          <c:idx val="1"/>
          <c:order val="1"/>
          <c:tx>
            <c:strRef>
              <c:f>Sheet4!$C$1:$C$2</c:f>
              <c:strCache>
                <c:ptCount val="1"/>
                <c:pt idx="0">
                  <c:v>Middle</c:v>
                </c:pt>
              </c:strCache>
            </c:strRef>
          </c:tx>
          <c:spPr>
            <a:solidFill>
              <a:schemeClr val="accent2"/>
            </a:solidFill>
            <a:ln>
              <a:noFill/>
            </a:ln>
            <a:effectLst/>
          </c:spPr>
          <c:invertIfNegative val="0"/>
          <c:cat>
            <c:strRef>
              <c:f>Sheet4!$A$3:$A$7</c:f>
              <c:strCache>
                <c:ptCount val="4"/>
                <c:pt idx="0">
                  <c:v>18-27</c:v>
                </c:pt>
                <c:pt idx="1">
                  <c:v>28-37</c:v>
                </c:pt>
                <c:pt idx="2">
                  <c:v>38-47</c:v>
                </c:pt>
                <c:pt idx="3">
                  <c:v>48-57</c:v>
                </c:pt>
              </c:strCache>
            </c:strRef>
          </c:cat>
          <c:val>
            <c:numRef>
              <c:f>Sheet4!$C$3:$C$7</c:f>
              <c:numCache>
                <c:formatCode>General</c:formatCode>
                <c:ptCount val="4"/>
                <c:pt idx="0">
                  <c:v>2327.9462503401369</c:v>
                </c:pt>
                <c:pt idx="1">
                  <c:v>2313.7499437499996</c:v>
                </c:pt>
                <c:pt idx="2">
                  <c:v>2172.874391549296</c:v>
                </c:pt>
                <c:pt idx="3">
                  <c:v>2340.5349134615381</c:v>
                </c:pt>
              </c:numCache>
            </c:numRef>
          </c:val>
          <c:extLst>
            <c:ext xmlns:c16="http://schemas.microsoft.com/office/drawing/2014/chart" uri="{C3380CC4-5D6E-409C-BE32-E72D297353CC}">
              <c16:uniqueId val="{00000000-8EAA-4043-B54C-C78FBC6E84CF}"/>
            </c:ext>
          </c:extLst>
        </c:ser>
        <c:dLbls>
          <c:showLegendKey val="0"/>
          <c:showVal val="0"/>
          <c:showCatName val="0"/>
          <c:showSerName val="0"/>
          <c:showPercent val="0"/>
          <c:showBubbleSize val="0"/>
        </c:dLbls>
        <c:gapWidth val="219"/>
        <c:axId val="596905647"/>
        <c:axId val="596903983"/>
      </c:barChart>
      <c:catAx>
        <c:axId val="59690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03983"/>
        <c:crosses val="autoZero"/>
        <c:auto val="1"/>
        <c:lblAlgn val="ctr"/>
        <c:lblOffset val="100"/>
        <c:noMultiLvlLbl val="0"/>
      </c:catAx>
      <c:valAx>
        <c:axId val="59690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0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61441757982499E-2"/>
          <c:y val="0.14249781277340332"/>
          <c:w val="0.85925744534742154"/>
          <c:h val="0.65390128317293672"/>
        </c:manualLayout>
      </c:layout>
      <c:barChart>
        <c:barDir val="col"/>
        <c:grouping val="stacked"/>
        <c:varyColors val="0"/>
        <c:ser>
          <c:idx val="0"/>
          <c:order val="0"/>
          <c:tx>
            <c:strRef>
              <c:f>Sheet3!$B$1:$B$2</c:f>
              <c:strCache>
                <c:ptCount val="1"/>
                <c:pt idx="0">
                  <c:v>1</c:v>
                </c:pt>
              </c:strCache>
            </c:strRef>
          </c:tx>
          <c:spPr>
            <a:solidFill>
              <a:schemeClr val="accent1"/>
            </a:solidFill>
            <a:ln>
              <a:noFill/>
            </a:ln>
            <a:effectLst/>
          </c:spPr>
          <c:invertIfNegative val="0"/>
          <c:cat>
            <c:strRef>
              <c:f>Sheet3!$A$3:$A$5</c:f>
              <c:strCache>
                <c:ptCount val="2"/>
                <c:pt idx="0">
                  <c:v>FALSE</c:v>
                </c:pt>
                <c:pt idx="1">
                  <c:v>TRUE</c:v>
                </c:pt>
              </c:strCache>
            </c:strRef>
          </c:cat>
          <c:val>
            <c:numRef>
              <c:f>Sheet3!$B$3:$B$5</c:f>
              <c:numCache>
                <c:formatCode>General</c:formatCode>
                <c:ptCount val="2"/>
                <c:pt idx="0">
                  <c:v>4.5050505050505052</c:v>
                </c:pt>
                <c:pt idx="1">
                  <c:v>4.5670103092783503</c:v>
                </c:pt>
              </c:numCache>
            </c:numRef>
          </c:val>
          <c:extLst>
            <c:ext xmlns:c16="http://schemas.microsoft.com/office/drawing/2014/chart" uri="{C3380CC4-5D6E-409C-BE32-E72D297353CC}">
              <c16:uniqueId val="{00000000-78F0-4D63-96F5-6428357D0899}"/>
            </c:ext>
          </c:extLst>
        </c:ser>
        <c:ser>
          <c:idx val="1"/>
          <c:order val="1"/>
          <c:tx>
            <c:strRef>
              <c:f>Sheet3!$C$1:$C$2</c:f>
              <c:strCache>
                <c:ptCount val="1"/>
                <c:pt idx="0">
                  <c:v>2</c:v>
                </c:pt>
              </c:strCache>
            </c:strRef>
          </c:tx>
          <c:spPr>
            <a:solidFill>
              <a:schemeClr val="accent2"/>
            </a:solidFill>
            <a:ln>
              <a:noFill/>
            </a:ln>
            <a:effectLst/>
          </c:spPr>
          <c:invertIfNegative val="0"/>
          <c:cat>
            <c:strRef>
              <c:f>Sheet3!$A$3:$A$5</c:f>
              <c:strCache>
                <c:ptCount val="2"/>
                <c:pt idx="0">
                  <c:v>FALSE</c:v>
                </c:pt>
                <c:pt idx="1">
                  <c:v>TRUE</c:v>
                </c:pt>
              </c:strCache>
            </c:strRef>
          </c:cat>
          <c:val>
            <c:numRef>
              <c:f>Sheet3!$C$3:$C$5</c:f>
              <c:numCache>
                <c:formatCode>General</c:formatCode>
                <c:ptCount val="2"/>
                <c:pt idx="0">
                  <c:v>4.326732673267327</c:v>
                </c:pt>
                <c:pt idx="1">
                  <c:v>4.946236559139785</c:v>
                </c:pt>
              </c:numCache>
            </c:numRef>
          </c:val>
          <c:extLst>
            <c:ext xmlns:c16="http://schemas.microsoft.com/office/drawing/2014/chart" uri="{C3380CC4-5D6E-409C-BE32-E72D297353CC}">
              <c16:uniqueId val="{00000000-32C4-4830-9E67-0AF74FB1F8AF}"/>
            </c:ext>
          </c:extLst>
        </c:ser>
        <c:ser>
          <c:idx val="2"/>
          <c:order val="2"/>
          <c:tx>
            <c:strRef>
              <c:f>Sheet3!$D$1:$D$2</c:f>
              <c:strCache>
                <c:ptCount val="1"/>
                <c:pt idx="0">
                  <c:v>3</c:v>
                </c:pt>
              </c:strCache>
            </c:strRef>
          </c:tx>
          <c:spPr>
            <a:solidFill>
              <a:schemeClr val="accent3"/>
            </a:solidFill>
            <a:ln>
              <a:noFill/>
            </a:ln>
            <a:effectLst/>
          </c:spPr>
          <c:invertIfNegative val="0"/>
          <c:cat>
            <c:strRef>
              <c:f>Sheet3!$A$3:$A$5</c:f>
              <c:strCache>
                <c:ptCount val="2"/>
                <c:pt idx="0">
                  <c:v>FALSE</c:v>
                </c:pt>
                <c:pt idx="1">
                  <c:v>TRUE</c:v>
                </c:pt>
              </c:strCache>
            </c:strRef>
          </c:cat>
          <c:val>
            <c:numRef>
              <c:f>Sheet3!$D$3:$D$5</c:f>
              <c:numCache>
                <c:formatCode>General</c:formatCode>
                <c:ptCount val="2"/>
                <c:pt idx="0">
                  <c:v>4.6146788990825689</c:v>
                </c:pt>
                <c:pt idx="1">
                  <c:v>4.2783505154639174</c:v>
                </c:pt>
              </c:numCache>
            </c:numRef>
          </c:val>
          <c:extLst>
            <c:ext xmlns:c16="http://schemas.microsoft.com/office/drawing/2014/chart" uri="{C3380CC4-5D6E-409C-BE32-E72D297353CC}">
              <c16:uniqueId val="{00000001-32C4-4830-9E67-0AF74FB1F8AF}"/>
            </c:ext>
          </c:extLst>
        </c:ser>
        <c:ser>
          <c:idx val="3"/>
          <c:order val="3"/>
          <c:tx>
            <c:strRef>
              <c:f>Sheet3!$E$1:$E$2</c:f>
              <c:strCache>
                <c:ptCount val="1"/>
                <c:pt idx="0">
                  <c:v>4</c:v>
                </c:pt>
              </c:strCache>
            </c:strRef>
          </c:tx>
          <c:spPr>
            <a:solidFill>
              <a:schemeClr val="accent4"/>
            </a:solidFill>
            <a:ln>
              <a:noFill/>
            </a:ln>
            <a:effectLst/>
          </c:spPr>
          <c:invertIfNegative val="0"/>
          <c:cat>
            <c:strRef>
              <c:f>Sheet3!$A$3:$A$5</c:f>
              <c:strCache>
                <c:ptCount val="2"/>
                <c:pt idx="0">
                  <c:v>FALSE</c:v>
                </c:pt>
                <c:pt idx="1">
                  <c:v>TRUE</c:v>
                </c:pt>
              </c:strCache>
            </c:strRef>
          </c:cat>
          <c:val>
            <c:numRef>
              <c:f>Sheet3!$E$3:$E$5</c:f>
              <c:numCache>
                <c:formatCode>General</c:formatCode>
                <c:ptCount val="2"/>
                <c:pt idx="0">
                  <c:v>4.2857142857142856</c:v>
                </c:pt>
                <c:pt idx="1">
                  <c:v>4.3673469387755102</c:v>
                </c:pt>
              </c:numCache>
            </c:numRef>
          </c:val>
          <c:extLst>
            <c:ext xmlns:c16="http://schemas.microsoft.com/office/drawing/2014/chart" uri="{C3380CC4-5D6E-409C-BE32-E72D297353CC}">
              <c16:uniqueId val="{00000002-32C4-4830-9E67-0AF74FB1F8AF}"/>
            </c:ext>
          </c:extLst>
        </c:ser>
        <c:ser>
          <c:idx val="4"/>
          <c:order val="4"/>
          <c:tx>
            <c:strRef>
              <c:f>Sheet3!$F$1:$F$2</c:f>
              <c:strCache>
                <c:ptCount val="1"/>
                <c:pt idx="0">
                  <c:v>5</c:v>
                </c:pt>
              </c:strCache>
            </c:strRef>
          </c:tx>
          <c:spPr>
            <a:solidFill>
              <a:schemeClr val="accent5"/>
            </a:solidFill>
            <a:ln>
              <a:noFill/>
            </a:ln>
            <a:effectLst/>
          </c:spPr>
          <c:invertIfNegative val="0"/>
          <c:cat>
            <c:strRef>
              <c:f>Sheet3!$A$3:$A$5</c:f>
              <c:strCache>
                <c:ptCount val="2"/>
                <c:pt idx="0">
                  <c:v>FALSE</c:v>
                </c:pt>
                <c:pt idx="1">
                  <c:v>TRUE</c:v>
                </c:pt>
              </c:strCache>
            </c:strRef>
          </c:cat>
          <c:val>
            <c:numRef>
              <c:f>Sheet3!$F$3:$F$5</c:f>
              <c:numCache>
                <c:formatCode>General</c:formatCode>
                <c:ptCount val="2"/>
                <c:pt idx="0">
                  <c:v>4.0784313725490193</c:v>
                </c:pt>
                <c:pt idx="1">
                  <c:v>4.5</c:v>
                </c:pt>
              </c:numCache>
            </c:numRef>
          </c:val>
          <c:extLst>
            <c:ext xmlns:c16="http://schemas.microsoft.com/office/drawing/2014/chart" uri="{C3380CC4-5D6E-409C-BE32-E72D297353CC}">
              <c16:uniqueId val="{00000003-32C4-4830-9E67-0AF74FB1F8AF}"/>
            </c:ext>
          </c:extLst>
        </c:ser>
        <c:dLbls>
          <c:showLegendKey val="0"/>
          <c:showVal val="0"/>
          <c:showCatName val="0"/>
          <c:showSerName val="0"/>
          <c:showPercent val="0"/>
          <c:showBubbleSize val="0"/>
        </c:dLbls>
        <c:gapWidth val="219"/>
        <c:overlap val="100"/>
        <c:axId val="319030303"/>
        <c:axId val="319034047"/>
      </c:barChart>
      <c:catAx>
        <c:axId val="31903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34047"/>
        <c:crosses val="autoZero"/>
        <c:auto val="1"/>
        <c:lblAlgn val="ctr"/>
        <c:lblOffset val="100"/>
        <c:noMultiLvlLbl val="0"/>
      </c:catAx>
      <c:valAx>
        <c:axId val="31903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3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In-Store</c:v>
                </c:pt>
              </c:strCache>
            </c:strRef>
          </c:tx>
          <c:spPr>
            <a:solidFill>
              <a:schemeClr val="accent1"/>
            </a:solidFill>
            <a:ln>
              <a:noFill/>
            </a:ln>
            <a:effectLst/>
          </c:spPr>
          <c:invertIfNegative val="0"/>
          <c:cat>
            <c:strRef>
              <c:f>Sheet2!$A$3:$A$27</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Sheet2!$B$3:$B$27</c:f>
              <c:numCache>
                <c:formatCode>General</c:formatCode>
                <c:ptCount val="24"/>
                <c:pt idx="0">
                  <c:v>34012.767500000002</c:v>
                </c:pt>
                <c:pt idx="1">
                  <c:v>21015.47</c:v>
                </c:pt>
                <c:pt idx="2">
                  <c:v>32686.3442</c:v>
                </c:pt>
                <c:pt idx="3">
                  <c:v>30687.222000000002</c:v>
                </c:pt>
                <c:pt idx="4">
                  <c:v>36366.396999999997</c:v>
                </c:pt>
                <c:pt idx="5">
                  <c:v>18345.191999999999</c:v>
                </c:pt>
                <c:pt idx="6">
                  <c:v>30032.612000000001</c:v>
                </c:pt>
                <c:pt idx="7">
                  <c:v>36019.311599999994</c:v>
                </c:pt>
                <c:pt idx="8">
                  <c:v>46374.862000000001</c:v>
                </c:pt>
                <c:pt idx="9">
                  <c:v>21008.064000000002</c:v>
                </c:pt>
                <c:pt idx="10">
                  <c:v>31685.516000000003</c:v>
                </c:pt>
                <c:pt idx="11">
                  <c:v>25681.561999999998</c:v>
                </c:pt>
                <c:pt idx="12">
                  <c:v>45677.374000000003</c:v>
                </c:pt>
                <c:pt idx="13">
                  <c:v>23683.516</c:v>
                </c:pt>
                <c:pt idx="14">
                  <c:v>19670.040399999998</c:v>
                </c:pt>
                <c:pt idx="15">
                  <c:v>44693.515099999997</c:v>
                </c:pt>
                <c:pt idx="16">
                  <c:v>26350.330800000003</c:v>
                </c:pt>
                <c:pt idx="17">
                  <c:v>31028.260000000002</c:v>
                </c:pt>
                <c:pt idx="18">
                  <c:v>40025.907999999996</c:v>
                </c:pt>
                <c:pt idx="19">
                  <c:v>39359.076999999997</c:v>
                </c:pt>
                <c:pt idx="20">
                  <c:v>28020.938000000006</c:v>
                </c:pt>
                <c:pt idx="21">
                  <c:v>28023.712000000003</c:v>
                </c:pt>
                <c:pt idx="22">
                  <c:v>38340.957600000002</c:v>
                </c:pt>
                <c:pt idx="23">
                  <c:v>32683.567000000003</c:v>
                </c:pt>
              </c:numCache>
            </c:numRef>
          </c:val>
          <c:extLst>
            <c:ext xmlns:c16="http://schemas.microsoft.com/office/drawing/2014/chart" uri="{C3380CC4-5D6E-409C-BE32-E72D297353CC}">
              <c16:uniqueId val="{00000000-0F4D-434B-9BC5-19BD41FC028B}"/>
            </c:ext>
          </c:extLst>
        </c:ser>
        <c:ser>
          <c:idx val="1"/>
          <c:order val="1"/>
          <c:tx>
            <c:strRef>
              <c:f>Sheet2!$C$1:$C$2</c:f>
              <c:strCache>
                <c:ptCount val="1"/>
                <c:pt idx="0">
                  <c:v>Mixed</c:v>
                </c:pt>
              </c:strCache>
            </c:strRef>
          </c:tx>
          <c:spPr>
            <a:solidFill>
              <a:schemeClr val="accent2"/>
            </a:solidFill>
            <a:ln>
              <a:noFill/>
            </a:ln>
            <a:effectLst/>
          </c:spPr>
          <c:invertIfNegative val="0"/>
          <c:cat>
            <c:strRef>
              <c:f>Sheet2!$A$3:$A$27</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Sheet2!$C$3:$C$27</c:f>
              <c:numCache>
                <c:formatCode>General</c:formatCode>
                <c:ptCount val="24"/>
                <c:pt idx="0">
                  <c:v>32016.324000000001</c:v>
                </c:pt>
                <c:pt idx="1">
                  <c:v>10671.109999999999</c:v>
                </c:pt>
                <c:pt idx="2">
                  <c:v>32026.146400000001</c:v>
                </c:pt>
                <c:pt idx="3">
                  <c:v>28677.905500000001</c:v>
                </c:pt>
                <c:pt idx="4">
                  <c:v>29001.619000000002</c:v>
                </c:pt>
                <c:pt idx="5">
                  <c:v>30347.757299999994</c:v>
                </c:pt>
                <c:pt idx="6">
                  <c:v>52353.820700000004</c:v>
                </c:pt>
                <c:pt idx="7">
                  <c:v>34021.951000000001</c:v>
                </c:pt>
                <c:pt idx="8">
                  <c:v>31684.437999999998</c:v>
                </c:pt>
                <c:pt idx="9">
                  <c:v>38353.143999999993</c:v>
                </c:pt>
                <c:pt idx="10">
                  <c:v>31023.886000000002</c:v>
                </c:pt>
                <c:pt idx="11">
                  <c:v>28349.309999999994</c:v>
                </c:pt>
                <c:pt idx="12">
                  <c:v>31681.803800000002</c:v>
                </c:pt>
                <c:pt idx="13">
                  <c:v>40704.842000000004</c:v>
                </c:pt>
                <c:pt idx="14">
                  <c:v>25679.59</c:v>
                </c:pt>
                <c:pt idx="15">
                  <c:v>31692.74</c:v>
                </c:pt>
                <c:pt idx="16">
                  <c:v>31021.526100000003</c:v>
                </c:pt>
                <c:pt idx="17">
                  <c:v>33026.716600000007</c:v>
                </c:pt>
                <c:pt idx="18">
                  <c:v>33693.194499999998</c:v>
                </c:pt>
                <c:pt idx="19">
                  <c:v>43010.505900000004</c:v>
                </c:pt>
                <c:pt idx="20">
                  <c:v>37681.340200000006</c:v>
                </c:pt>
                <c:pt idx="21">
                  <c:v>32359.353800000004</c:v>
                </c:pt>
                <c:pt idx="22">
                  <c:v>23355.545999999998</c:v>
                </c:pt>
                <c:pt idx="23">
                  <c:v>29335.727699999999</c:v>
                </c:pt>
              </c:numCache>
            </c:numRef>
          </c:val>
          <c:extLst>
            <c:ext xmlns:c16="http://schemas.microsoft.com/office/drawing/2014/chart" uri="{C3380CC4-5D6E-409C-BE32-E72D297353CC}">
              <c16:uniqueId val="{00000000-3BA2-403D-8BBE-CB90182564C5}"/>
            </c:ext>
          </c:extLst>
        </c:ser>
        <c:ser>
          <c:idx val="2"/>
          <c:order val="2"/>
          <c:tx>
            <c:strRef>
              <c:f>Sheet2!$D$1:$D$2</c:f>
              <c:strCache>
                <c:ptCount val="1"/>
                <c:pt idx="0">
                  <c:v>Online</c:v>
                </c:pt>
              </c:strCache>
            </c:strRef>
          </c:tx>
          <c:spPr>
            <a:solidFill>
              <a:schemeClr val="accent1"/>
            </a:solidFill>
            <a:ln>
              <a:noFill/>
            </a:ln>
            <a:effectLst/>
          </c:spPr>
          <c:invertIfNegative val="0"/>
          <c:cat>
            <c:strRef>
              <c:f>Sheet2!$A$3:$A$27</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Sheet2!$D$3:$D$27</c:f>
              <c:numCache>
                <c:formatCode>General</c:formatCode>
                <c:ptCount val="24"/>
                <c:pt idx="0">
                  <c:v>38363.189800000007</c:v>
                </c:pt>
                <c:pt idx="1">
                  <c:v>41027.624000000003</c:v>
                </c:pt>
                <c:pt idx="2">
                  <c:v>37667.539299999997</c:v>
                </c:pt>
                <c:pt idx="3">
                  <c:v>29357.762200000005</c:v>
                </c:pt>
                <c:pt idx="4">
                  <c:v>24013.233200000002</c:v>
                </c:pt>
                <c:pt idx="5">
                  <c:v>20663.72</c:v>
                </c:pt>
                <c:pt idx="6">
                  <c:v>40350.543500000007</c:v>
                </c:pt>
                <c:pt idx="7">
                  <c:v>38010.551599999999</c:v>
                </c:pt>
                <c:pt idx="8">
                  <c:v>40028.311000000002</c:v>
                </c:pt>
                <c:pt idx="9">
                  <c:v>33686.975400000003</c:v>
                </c:pt>
                <c:pt idx="10">
                  <c:v>32358.955199999997</c:v>
                </c:pt>
                <c:pt idx="11">
                  <c:v>35677.678399999997</c:v>
                </c:pt>
                <c:pt idx="12">
                  <c:v>19678.334999999999</c:v>
                </c:pt>
                <c:pt idx="13">
                  <c:v>50353.359899999996</c:v>
                </c:pt>
                <c:pt idx="14">
                  <c:v>27345.342800000002</c:v>
                </c:pt>
                <c:pt idx="15">
                  <c:v>25689.552400000004</c:v>
                </c:pt>
                <c:pt idx="16">
                  <c:v>33686.456400000003</c:v>
                </c:pt>
                <c:pt idx="17">
                  <c:v>33355.097399999999</c:v>
                </c:pt>
                <c:pt idx="18">
                  <c:v>11674.993</c:v>
                </c:pt>
                <c:pt idx="19">
                  <c:v>22354.552799999998</c:v>
                </c:pt>
                <c:pt idx="20">
                  <c:v>17678.184000000001</c:v>
                </c:pt>
                <c:pt idx="21">
                  <c:v>48035.388599999991</c:v>
                </c:pt>
                <c:pt idx="22">
                  <c:v>54353.737500000003</c:v>
                </c:pt>
                <c:pt idx="23">
                  <c:v>27695.03</c:v>
                </c:pt>
              </c:numCache>
            </c:numRef>
          </c:val>
          <c:extLst>
            <c:ext xmlns:c16="http://schemas.microsoft.com/office/drawing/2014/chart" uri="{C3380CC4-5D6E-409C-BE32-E72D297353CC}">
              <c16:uniqueId val="{00000001-3BA2-403D-8BBE-CB90182564C5}"/>
            </c:ext>
          </c:extLst>
        </c:ser>
        <c:dLbls>
          <c:showLegendKey val="0"/>
          <c:showVal val="0"/>
          <c:showCatName val="0"/>
          <c:showSerName val="0"/>
          <c:showPercent val="0"/>
          <c:showBubbleSize val="0"/>
        </c:dLbls>
        <c:gapWidth val="219"/>
        <c:axId val="327169423"/>
        <c:axId val="327170255"/>
      </c:barChart>
      <c:catAx>
        <c:axId val="32716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70255"/>
        <c:crosses val="autoZero"/>
        <c:auto val="1"/>
        <c:lblAlgn val="ctr"/>
        <c:lblOffset val="100"/>
        <c:noMultiLvlLbl val="0"/>
      </c:catAx>
      <c:valAx>
        <c:axId val="32717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6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[cleaned_data.xlsx]Sheet2!PivotTable1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a:effectLst/>
              </a:rPr>
              <a:t>Revenue Breakdown by Category &amp; Channel</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layout>
        <c:manualLayout>
          <c:xMode val="edge"/>
          <c:yMode val="edge"/>
          <c:x val="0.18901751384142754"/>
          <c:y val="0.1203920795690890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In-Store</c:v>
                </c:pt>
              </c:strCache>
            </c:strRef>
          </c:tx>
          <c:spPr>
            <a:solidFill>
              <a:schemeClr val="accent1"/>
            </a:solidFill>
            <a:ln>
              <a:noFill/>
            </a:ln>
            <a:effectLst/>
          </c:spPr>
          <c:invertIfNegative val="0"/>
          <c:cat>
            <c:strRef>
              <c:f>Sheet2!$A$3:$A$27</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Sheet2!$B$3:$B$27</c:f>
              <c:numCache>
                <c:formatCode>General</c:formatCode>
                <c:ptCount val="24"/>
                <c:pt idx="0">
                  <c:v>34012.767500000002</c:v>
                </c:pt>
                <c:pt idx="1">
                  <c:v>21015.47</c:v>
                </c:pt>
                <c:pt idx="2">
                  <c:v>32686.3442</c:v>
                </c:pt>
                <c:pt idx="3">
                  <c:v>30687.222000000002</c:v>
                </c:pt>
                <c:pt idx="4">
                  <c:v>36366.396999999997</c:v>
                </c:pt>
                <c:pt idx="5">
                  <c:v>18345.191999999999</c:v>
                </c:pt>
                <c:pt idx="6">
                  <c:v>30032.612000000001</c:v>
                </c:pt>
                <c:pt idx="7">
                  <c:v>36019.311599999994</c:v>
                </c:pt>
                <c:pt idx="8">
                  <c:v>46374.862000000001</c:v>
                </c:pt>
                <c:pt idx="9">
                  <c:v>21008.064000000002</c:v>
                </c:pt>
                <c:pt idx="10">
                  <c:v>31685.516000000003</c:v>
                </c:pt>
                <c:pt idx="11">
                  <c:v>25681.561999999998</c:v>
                </c:pt>
                <c:pt idx="12">
                  <c:v>45677.374000000003</c:v>
                </c:pt>
                <c:pt idx="13">
                  <c:v>23683.516</c:v>
                </c:pt>
                <c:pt idx="14">
                  <c:v>19670.040399999998</c:v>
                </c:pt>
                <c:pt idx="15">
                  <c:v>44693.515099999997</c:v>
                </c:pt>
                <c:pt idx="16">
                  <c:v>26350.330800000003</c:v>
                </c:pt>
                <c:pt idx="17">
                  <c:v>31028.260000000002</c:v>
                </c:pt>
                <c:pt idx="18">
                  <c:v>40025.907999999996</c:v>
                </c:pt>
                <c:pt idx="19">
                  <c:v>39359.076999999997</c:v>
                </c:pt>
                <c:pt idx="20">
                  <c:v>28020.938000000006</c:v>
                </c:pt>
                <c:pt idx="21">
                  <c:v>28023.712000000003</c:v>
                </c:pt>
                <c:pt idx="22">
                  <c:v>38340.957600000002</c:v>
                </c:pt>
                <c:pt idx="23">
                  <c:v>32683.567000000003</c:v>
                </c:pt>
              </c:numCache>
            </c:numRef>
          </c:val>
          <c:extLst>
            <c:ext xmlns:c16="http://schemas.microsoft.com/office/drawing/2014/chart" uri="{C3380CC4-5D6E-409C-BE32-E72D297353CC}">
              <c16:uniqueId val="{00000000-1413-420D-9A5D-30834757F868}"/>
            </c:ext>
          </c:extLst>
        </c:ser>
        <c:ser>
          <c:idx val="1"/>
          <c:order val="1"/>
          <c:tx>
            <c:strRef>
              <c:f>Sheet2!$C$1:$C$2</c:f>
              <c:strCache>
                <c:ptCount val="1"/>
                <c:pt idx="0">
                  <c:v>Mixed</c:v>
                </c:pt>
              </c:strCache>
            </c:strRef>
          </c:tx>
          <c:spPr>
            <a:solidFill>
              <a:schemeClr val="accent2"/>
            </a:solidFill>
            <a:ln>
              <a:noFill/>
            </a:ln>
            <a:effectLst/>
          </c:spPr>
          <c:invertIfNegative val="0"/>
          <c:cat>
            <c:strRef>
              <c:f>Sheet2!$A$3:$A$27</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Sheet2!$C$3:$C$27</c:f>
              <c:numCache>
                <c:formatCode>General</c:formatCode>
                <c:ptCount val="24"/>
                <c:pt idx="0">
                  <c:v>32016.324000000001</c:v>
                </c:pt>
                <c:pt idx="1">
                  <c:v>10671.109999999999</c:v>
                </c:pt>
                <c:pt idx="2">
                  <c:v>32026.146400000001</c:v>
                </c:pt>
                <c:pt idx="3">
                  <c:v>28677.905500000001</c:v>
                </c:pt>
                <c:pt idx="4">
                  <c:v>29001.619000000002</c:v>
                </c:pt>
                <c:pt idx="5">
                  <c:v>30347.757299999994</c:v>
                </c:pt>
                <c:pt idx="6">
                  <c:v>52353.820700000004</c:v>
                </c:pt>
                <c:pt idx="7">
                  <c:v>34021.951000000001</c:v>
                </c:pt>
                <c:pt idx="8">
                  <c:v>31684.437999999998</c:v>
                </c:pt>
                <c:pt idx="9">
                  <c:v>38353.143999999993</c:v>
                </c:pt>
                <c:pt idx="10">
                  <c:v>31023.886000000002</c:v>
                </c:pt>
                <c:pt idx="11">
                  <c:v>28349.309999999994</c:v>
                </c:pt>
                <c:pt idx="12">
                  <c:v>31681.803800000002</c:v>
                </c:pt>
                <c:pt idx="13">
                  <c:v>40704.842000000004</c:v>
                </c:pt>
                <c:pt idx="14">
                  <c:v>25679.59</c:v>
                </c:pt>
                <c:pt idx="15">
                  <c:v>31692.74</c:v>
                </c:pt>
                <c:pt idx="16">
                  <c:v>31021.526100000003</c:v>
                </c:pt>
                <c:pt idx="17">
                  <c:v>33026.716600000007</c:v>
                </c:pt>
                <c:pt idx="18">
                  <c:v>33693.194499999998</c:v>
                </c:pt>
                <c:pt idx="19">
                  <c:v>43010.505900000004</c:v>
                </c:pt>
                <c:pt idx="20">
                  <c:v>37681.340200000006</c:v>
                </c:pt>
                <c:pt idx="21">
                  <c:v>32359.353800000004</c:v>
                </c:pt>
                <c:pt idx="22">
                  <c:v>23355.545999999998</c:v>
                </c:pt>
                <c:pt idx="23">
                  <c:v>29335.727699999999</c:v>
                </c:pt>
              </c:numCache>
            </c:numRef>
          </c:val>
          <c:extLst>
            <c:ext xmlns:c16="http://schemas.microsoft.com/office/drawing/2014/chart" uri="{C3380CC4-5D6E-409C-BE32-E72D297353CC}">
              <c16:uniqueId val="{00000001-0F69-40A8-8495-570132717C94}"/>
            </c:ext>
          </c:extLst>
        </c:ser>
        <c:ser>
          <c:idx val="2"/>
          <c:order val="2"/>
          <c:tx>
            <c:strRef>
              <c:f>Sheet2!$D$1:$D$2</c:f>
              <c:strCache>
                <c:ptCount val="1"/>
                <c:pt idx="0">
                  <c:v>Online</c:v>
                </c:pt>
              </c:strCache>
            </c:strRef>
          </c:tx>
          <c:spPr>
            <a:solidFill>
              <a:schemeClr val="accent3"/>
            </a:solidFill>
            <a:ln>
              <a:noFill/>
            </a:ln>
            <a:effectLst/>
          </c:spPr>
          <c:invertIfNegative val="0"/>
          <c:cat>
            <c:strRef>
              <c:f>Sheet2!$A$3:$A$27</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Sheet2!$D$3:$D$27</c:f>
              <c:numCache>
                <c:formatCode>General</c:formatCode>
                <c:ptCount val="24"/>
                <c:pt idx="0">
                  <c:v>38363.189800000007</c:v>
                </c:pt>
                <c:pt idx="1">
                  <c:v>41027.624000000003</c:v>
                </c:pt>
                <c:pt idx="2">
                  <c:v>37667.539299999997</c:v>
                </c:pt>
                <c:pt idx="3">
                  <c:v>29357.762200000005</c:v>
                </c:pt>
                <c:pt idx="4">
                  <c:v>24013.233200000002</c:v>
                </c:pt>
                <c:pt idx="5">
                  <c:v>20663.72</c:v>
                </c:pt>
                <c:pt idx="6">
                  <c:v>40350.543500000007</c:v>
                </c:pt>
                <c:pt idx="7">
                  <c:v>38010.551599999999</c:v>
                </c:pt>
                <c:pt idx="8">
                  <c:v>40028.311000000002</c:v>
                </c:pt>
                <c:pt idx="9">
                  <c:v>33686.975400000003</c:v>
                </c:pt>
                <c:pt idx="10">
                  <c:v>32358.955199999997</c:v>
                </c:pt>
                <c:pt idx="11">
                  <c:v>35677.678399999997</c:v>
                </c:pt>
                <c:pt idx="12">
                  <c:v>19678.334999999999</c:v>
                </c:pt>
                <c:pt idx="13">
                  <c:v>50353.359899999996</c:v>
                </c:pt>
                <c:pt idx="14">
                  <c:v>27345.342800000002</c:v>
                </c:pt>
                <c:pt idx="15">
                  <c:v>25689.552400000004</c:v>
                </c:pt>
                <c:pt idx="16">
                  <c:v>33686.456400000003</c:v>
                </c:pt>
                <c:pt idx="17">
                  <c:v>33355.097399999999</c:v>
                </c:pt>
                <c:pt idx="18">
                  <c:v>11674.993</c:v>
                </c:pt>
                <c:pt idx="19">
                  <c:v>22354.552799999998</c:v>
                </c:pt>
                <c:pt idx="20">
                  <c:v>17678.184000000001</c:v>
                </c:pt>
                <c:pt idx="21">
                  <c:v>48035.388599999991</c:v>
                </c:pt>
                <c:pt idx="22">
                  <c:v>54353.737500000003</c:v>
                </c:pt>
                <c:pt idx="23">
                  <c:v>27695.03</c:v>
                </c:pt>
              </c:numCache>
            </c:numRef>
          </c:val>
          <c:extLst>
            <c:ext xmlns:c16="http://schemas.microsoft.com/office/drawing/2014/chart" uri="{C3380CC4-5D6E-409C-BE32-E72D297353CC}">
              <c16:uniqueId val="{00000002-0F69-40A8-8495-570132717C94}"/>
            </c:ext>
          </c:extLst>
        </c:ser>
        <c:dLbls>
          <c:showLegendKey val="0"/>
          <c:showVal val="0"/>
          <c:showCatName val="0"/>
          <c:showSerName val="0"/>
          <c:showPercent val="0"/>
          <c:showBubbleSize val="0"/>
        </c:dLbls>
        <c:gapWidth val="219"/>
        <c:axId val="327169423"/>
        <c:axId val="327170255"/>
      </c:barChart>
      <c:catAx>
        <c:axId val="32716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70255"/>
        <c:crosses val="autoZero"/>
        <c:auto val="1"/>
        <c:lblAlgn val="ctr"/>
        <c:lblOffset val="100"/>
        <c:noMultiLvlLbl val="0"/>
      </c:catAx>
      <c:valAx>
        <c:axId val="32717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6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[cleaned_data.xlsx]Sheet3!PivotTable2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r>
              <a:rPr lang="en-IN" sz="1800">
                <a:effectLst/>
              </a:rPr>
              <a:t>Tracks how loyalty and satisfaction drive repeat business.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IN"/>
          </a:p>
        </c:rich>
      </c:tx>
      <c:layout>
        <c:manualLayout>
          <c:xMode val="edge"/>
          <c:yMode val="edge"/>
          <c:x val="0.28713841961336256"/>
          <c:y val="1.385952410398962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61441757982499E-2"/>
          <c:y val="0.14249781277340332"/>
          <c:w val="0.85925744534742154"/>
          <c:h val="0.65390128317293672"/>
        </c:manualLayout>
      </c:layout>
      <c:barChart>
        <c:barDir val="col"/>
        <c:grouping val="stacked"/>
        <c:varyColors val="0"/>
        <c:ser>
          <c:idx val="0"/>
          <c:order val="0"/>
          <c:tx>
            <c:strRef>
              <c:f>Sheet3!$B$1:$B$2</c:f>
              <c:strCache>
                <c:ptCount val="1"/>
                <c:pt idx="0">
                  <c:v>1</c:v>
                </c:pt>
              </c:strCache>
            </c:strRef>
          </c:tx>
          <c:spPr>
            <a:solidFill>
              <a:schemeClr val="accent1"/>
            </a:solidFill>
            <a:ln>
              <a:noFill/>
            </a:ln>
            <a:effectLst/>
          </c:spPr>
          <c:invertIfNegative val="0"/>
          <c:cat>
            <c:strRef>
              <c:f>Sheet3!$A$3:$A$5</c:f>
              <c:strCache>
                <c:ptCount val="2"/>
                <c:pt idx="0">
                  <c:v>FALSE</c:v>
                </c:pt>
                <c:pt idx="1">
                  <c:v>TRUE</c:v>
                </c:pt>
              </c:strCache>
            </c:strRef>
          </c:cat>
          <c:val>
            <c:numRef>
              <c:f>Sheet3!$B$3:$B$5</c:f>
              <c:numCache>
                <c:formatCode>General</c:formatCode>
                <c:ptCount val="2"/>
                <c:pt idx="0">
                  <c:v>4.5050505050505052</c:v>
                </c:pt>
                <c:pt idx="1">
                  <c:v>4.5670103092783503</c:v>
                </c:pt>
              </c:numCache>
            </c:numRef>
          </c:val>
          <c:extLst>
            <c:ext xmlns:c16="http://schemas.microsoft.com/office/drawing/2014/chart" uri="{C3380CC4-5D6E-409C-BE32-E72D297353CC}">
              <c16:uniqueId val="{00000000-0B07-4FCF-AA71-645F3FDF362B}"/>
            </c:ext>
          </c:extLst>
        </c:ser>
        <c:ser>
          <c:idx val="1"/>
          <c:order val="1"/>
          <c:tx>
            <c:strRef>
              <c:f>Sheet3!$C$1:$C$2</c:f>
              <c:strCache>
                <c:ptCount val="1"/>
                <c:pt idx="0">
                  <c:v>2</c:v>
                </c:pt>
              </c:strCache>
            </c:strRef>
          </c:tx>
          <c:spPr>
            <a:solidFill>
              <a:schemeClr val="accent2"/>
            </a:solidFill>
            <a:ln>
              <a:noFill/>
            </a:ln>
            <a:effectLst/>
          </c:spPr>
          <c:invertIfNegative val="0"/>
          <c:cat>
            <c:strRef>
              <c:f>Sheet3!$A$3:$A$5</c:f>
              <c:strCache>
                <c:ptCount val="2"/>
                <c:pt idx="0">
                  <c:v>FALSE</c:v>
                </c:pt>
                <c:pt idx="1">
                  <c:v>TRUE</c:v>
                </c:pt>
              </c:strCache>
            </c:strRef>
          </c:cat>
          <c:val>
            <c:numRef>
              <c:f>Sheet3!$C$3:$C$5</c:f>
              <c:numCache>
                <c:formatCode>General</c:formatCode>
                <c:ptCount val="2"/>
                <c:pt idx="0">
                  <c:v>4.326732673267327</c:v>
                </c:pt>
                <c:pt idx="1">
                  <c:v>4.946236559139785</c:v>
                </c:pt>
              </c:numCache>
            </c:numRef>
          </c:val>
          <c:extLst>
            <c:ext xmlns:c16="http://schemas.microsoft.com/office/drawing/2014/chart" uri="{C3380CC4-5D6E-409C-BE32-E72D297353CC}">
              <c16:uniqueId val="{00000001-00E1-4982-B3A8-2ED312B77221}"/>
            </c:ext>
          </c:extLst>
        </c:ser>
        <c:ser>
          <c:idx val="2"/>
          <c:order val="2"/>
          <c:tx>
            <c:strRef>
              <c:f>Sheet3!$D$1:$D$2</c:f>
              <c:strCache>
                <c:ptCount val="1"/>
                <c:pt idx="0">
                  <c:v>3</c:v>
                </c:pt>
              </c:strCache>
            </c:strRef>
          </c:tx>
          <c:spPr>
            <a:solidFill>
              <a:schemeClr val="accent3"/>
            </a:solidFill>
            <a:ln>
              <a:noFill/>
            </a:ln>
            <a:effectLst/>
          </c:spPr>
          <c:invertIfNegative val="0"/>
          <c:cat>
            <c:strRef>
              <c:f>Sheet3!$A$3:$A$5</c:f>
              <c:strCache>
                <c:ptCount val="2"/>
                <c:pt idx="0">
                  <c:v>FALSE</c:v>
                </c:pt>
                <c:pt idx="1">
                  <c:v>TRUE</c:v>
                </c:pt>
              </c:strCache>
            </c:strRef>
          </c:cat>
          <c:val>
            <c:numRef>
              <c:f>Sheet3!$D$3:$D$5</c:f>
              <c:numCache>
                <c:formatCode>General</c:formatCode>
                <c:ptCount val="2"/>
                <c:pt idx="0">
                  <c:v>4.6146788990825689</c:v>
                </c:pt>
                <c:pt idx="1">
                  <c:v>4.2783505154639174</c:v>
                </c:pt>
              </c:numCache>
            </c:numRef>
          </c:val>
          <c:extLst>
            <c:ext xmlns:c16="http://schemas.microsoft.com/office/drawing/2014/chart" uri="{C3380CC4-5D6E-409C-BE32-E72D297353CC}">
              <c16:uniqueId val="{00000002-00E1-4982-B3A8-2ED312B77221}"/>
            </c:ext>
          </c:extLst>
        </c:ser>
        <c:ser>
          <c:idx val="3"/>
          <c:order val="3"/>
          <c:tx>
            <c:strRef>
              <c:f>Sheet3!$E$1:$E$2</c:f>
              <c:strCache>
                <c:ptCount val="1"/>
                <c:pt idx="0">
                  <c:v>4</c:v>
                </c:pt>
              </c:strCache>
            </c:strRef>
          </c:tx>
          <c:spPr>
            <a:solidFill>
              <a:schemeClr val="accent4"/>
            </a:solidFill>
            <a:ln>
              <a:noFill/>
            </a:ln>
            <a:effectLst/>
          </c:spPr>
          <c:invertIfNegative val="0"/>
          <c:cat>
            <c:strRef>
              <c:f>Sheet3!$A$3:$A$5</c:f>
              <c:strCache>
                <c:ptCount val="2"/>
                <c:pt idx="0">
                  <c:v>FALSE</c:v>
                </c:pt>
                <c:pt idx="1">
                  <c:v>TRUE</c:v>
                </c:pt>
              </c:strCache>
            </c:strRef>
          </c:cat>
          <c:val>
            <c:numRef>
              <c:f>Sheet3!$E$3:$E$5</c:f>
              <c:numCache>
                <c:formatCode>General</c:formatCode>
                <c:ptCount val="2"/>
                <c:pt idx="0">
                  <c:v>4.2857142857142856</c:v>
                </c:pt>
                <c:pt idx="1">
                  <c:v>4.3673469387755102</c:v>
                </c:pt>
              </c:numCache>
            </c:numRef>
          </c:val>
          <c:extLst>
            <c:ext xmlns:c16="http://schemas.microsoft.com/office/drawing/2014/chart" uri="{C3380CC4-5D6E-409C-BE32-E72D297353CC}">
              <c16:uniqueId val="{00000003-00E1-4982-B3A8-2ED312B77221}"/>
            </c:ext>
          </c:extLst>
        </c:ser>
        <c:ser>
          <c:idx val="4"/>
          <c:order val="4"/>
          <c:tx>
            <c:strRef>
              <c:f>Sheet3!$F$1:$F$2</c:f>
              <c:strCache>
                <c:ptCount val="1"/>
                <c:pt idx="0">
                  <c:v>5</c:v>
                </c:pt>
              </c:strCache>
            </c:strRef>
          </c:tx>
          <c:spPr>
            <a:solidFill>
              <a:schemeClr val="accent5"/>
            </a:solidFill>
            <a:ln>
              <a:noFill/>
            </a:ln>
            <a:effectLst/>
          </c:spPr>
          <c:invertIfNegative val="0"/>
          <c:cat>
            <c:strRef>
              <c:f>Sheet3!$A$3:$A$5</c:f>
              <c:strCache>
                <c:ptCount val="2"/>
                <c:pt idx="0">
                  <c:v>FALSE</c:v>
                </c:pt>
                <c:pt idx="1">
                  <c:v>TRUE</c:v>
                </c:pt>
              </c:strCache>
            </c:strRef>
          </c:cat>
          <c:val>
            <c:numRef>
              <c:f>Sheet3!$F$3:$F$5</c:f>
              <c:numCache>
                <c:formatCode>General</c:formatCode>
                <c:ptCount val="2"/>
                <c:pt idx="0">
                  <c:v>4.0784313725490193</c:v>
                </c:pt>
                <c:pt idx="1">
                  <c:v>4.5</c:v>
                </c:pt>
              </c:numCache>
            </c:numRef>
          </c:val>
          <c:extLst>
            <c:ext xmlns:c16="http://schemas.microsoft.com/office/drawing/2014/chart" uri="{C3380CC4-5D6E-409C-BE32-E72D297353CC}">
              <c16:uniqueId val="{00000004-00E1-4982-B3A8-2ED312B77221}"/>
            </c:ext>
          </c:extLst>
        </c:ser>
        <c:dLbls>
          <c:showLegendKey val="0"/>
          <c:showVal val="0"/>
          <c:showCatName val="0"/>
          <c:showSerName val="0"/>
          <c:showPercent val="0"/>
          <c:showBubbleSize val="0"/>
        </c:dLbls>
        <c:gapWidth val="219"/>
        <c:overlap val="100"/>
        <c:axId val="319030303"/>
        <c:axId val="319034047"/>
      </c:barChart>
      <c:catAx>
        <c:axId val="31903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319034047"/>
        <c:crosses val="autoZero"/>
        <c:auto val="1"/>
        <c:lblAlgn val="ctr"/>
        <c:lblOffset val="100"/>
        <c:noMultiLvlLbl val="0"/>
      </c:catAx>
      <c:valAx>
        <c:axId val="31903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31903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[cleaned_data.xlsx]Sheet4!PivotTable3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a:effectLst/>
              </a:rPr>
              <a:t>Shows which age and income groups spend the most.</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19973314757184"/>
          <c:y val="0.25847432015868915"/>
          <c:w val="0.77706722567649467"/>
          <c:h val="0.65686288516098779"/>
        </c:manualLayout>
      </c:layout>
      <c:barChart>
        <c:barDir val="col"/>
        <c:grouping val="clustered"/>
        <c:varyColors val="0"/>
        <c:ser>
          <c:idx val="0"/>
          <c:order val="0"/>
          <c:tx>
            <c:strRef>
              <c:f>Sheet4!$B$1:$B$2</c:f>
              <c:strCache>
                <c:ptCount val="1"/>
                <c:pt idx="0">
                  <c:v>High</c:v>
                </c:pt>
              </c:strCache>
            </c:strRef>
          </c:tx>
          <c:spPr>
            <a:solidFill>
              <a:schemeClr val="accent1"/>
            </a:solidFill>
            <a:ln>
              <a:noFill/>
            </a:ln>
            <a:effectLst/>
          </c:spPr>
          <c:invertIfNegative val="0"/>
          <c:cat>
            <c:strRef>
              <c:f>Sheet4!$A$3:$A$7</c:f>
              <c:strCache>
                <c:ptCount val="4"/>
                <c:pt idx="0">
                  <c:v>18-27</c:v>
                </c:pt>
                <c:pt idx="1">
                  <c:v>28-37</c:v>
                </c:pt>
                <c:pt idx="2">
                  <c:v>38-47</c:v>
                </c:pt>
                <c:pt idx="3">
                  <c:v>48-57</c:v>
                </c:pt>
              </c:strCache>
            </c:strRef>
          </c:cat>
          <c:val>
            <c:numRef>
              <c:f>Sheet4!$B$3:$B$7</c:f>
              <c:numCache>
                <c:formatCode>General</c:formatCode>
                <c:ptCount val="4"/>
                <c:pt idx="0">
                  <c:v>2512.6432184210521</c:v>
                </c:pt>
                <c:pt idx="1">
                  <c:v>2204.2251032051263</c:v>
                </c:pt>
                <c:pt idx="2">
                  <c:v>2322.2528650306758</c:v>
                </c:pt>
                <c:pt idx="3">
                  <c:v>2418.1080909090911</c:v>
                </c:pt>
              </c:numCache>
            </c:numRef>
          </c:val>
          <c:extLst>
            <c:ext xmlns:c16="http://schemas.microsoft.com/office/drawing/2014/chart" uri="{C3380CC4-5D6E-409C-BE32-E72D297353CC}">
              <c16:uniqueId val="{00000000-1BC6-427A-9584-18739871E046}"/>
            </c:ext>
          </c:extLst>
        </c:ser>
        <c:ser>
          <c:idx val="1"/>
          <c:order val="1"/>
          <c:tx>
            <c:strRef>
              <c:f>Sheet4!$C$1:$C$2</c:f>
              <c:strCache>
                <c:ptCount val="1"/>
                <c:pt idx="0">
                  <c:v>Middle</c:v>
                </c:pt>
              </c:strCache>
            </c:strRef>
          </c:tx>
          <c:spPr>
            <a:solidFill>
              <a:schemeClr val="accent2"/>
            </a:solidFill>
            <a:ln>
              <a:noFill/>
            </a:ln>
            <a:effectLst/>
          </c:spPr>
          <c:invertIfNegative val="0"/>
          <c:cat>
            <c:strRef>
              <c:f>Sheet4!$A$3:$A$7</c:f>
              <c:strCache>
                <c:ptCount val="4"/>
                <c:pt idx="0">
                  <c:v>18-27</c:v>
                </c:pt>
                <c:pt idx="1">
                  <c:v>28-37</c:v>
                </c:pt>
                <c:pt idx="2">
                  <c:v>38-47</c:v>
                </c:pt>
                <c:pt idx="3">
                  <c:v>48-57</c:v>
                </c:pt>
              </c:strCache>
            </c:strRef>
          </c:cat>
          <c:val>
            <c:numRef>
              <c:f>Sheet4!$C$3:$C$7</c:f>
              <c:numCache>
                <c:formatCode>General</c:formatCode>
                <c:ptCount val="4"/>
                <c:pt idx="0">
                  <c:v>2327.9462503401369</c:v>
                </c:pt>
                <c:pt idx="1">
                  <c:v>2313.7499437499996</c:v>
                </c:pt>
                <c:pt idx="2">
                  <c:v>2172.874391549296</c:v>
                </c:pt>
                <c:pt idx="3">
                  <c:v>2340.5349134615381</c:v>
                </c:pt>
              </c:numCache>
            </c:numRef>
          </c:val>
          <c:extLst>
            <c:ext xmlns:c16="http://schemas.microsoft.com/office/drawing/2014/chart" uri="{C3380CC4-5D6E-409C-BE32-E72D297353CC}">
              <c16:uniqueId val="{00000001-50F0-49D8-8662-85A1CDD10B9E}"/>
            </c:ext>
          </c:extLst>
        </c:ser>
        <c:dLbls>
          <c:showLegendKey val="0"/>
          <c:showVal val="0"/>
          <c:showCatName val="0"/>
          <c:showSerName val="0"/>
          <c:showPercent val="0"/>
          <c:showBubbleSize val="0"/>
        </c:dLbls>
        <c:gapWidth val="219"/>
        <c:axId val="596905647"/>
        <c:axId val="596903983"/>
      </c:barChart>
      <c:catAx>
        <c:axId val="59690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03983"/>
        <c:crosses val="autoZero"/>
        <c:auto val="1"/>
        <c:lblAlgn val="ctr"/>
        <c:lblOffset val="100"/>
        <c:noMultiLvlLbl val="0"/>
      </c:catAx>
      <c:valAx>
        <c:axId val="59690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0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769620</xdr:colOff>
      <xdr:row>15</xdr:row>
      <xdr:rowOff>137160</xdr:rowOff>
    </xdr:from>
    <xdr:to>
      <xdr:col>14</xdr:col>
      <xdr:colOff>487680</xdr:colOff>
      <xdr:row>29</xdr:row>
      <xdr:rowOff>53340</xdr:rowOff>
    </xdr:to>
    <xdr:graphicFrame macro="">
      <xdr:nvGraphicFramePr>
        <xdr:cNvPr id="2" name="Pivot_Demographics">
          <a:extLst>
            <a:ext uri="{FF2B5EF4-FFF2-40B4-BE49-F238E27FC236}">
              <a16:creationId xmlns:a16="http://schemas.microsoft.com/office/drawing/2014/main" id="{F634366E-9F9C-326B-F6F0-C2FA66569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723900</xdr:colOff>
      <xdr:row>5</xdr:row>
      <xdr:rowOff>114300</xdr:rowOff>
    </xdr:from>
    <xdr:to>
      <xdr:col>9</xdr:col>
      <xdr:colOff>533400</xdr:colOff>
      <xdr:row>20</xdr:row>
      <xdr:rowOff>114300</xdr:rowOff>
    </xdr:to>
    <xdr:graphicFrame macro="">
      <xdr:nvGraphicFramePr>
        <xdr:cNvPr id="2" name="Chart 1">
          <a:extLst>
            <a:ext uri="{FF2B5EF4-FFF2-40B4-BE49-F238E27FC236}">
              <a16:creationId xmlns:a16="http://schemas.microsoft.com/office/drawing/2014/main" id="{602B3326-AC43-7FB2-7E52-0C63274BE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350520</xdr:colOff>
      <xdr:row>1</xdr:row>
      <xdr:rowOff>30480</xdr:rowOff>
    </xdr:from>
    <xdr:to>
      <xdr:col>13</xdr:col>
      <xdr:colOff>259080</xdr:colOff>
      <xdr:row>16</xdr:row>
      <xdr:rowOff>30480</xdr:rowOff>
    </xdr:to>
    <xdr:graphicFrame macro="">
      <xdr:nvGraphicFramePr>
        <xdr:cNvPr id="2" name="Revenue Breakdown by Category &amp; Channel">
          <a:extLst>
            <a:ext uri="{FF2B5EF4-FFF2-40B4-BE49-F238E27FC236}">
              <a16:creationId xmlns:a16="http://schemas.microsoft.com/office/drawing/2014/main" id="{0BA8DA6B-A789-FD14-AD8F-73F22EA25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598170</xdr:colOff>
      <xdr:row>16</xdr:row>
      <xdr:rowOff>53340</xdr:rowOff>
    </xdr:from>
    <xdr:to>
      <xdr:col>8</xdr:col>
      <xdr:colOff>598170</xdr:colOff>
      <xdr:row>29</xdr:row>
      <xdr:rowOff>142875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F9C7B7AC-2A67-052C-6776-AE78CBE4B86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732145" y="2948940"/>
              <a:ext cx="1828800" cy="2442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xdr:colOff>
      <xdr:row>16</xdr:row>
      <xdr:rowOff>78105</xdr:rowOff>
    </xdr:from>
    <xdr:to>
      <xdr:col>15</xdr:col>
      <xdr:colOff>22860</xdr:colOff>
      <xdr:row>29</xdr:row>
      <xdr:rowOff>165735</xdr:rowOff>
    </xdr:to>
    <mc:AlternateContent xmlns:mc="http://schemas.openxmlformats.org/markup-compatibility/2006" xmlns:a14="http://schemas.microsoft.com/office/drawing/2010/main">
      <mc:Choice Requires="a14">
        <xdr:graphicFrame macro="">
          <xdr:nvGraphicFramePr>
            <xdr:cNvPr id="5" name="Purchase_Channel">
              <a:extLst>
                <a:ext uri="{FF2B5EF4-FFF2-40B4-BE49-F238E27FC236}">
                  <a16:creationId xmlns:a16="http://schemas.microsoft.com/office/drawing/2014/main" id="{727E1773-AC72-6C6B-E2C0-6BD0B00DCEE8}"/>
                </a:ext>
              </a:extLst>
            </xdr:cNvPr>
            <xdr:cNvGraphicFramePr/>
          </xdr:nvGraphicFramePr>
          <xdr:xfrm>
            <a:off x="0" y="0"/>
            <a:ext cx="0" cy="0"/>
          </xdr:xfrm>
          <a:graphic>
            <a:graphicData uri="http://schemas.microsoft.com/office/drawing/2010/slicer">
              <sle:slicer xmlns:sle="http://schemas.microsoft.com/office/drawing/2010/slicer" name="Purchase_Channel"/>
            </a:graphicData>
          </a:graphic>
        </xdr:graphicFrame>
      </mc:Choice>
      <mc:Fallback xmlns="">
        <xdr:sp macro="" textlink="">
          <xdr:nvSpPr>
            <xdr:cNvPr id="0" name=""/>
            <xdr:cNvSpPr>
              <a:spLocks noTextEdit="1"/>
            </xdr:cNvSpPr>
          </xdr:nvSpPr>
          <xdr:spPr>
            <a:xfrm>
              <a:off x="9424035" y="2973705"/>
              <a:ext cx="1828800" cy="2440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xdr:row>
      <xdr:rowOff>0</xdr:rowOff>
    </xdr:from>
    <xdr:to>
      <xdr:col>24</xdr:col>
      <xdr:colOff>0</xdr:colOff>
      <xdr:row>61</xdr:row>
      <xdr:rowOff>0</xdr:rowOff>
    </xdr:to>
    <xdr:sp macro="" textlink="">
      <xdr:nvSpPr>
        <xdr:cNvPr id="23" name="Rectangle 22">
          <a:extLst>
            <a:ext uri="{FF2B5EF4-FFF2-40B4-BE49-F238E27FC236}">
              <a16:creationId xmlns:a16="http://schemas.microsoft.com/office/drawing/2014/main" id="{0E4F1C4A-8B9A-1CE9-D2C2-3DF2D9571250}"/>
            </a:ext>
          </a:extLst>
        </xdr:cNvPr>
        <xdr:cNvSpPr/>
      </xdr:nvSpPr>
      <xdr:spPr>
        <a:xfrm>
          <a:off x="0" y="1097280"/>
          <a:ext cx="14630400" cy="10058400"/>
        </a:xfrm>
        <a:prstGeom prst="rect">
          <a:avLst/>
        </a:prstGeom>
        <a:solidFill>
          <a:schemeClr val="bg1">
            <a:lumMod val="85000"/>
            <a:alpha val="51000"/>
          </a:schemeClr>
        </a:solidFill>
        <a:ln>
          <a:noFill/>
        </a:ln>
        <a:effectLst>
          <a:outerShdw blurRad="50800" dist="50800" dir="5400000" algn="ctr" rotWithShape="0">
            <a:srgbClr val="000000">
              <a:alpha val="21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122464</xdr:colOff>
      <xdr:row>24</xdr:row>
      <xdr:rowOff>13935</xdr:rowOff>
    </xdr:from>
    <xdr:to>
      <xdr:col>11</xdr:col>
      <xdr:colOff>0</xdr:colOff>
      <xdr:row>38</xdr:row>
      <xdr:rowOff>173063</xdr:rowOff>
    </xdr:to>
    <xdr:graphicFrame macro="">
      <xdr:nvGraphicFramePr>
        <xdr:cNvPr id="2" name="Revenue Breakdown by Category &amp; Channel">
          <a:extLst>
            <a:ext uri="{FF2B5EF4-FFF2-40B4-BE49-F238E27FC236}">
              <a16:creationId xmlns:a16="http://schemas.microsoft.com/office/drawing/2014/main" id="{C4817109-CB48-4F5D-86B5-E0C8926AD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156936</xdr:colOff>
      <xdr:row>43</xdr:row>
      <xdr:rowOff>63500</xdr:rowOff>
    </xdr:from>
    <xdr:to>
      <xdr:col>23</xdr:col>
      <xdr:colOff>482600</xdr:colOff>
      <xdr:row>57</xdr:row>
      <xdr:rowOff>50165</xdr:rowOff>
    </xdr:to>
    <xdr:graphicFrame macro="">
      <xdr:nvGraphicFramePr>
        <xdr:cNvPr id="3" name="Chart 2">
          <a:extLst>
            <a:ext uri="{FF2B5EF4-FFF2-40B4-BE49-F238E27FC236}">
              <a16:creationId xmlns:a16="http://schemas.microsoft.com/office/drawing/2014/main" id="{5E002F02-CCE5-4B5E-BBC9-6A811A1D6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360045</xdr:colOff>
      <xdr:row>24</xdr:row>
      <xdr:rowOff>15240</xdr:rowOff>
    </xdr:from>
    <xdr:to>
      <xdr:col>24</xdr:col>
      <xdr:colOff>0</xdr:colOff>
      <xdr:row>39</xdr:row>
      <xdr:rowOff>35560</xdr:rowOff>
    </xdr:to>
    <xdr:graphicFrame macro="">
      <xdr:nvGraphicFramePr>
        <xdr:cNvPr id="4" name="Pivot_Demographics">
          <a:extLst>
            <a:ext uri="{FF2B5EF4-FFF2-40B4-BE49-F238E27FC236}">
              <a16:creationId xmlns:a16="http://schemas.microsoft.com/office/drawing/2014/main" id="{598CC97C-57C1-4428-B241-C8FEE127B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38100</xdr:colOff>
      <xdr:row>0</xdr:row>
      <xdr:rowOff>-138837</xdr:rowOff>
    </xdr:from>
    <xdr:ext cx="14592300" cy="1218090"/>
    <xdr:sp macro="" textlink="">
      <xdr:nvSpPr>
        <xdr:cNvPr id="5" name="TextBox 4">
          <a:extLst>
            <a:ext uri="{FF2B5EF4-FFF2-40B4-BE49-F238E27FC236}">
              <a16:creationId xmlns:a16="http://schemas.microsoft.com/office/drawing/2014/main" id="{724C3DC6-C34D-2DA2-8288-CA6B94DC0295}"/>
            </a:ext>
          </a:extLst>
        </xdr:cNvPr>
        <xdr:cNvSpPr txBox="1"/>
      </xdr:nvSpPr>
      <xdr:spPr>
        <a:xfrm>
          <a:off x="38100" y="-138837"/>
          <a:ext cx="14592300" cy="1218090"/>
        </a:xfrm>
        <a:prstGeom prst="rect">
          <a:avLst/>
        </a:prstGeom>
        <a:gradFill>
          <a:gsLst>
            <a:gs pos="0">
              <a:schemeClr val="accent1">
                <a:alpha val="0"/>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glow rad="1536700">
            <a:schemeClr val="accent1">
              <a:lumMod val="60000"/>
              <a:lumOff val="40000"/>
              <a:alpha val="89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r>
            <a:rPr lang="en-IN" sz="6600">
              <a:solidFill>
                <a:schemeClr val="bg1">
                  <a:lumMod val="95000"/>
                </a:schemeClr>
              </a:solidFill>
              <a:latin typeface="Segoe UI" panose="020B0502040204020203" pitchFamily="34" charset="0"/>
              <a:cs typeface="Segoe UI" panose="020B0502040204020203" pitchFamily="34" charset="0"/>
            </a:rPr>
            <a:t>Customer Behavior Dashboard</a:t>
          </a:r>
        </a:p>
      </xdr:txBody>
    </xdr:sp>
    <xdr:clientData/>
  </xdr:oneCellAnchor>
  <xdr:twoCellAnchor editAs="oneCell">
    <xdr:from>
      <xdr:col>0</xdr:col>
      <xdr:colOff>76200</xdr:colOff>
      <xdr:row>15</xdr:row>
      <xdr:rowOff>0</xdr:rowOff>
    </xdr:from>
    <xdr:to>
      <xdr:col>6</xdr:col>
      <xdr:colOff>342600</xdr:colOff>
      <xdr:row>23</xdr:row>
      <xdr:rowOff>12960</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0FEAEB2E-90B5-4CD4-B774-77F270A3620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0" y="2743200"/>
              <a:ext cx="3924000" cy="14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14</xdr:row>
      <xdr:rowOff>169920</xdr:rowOff>
    </xdr:from>
    <xdr:to>
      <xdr:col>15</xdr:col>
      <xdr:colOff>266400</xdr:colOff>
      <xdr:row>23</xdr:row>
      <xdr:rowOff>0</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00D9FF1D-8E3E-40E6-9ADC-4E19CD6ED20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486400" y="2730240"/>
              <a:ext cx="3924000" cy="14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343200</xdr:colOff>
      <xdr:row>15</xdr:row>
      <xdr:rowOff>0</xdr:rowOff>
    </xdr:from>
    <xdr:to>
      <xdr:col>24</xdr:col>
      <xdr:colOff>0</xdr:colOff>
      <xdr:row>23</xdr:row>
      <xdr:rowOff>12960</xdr:rowOff>
    </xdr:to>
    <mc:AlternateContent xmlns:mc="http://schemas.openxmlformats.org/markup-compatibility/2006" xmlns:a14="http://schemas.microsoft.com/office/drawing/2010/main">
      <mc:Choice Requires="a14">
        <xdr:graphicFrame macro="">
          <xdr:nvGraphicFramePr>
            <xdr:cNvPr id="8" name="Purchase_Channel 1">
              <a:extLst>
                <a:ext uri="{FF2B5EF4-FFF2-40B4-BE49-F238E27FC236}">
                  <a16:creationId xmlns:a16="http://schemas.microsoft.com/office/drawing/2014/main" id="{FD3533A0-745C-4BF2-B181-20F6C6C58808}"/>
                </a:ext>
              </a:extLst>
            </xdr:cNvPr>
            <xdr:cNvGraphicFramePr/>
          </xdr:nvGraphicFramePr>
          <xdr:xfrm>
            <a:off x="0" y="0"/>
            <a:ext cx="0" cy="0"/>
          </xdr:xfrm>
          <a:graphic>
            <a:graphicData uri="http://schemas.microsoft.com/office/drawing/2010/slicer">
              <sle:slicer xmlns:sle="http://schemas.microsoft.com/office/drawing/2010/slicer" name="Purchase_Channel 1"/>
            </a:graphicData>
          </a:graphic>
        </xdr:graphicFrame>
      </mc:Choice>
      <mc:Fallback xmlns="">
        <xdr:sp macro="" textlink="">
          <xdr:nvSpPr>
            <xdr:cNvPr id="0" name=""/>
            <xdr:cNvSpPr>
              <a:spLocks noTextEdit="1"/>
            </xdr:cNvSpPr>
          </xdr:nvSpPr>
          <xdr:spPr>
            <a:xfrm>
              <a:off x="10706400" y="2743200"/>
              <a:ext cx="3924000" cy="14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52680</xdr:colOff>
      <xdr:row>6</xdr:row>
      <xdr:rowOff>50300</xdr:rowOff>
    </xdr:from>
    <xdr:to>
      <xdr:col>3</xdr:col>
      <xdr:colOff>563880</xdr:colOff>
      <xdr:row>12</xdr:row>
      <xdr:rowOff>0</xdr:rowOff>
    </xdr:to>
    <xdr:sp macro="" textlink="Calc!$B$1">
      <xdr:nvSpPr>
        <xdr:cNvPr id="9" name="Rectangle: Rounded Corners 8">
          <a:extLst>
            <a:ext uri="{FF2B5EF4-FFF2-40B4-BE49-F238E27FC236}">
              <a16:creationId xmlns:a16="http://schemas.microsoft.com/office/drawing/2014/main" id="{E56C599B-51A6-F538-E9CE-91BF80B0B21B}"/>
            </a:ext>
          </a:extLst>
        </xdr:cNvPr>
        <xdr:cNvSpPr/>
      </xdr:nvSpPr>
      <xdr:spPr>
        <a:xfrm>
          <a:off x="52680" y="1147580"/>
          <a:ext cx="2340000" cy="1046980"/>
        </a:xfrm>
        <a:prstGeom prst="round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fld id="{9FCFFF5C-44C7-45F6-8E56-1B675486136A}" type="TxLink">
            <a:rPr lang="en-US" sz="3200" b="0" i="0" u="none" strike="noStrike">
              <a:solidFill>
                <a:srgbClr val="000000"/>
              </a:solidFill>
              <a:latin typeface="Calibri"/>
              <a:ea typeface="Calibri"/>
              <a:cs typeface="Calibri"/>
            </a:rPr>
            <a:pPr algn="ctr"/>
            <a:t>3,33,521</a:t>
          </a:fld>
          <a:endParaRPr lang="en-IN" sz="3200"/>
        </a:p>
      </xdr:txBody>
    </xdr:sp>
    <xdr:clientData/>
  </xdr:twoCellAnchor>
  <xdr:twoCellAnchor>
    <xdr:from>
      <xdr:col>5</xdr:col>
      <xdr:colOff>200000</xdr:colOff>
      <xdr:row>6</xdr:row>
      <xdr:rowOff>50300</xdr:rowOff>
    </xdr:from>
    <xdr:to>
      <xdr:col>9</xdr:col>
      <xdr:colOff>101600</xdr:colOff>
      <xdr:row>12</xdr:row>
      <xdr:rowOff>0</xdr:rowOff>
    </xdr:to>
    <xdr:sp macro="" textlink="Calc!$B$2">
      <xdr:nvSpPr>
        <xdr:cNvPr id="10" name="Rectangle: Rounded Corners 9">
          <a:extLst>
            <a:ext uri="{FF2B5EF4-FFF2-40B4-BE49-F238E27FC236}">
              <a16:creationId xmlns:a16="http://schemas.microsoft.com/office/drawing/2014/main" id="{5533836D-B32C-95B0-584F-71EEF9ADC701}"/>
            </a:ext>
          </a:extLst>
        </xdr:cNvPr>
        <xdr:cNvSpPr/>
      </xdr:nvSpPr>
      <xdr:spPr>
        <a:xfrm>
          <a:off x="3248000" y="1117100"/>
          <a:ext cx="2340000" cy="1016500"/>
        </a:xfrm>
        <a:prstGeom prst="round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92000" rtlCol="0" anchor="ctr" anchorCtr="0"/>
        <a:lstStyle/>
        <a:p>
          <a:pPr algn="l"/>
          <a:fld id="{3E6FCB6D-328D-490E-93C5-016BED33A6E9}" type="TxLink">
            <a:rPr lang="en-US" sz="3200" b="0" i="0" u="none" strike="noStrike">
              <a:solidFill>
                <a:srgbClr val="000000"/>
              </a:solidFill>
              <a:latin typeface="Calibri"/>
              <a:ea typeface="Calibri"/>
              <a:cs typeface="Calibri"/>
            </a:rPr>
            <a:pPr algn="l"/>
            <a:t>334</a:t>
          </a:fld>
          <a:endParaRPr lang="en-IN" sz="3200"/>
        </a:p>
      </xdr:txBody>
    </xdr:sp>
    <xdr:clientData/>
  </xdr:twoCellAnchor>
  <xdr:twoCellAnchor>
    <xdr:from>
      <xdr:col>15</xdr:col>
      <xdr:colOff>98400</xdr:colOff>
      <xdr:row>6</xdr:row>
      <xdr:rowOff>50300</xdr:rowOff>
    </xdr:from>
    <xdr:to>
      <xdr:col>19</xdr:col>
      <xdr:colOff>0</xdr:colOff>
      <xdr:row>12</xdr:row>
      <xdr:rowOff>0</xdr:rowOff>
    </xdr:to>
    <xdr:sp macro="" textlink="Calc!$B$4">
      <xdr:nvSpPr>
        <xdr:cNvPr id="12" name="Rectangle: Rounded Corners 11">
          <a:extLst>
            <a:ext uri="{FF2B5EF4-FFF2-40B4-BE49-F238E27FC236}">
              <a16:creationId xmlns:a16="http://schemas.microsoft.com/office/drawing/2014/main" id="{7E6CF5F2-724B-1B48-E0A0-D76FB5EBFF59}"/>
            </a:ext>
          </a:extLst>
        </xdr:cNvPr>
        <xdr:cNvSpPr/>
      </xdr:nvSpPr>
      <xdr:spPr>
        <a:xfrm>
          <a:off x="9242400" y="1117100"/>
          <a:ext cx="2340000" cy="1016500"/>
        </a:xfrm>
        <a:prstGeom prst="round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fld id="{F89490BD-8638-452E-8DE9-3E2182FCD230}" type="TxLink">
            <a:rPr lang="en-US" sz="3200" b="0" i="0" u="none" strike="noStrike">
              <a:solidFill>
                <a:srgbClr val="000000"/>
              </a:solidFill>
              <a:latin typeface="Calibri"/>
              <a:ea typeface="Calibri"/>
              <a:cs typeface="Calibri"/>
            </a:rPr>
            <a:pPr algn="ctr"/>
            <a:t>4.445</a:t>
          </a:fld>
          <a:endParaRPr lang="en-IN" sz="3200"/>
        </a:p>
      </xdr:txBody>
    </xdr:sp>
    <xdr:clientData/>
  </xdr:twoCellAnchor>
  <xdr:twoCellAnchor>
    <xdr:from>
      <xdr:col>20</xdr:col>
      <xdr:colOff>98400</xdr:colOff>
      <xdr:row>6</xdr:row>
      <xdr:rowOff>4580</xdr:rowOff>
    </xdr:from>
    <xdr:to>
      <xdr:col>24</xdr:col>
      <xdr:colOff>0</xdr:colOff>
      <xdr:row>11</xdr:row>
      <xdr:rowOff>137160</xdr:rowOff>
    </xdr:to>
    <xdr:sp macro="" textlink="Calc!$B$5">
      <xdr:nvSpPr>
        <xdr:cNvPr id="13" name="Rectangle: Rounded Corners 12">
          <a:extLst>
            <a:ext uri="{FF2B5EF4-FFF2-40B4-BE49-F238E27FC236}">
              <a16:creationId xmlns:a16="http://schemas.microsoft.com/office/drawing/2014/main" id="{34D2EE43-F15D-6F44-0853-165B203A37D0}"/>
            </a:ext>
          </a:extLst>
        </xdr:cNvPr>
        <xdr:cNvSpPr/>
      </xdr:nvSpPr>
      <xdr:spPr>
        <a:xfrm>
          <a:off x="12290400" y="1101860"/>
          <a:ext cx="2340000" cy="1046980"/>
        </a:xfrm>
        <a:prstGeom prst="round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E635135-62DC-4DD9-A3E2-DBD57ED05C40}" type="TxLink">
            <a:rPr lang="en-US" sz="3200" b="0" i="0" u="none" strike="noStrike">
              <a:solidFill>
                <a:srgbClr val="000000"/>
              </a:solidFill>
              <a:latin typeface="Calibri"/>
              <a:ea typeface="Calibri"/>
              <a:cs typeface="Calibri"/>
            </a:rPr>
            <a:pPr algn="ctr"/>
            <a:t>6.945</a:t>
          </a:fld>
          <a:endParaRPr lang="en-IN" sz="3200"/>
        </a:p>
      </xdr:txBody>
    </xdr:sp>
    <xdr:clientData/>
  </xdr:twoCellAnchor>
  <xdr:twoCellAnchor>
    <xdr:from>
      <xdr:col>10</xdr:col>
      <xdr:colOff>144120</xdr:colOff>
      <xdr:row>6</xdr:row>
      <xdr:rowOff>82080</xdr:rowOff>
    </xdr:from>
    <xdr:to>
      <xdr:col>14</xdr:col>
      <xdr:colOff>45720</xdr:colOff>
      <xdr:row>12</xdr:row>
      <xdr:rowOff>30480</xdr:rowOff>
    </xdr:to>
    <xdr:sp macro="" textlink="Calc!$B$3">
      <xdr:nvSpPr>
        <xdr:cNvPr id="14" name="Rectangle: Rounded Corners 13">
          <a:extLst>
            <a:ext uri="{FF2B5EF4-FFF2-40B4-BE49-F238E27FC236}">
              <a16:creationId xmlns:a16="http://schemas.microsoft.com/office/drawing/2014/main" id="{D1011CD1-71E2-A542-CABD-A7D92BE28E26}"/>
            </a:ext>
          </a:extLst>
        </xdr:cNvPr>
        <xdr:cNvSpPr/>
      </xdr:nvSpPr>
      <xdr:spPr>
        <a:xfrm>
          <a:off x="6240120" y="1179360"/>
          <a:ext cx="2340000" cy="1045680"/>
        </a:xfrm>
        <a:prstGeom prst="roundRect">
          <a:avLst/>
        </a:prstGeom>
        <a:solidFill>
          <a:schemeClr val="accent1">
            <a:lumMod val="40000"/>
            <a:lumOff val="60000"/>
          </a:schemeClr>
        </a:solidFill>
        <a:ln>
          <a:noFill/>
        </a:ln>
        <a:effectLst>
          <a:reflection stA="0" endPos="6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fld id="{5DC3FE05-AEA7-4EA3-A8B1-83738C8CF54E}" type="TxLink">
            <a:rPr lang="en-US" sz="3200" b="0" i="0" u="none" strike="noStrike">
              <a:solidFill>
                <a:srgbClr val="000000"/>
              </a:solidFill>
              <a:latin typeface="Arial Unicode MS"/>
            </a:rPr>
            <a:pPr algn="ctr"/>
            <a:t>1001</a:t>
          </a:fld>
          <a:endParaRPr lang="en-IN" sz="3200"/>
        </a:p>
      </xdr:txBody>
    </xdr:sp>
    <xdr:clientData/>
  </xdr:twoCellAnchor>
  <xdr:twoCellAnchor>
    <xdr:from>
      <xdr:col>0</xdr:col>
      <xdr:colOff>117600</xdr:colOff>
      <xdr:row>39</xdr:row>
      <xdr:rowOff>0</xdr:rowOff>
    </xdr:from>
    <xdr:to>
      <xdr:col>11</xdr:col>
      <xdr:colOff>0</xdr:colOff>
      <xdr:row>42</xdr:row>
      <xdr:rowOff>0</xdr:rowOff>
    </xdr:to>
    <xdr:sp macro="" textlink="">
      <xdr:nvSpPr>
        <xdr:cNvPr id="15" name="TextBox 14">
          <a:extLst>
            <a:ext uri="{FF2B5EF4-FFF2-40B4-BE49-F238E27FC236}">
              <a16:creationId xmlns:a16="http://schemas.microsoft.com/office/drawing/2014/main" id="{A90073DE-A2C8-67D4-266F-ED988682916D}"/>
            </a:ext>
          </a:extLst>
        </xdr:cNvPr>
        <xdr:cNvSpPr txBox="1"/>
      </xdr:nvSpPr>
      <xdr:spPr>
        <a:xfrm>
          <a:off x="117600" y="7132320"/>
          <a:ext cx="6588000" cy="548640"/>
        </a:xfrm>
        <a:prstGeom prst="rect">
          <a:avLst/>
        </a:prstGeom>
        <a:gradFill>
          <a:gsLst>
            <a:gs pos="0">
              <a:schemeClr val="accent1">
                <a:alpha val="0"/>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1"/>
            <a:t>In-store sales dominate across categories, but online channels are growing in high-value segments.</a:t>
          </a:r>
        </a:p>
      </xdr:txBody>
    </xdr:sp>
    <xdr:clientData/>
  </xdr:twoCellAnchor>
  <xdr:twoCellAnchor>
    <xdr:from>
      <xdr:col>12</xdr:col>
      <xdr:colOff>403200</xdr:colOff>
      <xdr:row>39</xdr:row>
      <xdr:rowOff>45720</xdr:rowOff>
    </xdr:from>
    <xdr:to>
      <xdr:col>24</xdr:col>
      <xdr:colOff>0</xdr:colOff>
      <xdr:row>42</xdr:row>
      <xdr:rowOff>45720</xdr:rowOff>
    </xdr:to>
    <xdr:sp macro="" textlink="">
      <xdr:nvSpPr>
        <xdr:cNvPr id="16" name="TextBox 15">
          <a:extLst>
            <a:ext uri="{FF2B5EF4-FFF2-40B4-BE49-F238E27FC236}">
              <a16:creationId xmlns:a16="http://schemas.microsoft.com/office/drawing/2014/main" id="{86E0C80D-7372-8747-1CD6-3EF7098B5930}"/>
            </a:ext>
          </a:extLst>
        </xdr:cNvPr>
        <xdr:cNvSpPr txBox="1"/>
      </xdr:nvSpPr>
      <xdr:spPr>
        <a:xfrm>
          <a:off x="7718400" y="7178040"/>
          <a:ext cx="6912000" cy="548640"/>
        </a:xfrm>
        <a:prstGeom prst="rect">
          <a:avLst/>
        </a:prstGeom>
        <a:gradFill>
          <a:gsLst>
            <a:gs pos="0">
              <a:schemeClr val="accent1">
                <a:alpha val="0"/>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1"/>
            <a:t>High-income younger customers (18–27) spend the most, making them the key growth segment</a:t>
          </a:r>
          <a:r>
            <a:rPr lang="en-IN" sz="1400" b="1"/>
            <a:t>.</a:t>
          </a:r>
        </a:p>
      </xdr:txBody>
    </xdr:sp>
    <xdr:clientData/>
  </xdr:twoCellAnchor>
  <xdr:twoCellAnchor>
    <xdr:from>
      <xdr:col>1</xdr:col>
      <xdr:colOff>0</xdr:colOff>
      <xdr:row>57</xdr:row>
      <xdr:rowOff>101600</xdr:rowOff>
    </xdr:from>
    <xdr:to>
      <xdr:col>23</xdr:col>
      <xdr:colOff>0</xdr:colOff>
      <xdr:row>60</xdr:row>
      <xdr:rowOff>63500</xdr:rowOff>
    </xdr:to>
    <xdr:sp macro="" textlink="">
      <xdr:nvSpPr>
        <xdr:cNvPr id="17" name="TextBox 16">
          <a:extLst>
            <a:ext uri="{FF2B5EF4-FFF2-40B4-BE49-F238E27FC236}">
              <a16:creationId xmlns:a16="http://schemas.microsoft.com/office/drawing/2014/main" id="{35B753EB-7524-7B91-9BC9-EBEE03826D15}"/>
            </a:ext>
          </a:extLst>
        </xdr:cNvPr>
        <xdr:cNvSpPr txBox="1"/>
      </xdr:nvSpPr>
      <xdr:spPr>
        <a:xfrm>
          <a:off x="609600" y="10525760"/>
          <a:ext cx="13411200" cy="510540"/>
        </a:xfrm>
        <a:prstGeom prst="rect">
          <a:avLst/>
        </a:prstGeom>
        <a:gradFill>
          <a:gsLst>
            <a:gs pos="0">
              <a:schemeClr val="accent1">
                <a:alpha val="0"/>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i="1">
              <a:solidFill>
                <a:schemeClr val="tx1">
                  <a:lumMod val="95000"/>
                  <a:lumOff val="5000"/>
                </a:schemeClr>
              </a:solidFill>
            </a:rPr>
            <a:t>Loyalty programs drive higher satisfaction, proving retention is as valuable as acquisition</a:t>
          </a:r>
          <a:r>
            <a:rPr lang="en-IN" sz="2000" b="1">
              <a:solidFill>
                <a:schemeClr val="tx1">
                  <a:lumMod val="95000"/>
                  <a:lumOff val="5000"/>
                </a:schemeClr>
              </a:solidFill>
            </a:rPr>
            <a:t>.</a:t>
          </a:r>
        </a:p>
      </xdr:txBody>
    </xdr:sp>
    <xdr:clientData/>
  </xdr:twoCellAnchor>
  <xdr:twoCellAnchor>
    <xdr:from>
      <xdr:col>0</xdr:col>
      <xdr:colOff>292100</xdr:colOff>
      <xdr:row>12</xdr:row>
      <xdr:rowOff>47625</xdr:rowOff>
    </xdr:from>
    <xdr:to>
      <xdr:col>3</xdr:col>
      <xdr:colOff>101600</xdr:colOff>
      <xdr:row>13</xdr:row>
      <xdr:rowOff>165100</xdr:rowOff>
    </xdr:to>
    <xdr:sp macro="" textlink="">
      <xdr:nvSpPr>
        <xdr:cNvPr id="18" name="TextBox 17">
          <a:extLst>
            <a:ext uri="{FF2B5EF4-FFF2-40B4-BE49-F238E27FC236}">
              <a16:creationId xmlns:a16="http://schemas.microsoft.com/office/drawing/2014/main" id="{E10F7E2D-2B15-53D1-280E-269CC1A53FA6}"/>
            </a:ext>
          </a:extLst>
        </xdr:cNvPr>
        <xdr:cNvSpPr txBox="1"/>
      </xdr:nvSpPr>
      <xdr:spPr>
        <a:xfrm>
          <a:off x="292100" y="2181225"/>
          <a:ext cx="16383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IN" sz="1400" b="1"/>
            <a:t>Total </a:t>
          </a:r>
          <a:r>
            <a:rPr lang="en-IN" sz="1400" b="1">
              <a:solidFill>
                <a:schemeClr val="tx1">
                  <a:lumMod val="95000"/>
                  <a:lumOff val="5000"/>
                </a:schemeClr>
              </a:solidFill>
            </a:rPr>
            <a:t>Revenue</a:t>
          </a:r>
        </a:p>
      </xdr:txBody>
    </xdr:sp>
    <xdr:clientData/>
  </xdr:twoCellAnchor>
  <xdr:twoCellAnchor>
    <xdr:from>
      <xdr:col>5</xdr:col>
      <xdr:colOff>0</xdr:colOff>
      <xdr:row>12</xdr:row>
      <xdr:rowOff>44450</xdr:rowOff>
    </xdr:from>
    <xdr:to>
      <xdr:col>9</xdr:col>
      <xdr:colOff>142875</xdr:colOff>
      <xdr:row>14</xdr:row>
      <xdr:rowOff>0</xdr:rowOff>
    </xdr:to>
    <xdr:sp macro="" textlink="">
      <xdr:nvSpPr>
        <xdr:cNvPr id="19" name="TextBox 18">
          <a:extLst>
            <a:ext uri="{FF2B5EF4-FFF2-40B4-BE49-F238E27FC236}">
              <a16:creationId xmlns:a16="http://schemas.microsoft.com/office/drawing/2014/main" id="{1021FEFB-B278-678A-5429-0130624A7FC4}"/>
            </a:ext>
          </a:extLst>
        </xdr:cNvPr>
        <xdr:cNvSpPr txBox="1"/>
      </xdr:nvSpPr>
      <xdr:spPr>
        <a:xfrm>
          <a:off x="3048000" y="2178050"/>
          <a:ext cx="2581275"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Average Purchase Amount</a:t>
          </a:r>
        </a:p>
      </xdr:txBody>
    </xdr:sp>
    <xdr:clientData/>
  </xdr:twoCellAnchor>
  <xdr:twoCellAnchor>
    <xdr:from>
      <xdr:col>10</xdr:col>
      <xdr:colOff>482600</xdr:colOff>
      <xdr:row>12</xdr:row>
      <xdr:rowOff>0</xdr:rowOff>
    </xdr:from>
    <xdr:to>
      <xdr:col>14</xdr:col>
      <xdr:colOff>0</xdr:colOff>
      <xdr:row>13</xdr:row>
      <xdr:rowOff>117475</xdr:rowOff>
    </xdr:to>
    <xdr:sp macro="" textlink="">
      <xdr:nvSpPr>
        <xdr:cNvPr id="20" name="TextBox 19">
          <a:extLst>
            <a:ext uri="{FF2B5EF4-FFF2-40B4-BE49-F238E27FC236}">
              <a16:creationId xmlns:a16="http://schemas.microsoft.com/office/drawing/2014/main" id="{44ECD4FB-E594-3C64-2F2B-B93E488996E8}"/>
            </a:ext>
          </a:extLst>
        </xdr:cNvPr>
        <xdr:cNvSpPr txBox="1"/>
      </xdr:nvSpPr>
      <xdr:spPr>
        <a:xfrm>
          <a:off x="6578600" y="2133600"/>
          <a:ext cx="1955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Customer Count</a:t>
          </a:r>
        </a:p>
      </xdr:txBody>
    </xdr:sp>
    <xdr:clientData/>
  </xdr:twoCellAnchor>
  <xdr:twoCellAnchor>
    <xdr:from>
      <xdr:col>15</xdr:col>
      <xdr:colOff>384174</xdr:colOff>
      <xdr:row>12</xdr:row>
      <xdr:rowOff>1</xdr:rowOff>
    </xdr:from>
    <xdr:to>
      <xdr:col>18</xdr:col>
      <xdr:colOff>571499</xdr:colOff>
      <xdr:row>14</xdr:row>
      <xdr:rowOff>1</xdr:rowOff>
    </xdr:to>
    <xdr:sp macro="" textlink="">
      <xdr:nvSpPr>
        <xdr:cNvPr id="21" name="TextBox 20">
          <a:extLst>
            <a:ext uri="{FF2B5EF4-FFF2-40B4-BE49-F238E27FC236}">
              <a16:creationId xmlns:a16="http://schemas.microsoft.com/office/drawing/2014/main" id="{920144EE-6836-987F-8A14-67986F60D0A1}"/>
            </a:ext>
          </a:extLst>
        </xdr:cNvPr>
        <xdr:cNvSpPr txBox="1"/>
      </xdr:nvSpPr>
      <xdr:spPr>
        <a:xfrm>
          <a:off x="9528174" y="2133601"/>
          <a:ext cx="2016125"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Average Net Satisfaction</a:t>
          </a:r>
        </a:p>
      </xdr:txBody>
    </xdr:sp>
    <xdr:clientData/>
  </xdr:twoCellAnchor>
  <xdr:twoCellAnchor>
    <xdr:from>
      <xdr:col>19</xdr:col>
      <xdr:colOff>603250</xdr:colOff>
      <xdr:row>12</xdr:row>
      <xdr:rowOff>12701</xdr:rowOff>
    </xdr:from>
    <xdr:to>
      <xdr:col>24</xdr:col>
      <xdr:colOff>222249</xdr:colOff>
      <xdr:row>14</xdr:row>
      <xdr:rowOff>0</xdr:rowOff>
    </xdr:to>
    <xdr:sp macro="" textlink="">
      <xdr:nvSpPr>
        <xdr:cNvPr id="22" name="TextBox 21">
          <a:extLst>
            <a:ext uri="{FF2B5EF4-FFF2-40B4-BE49-F238E27FC236}">
              <a16:creationId xmlns:a16="http://schemas.microsoft.com/office/drawing/2014/main" id="{FA933D8A-0DA5-84D0-AF74-C8E55D79FE1D}"/>
            </a:ext>
          </a:extLst>
        </xdr:cNvPr>
        <xdr:cNvSpPr txBox="1"/>
      </xdr:nvSpPr>
      <xdr:spPr>
        <a:xfrm>
          <a:off x="12185650" y="2146301"/>
          <a:ext cx="2666999"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Average Frequency of  Purchase</a:t>
          </a:r>
        </a:p>
      </xdr:txBody>
    </xdr:sp>
    <xdr:clientData/>
  </xdr:twoCellAnchor>
  <xdr:twoCellAnchor>
    <xdr:from>
      <xdr:col>0</xdr:col>
      <xdr:colOff>0</xdr:colOff>
      <xdr:row>61</xdr:row>
      <xdr:rowOff>0</xdr:rowOff>
    </xdr:from>
    <xdr:to>
      <xdr:col>24</xdr:col>
      <xdr:colOff>0</xdr:colOff>
      <xdr:row>69</xdr:row>
      <xdr:rowOff>0</xdr:rowOff>
    </xdr:to>
    <xdr:sp macro="" textlink="">
      <xdr:nvSpPr>
        <xdr:cNvPr id="24" name="TextBox 23">
          <a:extLst>
            <a:ext uri="{FF2B5EF4-FFF2-40B4-BE49-F238E27FC236}">
              <a16:creationId xmlns:a16="http://schemas.microsoft.com/office/drawing/2014/main" id="{84CDA0C8-9C8B-3106-56C9-625206FCBE4E}"/>
            </a:ext>
          </a:extLst>
        </xdr:cNvPr>
        <xdr:cNvSpPr txBox="1"/>
      </xdr:nvSpPr>
      <xdr:spPr>
        <a:xfrm>
          <a:off x="0" y="10845800"/>
          <a:ext cx="14630400" cy="1422400"/>
        </a:xfrm>
        <a:prstGeom prst="rect">
          <a:avLst/>
        </a:prstGeom>
        <a:gradFill>
          <a:gsLst>
            <a:gs pos="0">
              <a:schemeClr val="accent1">
                <a:alpha val="0"/>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a:effectLst>
          <a:glow rad="1536700">
            <a:schemeClr val="accent1">
              <a:lumMod val="60000"/>
              <a:lumOff val="40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1" u="sng"/>
            <a:t>INSIGHTS</a:t>
          </a:r>
          <a:r>
            <a:rPr lang="en-IN" sz="1800" b="1"/>
            <a:t>:</a:t>
          </a:r>
        </a:p>
        <a:p>
          <a:r>
            <a:rPr lang="en-IN" sz="1800" b="1"/>
            <a:t>High-income younger customers (18–27) drive the most revenue, suggesting targeted promotions for this group could maximize sales.</a:t>
          </a:r>
          <a:endParaRPr lang="en-IN" sz="1800"/>
        </a:p>
        <a:p>
          <a:r>
            <a:rPr lang="en-IN" sz="1800" b="1"/>
            <a:t>Customer loyalty programs correlate with higher satisfaction scores, showing they directly support repeat business.</a:t>
          </a:r>
          <a:endParaRPr lang="en-IN" sz="1800"/>
        </a:p>
        <a:p>
          <a:r>
            <a:rPr lang="en-IN" sz="1800" b="1"/>
            <a:t>In-store channels still dominate revenue, but online sales are steadily contributing across multiple categories — an opportunity for digital expansion.</a:t>
          </a:r>
          <a:endParaRPr lang="en-IN" sz="1800"/>
        </a:p>
        <a:p>
          <a:endParaRPr lang="en-IN" sz="2400" b="1"/>
        </a:p>
      </xdr:txBody>
    </xdr:sp>
    <xdr:clientData/>
  </xdr:twoCellAnchor>
</xdr:wsDr>
</file>

<file path=xl/drawings/drawing5.xml><?xml version="1.0" encoding="utf-8"?>
<c:userShapes xmlns:c="http://schemas.openxmlformats.org/drawingml/2006/chart">
  <cdr:relSizeAnchor xmlns:cdr="http://schemas.openxmlformats.org/drawingml/2006/chartDrawing">
    <cdr:from>
      <cdr:x>0.01633</cdr:x>
      <cdr:y>0.9053</cdr:y>
    </cdr:from>
    <cdr:to>
      <cdr:x>0.98775</cdr:x>
      <cdr:y>1</cdr:y>
    </cdr:to>
    <cdr:sp macro="" textlink="">
      <cdr:nvSpPr>
        <cdr:cNvPr id="2" name="TextBox 1">
          <a:extLst xmlns:a="http://schemas.openxmlformats.org/drawingml/2006/main">
            <a:ext uri="{FF2B5EF4-FFF2-40B4-BE49-F238E27FC236}">
              <a16:creationId xmlns:a16="http://schemas.microsoft.com/office/drawing/2014/main" id="{DE3821B3-DEA8-0761-6296-73344731BFA4}"/>
            </a:ext>
          </a:extLst>
        </cdr:cNvPr>
        <cdr:cNvSpPr txBox="1"/>
      </cdr:nvSpPr>
      <cdr:spPr>
        <a:xfrm xmlns:a="http://schemas.openxmlformats.org/drawingml/2006/main">
          <a:off x="113568" y="2713082"/>
          <a:ext cx="67564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928.335472916668" createdVersion="8" refreshedVersion="8" minRefreshableVersion="3" recordCount="1000" xr:uid="{0395EE4A-5898-48C8-A7D8-FF0E3EE9008E}">
  <cacheSource type="worksheet">
    <worksheetSource name="Table2"/>
  </cacheSource>
  <cacheFields count="36">
    <cacheField name="Customer_ID" numFmtId="0">
      <sharedItems/>
    </cacheField>
    <cacheField name="Age" numFmtId="0">
      <sharedItems containsSemiMixedTypes="0" containsString="0" containsNumber="1" containsInteger="1" minValue="18" maxValue="50" count="33">
        <n v="22"/>
        <n v="49"/>
        <n v="24"/>
        <n v="29"/>
        <n v="33"/>
        <n v="45"/>
        <n v="21"/>
        <n v="39"/>
        <n v="25"/>
        <n v="38"/>
        <n v="34"/>
        <n v="32"/>
        <n v="30"/>
        <n v="40"/>
        <n v="37"/>
        <n v="36"/>
        <n v="31"/>
        <n v="50"/>
        <n v="48"/>
        <n v="46"/>
        <n v="43"/>
        <n v="42"/>
        <n v="35"/>
        <n v="27"/>
        <n v="19"/>
        <n v="23"/>
        <n v="47"/>
        <n v="18"/>
        <n v="20"/>
        <n v="26"/>
        <n v="41"/>
        <n v="28"/>
        <n v="44"/>
      </sharedItems>
      <fieldGroup base="1">
        <rangePr startNum="18" endNum="50" groupInterval="10"/>
        <groupItems count="6">
          <s v="&lt;18"/>
          <s v="18-27"/>
          <s v="28-37"/>
          <s v="38-47"/>
          <s v="48-57"/>
          <s v="&gt;58"/>
        </groupItems>
      </fieldGroup>
    </cacheField>
    <cacheField name="Gender" numFmtId="0">
      <sharedItems count="8">
        <s v="Female"/>
        <s v="Male"/>
        <s v="Bigender"/>
        <s v="Genderfluid"/>
        <s v="Non-binary"/>
        <s v="Polygender"/>
        <s v="Agender"/>
        <s v="Genderqueer"/>
      </sharedItems>
    </cacheField>
    <cacheField name="Income_Level" numFmtId="0">
      <sharedItems count="2">
        <s v="Middle"/>
        <s v="High"/>
      </sharedItems>
    </cacheField>
    <cacheField name="Marital_Status" numFmtId="0">
      <sharedItems/>
    </cacheField>
    <cacheField name="Education_Level" numFmtId="0">
      <sharedItems/>
    </cacheField>
    <cacheField name="Occupation" numFmtId="0">
      <sharedItems/>
    </cacheField>
    <cacheField name="Location" numFmtId="0">
      <sharedItems count="969">
        <s v="Évry"/>
        <s v="Huocheng"/>
        <s v="Huzhen"/>
        <s v="Wiwilí"/>
        <s v="Nara"/>
        <s v="Boro Utara"/>
        <s v="Liren"/>
        <s v="Taocheng"/>
        <s v="Gråbo"/>
        <s v="Pryamitsyno"/>
        <s v="Punta Gorda"/>
        <s v="Győr"/>
        <s v="Gaosheng"/>
        <s v="Rokytne"/>
        <s v="Alameda"/>
        <s v="Dhankutā"/>
        <s v="Jindong"/>
        <s v="Ngeru"/>
        <s v="White Rock"/>
        <s v="Monastyrshchina"/>
        <s v="Pangkalanbunut"/>
        <s v="Lederaba"/>
        <s v="Lugo"/>
        <s v="São Roque"/>
        <s v="Banī Khaddāsh"/>
        <s v="Montpellier"/>
        <s v="Nesovice"/>
        <s v="Pasirhuni"/>
        <s v="Glendale"/>
        <s v="Tála"/>
        <s v="Marseille"/>
        <s v="Nasielsk"/>
        <s v="Paris 06"/>
        <s v="Bronnitsy"/>
        <s v="Inayauan"/>
        <s v="Qianjin"/>
        <s v="Bagahanlad"/>
        <s v="Rzewnie"/>
        <s v="Strabychovo"/>
        <s v="Hongqi"/>
        <s v="Oeoh"/>
        <s v="Topol’noye"/>
        <s v="Kovářov"/>
        <s v="Majdal Banī Fāḑil"/>
        <s v="Delta del Tigre"/>
        <s v="Santa Cruz La Laguna"/>
        <s v="Manchester"/>
        <s v="Norrköping"/>
        <s v="Sośno"/>
        <s v="Pélla"/>
        <s v="Namur"/>
        <s v="Benevides"/>
        <s v="Qinghaihu"/>
        <s v="Alfeizerão"/>
        <s v="Prostřední Bečva"/>
        <s v="Oeiras"/>
        <s v="Kýthnos"/>
        <s v="Rizal"/>
        <s v="Fullerton"/>
        <s v="Huaidao"/>
        <s v="Bilice"/>
        <s v="Isla Verde"/>
        <s v="Hunkuyi"/>
        <s v="Shiree"/>
        <s v="Strezhevoy"/>
        <s v="Longxing"/>
        <s v="Jesús Menéndez"/>
        <s v="Hongguang"/>
        <s v="Pilaya"/>
        <s v="Camp Ithier"/>
        <s v="Holboo"/>
        <s v="Luxi"/>
        <s v="Ostashkov"/>
        <s v="Hongshanzui"/>
        <s v="Tocoa"/>
        <s v="Bayan Tuohai"/>
        <s v="Parumasan"/>
        <s v="Karpogory"/>
        <s v="Shāhzādpur"/>
        <s v="Muaratiga"/>
        <s v="Gjegjan"/>
        <s v="Créteil"/>
        <s v="Pameungpeuk"/>
        <s v="Junshan"/>
        <s v="Lewotola"/>
        <s v="Laocheng"/>
        <s v="Guacarí"/>
        <s v="Sancang"/>
        <s v="Ndewel"/>
        <s v="San Patricio"/>
        <s v="Fengtai"/>
        <s v="Ḑawrān ad Daydah"/>
        <s v="Magdalena"/>
        <s v="Leśnica"/>
        <s v="Hinlayagan Ilaud"/>
        <s v="Forshaga"/>
        <s v="Rakszawa"/>
        <s v="Fengjiang"/>
        <s v="Jiangcun"/>
        <s v="Ōkuchi"/>
        <s v="Novoukrainskiy"/>
        <s v="Acobambilla"/>
        <s v="Kyonju"/>
        <s v="Pomar"/>
        <s v="Zalţan"/>
        <s v="Trélazé"/>
        <s v="Messina"/>
        <s v="Mrągowo"/>
        <s v="Ngawi"/>
        <s v="Oslo"/>
        <s v="Dobrica"/>
        <s v="La Roche-sur-Yon"/>
        <s v="Point Pedro"/>
        <s v="Tianbao"/>
        <s v="Puqian"/>
        <s v="Binalbagan"/>
        <s v="Tessalit"/>
        <s v="Nikolayevsk"/>
        <s v="Dashuipo"/>
        <s v="Týn nad Vltavou"/>
        <s v="Kaum Kaler"/>
        <s v="Gandapura"/>
        <s v="Kawangkoan"/>
        <s v="Mondorf-les-Bains"/>
        <s v="Manwakh"/>
        <s v="Karlstad"/>
        <s v="Obong"/>
        <s v="Kolsko"/>
        <s v="Dālbandīn"/>
        <s v="Shazi"/>
        <s v="Hachiōji"/>
        <s v="Jolo"/>
        <s v="Pedra Azul"/>
        <s v="Gustavsberg"/>
        <s v="La Mohammedia"/>
        <s v="Florida"/>
        <s v="Zhongcheng"/>
        <s v="Goiatuba"/>
        <s v="Krajan Kidul Rojopolo"/>
        <s v="Metchosin"/>
        <s v="Staritsa"/>
        <s v="Benito Juarez"/>
        <s v="Maní"/>
        <s v="Vitali"/>
        <s v="Mizque"/>
        <s v="Zgornje Pirniče"/>
        <s v="Cipolletti"/>
        <s v="Sollefteå"/>
        <s v="Klonowa"/>
        <s v="Suvorov"/>
        <s v="Dragash"/>
        <s v="Freiburg im Breisgau"/>
        <s v="Macau"/>
        <s v="Pancas"/>
        <s v="Dayapan"/>
        <s v="Gordon Town"/>
        <s v="Proptisht"/>
        <s v="Kamal"/>
        <s v="Kouvola"/>
        <s v="Zhongdong"/>
        <s v="Betong"/>
        <s v="Jinping"/>
        <s v="Mgachi"/>
        <s v="Lameira"/>
        <s v="Medicine Hat"/>
        <s v="Yeniköy"/>
        <s v="Peer"/>
        <s v="Belūsovka"/>
        <s v="Houston"/>
        <s v="Hengdian"/>
        <s v="Shuigou"/>
        <s v="Xingxi"/>
        <s v="Dhībīn"/>
        <s v="Chengguan"/>
        <s v="Paris 09"/>
        <s v="Rozhdestveno"/>
        <s v="Porangatu"/>
        <s v="Shalkar"/>
        <s v="Quimbaya"/>
        <s v="Narok"/>
        <s v="Gimcheon"/>
        <s v="Visaginas"/>
        <s v="Shostka"/>
        <s v="Pukekohe East"/>
        <s v="Blokdesa Situgede"/>
        <s v="Yueyang"/>
        <s v="Liutan"/>
        <s v="Huanggang"/>
        <s v="Baturité"/>
        <s v="Mi’ersi"/>
        <s v="Xuedian"/>
        <s v="Yuyapichis"/>
        <s v="Shiroishi"/>
        <s v="Kobe"/>
        <s v="Gulou"/>
        <s v="Jilin"/>
        <s v="Balboa"/>
        <s v="Cipari"/>
        <s v="Orlando"/>
        <s v="Torsby"/>
        <s v="San Pablo"/>
        <s v="Daszewice"/>
        <s v="Villa Concepción del Tío"/>
        <s v="Hacienda La Calera"/>
        <s v="Puerto López"/>
        <s v="Xinchengzi"/>
        <s v="Tecpán Guatemala"/>
        <s v="Araci"/>
        <s v="Duyure"/>
        <s v="Huangni"/>
        <s v="Kuala Lumpur"/>
        <s v="Seleuš"/>
        <s v="Monrovia"/>
        <s v="Kristinehamn"/>
        <s v="Huancabamba"/>
        <s v="San José Acatempa"/>
        <s v="Quebrada Canoa"/>
        <s v="Moate"/>
        <s v="Kubangwaru"/>
        <s v="Марино"/>
        <s v="Xinquan"/>
        <s v="Providence"/>
        <s v="Autun"/>
        <s v="Shilin"/>
        <s v="Paris 17"/>
        <s v="Stoczek Łukowski"/>
        <s v="Ormstown"/>
        <s v="Ponte"/>
        <s v="Boshkengash"/>
        <s v="Đạ Tẻh"/>
        <s v="Radā‘"/>
        <s v="Sinarwangi"/>
        <s v="Dagup"/>
        <s v="Ełk"/>
        <s v="Moju"/>
        <s v="Vília"/>
        <s v="Prince Rupert"/>
        <s v="Jiangmen"/>
        <s v="Alung"/>
        <s v="Osorno"/>
        <s v="Labo"/>
        <s v="Dakingari"/>
        <s v="Selasari"/>
        <s v="Besko"/>
        <s v="Aubergenville"/>
        <s v="Sula"/>
        <s v="Valongo"/>
        <s v="Al Khānkah"/>
        <s v="Mértola"/>
        <s v="Rates"/>
        <s v="Anyang"/>
        <s v="Nymburk"/>
        <s v="Tafo"/>
        <s v="Cibaregbeg"/>
        <s v="Wang Yang"/>
        <s v="Liangnong"/>
        <s v="Hengshi"/>
        <s v="Kandangan"/>
        <s v="Naranjal"/>
        <s v="Abiko"/>
        <s v="Longhuashan"/>
        <s v="Zhovkva"/>
        <s v="Lebak"/>
        <s v="Gereshk"/>
        <s v="Yonghe"/>
        <s v="Dabai"/>
        <s v="Moutnice"/>
        <s v="Qiryat Yam"/>
        <s v="Pirané"/>
        <s v="Colima"/>
        <s v="Marshintsy"/>
        <s v="Halinów"/>
        <s v="Hallsberg"/>
        <s v="Celso Ramos"/>
        <s v="White River"/>
        <s v="Taishihe"/>
        <s v="Shanghu"/>
        <s v="Brandsen"/>
        <s v="Ranot"/>
        <s v="Saint-Jouan-des-Guérets"/>
        <s v="Da’an"/>
        <s v="Kisovec"/>
        <s v="Ābdānān"/>
        <s v="Dafeng"/>
        <s v="Campo Maior"/>
        <s v="Sävedalen"/>
        <s v="Brikcha"/>
        <s v="Xidianzi"/>
        <s v="La Unión"/>
        <s v="Kliteh"/>
        <s v="Béja"/>
        <s v="Ferreira do Alentejo"/>
        <s v="Gegernoong"/>
        <s v="La Montañita"/>
        <s v="Sarishābāri"/>
        <s v="Mangge"/>
        <s v="Chabařovice"/>
        <s v="Yangping"/>
        <s v="Berezna"/>
        <s v="Vidual"/>
        <s v="Hultsfred"/>
        <s v="Níkaia"/>
        <s v="Macayug"/>
        <s v="Mahanoro"/>
        <s v="Mozdok"/>
        <s v="Hoolt"/>
        <s v="San Luis"/>
        <s v="Pergan"/>
        <s v="Kanoni"/>
        <s v="Gromadka"/>
        <s v="Payapa"/>
        <s v="Rat Burana"/>
        <s v="Trhové Sviny"/>
        <s v="Kiev"/>
        <s v="Lomintsevskiy"/>
        <s v="Monchegorsk"/>
        <s v="Olavarría"/>
        <s v="Jianshan"/>
        <s v="Shreveport"/>
        <s v="Pingzhuang"/>
        <s v="Merlo"/>
        <s v="Ziniaré"/>
        <s v="Zduńska Wola"/>
        <s v="Mount Ayliff"/>
        <s v="Pīrgaaj"/>
        <s v="Zbraslavice"/>
        <s v="Xilu"/>
        <s v="Bamut"/>
        <s v="La Tour-du-Pin"/>
        <s v="Pader Palwo"/>
        <s v="Maurisu"/>
        <s v="Gorzyce"/>
        <s v="Qingyun"/>
        <s v="Jiuxian"/>
        <s v="Ndungu"/>
        <s v="Emiliano Zapata"/>
        <s v="Spasskoye"/>
        <s v="Gierłoż"/>
        <s v="Sobue"/>
        <s v="High Point"/>
        <s v="Qiankeng"/>
        <s v="Pandean"/>
        <s v="Phong Điền"/>
        <s v="Mirów"/>
        <s v="Franceville"/>
        <s v="Bordeaux"/>
        <s v="Zamora"/>
        <s v="Jubaoshan"/>
        <s v="Shādegān"/>
        <s v="Gueltat Zemmour"/>
        <s v="Mosal’sk"/>
        <s v="Kokstad"/>
        <s v="Malasin"/>
        <s v="Huaqiu"/>
        <s v="Loket"/>
        <s v="Santa Maria do Souto"/>
        <s v="Yanshang"/>
        <s v="Tempuran"/>
        <s v="Karafao"/>
        <s v="São Cristóvão"/>
        <s v="Buensuseso"/>
        <s v="Blantyre"/>
        <s v="Kozel’shchyna"/>
        <s v="Cibuah"/>
        <s v="Cockburn Town"/>
        <s v="Maslog"/>
        <s v="Faqqū‘ah"/>
        <s v="Yelyzavethradka"/>
        <s v="Jackson"/>
        <s v="Itaguaí"/>
        <s v="Fteliá"/>
        <s v="Kiambu"/>
        <s v="Xibër-Murrizë"/>
        <s v="Xudat"/>
        <s v="Yaodu"/>
        <s v="Saint-Gratien"/>
        <s v="Totora"/>
        <s v="Göteborg"/>
        <s v="Čáslav"/>
        <s v="Rudnogorsk"/>
        <s v="Pindiga"/>
        <s v="Adela"/>
        <s v="Krajan Baru"/>
        <s v="Jinqiao"/>
        <s v="Barg-e Matāl"/>
        <s v="Argenteuil"/>
        <s v="Daying"/>
        <s v="Ngrejo"/>
        <s v="Xieba"/>
        <s v="Sigli"/>
        <s v="Aristóbulo del Valle"/>
        <s v="Cane"/>
        <s v="Podhum"/>
        <s v="Vilar"/>
        <s v="Portela"/>
        <s v="Arendal"/>
        <s v="Nabīnagar"/>
        <s v="La Ravoire"/>
        <s v="Dostoyevka"/>
        <s v="Liuzhou"/>
        <s v="São Mateus do Maranhão"/>
        <s v="Rumbek"/>
        <s v="Cigedang"/>
        <s v="Muaralabuh"/>
        <s v="Chełmiec"/>
        <s v="Santa Marta"/>
        <s v="Brändö"/>
        <s v="Liangshuihe"/>
        <s v="Cimara"/>
        <s v="Sanxing"/>
        <s v="Linao"/>
        <s v="Bairan"/>
        <s v="Abaetetuba"/>
        <s v="Pasirjaya"/>
        <s v="Acheng"/>
        <s v="Huakoulongtan"/>
        <s v="Burgastai"/>
        <s v="Chavarría"/>
        <s v="Demuk"/>
        <s v="Sertolovo"/>
        <s v="Jixian"/>
        <s v="Deqing"/>
        <s v="Sala"/>
        <s v="Dłutów"/>
        <s v="Regimin"/>
        <s v="Semiletka"/>
        <s v="Dayr Sharaf"/>
        <s v="Adani"/>
        <s v="Rakhiv"/>
        <s v="Ma'an"/>
        <s v="Navoiy"/>
        <s v="Sishilichengzi"/>
        <s v="Tigaherang"/>
        <s v="Villa Dolores"/>
        <s v="Poá"/>
        <s v="Shibushi"/>
        <s v="Tilburg"/>
        <s v="Ugra"/>
        <s v="Montreuil"/>
        <s v="Garibaldi"/>
        <s v="Tiang"/>
        <s v="Mouquim"/>
        <s v="Montecristi"/>
        <s v="Prince Albert"/>
        <s v="Zaječov"/>
        <s v="Liushun"/>
        <s v="Sancha"/>
        <s v="Damnoen Saduak"/>
        <s v="Cianorte"/>
        <s v="Liuzuo"/>
        <s v="Kāshmar"/>
        <s v="‘Arad"/>
        <s v="Lenart v Slov. Goricah"/>
        <s v="Bigaa"/>
        <s v="Guadalupe"/>
        <s v="Xiaruyue"/>
        <s v="Gweedore"/>
        <s v="Przelewice"/>
        <s v="Dalumangcob"/>
        <s v="Cravo Norte"/>
        <s v="Montería"/>
        <s v="Mikun’"/>
        <s v="Samamiya"/>
        <s v="Tanahmerah"/>
        <s v="Örebro"/>
        <s v="Kefar Yona"/>
        <s v="Pasto"/>
        <s v="Huangtan"/>
        <s v="Il’inskiy"/>
        <s v="Ugljevik"/>
        <s v="Na Chaluai"/>
        <s v="Marolambo"/>
        <s v="Cali"/>
        <s v="Tamana"/>
        <s v="Miyazu"/>
        <s v="Gryfów Śląski"/>
        <s v="Pinagsibaan"/>
        <s v="Jardin"/>
        <s v="Aguilares"/>
        <s v="Muslyumovo"/>
        <s v="Taiyuan"/>
        <s v="Chatturat"/>
        <s v="Paisha"/>
        <s v="Kadugadung"/>
        <s v="Paris 15"/>
        <s v="Dualing"/>
        <s v="Adelaide"/>
        <s v="Pingshi"/>
        <s v="Renshan"/>
        <s v="Sobinka"/>
        <s v="Narol"/>
        <s v="Fresno"/>
        <s v="Vabalninkas"/>
        <s v="Jambuwerkrajan"/>
        <s v="Ozubulu"/>
        <s v="Nakhchivan"/>
        <s v="Curumaní"/>
        <s v="Praia"/>
        <s v="Pallisa"/>
        <s v="San Pascual"/>
        <s v="‘Aşīrah ash Shamālīyah"/>
        <s v="Dom Pedrito"/>
        <s v="San Sebastián de Yalí"/>
        <s v="Shchëkino"/>
        <s v="Turkestan"/>
        <s v="Rzeczenica"/>
        <s v="Perzów"/>
        <s v="Sabon Gari-Nangere"/>
        <s v="Hengshui"/>
        <s v="Nantes"/>
        <s v="Tamorot"/>
        <s v="Sinchao"/>
        <s v="Anding"/>
        <s v="Rukem"/>
        <s v="Bogovarovo"/>
        <s v="Valbo"/>
        <s v="Jaguaruana"/>
        <s v="Ţāqchah Khānah"/>
        <s v="Lipovci"/>
        <s v="Panagyurishte"/>
        <s v="Thị Trấn Than Uyên"/>
        <s v="Clichy"/>
        <s v="Kłoczew"/>
        <s v="Zhukovo"/>
        <s v="Nyköping"/>
        <s v="Jianmin"/>
        <s v="Bucaramanga"/>
        <s v="Kudanding"/>
        <s v="Kyoto"/>
        <s v="Saraburi"/>
        <s v="Negeriagung"/>
        <s v="Latacunga"/>
        <s v="Guanzhou"/>
        <s v="Tabuc Pontevedra"/>
        <s v="Kabale"/>
        <s v="Malveira"/>
        <s v="Veiga"/>
        <s v="Jagistay"/>
        <s v="Yuannan"/>
        <s v="Mount Darwin"/>
        <s v="Qal‘eh-ye Khvājeh"/>
        <s v="Al Qarārah"/>
        <s v="Fandriana"/>
        <s v="Carregueira"/>
        <s v="Lincheng"/>
        <s v="Semenivka"/>
        <s v="Yläne"/>
        <s v="Cendagah"/>
        <s v="Fīrūzābād"/>
        <s v="Trondheim"/>
        <s v="Yakovlevo"/>
        <s v="Katav-Ivanovsk"/>
        <s v="Voznesenskoye"/>
        <s v="Voskhod"/>
        <s v="Gudja"/>
        <s v="Gawul"/>
        <s v="Sobeok"/>
        <s v="Nanhuang"/>
        <s v="Tanudan"/>
        <s v="Jiaozuo"/>
        <s v="Takāb"/>
        <s v="Gualeguay"/>
        <s v="Lagoa Seca"/>
        <s v="Bugarama"/>
        <s v="Dicamay"/>
        <s v="Xiluodu"/>
        <s v="Ḩabābah"/>
        <s v="Lobuk"/>
        <s v="Waiwukak"/>
        <s v="Abaeté"/>
        <s v="Xiaqiao"/>
        <s v="Zubūbah"/>
        <s v="Kęsowo"/>
        <s v="Colombo"/>
        <s v="Messíni"/>
        <s v="Yishui"/>
        <s v="Nanyaojie"/>
        <s v="Buzen"/>
        <s v="Bom Jesus do Itabapoana"/>
        <s v="Centenario"/>
        <s v="Al Jīzah"/>
        <s v="Thị Trấn Cẩm Thủy"/>
        <s v="Curahkalak Tengah"/>
        <s v="Ebu"/>
        <s v="Tío Pujio"/>
        <s v="Shaxi"/>
        <s v="Kelīshād va Sūdarjān"/>
        <s v="Segodim"/>
        <s v="Yinying"/>
        <s v="Harembo"/>
        <s v="Lazarevac"/>
        <s v="Zhongcun"/>
        <s v="Gaopeng"/>
        <s v="Tabonok"/>
        <s v="Tirana"/>
        <s v="Maralal"/>
        <s v="Xinjiang"/>
        <s v="Mocho"/>
        <s v="Likhoy"/>
        <s v="Mineiros"/>
        <s v="Noisy-le-Grand"/>
        <s v="Taoyuan"/>
        <s v="San Marcos de Colón"/>
        <s v="Pokrovka"/>
        <s v="Shuntian"/>
        <s v="João Câmara"/>
        <s v="Cunha"/>
        <s v="Fengyi"/>
        <s v="Myshkin"/>
        <s v="Tewulike"/>
        <s v="Bistrinci"/>
        <s v="Chenguang"/>
        <s v="Muara"/>
        <s v="Qorveh"/>
        <s v="Bom Despacho"/>
        <s v="Arhust"/>
        <s v="Thaton"/>
        <s v="Changbai"/>
        <s v="Kragan"/>
        <s v="Bida"/>
        <s v="Pointe Michel"/>
        <s v="Juyuan"/>
        <s v="Sabugo"/>
        <s v="Huangjin"/>
        <s v="Huquan"/>
        <s v="Xinqiao"/>
        <s v="Trzemeszno"/>
        <s v="Dashkawka"/>
        <s v="Sakura"/>
        <s v="Lianghu"/>
        <s v="Karabash"/>
        <s v="Maomiaoji"/>
        <s v="Pingtian"/>
        <s v="Tišina"/>
        <s v="Montceau-les-Mines"/>
        <s v="Karengan"/>
        <s v="Sungai Raya"/>
        <s v="Zwedru"/>
        <s v="Ţahţā"/>
        <s v="Masaran"/>
        <s v="Huangtang"/>
        <s v="Skoútari"/>
        <s v="Jelat"/>
        <s v="Doibang"/>
        <s v="Kazimierz Dolny"/>
        <s v="Margasari"/>
        <s v="Garça"/>
        <s v="Muff"/>
        <s v="Kryva Hora"/>
        <s v="Pyra"/>
        <s v="General Lavalle"/>
        <s v="Zhongzhang"/>
        <s v="Estacion"/>
        <s v="Xinglongchang"/>
        <s v="San Nicolas"/>
        <s v="Ropa"/>
        <s v="San Diego"/>
        <s v="Pan-an"/>
        <s v="Shu"/>
        <s v="Mojogajeh"/>
        <s v="Mawu"/>
        <s v="Genting"/>
        <s v="Madan"/>
        <s v="Hexiangqiao"/>
        <s v="Na Muen"/>
        <s v="Gafargaon"/>
        <s v="Qingban"/>
        <s v="Labège"/>
        <s v="Port Elizabeth"/>
        <s v="Sauri"/>
        <s v="Desakolot"/>
        <s v="Huambo"/>
        <s v="Luoting"/>
        <s v="Stepnogorsk"/>
        <s v="Zarechnyy"/>
        <s v="Banjar Medura"/>
        <s v="Arnprior"/>
        <s v="Donglu"/>
        <s v="Inderka"/>
        <s v="Tochio-honchō"/>
        <s v="Pasadena"/>
        <s v="Barishāl"/>
        <s v="Kihurio"/>
        <s v="Oekero"/>
        <s v="Cluses"/>
        <s v="Wrząsowice"/>
        <s v="Hengfeng"/>
        <s v="Bor"/>
        <s v="Nawu"/>
        <s v="Longotea"/>
        <s v="Ḩabīl al Jabr"/>
        <s v="Gueset"/>
        <s v="Līkak"/>
        <s v="Yuanguping"/>
        <s v="Colón"/>
        <s v="Lyon"/>
        <s v="Chamical"/>
        <s v="Ágios Andréas"/>
        <s v="Cibeusi"/>
        <s v="Itsandzéni"/>
        <s v="Kosh-Agach"/>
        <s v="Kuafeu"/>
        <s v="Xincheng"/>
        <s v="Minneapolis"/>
        <s v="Péfki"/>
        <s v="Ḩawallī"/>
        <s v="Imielin"/>
        <s v="Przeworsk"/>
        <s v="Amsterdam Nieuw West"/>
        <s v="Klishkivtsi"/>
        <s v="Borova"/>
        <s v="Vendargues"/>
        <s v="Zilang"/>
        <s v="Camalote"/>
        <s v="Julayjilah"/>
        <s v="Badajoz"/>
        <s v="Fort Wayne"/>
        <s v="Galán"/>
        <s v="Saint Joseph"/>
        <s v="Hospitalet De Llobregat, L'"/>
        <s v="Palma De Mallorca"/>
        <s v="Pho Duc"/>
        <s v="Łeba"/>
        <s v="Yaguaraparo"/>
        <s v="Novoorsk"/>
        <s v="Wuyang"/>
        <s v="Pelasgía"/>
        <s v="Phúc Thọ"/>
        <s v="Vsevolozhsk"/>
        <s v="Kara Suu"/>
        <s v="Beigucheng"/>
        <s v="Cerro"/>
        <s v="Yamaga"/>
        <s v="Sacramento"/>
        <s v="Foso"/>
        <s v="Nowe Brzesko"/>
        <s v="Konārak"/>
        <s v="Qingshandi"/>
        <s v="Mbala"/>
        <s v="Shiqiao"/>
        <s v="Yatsuomachi-higashikumisaka"/>
        <s v="Czarna Dąbrówka"/>
        <s v="Pasirmadang"/>
        <s v="Maño"/>
        <s v="Tiwi"/>
        <s v="Ahar"/>
        <s v="Dake"/>
        <s v="Harstad"/>
        <s v="Perbaungan"/>
        <s v="Soroti"/>
        <s v="Caruaru"/>
        <s v="Kamiennik"/>
        <s v="Boundiali"/>
        <s v="Götene"/>
        <s v="Kadumelati"/>
        <s v="Amparo"/>
        <s v="Shimen"/>
        <s v="Philadelphia"/>
        <s v="Myingyan"/>
        <s v="Qingqu"/>
        <s v="Poste de Flacq"/>
        <s v="Ţawr al Bāḩah"/>
        <s v="Phu Loc"/>
        <s v="Jembangan"/>
        <s v="Harhorin"/>
        <s v="Meijiang"/>
        <s v="Lañgub"/>
        <s v="Bangbayang"/>
        <s v="Stěbořice"/>
        <s v="Banturkrajan"/>
        <s v="São Torcato"/>
        <s v="Kapan"/>
        <s v="Văn Giang"/>
        <s v="Tanushimarumachi-toyoki"/>
        <s v="Kazo"/>
        <s v="Rawa Mazowiecka"/>
        <s v="Wŏnsan"/>
        <s v="Villavicencio"/>
        <s v="Berlin"/>
        <s v="Wailang"/>
        <s v="Fangshan"/>
        <s v="Tallahassee"/>
        <s v="Anchorage"/>
        <s v="Mulhouse"/>
        <s v="Tangkilsari"/>
        <s v="San Carlos"/>
        <s v="Queluz"/>
        <s v="Särkisalo"/>
        <s v="Vitoria-Gasteiz"/>
        <s v="Coro"/>
        <s v="Purwa"/>
        <s v="Gävle"/>
        <s v="Embu Guaçu"/>
        <s v="Fubin"/>
        <s v="Talshand"/>
        <s v="Palampal"/>
        <s v="Kamárai"/>
        <s v="Ettelbruck"/>
        <s v="Cawayan"/>
        <s v="Don Carlos"/>
        <s v="Cervantes"/>
        <s v="Ebebiyin"/>
        <s v="Chuquitira"/>
        <s v="Proletarsk"/>
        <s v="Naghalin"/>
        <s v="Honolulu"/>
        <s v="Dhalie"/>
        <s v="Giesteira"/>
        <s v="Khilok"/>
        <s v="Vereshchagino"/>
        <s v="Binagadi"/>
        <s v="Tsuen Wan"/>
        <s v="Banjar Batanpoh"/>
        <s v="Yenakiyeve"/>
        <s v="San Ramon"/>
        <s v="Sakété"/>
        <s v="Pantenan"/>
        <s v="Antrukan"/>
        <s v="Dhahab"/>
        <s v="Vetluga"/>
        <s v="Wolfsberg"/>
        <s v="San Bautista"/>
        <s v="Reuleuet"/>
        <s v="Lonpao Dajah"/>
        <s v="Nanqiao"/>
        <s v="Ishikawa"/>
        <s v="Oguma"/>
        <s v="Těšany"/>
        <s v="Aksha"/>
        <s v="Lahan Sai"/>
        <s v="Estância"/>
        <s v="Las Lomas"/>
        <s v="Xiamayu"/>
        <s v="Iñapari"/>
        <s v="Orsay"/>
        <s v="Zhongying"/>
        <s v="Bayḩān"/>
        <s v="Beizhakou"/>
        <s v="Kyŏngsŏng"/>
        <s v="Turinsk"/>
        <s v="As Sawdā"/>
        <s v="Legaspi"/>
        <s v="Shimorskoye"/>
        <s v="Kościelec"/>
        <s v="Yongfu"/>
        <s v="Vinkkilä"/>
        <s v="Revolucion Verde"/>
        <s v="Newton"/>
        <s v="Nantang"/>
        <s v="Perugia"/>
        <s v="Tancheng"/>
        <s v="Leon Postigo"/>
        <s v="Bollène"/>
        <s v="Baihe"/>
        <s v="Puqi"/>
        <s v="Pedraza"/>
        <s v="Pasinan Barat"/>
        <s v="Saltpond"/>
        <s v="Rende"/>
        <s v="Zarasai"/>
        <s v="Nanchangshan"/>
        <s v="Pegões"/>
        <s v="Espírito Santo do Pinhal"/>
        <s v="Újezd"/>
        <s v="Bhadrapur"/>
        <s v="Kostrovo"/>
        <s v="Lemery"/>
        <s v="Youcheng"/>
        <s v="Napoli"/>
        <s v="El Caño"/>
        <s v="Heemstede"/>
        <s v="Panyam"/>
        <s v="Faraulep"/>
        <s v="San Isidro"/>
        <s v="Mranggen"/>
        <s v="Cigadog"/>
        <s v="Caitang"/>
        <s v="Masoyila"/>
        <s v="Beiyuan"/>
        <s v="Kariya"/>
        <s v="Malakhovka"/>
        <s v="At-Bashi"/>
        <s v="Sankeyushu"/>
        <s v="Limoges"/>
        <s v="Hägersten"/>
        <s v="Tarata"/>
        <s v="Marabahan"/>
        <s v="Eslāmābād"/>
        <s v="Emar"/>
        <s v="Baisha"/>
        <s v="Skórzec"/>
        <s v="São João dos Inhamuns"/>
        <s v="Tambaksari"/>
        <s v="Lazarat"/>
        <s v="Belene"/>
        <s v="Xiangshan"/>
        <s v="Zengfu"/>
        <s v="Tingsryd"/>
        <s v="Tipaz"/>
        <s v="Wādī as Salqā"/>
        <s v="Wasagu"/>
        <s v="Wangsi"/>
        <s v="Esmeralda"/>
        <s v="Chivilcoy"/>
        <s v="São Miguel do Araguaia"/>
        <s v="Libei"/>
        <s v="Kuçovë"/>
        <s v="Bokong Timur"/>
        <s v="Gaowu"/>
        <s v="Guéret"/>
        <s v="Postřekov"/>
        <s v="Gobojango"/>
        <s v="Tandahimba"/>
        <s v="Iwade"/>
        <s v="La Guata"/>
        <s v="Saint-Brieuc"/>
        <s v="Paya Dapur"/>
        <s v="Xinzha"/>
        <s v="Al Qārah"/>
        <s v="Antipolo"/>
        <s v="Yuyangguan"/>
        <s v="Qiman"/>
        <s v="Maguwon"/>
        <s v="Tsibulev"/>
        <s v="San Antonio Aguas Calientes"/>
        <s v="Pombas"/>
        <s v="Ku‘aydinah"/>
        <s v="San Marcos"/>
        <s v="Chum Phae"/>
        <s v="La Laja"/>
        <s v="San Juan del Cesar"/>
        <s v="Taiyigong"/>
        <s v="Tayabamba"/>
        <s v="Majennang"/>
        <s v="Njeru"/>
        <s v="Ambatolaona"/>
        <s v="Jianggang"/>
        <s v="Langkou"/>
        <s v="Horní Suchá"/>
        <s v="Haradok"/>
        <s v="Vichuga"/>
        <s v="Luci"/>
        <s v="Guolemude"/>
        <s v="Prengtale"/>
        <s v="Cabanas"/>
        <s v="Faīẕābād"/>
        <s v="Sukumo"/>
        <s v="Fenglu"/>
        <s v="Tanjungbalai"/>
        <s v="Carrefour"/>
        <s v="Hejiang"/>
        <s v="Yaizu"/>
        <s v="Kembé"/>
        <s v="Novokayakent"/>
        <s v="Hekou"/>
        <s v="Bailadores"/>
        <s v="Masuda"/>
        <s v="Martanesh"/>
        <s v="Xinzhou"/>
        <s v="Nanfeng"/>
        <s v="Oke Ila"/>
        <s v="Rio Pardo"/>
        <s v="Pingtang"/>
        <s v="Podbrdo"/>
        <s v="Aramayuan"/>
        <s v="Paquera"/>
        <s v="Warudoyong"/>
        <s v="Béziers"/>
        <s v="Dongzhou"/>
      </sharedItems>
    </cacheField>
    <cacheField name="Purchase_Category" numFmtId="0">
      <sharedItems count="24">
        <s v="Gardening &amp; Outdoors"/>
        <s v="Food &amp; Beverages"/>
        <s v="Office Supplies"/>
        <s v="Home Appliances"/>
        <s v="Furniture"/>
        <s v="Books"/>
        <s v="Sports &amp; Outdoors"/>
        <s v="Mobile Accessories"/>
        <s v="Luxury Goods"/>
        <s v="Animal Feed"/>
        <s v="Health Care"/>
        <s v="Hotels"/>
        <s v="Packages"/>
        <s v="Electronics"/>
        <s v="Software &amp; Apps"/>
        <s v="Baby Products"/>
        <s v="Toys &amp; Games"/>
        <s v="Arts &amp; Crafts"/>
        <s v="Health Supplements"/>
        <s v="Groceries"/>
        <s v="Clothing"/>
        <s v="Beauty &amp; Personal Care"/>
        <s v="Travel &amp; Leisure (Flights)"/>
        <s v="Jewelry &amp; Accessories"/>
      </sharedItems>
    </cacheField>
    <cacheField name="Purchase_Amount" numFmtId="0">
      <sharedItems containsSemiMixedTypes="0" containsString="0" containsNumber="1" minValue="333.1" maxValue="333.99900000000002"/>
    </cacheField>
    <cacheField name="Frequency_of_Purchase" numFmtId="0">
      <sharedItems containsSemiMixedTypes="0" containsString="0" containsNumber="1" containsInteger="1" minValue="2" maxValue="12"/>
    </cacheField>
    <cacheField name="Purchase_Channel" numFmtId="0">
      <sharedItems count="3">
        <s v="Mixed"/>
        <s v="In-Store"/>
        <s v="Online"/>
      </sharedItems>
    </cacheField>
    <cacheField name="Brand_Loyalty" numFmtId="0">
      <sharedItems containsSemiMixedTypes="0" containsString="0" containsNumber="1" containsInteger="1" minValue="1" maxValue="5" count="5">
        <n v="5"/>
        <n v="3"/>
        <n v="2"/>
        <n v="1"/>
        <n v="4"/>
      </sharedItems>
    </cacheField>
    <cacheField name="Product_Rating" numFmtId="0">
      <sharedItems containsSemiMixedTypes="0" containsString="0" containsNumber="1" containsInteger="1" minValue="1" maxValue="5"/>
    </cacheField>
    <cacheField name="Time_Spent_on_Product_Research(hours)" numFmtId="0">
      <sharedItems containsSemiMixedTypes="0" containsString="0" containsNumber="1" minValue="0" maxValue="2"/>
    </cacheField>
    <cacheField name="Social_Media_Influence" numFmtId="0">
      <sharedItems/>
    </cacheField>
    <cacheField name="Discount_Sensitivity" numFmtId="0">
      <sharedItems/>
    </cacheField>
    <cacheField name="Return_Rate" numFmtId="0">
      <sharedItems containsSemiMixedTypes="0" containsString="0" containsNumber="1" containsInteger="1" minValue="0" maxValue="2"/>
    </cacheField>
    <cacheField name="Customer_Satisfaction" numFmtId="0">
      <sharedItems containsSemiMixedTypes="0" containsString="0" containsNumber="1" containsInteger="1" minValue="1" maxValue="10"/>
    </cacheField>
    <cacheField name="Engagement_with_Ads" numFmtId="0">
      <sharedItems/>
    </cacheField>
    <cacheField name="Device_Used_for_Shopping" numFmtId="0">
      <sharedItems/>
    </cacheField>
    <cacheField name="Payment_Method" numFmtId="0">
      <sharedItems/>
    </cacheField>
    <cacheField name="Time_of_Purchase" numFmtId="14">
      <sharedItems containsSemiMixedTypes="0" containsNonDate="0" containsDate="1" containsString="0" minDate="2024-01-03T00:00:00" maxDate="2026-09-29T00:00:00"/>
    </cacheField>
    <cacheField name="Discount_Used" numFmtId="0">
      <sharedItems/>
    </cacheField>
    <cacheField name="Customer_Loyalty_Program_Member" numFmtId="0">
      <sharedItems count="2">
        <b v="0"/>
        <b v="1"/>
      </sharedItems>
    </cacheField>
    <cacheField name="Purchase_Intent" numFmtId="0">
      <sharedItems/>
    </cacheField>
    <cacheField name="Shipping_Preference" numFmtId="0">
      <sharedItems/>
    </cacheField>
    <cacheField name="Time_to_Decision" numFmtId="0">
      <sharedItems containsSemiMixedTypes="0" containsString="0" containsNumber="1" containsInteger="1" minValue="1" maxValue="14"/>
    </cacheField>
    <cacheField name="Total_spend" numFmtId="0">
      <sharedItems containsSemiMixedTypes="0" containsString="0" containsNumber="1" minValue="666.20039999999995" maxValue="4007.8919999999998"/>
    </cacheField>
    <cacheField name="Average_Oreder_Value" numFmtId="0">
      <sharedItems containsSemiMixedTypes="0" containsString="0" containsNumber="1" minValue="27.758358333333334" maxValue="166.995"/>
    </cacheField>
    <cacheField name="Discount_Impact" numFmtId="0">
      <sharedItems containsSemiMixedTypes="0" containsString="0" containsNumber="1" minValue="333.1" maxValue="333.99900000000002"/>
    </cacheField>
    <cacheField name="Engagement_Score_Num" numFmtId="0">
      <sharedItems containsSemiMixedTypes="0" containsString="0" containsNumber="1" containsInteger="1" minValue="0" maxValue="3"/>
    </cacheField>
    <cacheField name="Social_Media_Influence2" numFmtId="0">
      <sharedItems containsSemiMixedTypes="0" containsString="0" containsNumber="1" containsInteger="1" minValue="0" maxValue="3"/>
    </cacheField>
    <cacheField name="Engagement_Index" numFmtId="0">
      <sharedItems containsSemiMixedTypes="0" containsString="0" containsNumber="1" minValue="0" maxValue="6.666666666666667"/>
    </cacheField>
    <cacheField name="Loyalty_Score" numFmtId="0">
      <sharedItems containsSemiMixedTypes="0" containsString="0" containsNumber="1" containsInteger="1" minValue="1" maxValue="5"/>
    </cacheField>
    <cacheField name="Net_Satisfactio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848219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37-611-6911"/>
    <x v="0"/>
    <x v="0"/>
    <x v="0"/>
    <s v="Married"/>
    <s v="Bachelor's"/>
    <s v="Middle"/>
    <x v="0"/>
    <x v="0"/>
    <n v="333.8"/>
    <n v="4"/>
    <x v="0"/>
    <x v="0"/>
    <n v="5"/>
    <n v="2"/>
    <s v="None"/>
    <s v="Somewhat Sensitive"/>
    <n v="1"/>
    <n v="7"/>
    <s v="None"/>
    <s v="Tablet"/>
    <s v="Credit Card"/>
    <d v="2024-01-03T00:00:00"/>
    <b v="1"/>
    <x v="0"/>
    <s v="Need-based"/>
    <s v="No Preference"/>
    <n v="2"/>
    <n v="1335.2"/>
    <n v="83.45"/>
    <n v="333.8"/>
    <n v="0"/>
    <n v="0"/>
    <n v="0.66666666666666663"/>
    <n v="5"/>
    <n v="6"/>
  </r>
  <r>
    <s v="29-392-9296"/>
    <x v="1"/>
    <x v="1"/>
    <x v="1"/>
    <s v="Married"/>
    <s v="High School"/>
    <s v="High"/>
    <x v="1"/>
    <x v="1"/>
    <n v="333.81"/>
    <n v="11"/>
    <x v="1"/>
    <x v="1"/>
    <n v="1"/>
    <n v="2"/>
    <s v="Medium"/>
    <s v="Not Sensitive"/>
    <n v="1"/>
    <n v="5"/>
    <s v="High"/>
    <s v="Tablet"/>
    <s v="PayPal"/>
    <d v="2024-01-04T00:00:00"/>
    <b v="1"/>
    <x v="0"/>
    <s v="Wants-based"/>
    <s v="Standard"/>
    <n v="6"/>
    <n v="3671.91"/>
    <n v="30.346363636363638"/>
    <n v="333.81"/>
    <n v="3"/>
    <n v="2"/>
    <n v="5.666666666666667"/>
    <n v="3"/>
    <n v="4"/>
  </r>
  <r>
    <s v="84-649-5117"/>
    <x v="2"/>
    <x v="0"/>
    <x v="0"/>
    <s v="Single"/>
    <s v="Master's"/>
    <s v="High"/>
    <x v="2"/>
    <x v="2"/>
    <n v="333.82"/>
    <n v="2"/>
    <x v="0"/>
    <x v="0"/>
    <n v="5"/>
    <n v="0.3"/>
    <s v="Low"/>
    <s v="Not Sensitive"/>
    <n v="1"/>
    <n v="7"/>
    <s v="Low"/>
    <s v="Smartphone"/>
    <s v="Debit Card"/>
    <d v="2024-01-05T00:00:00"/>
    <b v="1"/>
    <x v="1"/>
    <s v="Impulsive"/>
    <s v="No Preference"/>
    <n v="3"/>
    <n v="667.64"/>
    <n v="166.91"/>
    <n v="333.82"/>
    <n v="1"/>
    <n v="1"/>
    <n v="2.1"/>
    <n v="5"/>
    <n v="6"/>
  </r>
  <r>
    <s v="48-980-6078"/>
    <x v="3"/>
    <x v="0"/>
    <x v="0"/>
    <s v="Single"/>
    <s v="Master's"/>
    <s v="Middle"/>
    <x v="3"/>
    <x v="3"/>
    <n v="333.83"/>
    <n v="6"/>
    <x v="0"/>
    <x v="1"/>
    <n v="1"/>
    <n v="1"/>
    <s v="High"/>
    <s v="Somewhat Sensitive"/>
    <n v="0"/>
    <n v="1"/>
    <s v="None"/>
    <s v="Smartphone"/>
    <s v="Other"/>
    <d v="2024-01-06T00:00:00"/>
    <b v="1"/>
    <x v="1"/>
    <s v="Need-based"/>
    <s v="Express"/>
    <n v="10"/>
    <n v="2002.98"/>
    <n v="55.638333333333328"/>
    <n v="333.83"/>
    <n v="0"/>
    <n v="3"/>
    <n v="3.3333333333333335"/>
    <n v="3"/>
    <n v="1"/>
  </r>
  <r>
    <s v="91-170-9072"/>
    <x v="4"/>
    <x v="0"/>
    <x v="0"/>
    <s v="Widowed"/>
    <s v="High School"/>
    <s v="Middle"/>
    <x v="4"/>
    <x v="4"/>
    <n v="333.84"/>
    <n v="6"/>
    <x v="0"/>
    <x v="1"/>
    <n v="4"/>
    <n v="0"/>
    <s v="Medium"/>
    <s v="Not Sensitive"/>
    <n v="2"/>
    <n v="10"/>
    <s v="None"/>
    <s v="Smartphone"/>
    <s v="Debit Card"/>
    <d v="2024-01-07T00:00:00"/>
    <b v="0"/>
    <x v="0"/>
    <s v="Wants-based"/>
    <s v="No Preference"/>
    <n v="4"/>
    <n v="2003.04"/>
    <n v="55.639999999999993"/>
    <n v="333.84"/>
    <n v="0"/>
    <n v="2"/>
    <n v="2"/>
    <n v="3"/>
    <n v="8"/>
  </r>
  <r>
    <s v="82-561-4233"/>
    <x v="5"/>
    <x v="1"/>
    <x v="0"/>
    <s v="Married"/>
    <s v="Master's"/>
    <s v="High"/>
    <x v="5"/>
    <x v="2"/>
    <n v="333.85"/>
    <n v="8"/>
    <x v="0"/>
    <x v="1"/>
    <n v="3"/>
    <n v="0"/>
    <s v="High"/>
    <s v="Not Sensitive"/>
    <n v="2"/>
    <n v="3"/>
    <s v="None"/>
    <s v="Tablet"/>
    <s v="Debit Card"/>
    <d v="2024-01-08T00:00:00"/>
    <b v="0"/>
    <x v="0"/>
    <s v="Planned"/>
    <s v="No Preference"/>
    <n v="7"/>
    <n v="2670.8"/>
    <n v="41.731250000000003"/>
    <n v="333.85"/>
    <n v="0"/>
    <n v="3"/>
    <n v="3"/>
    <n v="3"/>
    <n v="1"/>
  </r>
  <r>
    <s v="90-144-9193"/>
    <x v="6"/>
    <x v="0"/>
    <x v="0"/>
    <s v="Divorced"/>
    <s v="High School"/>
    <s v="Middle"/>
    <x v="6"/>
    <x v="4"/>
    <n v="333.86"/>
    <n v="12"/>
    <x v="2"/>
    <x v="2"/>
    <n v="5"/>
    <n v="1"/>
    <s v="High"/>
    <s v="Somewhat Sensitive"/>
    <n v="0"/>
    <n v="9"/>
    <s v="Low"/>
    <s v="Desktop"/>
    <s v="Debit Card"/>
    <d v="2024-01-09T00:00:00"/>
    <b v="1"/>
    <x v="0"/>
    <s v="Need-based"/>
    <s v="Express"/>
    <n v="13"/>
    <n v="4006.32"/>
    <n v="27.821666666666669"/>
    <n v="333.86"/>
    <n v="1"/>
    <n v="3"/>
    <n v="4.333333333333333"/>
    <n v="2"/>
    <n v="9"/>
  </r>
  <r>
    <s v="88-661-4689"/>
    <x v="7"/>
    <x v="1"/>
    <x v="0"/>
    <s v="Single"/>
    <s v="High School"/>
    <s v="Middle"/>
    <x v="7"/>
    <x v="5"/>
    <n v="333.87"/>
    <n v="6"/>
    <x v="2"/>
    <x v="0"/>
    <n v="4"/>
    <n v="1"/>
    <s v="Low"/>
    <s v="Somewhat Sensitive"/>
    <n v="2"/>
    <n v="9"/>
    <s v="None"/>
    <s v="Desktop"/>
    <s v="Credit Card"/>
    <d v="2024-01-10T00:00:00"/>
    <b v="0"/>
    <x v="1"/>
    <s v="Impulsive"/>
    <s v="No Preference"/>
    <n v="13"/>
    <n v="2003.22"/>
    <n v="55.645000000000003"/>
    <n v="333.87"/>
    <n v="0"/>
    <n v="1"/>
    <n v="1.3333333333333333"/>
    <n v="5"/>
    <n v="7"/>
  </r>
  <r>
    <s v="37-065-3182"/>
    <x v="2"/>
    <x v="0"/>
    <x v="1"/>
    <s v="Divorced"/>
    <s v="Master's"/>
    <s v="Middle"/>
    <x v="8"/>
    <x v="2"/>
    <n v="333.88"/>
    <n v="8"/>
    <x v="1"/>
    <x v="1"/>
    <n v="5"/>
    <n v="0"/>
    <s v="Low"/>
    <s v="Very Sensitive"/>
    <n v="1"/>
    <n v="2"/>
    <s v="High"/>
    <s v="Desktop"/>
    <s v="Cash"/>
    <d v="2024-01-11T00:00:00"/>
    <b v="0"/>
    <x v="0"/>
    <s v="Need-based"/>
    <s v="Standard"/>
    <n v="7"/>
    <n v="2671.04"/>
    <n v="41.734999999999999"/>
    <n v="333.88"/>
    <n v="3"/>
    <n v="1"/>
    <n v="4"/>
    <n v="3"/>
    <n v="1"/>
  </r>
  <r>
    <s v="84-894-9222"/>
    <x v="8"/>
    <x v="2"/>
    <x v="1"/>
    <s v="Married"/>
    <s v="Bachelor's"/>
    <s v="High"/>
    <x v="9"/>
    <x v="6"/>
    <n v="333.89"/>
    <n v="7"/>
    <x v="2"/>
    <x v="2"/>
    <n v="5"/>
    <n v="1"/>
    <s v="None"/>
    <s v="Somewhat Sensitive"/>
    <n v="1"/>
    <n v="5"/>
    <s v="Medium"/>
    <s v="Tablet"/>
    <s v="PayPal"/>
    <d v="2024-01-12T00:00:00"/>
    <b v="1"/>
    <x v="0"/>
    <s v="Need-based"/>
    <s v="No Preference"/>
    <n v="13"/>
    <n v="2337.23"/>
    <n v="47.698571428571427"/>
    <n v="333.89"/>
    <n v="2"/>
    <n v="0"/>
    <n v="2.3333333333333335"/>
    <n v="2"/>
    <n v="4"/>
  </r>
  <r>
    <s v="44-674-4037"/>
    <x v="4"/>
    <x v="1"/>
    <x v="0"/>
    <s v="Divorced"/>
    <s v="Bachelor's"/>
    <s v="Middle"/>
    <x v="10"/>
    <x v="7"/>
    <n v="333.9"/>
    <n v="12"/>
    <x v="1"/>
    <x v="3"/>
    <n v="4"/>
    <n v="0.5"/>
    <s v="Low"/>
    <s v="Not Sensitive"/>
    <n v="0"/>
    <n v="4"/>
    <s v="High"/>
    <s v="Desktop"/>
    <s v="PayPal"/>
    <d v="2024-01-13T00:00:00"/>
    <b v="1"/>
    <x v="0"/>
    <s v="Planned"/>
    <s v="Express"/>
    <n v="12"/>
    <n v="4006.7999999999997"/>
    <n v="27.824999999999999"/>
    <n v="333.9"/>
    <n v="3"/>
    <n v="1"/>
    <n v="4.166666666666667"/>
    <n v="1"/>
    <n v="4"/>
  </r>
  <r>
    <s v="78-116-8349"/>
    <x v="9"/>
    <x v="0"/>
    <x v="1"/>
    <s v="Widowed"/>
    <s v="Bachelor's"/>
    <s v="Middle"/>
    <x v="11"/>
    <x v="6"/>
    <n v="333.91"/>
    <n v="5"/>
    <x v="2"/>
    <x v="4"/>
    <n v="3"/>
    <n v="1"/>
    <s v="Medium"/>
    <s v="Very Sensitive"/>
    <n v="0"/>
    <n v="10"/>
    <s v="High"/>
    <s v="Tablet"/>
    <s v="Cash"/>
    <d v="2024-01-14T00:00:00"/>
    <b v="1"/>
    <x v="0"/>
    <s v="Planned"/>
    <s v="No Preference"/>
    <n v="1"/>
    <n v="1669.5500000000002"/>
    <n v="66.782000000000011"/>
    <n v="333.91"/>
    <n v="3"/>
    <n v="2"/>
    <n v="5.333333333333333"/>
    <n v="4"/>
    <n v="10"/>
  </r>
  <r>
    <s v="19-933-8095"/>
    <x v="10"/>
    <x v="1"/>
    <x v="0"/>
    <s v="Single"/>
    <s v="Bachelor's"/>
    <s v="High"/>
    <x v="12"/>
    <x v="8"/>
    <n v="333.92"/>
    <n v="7"/>
    <x v="1"/>
    <x v="0"/>
    <n v="2"/>
    <n v="2"/>
    <s v="Low"/>
    <s v="Very Sensitive"/>
    <n v="1"/>
    <n v="7"/>
    <s v="High"/>
    <s v="Desktop"/>
    <s v="Debit Card"/>
    <d v="2024-01-15T00:00:00"/>
    <b v="1"/>
    <x v="1"/>
    <s v="Need-based"/>
    <s v="No Preference"/>
    <n v="5"/>
    <n v="2337.44"/>
    <n v="47.702857142857148"/>
    <n v="333.92"/>
    <n v="3"/>
    <n v="1"/>
    <n v="4.666666666666667"/>
    <n v="5"/>
    <n v="6"/>
  </r>
  <r>
    <s v="80-684-5072"/>
    <x v="11"/>
    <x v="1"/>
    <x v="1"/>
    <s v="Married"/>
    <s v="High School"/>
    <s v="Middle"/>
    <x v="13"/>
    <x v="9"/>
    <n v="333.93"/>
    <n v="4"/>
    <x v="0"/>
    <x v="0"/>
    <n v="5"/>
    <n v="0"/>
    <s v="High"/>
    <s v="Not Sensitive"/>
    <n v="0"/>
    <n v="9"/>
    <s v="High"/>
    <s v="Smartphone"/>
    <s v="Debit Card"/>
    <d v="2024-01-16T00:00:00"/>
    <b v="0"/>
    <x v="1"/>
    <s v="Wants-based"/>
    <s v="Standard"/>
    <n v="14"/>
    <n v="1335.72"/>
    <n v="83.482500000000002"/>
    <n v="333.93"/>
    <n v="3"/>
    <n v="3"/>
    <n v="6"/>
    <n v="5"/>
    <n v="9"/>
  </r>
  <r>
    <s v="23-302-7502"/>
    <x v="12"/>
    <x v="0"/>
    <x v="1"/>
    <s v="Widowed"/>
    <s v="High School"/>
    <s v="High"/>
    <x v="14"/>
    <x v="10"/>
    <n v="333.94"/>
    <n v="2"/>
    <x v="2"/>
    <x v="4"/>
    <n v="4"/>
    <n v="0.5"/>
    <s v="None"/>
    <s v="Not Sensitive"/>
    <n v="0"/>
    <n v="4"/>
    <s v="Medium"/>
    <s v="Desktop"/>
    <s v="PayPal"/>
    <d v="2024-01-17T00:00:00"/>
    <b v="1"/>
    <x v="1"/>
    <s v="Planned"/>
    <s v="No Preference"/>
    <n v="14"/>
    <n v="667.88"/>
    <n v="166.97"/>
    <n v="333.94"/>
    <n v="2"/>
    <n v="0"/>
    <n v="2.1666666666666665"/>
    <n v="4"/>
    <n v="4"/>
  </r>
  <r>
    <s v="90-069-8934"/>
    <x v="13"/>
    <x v="1"/>
    <x v="1"/>
    <s v="Divorced"/>
    <s v="Master's"/>
    <s v="High"/>
    <x v="15"/>
    <x v="11"/>
    <n v="333.95"/>
    <n v="3"/>
    <x v="2"/>
    <x v="1"/>
    <n v="4"/>
    <n v="0"/>
    <s v="Medium"/>
    <s v="Somewhat Sensitive"/>
    <n v="2"/>
    <n v="2"/>
    <s v="High"/>
    <s v="Desktop"/>
    <s v="Debit Card"/>
    <d v="2024-01-18T00:00:00"/>
    <b v="0"/>
    <x v="1"/>
    <s v="Wants-based"/>
    <s v="Express"/>
    <n v="11"/>
    <n v="1001.8499999999999"/>
    <n v="111.31666666666666"/>
    <n v="333.95"/>
    <n v="3"/>
    <n v="2"/>
    <n v="5"/>
    <n v="3"/>
    <n v="0"/>
  </r>
  <r>
    <s v="45-073-7243"/>
    <x v="14"/>
    <x v="1"/>
    <x v="1"/>
    <s v="Single"/>
    <s v="Bachelor's"/>
    <s v="High"/>
    <x v="16"/>
    <x v="4"/>
    <n v="333.96"/>
    <n v="6"/>
    <x v="0"/>
    <x v="0"/>
    <n v="5"/>
    <n v="2"/>
    <s v="Low"/>
    <s v="Very Sensitive"/>
    <n v="0"/>
    <n v="7"/>
    <s v="Medium"/>
    <s v="Smartphone"/>
    <s v="Credit Card"/>
    <d v="2024-01-19T00:00:00"/>
    <b v="0"/>
    <x v="1"/>
    <s v="Planned"/>
    <s v="Standard"/>
    <n v="8"/>
    <n v="2003.7599999999998"/>
    <n v="55.66"/>
    <n v="333.96"/>
    <n v="2"/>
    <n v="1"/>
    <n v="3.6666666666666665"/>
    <n v="5"/>
    <n v="7"/>
  </r>
  <r>
    <s v="89-883-2101"/>
    <x v="9"/>
    <x v="0"/>
    <x v="0"/>
    <s v="Divorced"/>
    <s v="Bachelor's"/>
    <s v="High"/>
    <x v="17"/>
    <x v="7"/>
    <n v="333.97"/>
    <n v="10"/>
    <x v="0"/>
    <x v="2"/>
    <n v="4"/>
    <n v="0"/>
    <s v="High"/>
    <s v="Very Sensitive"/>
    <n v="0"/>
    <n v="8"/>
    <s v="None"/>
    <s v="Tablet"/>
    <s v="PayPal"/>
    <d v="2024-01-20T00:00:00"/>
    <b v="1"/>
    <x v="1"/>
    <s v="Impulsive"/>
    <s v="No Preference"/>
    <n v="13"/>
    <n v="3339.7000000000003"/>
    <n v="33.397000000000006"/>
    <n v="333.97"/>
    <n v="0"/>
    <n v="3"/>
    <n v="3"/>
    <n v="2"/>
    <n v="8"/>
  </r>
  <r>
    <s v="00-477-9449"/>
    <x v="15"/>
    <x v="1"/>
    <x v="0"/>
    <s v="Widowed"/>
    <s v="Bachelor's"/>
    <s v="High"/>
    <x v="18"/>
    <x v="12"/>
    <n v="333.98"/>
    <n v="10"/>
    <x v="1"/>
    <x v="2"/>
    <n v="4"/>
    <n v="2"/>
    <s v="Medium"/>
    <s v="Not Sensitive"/>
    <n v="0"/>
    <n v="3"/>
    <s v="None"/>
    <s v="Desktop"/>
    <s v="Other"/>
    <d v="2024-01-21T00:00:00"/>
    <b v="0"/>
    <x v="1"/>
    <s v="Impulsive"/>
    <s v="Standard"/>
    <n v="3"/>
    <n v="3339.8"/>
    <n v="33.398000000000003"/>
    <n v="333.98"/>
    <n v="0"/>
    <n v="2"/>
    <n v="2.6666666666666665"/>
    <n v="2"/>
    <n v="3"/>
  </r>
  <r>
    <s v="67-159-7366"/>
    <x v="3"/>
    <x v="0"/>
    <x v="1"/>
    <s v="Widowed"/>
    <s v="Bachelor's"/>
    <s v="Middle"/>
    <x v="19"/>
    <x v="13"/>
    <n v="333.99"/>
    <n v="10"/>
    <x v="1"/>
    <x v="2"/>
    <n v="4"/>
    <n v="1"/>
    <s v="None"/>
    <s v="Very Sensitive"/>
    <n v="1"/>
    <n v="4"/>
    <s v="Low"/>
    <s v="Smartphone"/>
    <s v="Debit Card"/>
    <d v="2024-01-22T00:00:00"/>
    <b v="0"/>
    <x v="0"/>
    <s v="Wants-based"/>
    <s v="Standard"/>
    <n v="13"/>
    <n v="3339.9"/>
    <n v="33.399000000000001"/>
    <n v="333.99"/>
    <n v="1"/>
    <n v="0"/>
    <n v="1.3333333333333333"/>
    <n v="2"/>
    <n v="3"/>
  </r>
  <r>
    <s v="85-691-4293"/>
    <x v="6"/>
    <x v="0"/>
    <x v="0"/>
    <s v="Widowed"/>
    <s v="High School"/>
    <s v="Middle"/>
    <x v="20"/>
    <x v="14"/>
    <n v="333.1"/>
    <n v="7"/>
    <x v="0"/>
    <x v="4"/>
    <n v="2"/>
    <n v="0"/>
    <s v="None"/>
    <s v="Very Sensitive"/>
    <n v="1"/>
    <n v="2"/>
    <s v="Medium"/>
    <s v="Smartphone"/>
    <s v="PayPal"/>
    <d v="2024-01-23T00:00:00"/>
    <b v="1"/>
    <x v="0"/>
    <s v="Wants-based"/>
    <s v="No Preference"/>
    <n v="11"/>
    <n v="2331.7000000000003"/>
    <n v="47.585714285714289"/>
    <n v="333.1"/>
    <n v="2"/>
    <n v="0"/>
    <n v="2"/>
    <n v="4"/>
    <n v="1"/>
  </r>
  <r>
    <s v="56-085-0464"/>
    <x v="15"/>
    <x v="0"/>
    <x v="1"/>
    <s v="Married"/>
    <s v="Master's"/>
    <s v="High"/>
    <x v="21"/>
    <x v="15"/>
    <n v="333.101"/>
    <n v="5"/>
    <x v="2"/>
    <x v="0"/>
    <n v="1"/>
    <n v="0"/>
    <s v="Medium"/>
    <s v="Very Sensitive"/>
    <n v="0"/>
    <n v="6"/>
    <s v="None"/>
    <s v="Smartphone"/>
    <s v="Other"/>
    <d v="2024-01-24T00:00:00"/>
    <b v="1"/>
    <x v="0"/>
    <s v="Impulsive"/>
    <s v="Express"/>
    <n v="7"/>
    <n v="1665.5050000000001"/>
    <n v="66.620199999999997"/>
    <n v="333.101"/>
    <n v="0"/>
    <n v="2"/>
    <n v="2"/>
    <n v="5"/>
    <n v="6"/>
  </r>
  <r>
    <s v="33-264-2822"/>
    <x v="9"/>
    <x v="1"/>
    <x v="1"/>
    <s v="Divorced"/>
    <s v="Bachelor's"/>
    <s v="Middle"/>
    <x v="22"/>
    <x v="16"/>
    <n v="333.10199999999998"/>
    <n v="7"/>
    <x v="1"/>
    <x v="4"/>
    <n v="4"/>
    <n v="0.7"/>
    <s v="Medium"/>
    <s v="Not Sensitive"/>
    <n v="2"/>
    <n v="1"/>
    <s v="None"/>
    <s v="Tablet"/>
    <s v="Debit Card"/>
    <d v="2024-01-25T00:00:00"/>
    <b v="1"/>
    <x v="1"/>
    <s v="Impulsive"/>
    <s v="Standard"/>
    <n v="6"/>
    <n v="2331.7139999999999"/>
    <n v="47.585999999999999"/>
    <n v="333.10199999999998"/>
    <n v="0"/>
    <n v="2"/>
    <n v="2.2333333333333334"/>
    <n v="4"/>
    <n v="-1"/>
  </r>
  <r>
    <s v="95-478-2650"/>
    <x v="14"/>
    <x v="0"/>
    <x v="0"/>
    <s v="Single"/>
    <s v="Bachelor's"/>
    <s v="Middle"/>
    <x v="23"/>
    <x v="14"/>
    <n v="333.10300000000001"/>
    <n v="7"/>
    <x v="2"/>
    <x v="2"/>
    <n v="4"/>
    <n v="1"/>
    <s v="High"/>
    <s v="Not Sensitive"/>
    <n v="0"/>
    <n v="8"/>
    <s v="Low"/>
    <s v="Tablet"/>
    <s v="Cash"/>
    <d v="2024-01-26T00:00:00"/>
    <b v="0"/>
    <x v="1"/>
    <s v="Wants-based"/>
    <s v="Standard"/>
    <n v="9"/>
    <n v="2331.721"/>
    <n v="47.58614285714286"/>
    <n v="333.10300000000001"/>
    <n v="1"/>
    <n v="3"/>
    <n v="4.333333333333333"/>
    <n v="2"/>
    <n v="8"/>
  </r>
  <r>
    <s v="04-349-6759"/>
    <x v="4"/>
    <x v="0"/>
    <x v="1"/>
    <s v="Married"/>
    <s v="Bachelor's"/>
    <s v="High"/>
    <x v="24"/>
    <x v="1"/>
    <n v="333.10399999999998"/>
    <n v="6"/>
    <x v="1"/>
    <x v="4"/>
    <n v="1"/>
    <n v="1"/>
    <s v="None"/>
    <s v="Very Sensitive"/>
    <n v="2"/>
    <n v="10"/>
    <s v="High"/>
    <s v="Tablet"/>
    <s v="Other"/>
    <d v="2024-01-27T00:00:00"/>
    <b v="1"/>
    <x v="0"/>
    <s v="Impulsive"/>
    <s v="Standard"/>
    <n v="8"/>
    <n v="1998.6239999999998"/>
    <n v="55.517333333333333"/>
    <n v="333.10399999999998"/>
    <n v="3"/>
    <n v="0"/>
    <n v="3.3333333333333335"/>
    <n v="4"/>
    <n v="8"/>
  </r>
  <r>
    <s v="21-755-8745"/>
    <x v="14"/>
    <x v="1"/>
    <x v="1"/>
    <s v="Widowed"/>
    <s v="High School"/>
    <s v="High"/>
    <x v="25"/>
    <x v="12"/>
    <n v="333.10500000000002"/>
    <n v="3"/>
    <x v="0"/>
    <x v="2"/>
    <n v="4"/>
    <n v="2"/>
    <s v="High"/>
    <s v="Not Sensitive"/>
    <n v="1"/>
    <n v="3"/>
    <s v="High"/>
    <s v="Smartphone"/>
    <s v="PayPal"/>
    <d v="2024-01-28T00:00:00"/>
    <b v="1"/>
    <x v="1"/>
    <s v="Planned"/>
    <s v="Standard"/>
    <n v="10"/>
    <n v="999.31500000000005"/>
    <n v="111.03500000000001"/>
    <n v="333.10500000000002"/>
    <n v="3"/>
    <n v="3"/>
    <n v="6.666666666666667"/>
    <n v="2"/>
    <n v="2"/>
  </r>
  <r>
    <s v="29-625-7057"/>
    <x v="16"/>
    <x v="0"/>
    <x v="0"/>
    <s v="Single"/>
    <s v="Master's"/>
    <s v="Middle"/>
    <x v="26"/>
    <x v="17"/>
    <n v="333.10599999999999"/>
    <n v="10"/>
    <x v="2"/>
    <x v="0"/>
    <n v="3"/>
    <n v="0"/>
    <s v="High"/>
    <s v="Somewhat Sensitive"/>
    <n v="2"/>
    <n v="2"/>
    <s v="High"/>
    <s v="Desktop"/>
    <s v="PayPal"/>
    <d v="2024-01-29T00:00:00"/>
    <b v="1"/>
    <x v="1"/>
    <s v="Planned"/>
    <s v="Standard"/>
    <n v="7"/>
    <n v="3331.06"/>
    <n v="33.310600000000001"/>
    <n v="333.10599999999999"/>
    <n v="3"/>
    <n v="3"/>
    <n v="6"/>
    <n v="5"/>
    <n v="0"/>
  </r>
  <r>
    <s v="58-623-8404"/>
    <x v="17"/>
    <x v="1"/>
    <x v="1"/>
    <s v="Single"/>
    <s v="Master's"/>
    <s v="High"/>
    <x v="27"/>
    <x v="13"/>
    <n v="333.10700000000003"/>
    <n v="10"/>
    <x v="1"/>
    <x v="1"/>
    <n v="4"/>
    <n v="1"/>
    <s v="Medium"/>
    <s v="Very Sensitive"/>
    <n v="0"/>
    <n v="4"/>
    <s v="None"/>
    <s v="Desktop"/>
    <s v="Debit Card"/>
    <d v="2024-01-30T00:00:00"/>
    <b v="0"/>
    <x v="1"/>
    <s v="Need-based"/>
    <s v="Express"/>
    <n v="2"/>
    <n v="3331.07"/>
    <n v="33.310700000000004"/>
    <n v="333.10700000000003"/>
    <n v="0"/>
    <n v="2"/>
    <n v="2.3333333333333335"/>
    <n v="3"/>
    <n v="4"/>
  </r>
  <r>
    <s v="56-506-4709"/>
    <x v="17"/>
    <x v="1"/>
    <x v="0"/>
    <s v="Married"/>
    <s v="Bachelor's"/>
    <s v="Middle"/>
    <x v="28"/>
    <x v="17"/>
    <n v="333.108"/>
    <n v="2"/>
    <x v="1"/>
    <x v="2"/>
    <n v="5"/>
    <n v="1"/>
    <s v="Low"/>
    <s v="Somewhat Sensitive"/>
    <n v="1"/>
    <n v="2"/>
    <s v="High"/>
    <s v="Desktop"/>
    <s v="Debit Card"/>
    <d v="2024-01-31T00:00:00"/>
    <b v="0"/>
    <x v="1"/>
    <s v="Planned"/>
    <s v="No Preference"/>
    <n v="9"/>
    <n v="666.21600000000001"/>
    <n v="166.554"/>
    <n v="333.108"/>
    <n v="3"/>
    <n v="1"/>
    <n v="4.333333333333333"/>
    <n v="2"/>
    <n v="1"/>
  </r>
  <r>
    <s v="25-839-8670"/>
    <x v="5"/>
    <x v="0"/>
    <x v="0"/>
    <s v="Widowed"/>
    <s v="High School"/>
    <s v="Middle"/>
    <x v="29"/>
    <x v="18"/>
    <n v="333.10899999999998"/>
    <n v="12"/>
    <x v="1"/>
    <x v="3"/>
    <n v="5"/>
    <n v="1"/>
    <s v="High"/>
    <s v="Very Sensitive"/>
    <n v="1"/>
    <n v="4"/>
    <s v="High"/>
    <s v="Tablet"/>
    <s v="PayPal"/>
    <d v="2024-02-01T00:00:00"/>
    <b v="1"/>
    <x v="1"/>
    <s v="Planned"/>
    <s v="Standard"/>
    <n v="3"/>
    <n v="3997.308"/>
    <n v="27.759083333333333"/>
    <n v="333.10899999999998"/>
    <n v="3"/>
    <n v="3"/>
    <n v="6.333333333333333"/>
    <n v="1"/>
    <n v="3"/>
  </r>
  <r>
    <s v="89-194-0596"/>
    <x v="4"/>
    <x v="0"/>
    <x v="1"/>
    <s v="Married"/>
    <s v="Bachelor's"/>
    <s v="Middle"/>
    <x v="30"/>
    <x v="0"/>
    <n v="333.11"/>
    <n v="5"/>
    <x v="2"/>
    <x v="4"/>
    <n v="2"/>
    <n v="0"/>
    <s v="None"/>
    <s v="Very Sensitive"/>
    <n v="2"/>
    <n v="7"/>
    <s v="None"/>
    <s v="Smartphone"/>
    <s v="Other"/>
    <d v="2024-02-02T00:00:00"/>
    <b v="1"/>
    <x v="0"/>
    <s v="Planned"/>
    <s v="Express"/>
    <n v="12"/>
    <n v="1665.5500000000002"/>
    <n v="66.622"/>
    <n v="333.11"/>
    <n v="0"/>
    <n v="0"/>
    <n v="0"/>
    <n v="4"/>
    <n v="5"/>
  </r>
  <r>
    <s v="55-163-1389"/>
    <x v="2"/>
    <x v="1"/>
    <x v="1"/>
    <s v="Divorced"/>
    <s v="Bachelor's"/>
    <s v="High"/>
    <x v="31"/>
    <x v="7"/>
    <n v="333.11099999999999"/>
    <n v="6"/>
    <x v="2"/>
    <x v="1"/>
    <n v="2"/>
    <n v="1"/>
    <s v="Medium"/>
    <s v="Somewhat Sensitive"/>
    <n v="0"/>
    <n v="8"/>
    <s v="Medium"/>
    <s v="Desktop"/>
    <s v="Other"/>
    <d v="2024-02-03T00:00:00"/>
    <b v="0"/>
    <x v="1"/>
    <s v="Planned"/>
    <s v="Express"/>
    <n v="10"/>
    <n v="1998.6659999999999"/>
    <n v="55.518499999999996"/>
    <n v="333.11099999999999"/>
    <n v="2"/>
    <n v="2"/>
    <n v="4.333333333333333"/>
    <n v="3"/>
    <n v="8"/>
  </r>
  <r>
    <s v="28-225-4286"/>
    <x v="7"/>
    <x v="3"/>
    <x v="1"/>
    <s v="Married"/>
    <s v="Bachelor's"/>
    <s v="Middle"/>
    <x v="32"/>
    <x v="7"/>
    <n v="333.11200000000002"/>
    <n v="5"/>
    <x v="0"/>
    <x v="4"/>
    <n v="5"/>
    <n v="1"/>
    <s v="None"/>
    <s v="Somewhat Sensitive"/>
    <n v="1"/>
    <n v="2"/>
    <s v="None"/>
    <s v="Tablet"/>
    <s v="Other"/>
    <d v="2024-02-04T00:00:00"/>
    <b v="1"/>
    <x v="0"/>
    <s v="Need-based"/>
    <s v="Standard"/>
    <n v="9"/>
    <n v="1665.5600000000002"/>
    <n v="66.622399999999999"/>
    <n v="333.11200000000002"/>
    <n v="0"/>
    <n v="0"/>
    <n v="0.33333333333333331"/>
    <n v="4"/>
    <n v="1"/>
  </r>
  <r>
    <s v="14-305-8712"/>
    <x v="18"/>
    <x v="1"/>
    <x v="1"/>
    <s v="Widowed"/>
    <s v="High School"/>
    <s v="Middle"/>
    <x v="33"/>
    <x v="7"/>
    <n v="333.113"/>
    <n v="10"/>
    <x v="2"/>
    <x v="1"/>
    <n v="4"/>
    <n v="0"/>
    <s v="None"/>
    <s v="Somewhat Sensitive"/>
    <n v="0"/>
    <n v="10"/>
    <s v="Medium"/>
    <s v="Smartphone"/>
    <s v="PayPal"/>
    <d v="2024-02-05T00:00:00"/>
    <b v="1"/>
    <x v="0"/>
    <s v="Impulsive"/>
    <s v="No Preference"/>
    <n v="7"/>
    <n v="3331.13"/>
    <n v="33.311300000000003"/>
    <n v="333.113"/>
    <n v="2"/>
    <n v="0"/>
    <n v="2"/>
    <n v="3"/>
    <n v="10"/>
  </r>
  <r>
    <s v="85-738-6864"/>
    <x v="8"/>
    <x v="1"/>
    <x v="0"/>
    <s v="Married"/>
    <s v="High School"/>
    <s v="High"/>
    <x v="34"/>
    <x v="7"/>
    <n v="333.11399999999998"/>
    <n v="7"/>
    <x v="1"/>
    <x v="2"/>
    <n v="4"/>
    <n v="1"/>
    <s v="None"/>
    <s v="Not Sensitive"/>
    <n v="1"/>
    <n v="3"/>
    <s v="None"/>
    <s v="Tablet"/>
    <s v="Cash"/>
    <d v="2024-02-06T00:00:00"/>
    <b v="1"/>
    <x v="0"/>
    <s v="Planned"/>
    <s v="No Preference"/>
    <n v="4"/>
    <n v="2331.7979999999998"/>
    <n v="47.587714285714284"/>
    <n v="333.11399999999998"/>
    <n v="0"/>
    <n v="0"/>
    <n v="0.33333333333333331"/>
    <n v="2"/>
    <n v="2"/>
  </r>
  <r>
    <s v="17-198-5155"/>
    <x v="12"/>
    <x v="0"/>
    <x v="1"/>
    <s v="Single"/>
    <s v="Bachelor's"/>
    <s v="High"/>
    <x v="35"/>
    <x v="5"/>
    <n v="333.11500000000001"/>
    <n v="6"/>
    <x v="1"/>
    <x v="1"/>
    <n v="4"/>
    <n v="1"/>
    <s v="Low"/>
    <s v="Somewhat Sensitive"/>
    <n v="1"/>
    <n v="5"/>
    <s v="Medium"/>
    <s v="Tablet"/>
    <s v="PayPal"/>
    <d v="2024-02-07T00:00:00"/>
    <b v="1"/>
    <x v="1"/>
    <s v="Planned"/>
    <s v="Express"/>
    <n v="13"/>
    <n v="1998.69"/>
    <n v="55.519166666666671"/>
    <n v="333.11500000000001"/>
    <n v="2"/>
    <n v="1"/>
    <n v="3.3333333333333335"/>
    <n v="3"/>
    <n v="4"/>
  </r>
  <r>
    <s v="15-354-9904"/>
    <x v="10"/>
    <x v="1"/>
    <x v="0"/>
    <s v="Single"/>
    <s v="Bachelor's"/>
    <s v="High"/>
    <x v="36"/>
    <x v="19"/>
    <n v="333.11599999999999"/>
    <n v="7"/>
    <x v="2"/>
    <x v="1"/>
    <n v="5"/>
    <n v="0"/>
    <s v="None"/>
    <s v="Not Sensitive"/>
    <n v="1"/>
    <n v="9"/>
    <s v="Medium"/>
    <s v="Tablet"/>
    <s v="Other"/>
    <d v="2024-02-08T00:00:00"/>
    <b v="1"/>
    <x v="0"/>
    <s v="Wants-based"/>
    <s v="Standard"/>
    <n v="7"/>
    <n v="2331.8119999999999"/>
    <n v="47.588000000000001"/>
    <n v="333.11599999999999"/>
    <n v="2"/>
    <n v="0"/>
    <n v="2"/>
    <n v="3"/>
    <n v="8"/>
  </r>
  <r>
    <s v="35-198-9248"/>
    <x v="6"/>
    <x v="0"/>
    <x v="0"/>
    <s v="Widowed"/>
    <s v="High School"/>
    <s v="Middle"/>
    <x v="37"/>
    <x v="16"/>
    <n v="333.11700000000002"/>
    <n v="3"/>
    <x v="1"/>
    <x v="3"/>
    <n v="5"/>
    <n v="1"/>
    <s v="High"/>
    <s v="Somewhat Sensitive"/>
    <n v="1"/>
    <n v="10"/>
    <s v="High"/>
    <s v="Tablet"/>
    <s v="Other"/>
    <d v="2024-02-09T00:00:00"/>
    <b v="1"/>
    <x v="0"/>
    <s v="Impulsive"/>
    <s v="Express"/>
    <n v="10"/>
    <n v="999.35100000000011"/>
    <n v="111.039"/>
    <n v="333.11700000000002"/>
    <n v="3"/>
    <n v="3"/>
    <n v="6.333333333333333"/>
    <n v="1"/>
    <n v="9"/>
  </r>
  <r>
    <s v="03-950-6074"/>
    <x v="15"/>
    <x v="0"/>
    <x v="0"/>
    <s v="Married"/>
    <s v="Master's"/>
    <s v="Middle"/>
    <x v="38"/>
    <x v="14"/>
    <n v="333.11799999999999"/>
    <n v="2"/>
    <x v="0"/>
    <x v="2"/>
    <n v="1"/>
    <n v="2"/>
    <s v="High"/>
    <s v="Not Sensitive"/>
    <n v="0"/>
    <n v="10"/>
    <s v="None"/>
    <s v="Smartphone"/>
    <s v="Cash"/>
    <d v="2024-02-10T00:00:00"/>
    <b v="1"/>
    <x v="1"/>
    <s v="Wants-based"/>
    <s v="No Preference"/>
    <n v="11"/>
    <n v="666.23599999999999"/>
    <n v="166.559"/>
    <n v="333.11799999999999"/>
    <n v="0"/>
    <n v="3"/>
    <n v="3.6666666666666665"/>
    <n v="2"/>
    <n v="10"/>
  </r>
  <r>
    <s v="19-999-0134"/>
    <x v="12"/>
    <x v="1"/>
    <x v="0"/>
    <s v="Widowed"/>
    <s v="Bachelor's"/>
    <s v="Middle"/>
    <x v="39"/>
    <x v="10"/>
    <n v="333.11900000000003"/>
    <n v="2"/>
    <x v="2"/>
    <x v="2"/>
    <n v="3"/>
    <n v="2"/>
    <s v="Medium"/>
    <s v="Very Sensitive"/>
    <n v="0"/>
    <n v="1"/>
    <s v="Low"/>
    <s v="Tablet"/>
    <s v="Credit Card"/>
    <d v="2024-02-11T00:00:00"/>
    <b v="0"/>
    <x v="1"/>
    <s v="Impulsive"/>
    <s v="No Preference"/>
    <n v="3"/>
    <n v="666.23800000000006"/>
    <n v="166.55950000000001"/>
    <n v="333.11900000000003"/>
    <n v="1"/>
    <n v="2"/>
    <n v="3.6666666666666665"/>
    <n v="2"/>
    <n v="1"/>
  </r>
  <r>
    <s v="57-989-1487"/>
    <x v="19"/>
    <x v="0"/>
    <x v="0"/>
    <s v="Divorced"/>
    <s v="High School"/>
    <s v="High"/>
    <x v="40"/>
    <x v="14"/>
    <n v="333.12"/>
    <n v="5"/>
    <x v="1"/>
    <x v="0"/>
    <n v="3"/>
    <n v="0"/>
    <s v="Medium"/>
    <s v="Somewhat Sensitive"/>
    <n v="1"/>
    <n v="1"/>
    <s v="High"/>
    <s v="Desktop"/>
    <s v="Cash"/>
    <d v="2024-02-12T00:00:00"/>
    <b v="1"/>
    <x v="1"/>
    <s v="Need-based"/>
    <s v="No Preference"/>
    <n v="2"/>
    <n v="1665.6"/>
    <n v="66.623999999999995"/>
    <n v="333.12"/>
    <n v="3"/>
    <n v="2"/>
    <n v="5"/>
    <n v="5"/>
    <n v="0"/>
  </r>
  <r>
    <s v="07-816-2673"/>
    <x v="19"/>
    <x v="0"/>
    <x v="0"/>
    <s v="Married"/>
    <s v="Master's"/>
    <s v="Middle"/>
    <x v="41"/>
    <x v="1"/>
    <n v="333.12099999999998"/>
    <n v="5"/>
    <x v="2"/>
    <x v="4"/>
    <n v="5"/>
    <n v="1"/>
    <s v="High"/>
    <s v="Not Sensitive"/>
    <n v="1"/>
    <n v="1"/>
    <s v="Low"/>
    <s v="Tablet"/>
    <s v="Other"/>
    <d v="2024-02-13T00:00:00"/>
    <b v="0"/>
    <x v="0"/>
    <s v="Impulsive"/>
    <s v="Standard"/>
    <n v="1"/>
    <n v="1665.605"/>
    <n v="66.624200000000002"/>
    <n v="333.12099999999998"/>
    <n v="1"/>
    <n v="3"/>
    <n v="4.333333333333333"/>
    <n v="4"/>
    <n v="0"/>
  </r>
  <r>
    <s v="70-761-3550"/>
    <x v="20"/>
    <x v="1"/>
    <x v="1"/>
    <s v="Widowed"/>
    <s v="Master's"/>
    <s v="Middle"/>
    <x v="42"/>
    <x v="5"/>
    <n v="333.12200000000001"/>
    <n v="8"/>
    <x v="2"/>
    <x v="2"/>
    <n v="1"/>
    <n v="0"/>
    <s v="High"/>
    <s v="Not Sensitive"/>
    <n v="2"/>
    <n v="1"/>
    <s v="High"/>
    <s v="Smartphone"/>
    <s v="Other"/>
    <d v="2024-02-14T00:00:00"/>
    <b v="1"/>
    <x v="0"/>
    <s v="Impulsive"/>
    <s v="No Preference"/>
    <n v="11"/>
    <n v="2664.9760000000001"/>
    <n v="41.640250000000002"/>
    <n v="333.12200000000001"/>
    <n v="3"/>
    <n v="3"/>
    <n v="6"/>
    <n v="2"/>
    <n v="-1"/>
  </r>
  <r>
    <s v="38-242-3251"/>
    <x v="20"/>
    <x v="1"/>
    <x v="1"/>
    <s v="Divorced"/>
    <s v="Bachelor's"/>
    <s v="Middle"/>
    <x v="43"/>
    <x v="17"/>
    <n v="333.12299999999999"/>
    <n v="11"/>
    <x v="1"/>
    <x v="4"/>
    <n v="2"/>
    <n v="1"/>
    <s v="None"/>
    <s v="Very Sensitive"/>
    <n v="1"/>
    <n v="3"/>
    <s v="Low"/>
    <s v="Desktop"/>
    <s v="PayPal"/>
    <d v="2024-02-15T00:00:00"/>
    <b v="1"/>
    <x v="0"/>
    <s v="Planned"/>
    <s v="Standard"/>
    <n v="6"/>
    <n v="3664.3530000000001"/>
    <n v="30.283909090909091"/>
    <n v="333.12299999999999"/>
    <n v="1"/>
    <n v="0"/>
    <n v="1.3333333333333333"/>
    <n v="4"/>
    <n v="2"/>
  </r>
  <r>
    <s v="95-525-0842"/>
    <x v="10"/>
    <x v="1"/>
    <x v="1"/>
    <s v="Single"/>
    <s v="Master's"/>
    <s v="High"/>
    <x v="44"/>
    <x v="5"/>
    <n v="333.12400000000002"/>
    <n v="12"/>
    <x v="0"/>
    <x v="0"/>
    <n v="1"/>
    <n v="2"/>
    <s v="None"/>
    <s v="Somewhat Sensitive"/>
    <n v="1"/>
    <n v="3"/>
    <s v="Medium"/>
    <s v="Tablet"/>
    <s v="Debit Card"/>
    <d v="2024-02-16T00:00:00"/>
    <b v="0"/>
    <x v="0"/>
    <s v="Need-based"/>
    <s v="Standard"/>
    <n v="12"/>
    <n v="3997.4880000000003"/>
    <n v="27.760333333333335"/>
    <n v="333.12400000000002"/>
    <n v="2"/>
    <n v="0"/>
    <n v="2.6666666666666665"/>
    <n v="5"/>
    <n v="2"/>
  </r>
  <r>
    <s v="37-101-4922"/>
    <x v="21"/>
    <x v="0"/>
    <x v="0"/>
    <s v="Married"/>
    <s v="Master's"/>
    <s v="High"/>
    <x v="45"/>
    <x v="7"/>
    <n v="333.125"/>
    <n v="4"/>
    <x v="1"/>
    <x v="2"/>
    <n v="3"/>
    <n v="0"/>
    <s v="None"/>
    <s v="Not Sensitive"/>
    <n v="0"/>
    <n v="8"/>
    <s v="Medium"/>
    <s v="Smartphone"/>
    <s v="Credit Card"/>
    <d v="2024-02-17T00:00:00"/>
    <b v="1"/>
    <x v="0"/>
    <s v="Wants-based"/>
    <s v="Standard"/>
    <n v="10"/>
    <n v="1332.5"/>
    <n v="83.28125"/>
    <n v="333.125"/>
    <n v="2"/>
    <n v="0"/>
    <n v="2"/>
    <n v="2"/>
    <n v="8"/>
  </r>
  <r>
    <s v="37-128-5425"/>
    <x v="13"/>
    <x v="0"/>
    <x v="1"/>
    <s v="Widowed"/>
    <s v="Bachelor's"/>
    <s v="Middle"/>
    <x v="46"/>
    <x v="16"/>
    <n v="333.12599999999998"/>
    <n v="6"/>
    <x v="2"/>
    <x v="2"/>
    <n v="5"/>
    <n v="1"/>
    <s v="None"/>
    <s v="Very Sensitive"/>
    <n v="2"/>
    <n v="7"/>
    <s v="High"/>
    <s v="Tablet"/>
    <s v="Other"/>
    <d v="2024-02-18T00:00:00"/>
    <b v="1"/>
    <x v="1"/>
    <s v="Need-based"/>
    <s v="Express"/>
    <n v="6"/>
    <n v="1998.7559999999999"/>
    <n v="55.520999999999994"/>
    <n v="333.12599999999998"/>
    <n v="3"/>
    <n v="0"/>
    <n v="3.3333333333333335"/>
    <n v="2"/>
    <n v="5"/>
  </r>
  <r>
    <s v="27-439-9545"/>
    <x v="8"/>
    <x v="0"/>
    <x v="1"/>
    <s v="Married"/>
    <s v="Bachelor's"/>
    <s v="High"/>
    <x v="47"/>
    <x v="16"/>
    <n v="333.12700000000001"/>
    <n v="6"/>
    <x v="2"/>
    <x v="2"/>
    <n v="1"/>
    <n v="0"/>
    <s v="None"/>
    <s v="Very Sensitive"/>
    <n v="1"/>
    <n v="5"/>
    <s v="Medium"/>
    <s v="Tablet"/>
    <s v="Cash"/>
    <d v="2024-02-19T00:00:00"/>
    <b v="1"/>
    <x v="1"/>
    <s v="Planned"/>
    <s v="Standard"/>
    <n v="5"/>
    <n v="1998.7620000000002"/>
    <n v="55.521166666666666"/>
    <n v="333.12700000000001"/>
    <n v="2"/>
    <n v="0"/>
    <n v="2"/>
    <n v="2"/>
    <n v="4"/>
  </r>
  <r>
    <s v="37-126-7954"/>
    <x v="9"/>
    <x v="1"/>
    <x v="0"/>
    <s v="Divorced"/>
    <s v="Bachelor's"/>
    <s v="High"/>
    <x v="48"/>
    <x v="20"/>
    <n v="333.12799999999999"/>
    <n v="2"/>
    <x v="2"/>
    <x v="3"/>
    <n v="2"/>
    <n v="0"/>
    <s v="High"/>
    <s v="Somewhat Sensitive"/>
    <n v="1"/>
    <n v="6"/>
    <s v="None"/>
    <s v="Tablet"/>
    <s v="PayPal"/>
    <d v="2024-02-20T00:00:00"/>
    <b v="0"/>
    <x v="1"/>
    <s v="Wants-based"/>
    <s v="No Preference"/>
    <n v="14"/>
    <n v="666.25599999999997"/>
    <n v="166.56399999999999"/>
    <n v="333.12799999999999"/>
    <n v="0"/>
    <n v="3"/>
    <n v="3"/>
    <n v="1"/>
    <n v="5"/>
  </r>
  <r>
    <s v="82-990-0504"/>
    <x v="19"/>
    <x v="0"/>
    <x v="0"/>
    <s v="Widowed"/>
    <s v="Bachelor's"/>
    <s v="Middle"/>
    <x v="49"/>
    <x v="19"/>
    <n v="333.12900000000002"/>
    <n v="7"/>
    <x v="2"/>
    <x v="3"/>
    <n v="2"/>
    <n v="0"/>
    <s v="None"/>
    <s v="Very Sensitive"/>
    <n v="1"/>
    <n v="2"/>
    <s v="Low"/>
    <s v="Tablet"/>
    <s v="PayPal"/>
    <d v="2024-02-21T00:00:00"/>
    <b v="1"/>
    <x v="0"/>
    <s v="Planned"/>
    <s v="No Preference"/>
    <n v="5"/>
    <n v="2331.9030000000002"/>
    <n v="47.589857142857149"/>
    <n v="333.12900000000002"/>
    <n v="1"/>
    <n v="0"/>
    <n v="1"/>
    <n v="1"/>
    <n v="1"/>
  </r>
  <r>
    <s v="21-734-0212"/>
    <x v="2"/>
    <x v="0"/>
    <x v="0"/>
    <s v="Widowed"/>
    <s v="High School"/>
    <s v="High"/>
    <x v="50"/>
    <x v="21"/>
    <n v="333.13"/>
    <n v="8"/>
    <x v="0"/>
    <x v="1"/>
    <n v="1"/>
    <n v="2"/>
    <s v="Low"/>
    <s v="Somewhat Sensitive"/>
    <n v="0"/>
    <n v="9"/>
    <s v="High"/>
    <s v="Tablet"/>
    <s v="Credit Card"/>
    <d v="2024-02-22T00:00:00"/>
    <b v="0"/>
    <x v="1"/>
    <s v="Need-based"/>
    <s v="Standard"/>
    <n v="8"/>
    <n v="2665.04"/>
    <n v="41.641249999999999"/>
    <n v="333.13"/>
    <n v="3"/>
    <n v="1"/>
    <n v="4.666666666666667"/>
    <n v="3"/>
    <n v="9"/>
  </r>
  <r>
    <s v="76-148-9413"/>
    <x v="20"/>
    <x v="4"/>
    <x v="1"/>
    <s v="Widowed"/>
    <s v="Master's"/>
    <s v="Middle"/>
    <x v="51"/>
    <x v="17"/>
    <n v="333.13099999999997"/>
    <n v="9"/>
    <x v="0"/>
    <x v="0"/>
    <n v="2"/>
    <n v="0"/>
    <s v="Medium"/>
    <s v="Somewhat Sensitive"/>
    <n v="0"/>
    <n v="2"/>
    <s v="High"/>
    <s v="Smartphone"/>
    <s v="Credit Card"/>
    <d v="2024-02-23T00:00:00"/>
    <b v="1"/>
    <x v="0"/>
    <s v="Need-based"/>
    <s v="No Preference"/>
    <n v="12"/>
    <n v="2998.1789999999996"/>
    <n v="37.014555555555553"/>
    <n v="333.13099999999997"/>
    <n v="3"/>
    <n v="2"/>
    <n v="5"/>
    <n v="5"/>
    <n v="2"/>
  </r>
  <r>
    <s v="53-639-3774"/>
    <x v="14"/>
    <x v="0"/>
    <x v="0"/>
    <s v="Single"/>
    <s v="Bachelor's"/>
    <s v="Middle"/>
    <x v="52"/>
    <x v="22"/>
    <n v="333.13200000000001"/>
    <n v="7"/>
    <x v="0"/>
    <x v="2"/>
    <n v="4"/>
    <n v="1"/>
    <s v="Medium"/>
    <s v="Very Sensitive"/>
    <n v="2"/>
    <n v="3"/>
    <s v="None"/>
    <s v="Desktop"/>
    <s v="Debit Card"/>
    <d v="2024-02-24T00:00:00"/>
    <b v="1"/>
    <x v="0"/>
    <s v="Need-based"/>
    <s v="Express"/>
    <n v="3"/>
    <n v="2331.924"/>
    <n v="47.590285714285713"/>
    <n v="333.13200000000001"/>
    <n v="0"/>
    <n v="2"/>
    <n v="2.3333333333333335"/>
    <n v="2"/>
    <n v="1"/>
  </r>
  <r>
    <s v="20-817-9584"/>
    <x v="21"/>
    <x v="1"/>
    <x v="0"/>
    <s v="Widowed"/>
    <s v="Master's"/>
    <s v="Middle"/>
    <x v="53"/>
    <x v="9"/>
    <n v="333.13299999999998"/>
    <n v="7"/>
    <x v="0"/>
    <x v="4"/>
    <n v="4"/>
    <n v="1"/>
    <s v="None"/>
    <s v="Somewhat Sensitive"/>
    <n v="2"/>
    <n v="1"/>
    <s v="Low"/>
    <s v="Tablet"/>
    <s v="Cash"/>
    <d v="2024-02-25T00:00:00"/>
    <b v="1"/>
    <x v="1"/>
    <s v="Impulsive"/>
    <s v="No Preference"/>
    <n v="6"/>
    <n v="2331.931"/>
    <n v="47.590428571428568"/>
    <n v="333.13299999999998"/>
    <n v="1"/>
    <n v="0"/>
    <n v="1.3333333333333333"/>
    <n v="4"/>
    <n v="-1"/>
  </r>
  <r>
    <s v="18-655-3670"/>
    <x v="3"/>
    <x v="1"/>
    <x v="0"/>
    <s v="Widowed"/>
    <s v="High School"/>
    <s v="High"/>
    <x v="54"/>
    <x v="2"/>
    <n v="333.13400000000001"/>
    <n v="9"/>
    <x v="1"/>
    <x v="2"/>
    <n v="1"/>
    <n v="0.5"/>
    <s v="Medium"/>
    <s v="Not Sensitive"/>
    <n v="2"/>
    <n v="2"/>
    <s v="Low"/>
    <s v="Tablet"/>
    <s v="Credit Card"/>
    <d v="2024-02-26T00:00:00"/>
    <b v="0"/>
    <x v="0"/>
    <s v="Planned"/>
    <s v="No Preference"/>
    <n v="14"/>
    <n v="2998.2060000000001"/>
    <n v="37.014888888888891"/>
    <n v="333.13400000000001"/>
    <n v="1"/>
    <n v="2"/>
    <n v="3.1666666666666665"/>
    <n v="2"/>
    <n v="0"/>
  </r>
  <r>
    <s v="72-431-5021"/>
    <x v="22"/>
    <x v="0"/>
    <x v="1"/>
    <s v="Married"/>
    <s v="Master's"/>
    <s v="High"/>
    <x v="55"/>
    <x v="9"/>
    <n v="333.13499999999999"/>
    <n v="6"/>
    <x v="2"/>
    <x v="4"/>
    <n v="2"/>
    <n v="0"/>
    <s v="Medium"/>
    <s v="Not Sensitive"/>
    <n v="1"/>
    <n v="1"/>
    <s v="Low"/>
    <s v="Smartphone"/>
    <s v="Debit Card"/>
    <d v="2024-02-27T00:00:00"/>
    <b v="1"/>
    <x v="0"/>
    <s v="Impulsive"/>
    <s v="Standard"/>
    <n v="11"/>
    <n v="1998.81"/>
    <n v="55.522500000000001"/>
    <n v="333.13499999999999"/>
    <n v="1"/>
    <n v="2"/>
    <n v="3"/>
    <n v="4"/>
    <n v="0"/>
  </r>
  <r>
    <s v="07-479-3919"/>
    <x v="23"/>
    <x v="0"/>
    <x v="0"/>
    <s v="Single"/>
    <s v="High School"/>
    <s v="High"/>
    <x v="56"/>
    <x v="6"/>
    <n v="333.13600000000002"/>
    <n v="3"/>
    <x v="2"/>
    <x v="1"/>
    <n v="1"/>
    <n v="2"/>
    <s v="Low"/>
    <s v="Very Sensitive"/>
    <n v="1"/>
    <n v="6"/>
    <s v="High"/>
    <s v="Desktop"/>
    <s v="Credit Card"/>
    <d v="2024-02-28T00:00:00"/>
    <b v="1"/>
    <x v="0"/>
    <s v="Planned"/>
    <s v="Express"/>
    <n v="8"/>
    <n v="999.40800000000013"/>
    <n v="111.04533333333335"/>
    <n v="333.13600000000002"/>
    <n v="3"/>
    <n v="1"/>
    <n v="4.666666666666667"/>
    <n v="3"/>
    <n v="5"/>
  </r>
  <r>
    <s v="17-032-6274"/>
    <x v="13"/>
    <x v="0"/>
    <x v="1"/>
    <s v="Married"/>
    <s v="Bachelor's"/>
    <s v="High"/>
    <x v="57"/>
    <x v="5"/>
    <n v="333.137"/>
    <n v="3"/>
    <x v="2"/>
    <x v="1"/>
    <n v="5"/>
    <n v="2"/>
    <s v="High"/>
    <s v="Not Sensitive"/>
    <n v="2"/>
    <n v="7"/>
    <s v="Medium"/>
    <s v="Tablet"/>
    <s v="Cash"/>
    <d v="2024-02-29T00:00:00"/>
    <b v="1"/>
    <x v="1"/>
    <s v="Impulsive"/>
    <s v="Standard"/>
    <n v="4"/>
    <n v="999.41100000000006"/>
    <n v="111.04566666666666"/>
    <n v="333.137"/>
    <n v="2"/>
    <n v="3"/>
    <n v="5.666666666666667"/>
    <n v="3"/>
    <n v="5"/>
  </r>
  <r>
    <s v="64-166-9097"/>
    <x v="10"/>
    <x v="0"/>
    <x v="1"/>
    <s v="Single"/>
    <s v="High School"/>
    <s v="High"/>
    <x v="58"/>
    <x v="4"/>
    <n v="333.13799999999998"/>
    <n v="6"/>
    <x v="1"/>
    <x v="2"/>
    <n v="3"/>
    <n v="2"/>
    <s v="Medium"/>
    <s v="Very Sensitive"/>
    <n v="0"/>
    <n v="10"/>
    <s v="None"/>
    <s v="Smartphone"/>
    <s v="Debit Card"/>
    <d v="2024-03-01T00:00:00"/>
    <b v="0"/>
    <x v="0"/>
    <s v="Wants-based"/>
    <s v="No Preference"/>
    <n v="13"/>
    <n v="1998.828"/>
    <n v="55.522999999999996"/>
    <n v="333.13799999999998"/>
    <n v="0"/>
    <n v="2"/>
    <n v="2.6666666666666665"/>
    <n v="2"/>
    <n v="10"/>
  </r>
  <r>
    <s v="39-499-3854"/>
    <x v="8"/>
    <x v="0"/>
    <x v="0"/>
    <s v="Married"/>
    <s v="Bachelor's"/>
    <s v="Middle"/>
    <x v="59"/>
    <x v="11"/>
    <n v="333.13900000000001"/>
    <n v="10"/>
    <x v="2"/>
    <x v="0"/>
    <n v="3"/>
    <n v="0"/>
    <s v="High"/>
    <s v="Not Sensitive"/>
    <n v="2"/>
    <n v="10"/>
    <s v="Medium"/>
    <s v="Smartphone"/>
    <s v="PayPal"/>
    <d v="2024-03-02T00:00:00"/>
    <b v="0"/>
    <x v="0"/>
    <s v="Impulsive"/>
    <s v="Express"/>
    <n v="5"/>
    <n v="3331.3900000000003"/>
    <n v="33.313900000000004"/>
    <n v="333.13900000000001"/>
    <n v="2"/>
    <n v="3"/>
    <n v="5"/>
    <n v="5"/>
    <n v="8"/>
  </r>
  <r>
    <s v="39-636-5871"/>
    <x v="9"/>
    <x v="1"/>
    <x v="1"/>
    <s v="Divorced"/>
    <s v="Bachelor's"/>
    <s v="High"/>
    <x v="60"/>
    <x v="15"/>
    <n v="333.14"/>
    <n v="2"/>
    <x v="1"/>
    <x v="2"/>
    <n v="4"/>
    <n v="1"/>
    <s v="None"/>
    <s v="Somewhat Sensitive"/>
    <n v="2"/>
    <n v="1"/>
    <s v="Medium"/>
    <s v="Tablet"/>
    <s v="Debit Card"/>
    <d v="2024-03-03T00:00:00"/>
    <b v="0"/>
    <x v="0"/>
    <s v="Impulsive"/>
    <s v="Express"/>
    <n v="1"/>
    <n v="666.28"/>
    <n v="166.57"/>
    <n v="333.14"/>
    <n v="2"/>
    <n v="0"/>
    <n v="2.3333333333333335"/>
    <n v="2"/>
    <n v="-1"/>
  </r>
  <r>
    <s v="71-667-2334"/>
    <x v="4"/>
    <x v="5"/>
    <x v="1"/>
    <s v="Married"/>
    <s v="Bachelor's"/>
    <s v="Middle"/>
    <x v="61"/>
    <x v="22"/>
    <n v="333.14100000000002"/>
    <n v="3"/>
    <x v="0"/>
    <x v="2"/>
    <n v="3"/>
    <n v="2"/>
    <s v="None"/>
    <s v="Not Sensitive"/>
    <n v="0"/>
    <n v="6"/>
    <s v="Medium"/>
    <s v="Smartphone"/>
    <s v="Debit Card"/>
    <d v="2024-03-04T00:00:00"/>
    <b v="0"/>
    <x v="0"/>
    <s v="Planned"/>
    <s v="No Preference"/>
    <n v="8"/>
    <n v="999.423"/>
    <n v="111.04700000000001"/>
    <n v="333.14100000000002"/>
    <n v="2"/>
    <n v="0"/>
    <n v="2.6666666666666665"/>
    <n v="2"/>
    <n v="6"/>
  </r>
  <r>
    <s v="35-192-9050"/>
    <x v="11"/>
    <x v="0"/>
    <x v="0"/>
    <s v="Married"/>
    <s v="Bachelor's"/>
    <s v="High"/>
    <x v="62"/>
    <x v="9"/>
    <n v="333.142"/>
    <n v="9"/>
    <x v="1"/>
    <x v="3"/>
    <n v="4"/>
    <n v="0"/>
    <s v="Medium"/>
    <s v="Very Sensitive"/>
    <n v="1"/>
    <n v="6"/>
    <s v="Low"/>
    <s v="Tablet"/>
    <s v="Debit Card"/>
    <d v="2024-03-05T00:00:00"/>
    <b v="1"/>
    <x v="1"/>
    <s v="Wants-based"/>
    <s v="Standard"/>
    <n v="1"/>
    <n v="2998.2779999999998"/>
    <n v="37.015777777777778"/>
    <n v="333.142"/>
    <n v="1"/>
    <n v="2"/>
    <n v="3"/>
    <n v="1"/>
    <n v="5"/>
  </r>
  <r>
    <s v="91-440-0011"/>
    <x v="17"/>
    <x v="0"/>
    <x v="0"/>
    <s v="Widowed"/>
    <s v="High School"/>
    <s v="Middle"/>
    <x v="63"/>
    <x v="6"/>
    <n v="333.14299999999997"/>
    <n v="9"/>
    <x v="2"/>
    <x v="2"/>
    <n v="4"/>
    <n v="1"/>
    <s v="None"/>
    <s v="Somewhat Sensitive"/>
    <n v="0"/>
    <n v="8"/>
    <s v="High"/>
    <s v="Desktop"/>
    <s v="Credit Card"/>
    <d v="2024-03-06T00:00:00"/>
    <b v="1"/>
    <x v="0"/>
    <s v="Planned"/>
    <s v="Standard"/>
    <n v="5"/>
    <n v="2998.2869999999998"/>
    <n v="37.015888888888888"/>
    <n v="333.14299999999997"/>
    <n v="3"/>
    <n v="0"/>
    <n v="3.3333333333333335"/>
    <n v="2"/>
    <n v="8"/>
  </r>
  <r>
    <s v="20-830-4758"/>
    <x v="22"/>
    <x v="0"/>
    <x v="0"/>
    <s v="Widowed"/>
    <s v="High School"/>
    <s v="Middle"/>
    <x v="64"/>
    <x v="8"/>
    <n v="333.14400000000001"/>
    <n v="4"/>
    <x v="0"/>
    <x v="3"/>
    <n v="3"/>
    <n v="0"/>
    <s v="High"/>
    <s v="Very Sensitive"/>
    <n v="2"/>
    <n v="3"/>
    <s v="None"/>
    <s v="Desktop"/>
    <s v="Cash"/>
    <d v="2024-03-07T00:00:00"/>
    <b v="1"/>
    <x v="0"/>
    <s v="Wants-based"/>
    <s v="Express"/>
    <n v="14"/>
    <n v="1332.576"/>
    <n v="83.286000000000001"/>
    <n v="333.14400000000001"/>
    <n v="0"/>
    <n v="3"/>
    <n v="3"/>
    <n v="1"/>
    <n v="1"/>
  </r>
  <r>
    <s v="84-337-1016"/>
    <x v="24"/>
    <x v="3"/>
    <x v="1"/>
    <s v="Widowed"/>
    <s v="High School"/>
    <s v="High"/>
    <x v="65"/>
    <x v="10"/>
    <n v="333.14499999999998"/>
    <n v="8"/>
    <x v="2"/>
    <x v="3"/>
    <n v="5"/>
    <n v="0"/>
    <s v="Low"/>
    <s v="Very Sensitive"/>
    <n v="0"/>
    <n v="3"/>
    <s v="High"/>
    <s v="Smartphone"/>
    <s v="Credit Card"/>
    <d v="2024-03-08T00:00:00"/>
    <b v="1"/>
    <x v="0"/>
    <s v="Planned"/>
    <s v="No Preference"/>
    <n v="3"/>
    <n v="2665.16"/>
    <n v="41.643124999999998"/>
    <n v="333.14499999999998"/>
    <n v="3"/>
    <n v="1"/>
    <n v="4"/>
    <n v="1"/>
    <n v="3"/>
  </r>
  <r>
    <s v="09-346-4992"/>
    <x v="19"/>
    <x v="2"/>
    <x v="1"/>
    <s v="Single"/>
    <s v="Master's"/>
    <s v="High"/>
    <x v="66"/>
    <x v="13"/>
    <n v="333.14600000000002"/>
    <n v="9"/>
    <x v="0"/>
    <x v="2"/>
    <n v="1"/>
    <n v="1"/>
    <s v="High"/>
    <s v="Somewhat Sensitive"/>
    <n v="0"/>
    <n v="2"/>
    <s v="None"/>
    <s v="Tablet"/>
    <s v="Debit Card"/>
    <d v="2024-03-09T00:00:00"/>
    <b v="1"/>
    <x v="1"/>
    <s v="Need-based"/>
    <s v="Standard"/>
    <n v="8"/>
    <n v="2998.3140000000003"/>
    <n v="37.016222222222225"/>
    <n v="333.14600000000002"/>
    <n v="0"/>
    <n v="3"/>
    <n v="3.3333333333333335"/>
    <n v="2"/>
    <n v="2"/>
  </r>
  <r>
    <s v="75-083-3608"/>
    <x v="25"/>
    <x v="1"/>
    <x v="0"/>
    <s v="Divorced"/>
    <s v="Master's"/>
    <s v="Middle"/>
    <x v="67"/>
    <x v="6"/>
    <n v="333.14699999999999"/>
    <n v="2"/>
    <x v="0"/>
    <x v="2"/>
    <n v="4"/>
    <n v="0.5"/>
    <s v="High"/>
    <s v="Somewhat Sensitive"/>
    <n v="2"/>
    <n v="4"/>
    <s v="High"/>
    <s v="Desktop"/>
    <s v="Credit Card"/>
    <d v="2024-03-10T00:00:00"/>
    <b v="0"/>
    <x v="0"/>
    <s v="Planned"/>
    <s v="Express"/>
    <n v="8"/>
    <n v="666.29399999999998"/>
    <n v="166.5735"/>
    <n v="333.14699999999999"/>
    <n v="3"/>
    <n v="3"/>
    <n v="6.166666666666667"/>
    <n v="2"/>
    <n v="2"/>
  </r>
  <r>
    <s v="29-779-7209"/>
    <x v="10"/>
    <x v="0"/>
    <x v="1"/>
    <s v="Widowed"/>
    <s v="Master's"/>
    <s v="High"/>
    <x v="68"/>
    <x v="5"/>
    <n v="333.14800000000002"/>
    <n v="5"/>
    <x v="1"/>
    <x v="0"/>
    <n v="2"/>
    <n v="2"/>
    <s v="Low"/>
    <s v="Not Sensitive"/>
    <n v="0"/>
    <n v="7"/>
    <s v="Low"/>
    <s v="Tablet"/>
    <s v="Other"/>
    <d v="2024-03-11T00:00:00"/>
    <b v="0"/>
    <x v="0"/>
    <s v="Need-based"/>
    <s v="No Preference"/>
    <n v="8"/>
    <n v="1665.7400000000002"/>
    <n v="66.629600000000011"/>
    <n v="333.14800000000002"/>
    <n v="1"/>
    <n v="1"/>
    <n v="2.6666666666666665"/>
    <n v="5"/>
    <n v="7"/>
  </r>
  <r>
    <s v="12-409-5166"/>
    <x v="18"/>
    <x v="1"/>
    <x v="0"/>
    <s v="Divorced"/>
    <s v="Bachelor's"/>
    <s v="High"/>
    <x v="69"/>
    <x v="4"/>
    <n v="333.149"/>
    <n v="11"/>
    <x v="2"/>
    <x v="2"/>
    <n v="5"/>
    <n v="1"/>
    <s v="High"/>
    <s v="Not Sensitive"/>
    <n v="0"/>
    <n v="3"/>
    <s v="High"/>
    <s v="Desktop"/>
    <s v="Credit Card"/>
    <d v="2024-03-12T00:00:00"/>
    <b v="0"/>
    <x v="0"/>
    <s v="Need-based"/>
    <s v="No Preference"/>
    <n v="13"/>
    <n v="3664.6390000000001"/>
    <n v="30.286272727272728"/>
    <n v="333.149"/>
    <n v="3"/>
    <n v="3"/>
    <n v="6.333333333333333"/>
    <n v="2"/>
    <n v="3"/>
  </r>
  <r>
    <s v="07-024-4995"/>
    <x v="23"/>
    <x v="2"/>
    <x v="0"/>
    <s v="Widowed"/>
    <s v="High School"/>
    <s v="Middle"/>
    <x v="70"/>
    <x v="4"/>
    <n v="333.15"/>
    <n v="11"/>
    <x v="1"/>
    <x v="3"/>
    <n v="4"/>
    <n v="2"/>
    <s v="High"/>
    <s v="Very Sensitive"/>
    <n v="0"/>
    <n v="4"/>
    <s v="None"/>
    <s v="Tablet"/>
    <s v="Cash"/>
    <d v="2024-03-13T00:00:00"/>
    <b v="0"/>
    <x v="1"/>
    <s v="Wants-based"/>
    <s v="Express"/>
    <n v="4"/>
    <n v="3664.6499999999996"/>
    <n v="30.286363636363635"/>
    <n v="333.15"/>
    <n v="0"/>
    <n v="3"/>
    <n v="3.6666666666666665"/>
    <n v="1"/>
    <n v="4"/>
  </r>
  <r>
    <s v="74-478-5950"/>
    <x v="14"/>
    <x v="0"/>
    <x v="0"/>
    <s v="Divorced"/>
    <s v="Bachelor's"/>
    <s v="Middle"/>
    <x v="71"/>
    <x v="3"/>
    <n v="333.15100000000001"/>
    <n v="9"/>
    <x v="0"/>
    <x v="1"/>
    <n v="1"/>
    <n v="1"/>
    <s v="High"/>
    <s v="Somewhat Sensitive"/>
    <n v="0"/>
    <n v="7"/>
    <s v="Low"/>
    <s v="Smartphone"/>
    <s v="Credit Card"/>
    <d v="2024-03-14T00:00:00"/>
    <b v="1"/>
    <x v="0"/>
    <s v="Wants-based"/>
    <s v="No Preference"/>
    <n v="13"/>
    <n v="2998.3589999999999"/>
    <n v="37.016777777777776"/>
    <n v="333.15100000000001"/>
    <n v="1"/>
    <n v="3"/>
    <n v="4.333333333333333"/>
    <n v="3"/>
    <n v="7"/>
  </r>
  <r>
    <s v="31-395-1286"/>
    <x v="26"/>
    <x v="1"/>
    <x v="1"/>
    <s v="Married"/>
    <s v="High School"/>
    <s v="High"/>
    <x v="72"/>
    <x v="18"/>
    <n v="333.15199999999999"/>
    <n v="10"/>
    <x v="1"/>
    <x v="4"/>
    <n v="4"/>
    <n v="0"/>
    <s v="Low"/>
    <s v="Somewhat Sensitive"/>
    <n v="1"/>
    <n v="1"/>
    <s v="Medium"/>
    <s v="Tablet"/>
    <s v="Other"/>
    <d v="2024-03-15T00:00:00"/>
    <b v="1"/>
    <x v="1"/>
    <s v="Wants-based"/>
    <s v="Standard"/>
    <n v="10"/>
    <n v="3331.52"/>
    <n v="33.315199999999997"/>
    <n v="333.15199999999999"/>
    <n v="2"/>
    <n v="1"/>
    <n v="3"/>
    <n v="4"/>
    <n v="0"/>
  </r>
  <r>
    <s v="60-838-4334"/>
    <x v="5"/>
    <x v="1"/>
    <x v="1"/>
    <s v="Single"/>
    <s v="Bachelor's"/>
    <s v="High"/>
    <x v="73"/>
    <x v="5"/>
    <n v="333.15300000000002"/>
    <n v="9"/>
    <x v="0"/>
    <x v="2"/>
    <n v="5"/>
    <n v="1"/>
    <s v="Low"/>
    <s v="Somewhat Sensitive"/>
    <n v="0"/>
    <n v="1"/>
    <s v="Medium"/>
    <s v="Smartphone"/>
    <s v="Debit Card"/>
    <d v="2024-03-16T00:00:00"/>
    <b v="1"/>
    <x v="1"/>
    <s v="Wants-based"/>
    <s v="Express"/>
    <n v="1"/>
    <n v="2998.3770000000004"/>
    <n v="37.017000000000003"/>
    <n v="333.15300000000002"/>
    <n v="2"/>
    <n v="1"/>
    <n v="3.3333333333333335"/>
    <n v="2"/>
    <n v="1"/>
  </r>
  <r>
    <s v="71-197-8227"/>
    <x v="14"/>
    <x v="1"/>
    <x v="0"/>
    <s v="Divorced"/>
    <s v="High School"/>
    <s v="High"/>
    <x v="74"/>
    <x v="13"/>
    <n v="333.154"/>
    <n v="4"/>
    <x v="0"/>
    <x v="1"/>
    <n v="4"/>
    <n v="2"/>
    <s v="High"/>
    <s v="Very Sensitive"/>
    <n v="0"/>
    <n v="2"/>
    <s v="Low"/>
    <s v="Tablet"/>
    <s v="Cash"/>
    <d v="2024-03-17T00:00:00"/>
    <b v="0"/>
    <x v="1"/>
    <s v="Need-based"/>
    <s v="Standard"/>
    <n v="3"/>
    <n v="1332.616"/>
    <n v="83.288499999999999"/>
    <n v="333.154"/>
    <n v="1"/>
    <n v="3"/>
    <n v="4.666666666666667"/>
    <n v="3"/>
    <n v="2"/>
  </r>
  <r>
    <s v="15-530-3861"/>
    <x v="15"/>
    <x v="1"/>
    <x v="1"/>
    <s v="Divorced"/>
    <s v="High School"/>
    <s v="High"/>
    <x v="75"/>
    <x v="20"/>
    <n v="333.15499999999997"/>
    <n v="6"/>
    <x v="2"/>
    <x v="4"/>
    <n v="5"/>
    <n v="0"/>
    <s v="Medium"/>
    <s v="Somewhat Sensitive"/>
    <n v="2"/>
    <n v="5"/>
    <s v="High"/>
    <s v="Tablet"/>
    <s v="Credit Card"/>
    <d v="2024-03-18T00:00:00"/>
    <b v="0"/>
    <x v="0"/>
    <s v="Planned"/>
    <s v="Standard"/>
    <n v="7"/>
    <n v="1998.9299999999998"/>
    <n v="55.525833333333331"/>
    <n v="333.15499999999997"/>
    <n v="3"/>
    <n v="2"/>
    <n v="5"/>
    <n v="4"/>
    <n v="3"/>
  </r>
  <r>
    <s v="30-567-4471"/>
    <x v="10"/>
    <x v="1"/>
    <x v="0"/>
    <s v="Married"/>
    <s v="Bachelor's"/>
    <s v="Middle"/>
    <x v="76"/>
    <x v="20"/>
    <n v="333.15600000000001"/>
    <n v="10"/>
    <x v="2"/>
    <x v="1"/>
    <n v="2"/>
    <n v="2"/>
    <s v="Medium"/>
    <s v="Not Sensitive"/>
    <n v="1"/>
    <n v="8"/>
    <s v="None"/>
    <s v="Tablet"/>
    <s v="Credit Card"/>
    <d v="2024-03-19T00:00:00"/>
    <b v="0"/>
    <x v="1"/>
    <s v="Impulsive"/>
    <s v="Express"/>
    <n v="14"/>
    <n v="3331.56"/>
    <n v="33.315600000000003"/>
    <n v="333.15600000000001"/>
    <n v="0"/>
    <n v="2"/>
    <n v="2.6666666666666665"/>
    <n v="3"/>
    <n v="7"/>
  </r>
  <r>
    <s v="04-465-1819"/>
    <x v="14"/>
    <x v="1"/>
    <x v="1"/>
    <s v="Widowed"/>
    <s v="Master's"/>
    <s v="Middle"/>
    <x v="77"/>
    <x v="23"/>
    <n v="333.15699999999998"/>
    <n v="5"/>
    <x v="1"/>
    <x v="3"/>
    <n v="1"/>
    <n v="0"/>
    <s v="None"/>
    <s v="Not Sensitive"/>
    <n v="2"/>
    <n v="4"/>
    <s v="None"/>
    <s v="Desktop"/>
    <s v="Cash"/>
    <d v="2024-03-20T00:00:00"/>
    <b v="0"/>
    <x v="1"/>
    <s v="Planned"/>
    <s v="Express"/>
    <n v="12"/>
    <n v="1665.7849999999999"/>
    <n v="66.631399999999999"/>
    <n v="333.15699999999998"/>
    <n v="0"/>
    <n v="0"/>
    <n v="0"/>
    <n v="1"/>
    <n v="2"/>
  </r>
  <r>
    <s v="69-692-0614"/>
    <x v="27"/>
    <x v="0"/>
    <x v="0"/>
    <s v="Widowed"/>
    <s v="Bachelor's"/>
    <s v="High"/>
    <x v="78"/>
    <x v="7"/>
    <n v="333.15800000000002"/>
    <n v="2"/>
    <x v="2"/>
    <x v="4"/>
    <n v="2"/>
    <n v="2"/>
    <s v="None"/>
    <s v="Very Sensitive"/>
    <n v="1"/>
    <n v="3"/>
    <s v="None"/>
    <s v="Tablet"/>
    <s v="Cash"/>
    <d v="2024-03-21T00:00:00"/>
    <b v="1"/>
    <x v="1"/>
    <s v="Wants-based"/>
    <s v="Express"/>
    <n v="2"/>
    <n v="666.31600000000003"/>
    <n v="166.57900000000001"/>
    <n v="333.15800000000002"/>
    <n v="0"/>
    <n v="0"/>
    <n v="0.66666666666666663"/>
    <n v="4"/>
    <n v="2"/>
  </r>
  <r>
    <s v="12-839-8066"/>
    <x v="28"/>
    <x v="1"/>
    <x v="1"/>
    <s v="Divorced"/>
    <s v="Bachelor's"/>
    <s v="Middle"/>
    <x v="79"/>
    <x v="14"/>
    <n v="333.15899999999999"/>
    <n v="6"/>
    <x v="1"/>
    <x v="1"/>
    <n v="4"/>
    <n v="0"/>
    <s v="None"/>
    <s v="Very Sensitive"/>
    <n v="1"/>
    <n v="8"/>
    <s v="Low"/>
    <s v="Tablet"/>
    <s v="Other"/>
    <d v="2024-03-22T00:00:00"/>
    <b v="1"/>
    <x v="0"/>
    <s v="Need-based"/>
    <s v="Standard"/>
    <n v="7"/>
    <n v="1998.954"/>
    <n v="55.526499999999999"/>
    <n v="333.15899999999999"/>
    <n v="1"/>
    <n v="0"/>
    <n v="1"/>
    <n v="3"/>
    <n v="7"/>
  </r>
  <r>
    <s v="05-465-8765"/>
    <x v="23"/>
    <x v="0"/>
    <x v="1"/>
    <s v="Widowed"/>
    <s v="High School"/>
    <s v="Middle"/>
    <x v="80"/>
    <x v="8"/>
    <n v="333.16"/>
    <n v="7"/>
    <x v="0"/>
    <x v="3"/>
    <n v="2"/>
    <n v="1"/>
    <s v="Low"/>
    <s v="Somewhat Sensitive"/>
    <n v="0"/>
    <n v="1"/>
    <s v="Medium"/>
    <s v="Desktop"/>
    <s v="Cash"/>
    <d v="2024-03-23T00:00:00"/>
    <b v="1"/>
    <x v="1"/>
    <s v="Need-based"/>
    <s v="No Preference"/>
    <n v="8"/>
    <n v="2332.1200000000003"/>
    <n v="47.594285714285718"/>
    <n v="333.16"/>
    <n v="2"/>
    <n v="1"/>
    <n v="3.3333333333333335"/>
    <n v="1"/>
    <n v="1"/>
  </r>
  <r>
    <s v="81-580-3810"/>
    <x v="15"/>
    <x v="1"/>
    <x v="0"/>
    <s v="Married"/>
    <s v="High School"/>
    <s v="High"/>
    <x v="81"/>
    <x v="1"/>
    <n v="333.161"/>
    <n v="10"/>
    <x v="2"/>
    <x v="3"/>
    <n v="2"/>
    <n v="1"/>
    <s v="Medium"/>
    <s v="Very Sensitive"/>
    <n v="2"/>
    <n v="6"/>
    <s v="Low"/>
    <s v="Smartphone"/>
    <s v="Cash"/>
    <d v="2024-03-24T00:00:00"/>
    <b v="0"/>
    <x v="1"/>
    <s v="Planned"/>
    <s v="Standard"/>
    <n v="7"/>
    <n v="3331.61"/>
    <n v="33.316099999999999"/>
    <n v="333.161"/>
    <n v="1"/>
    <n v="2"/>
    <n v="3.3333333333333335"/>
    <n v="1"/>
    <n v="4"/>
  </r>
  <r>
    <s v="74-353-6312"/>
    <x v="19"/>
    <x v="0"/>
    <x v="0"/>
    <s v="Married"/>
    <s v="Bachelor's"/>
    <s v="Middle"/>
    <x v="82"/>
    <x v="19"/>
    <n v="333.16199999999998"/>
    <n v="2"/>
    <x v="2"/>
    <x v="0"/>
    <n v="2"/>
    <n v="2"/>
    <s v="Medium"/>
    <s v="Not Sensitive"/>
    <n v="2"/>
    <n v="4"/>
    <s v="High"/>
    <s v="Tablet"/>
    <s v="PayPal"/>
    <d v="2024-03-25T00:00:00"/>
    <b v="0"/>
    <x v="0"/>
    <s v="Wants-based"/>
    <s v="Express"/>
    <n v="9"/>
    <n v="666.32399999999996"/>
    <n v="166.58099999999999"/>
    <n v="333.16199999999998"/>
    <n v="3"/>
    <n v="2"/>
    <n v="5.666666666666667"/>
    <n v="5"/>
    <n v="2"/>
  </r>
  <r>
    <s v="78-824-1887"/>
    <x v="29"/>
    <x v="1"/>
    <x v="0"/>
    <s v="Married"/>
    <s v="High School"/>
    <s v="Middle"/>
    <x v="83"/>
    <x v="22"/>
    <n v="333.16300000000001"/>
    <n v="4"/>
    <x v="0"/>
    <x v="3"/>
    <n v="5"/>
    <n v="0"/>
    <s v="High"/>
    <s v="Not Sensitive"/>
    <n v="0"/>
    <n v="4"/>
    <s v="High"/>
    <s v="Desktop"/>
    <s v="Other"/>
    <d v="2024-03-26T00:00:00"/>
    <b v="0"/>
    <x v="1"/>
    <s v="Impulsive"/>
    <s v="No Preference"/>
    <n v="13"/>
    <n v="1332.652"/>
    <n v="83.290750000000003"/>
    <n v="333.16300000000001"/>
    <n v="3"/>
    <n v="3"/>
    <n v="6"/>
    <n v="1"/>
    <n v="4"/>
  </r>
  <r>
    <s v="31-218-0024"/>
    <x v="6"/>
    <x v="0"/>
    <x v="1"/>
    <s v="Divorced"/>
    <s v="High School"/>
    <s v="Middle"/>
    <x v="84"/>
    <x v="18"/>
    <n v="333.16399999999999"/>
    <n v="11"/>
    <x v="2"/>
    <x v="1"/>
    <n v="1"/>
    <n v="2"/>
    <s v="Low"/>
    <s v="Somewhat Sensitive"/>
    <n v="2"/>
    <n v="6"/>
    <s v="High"/>
    <s v="Desktop"/>
    <s v="Credit Card"/>
    <d v="2024-03-27T00:00:00"/>
    <b v="1"/>
    <x v="1"/>
    <s v="Planned"/>
    <s v="No Preference"/>
    <n v="10"/>
    <n v="3664.8040000000001"/>
    <n v="30.287636363636363"/>
    <n v="333.16399999999999"/>
    <n v="3"/>
    <n v="1"/>
    <n v="4.666666666666667"/>
    <n v="3"/>
    <n v="4"/>
  </r>
  <r>
    <s v="15-711-4107"/>
    <x v="20"/>
    <x v="1"/>
    <x v="1"/>
    <s v="Married"/>
    <s v="Bachelor's"/>
    <s v="High"/>
    <x v="85"/>
    <x v="4"/>
    <n v="333.16500000000002"/>
    <n v="10"/>
    <x v="0"/>
    <x v="3"/>
    <n v="1"/>
    <n v="0"/>
    <s v="Low"/>
    <s v="Very Sensitive"/>
    <n v="1"/>
    <n v="5"/>
    <s v="High"/>
    <s v="Desktop"/>
    <s v="PayPal"/>
    <d v="2024-03-28T00:00:00"/>
    <b v="0"/>
    <x v="1"/>
    <s v="Need-based"/>
    <s v="No Preference"/>
    <n v="7"/>
    <n v="3331.65"/>
    <n v="33.316500000000005"/>
    <n v="333.16500000000002"/>
    <n v="3"/>
    <n v="1"/>
    <n v="4"/>
    <n v="1"/>
    <n v="4"/>
  </r>
  <r>
    <s v="76-672-1193"/>
    <x v="24"/>
    <x v="1"/>
    <x v="1"/>
    <s v="Divorced"/>
    <s v="High School"/>
    <s v="High"/>
    <x v="86"/>
    <x v="22"/>
    <n v="333.166"/>
    <n v="4"/>
    <x v="1"/>
    <x v="3"/>
    <n v="4"/>
    <n v="0"/>
    <s v="High"/>
    <s v="Not Sensitive"/>
    <n v="1"/>
    <n v="6"/>
    <s v="High"/>
    <s v="Tablet"/>
    <s v="Debit Card"/>
    <d v="2024-03-29T00:00:00"/>
    <b v="0"/>
    <x v="1"/>
    <s v="Impulsive"/>
    <s v="Standard"/>
    <n v="8"/>
    <n v="1332.664"/>
    <n v="83.291499999999999"/>
    <n v="333.166"/>
    <n v="3"/>
    <n v="3"/>
    <n v="6"/>
    <n v="1"/>
    <n v="5"/>
  </r>
  <r>
    <s v="46-503-5589"/>
    <x v="30"/>
    <x v="0"/>
    <x v="1"/>
    <s v="Widowed"/>
    <s v="Master's"/>
    <s v="High"/>
    <x v="87"/>
    <x v="2"/>
    <n v="333.16699999999997"/>
    <n v="2"/>
    <x v="0"/>
    <x v="1"/>
    <n v="2"/>
    <n v="2"/>
    <s v="Low"/>
    <s v="Not Sensitive"/>
    <n v="0"/>
    <n v="1"/>
    <s v="High"/>
    <s v="Tablet"/>
    <s v="PayPal"/>
    <d v="2024-03-30T00:00:00"/>
    <b v="1"/>
    <x v="1"/>
    <s v="Need-based"/>
    <s v="Express"/>
    <n v="9"/>
    <n v="666.33399999999995"/>
    <n v="166.58349999999999"/>
    <n v="333.16699999999997"/>
    <n v="3"/>
    <n v="1"/>
    <n v="4.666666666666667"/>
    <n v="3"/>
    <n v="1"/>
  </r>
  <r>
    <s v="87-499-6916"/>
    <x v="18"/>
    <x v="1"/>
    <x v="0"/>
    <s v="Married"/>
    <s v="High School"/>
    <s v="Middle"/>
    <x v="88"/>
    <x v="1"/>
    <n v="333.16800000000001"/>
    <n v="4"/>
    <x v="1"/>
    <x v="1"/>
    <n v="2"/>
    <n v="1"/>
    <s v="Medium"/>
    <s v="Very Sensitive"/>
    <n v="0"/>
    <n v="6"/>
    <s v="Medium"/>
    <s v="Smartphone"/>
    <s v="Debit Card"/>
    <d v="2024-03-31T00:00:00"/>
    <b v="0"/>
    <x v="1"/>
    <s v="Wants-based"/>
    <s v="No Preference"/>
    <n v="7"/>
    <n v="1332.672"/>
    <n v="83.292000000000002"/>
    <n v="333.16800000000001"/>
    <n v="2"/>
    <n v="2"/>
    <n v="4.333333333333333"/>
    <n v="3"/>
    <n v="6"/>
  </r>
  <r>
    <s v="30-520-8656"/>
    <x v="24"/>
    <x v="0"/>
    <x v="0"/>
    <s v="Married"/>
    <s v="Bachelor's"/>
    <s v="Middle"/>
    <x v="89"/>
    <x v="10"/>
    <n v="333.16899999999998"/>
    <n v="9"/>
    <x v="2"/>
    <x v="4"/>
    <n v="4"/>
    <n v="1"/>
    <s v="High"/>
    <s v="Somewhat Sensitive"/>
    <n v="0"/>
    <n v="4"/>
    <s v="None"/>
    <s v="Tablet"/>
    <s v="Other"/>
    <d v="2024-04-01T00:00:00"/>
    <b v="1"/>
    <x v="1"/>
    <s v="Impulsive"/>
    <s v="No Preference"/>
    <n v="5"/>
    <n v="2998.5209999999997"/>
    <n v="37.018777777777778"/>
    <n v="333.16899999999998"/>
    <n v="0"/>
    <n v="3"/>
    <n v="3.3333333333333335"/>
    <n v="4"/>
    <n v="4"/>
  </r>
  <r>
    <s v="36-323-3504"/>
    <x v="3"/>
    <x v="1"/>
    <x v="0"/>
    <s v="Widowed"/>
    <s v="Master's"/>
    <s v="High"/>
    <x v="90"/>
    <x v="1"/>
    <n v="333.17"/>
    <n v="8"/>
    <x v="2"/>
    <x v="0"/>
    <n v="3"/>
    <n v="0"/>
    <s v="None"/>
    <s v="Very Sensitive"/>
    <n v="2"/>
    <n v="1"/>
    <s v="High"/>
    <s v="Desktop"/>
    <s v="PayPal"/>
    <d v="2024-04-02T00:00:00"/>
    <b v="1"/>
    <x v="0"/>
    <s v="Need-based"/>
    <s v="No Preference"/>
    <n v="14"/>
    <n v="2665.36"/>
    <n v="41.646250000000002"/>
    <n v="333.17"/>
    <n v="3"/>
    <n v="0"/>
    <n v="3"/>
    <n v="5"/>
    <n v="-1"/>
  </r>
  <r>
    <s v="93-810-4051"/>
    <x v="29"/>
    <x v="6"/>
    <x v="1"/>
    <s v="Single"/>
    <s v="Master's"/>
    <s v="High"/>
    <x v="91"/>
    <x v="21"/>
    <n v="333.17099999999999"/>
    <n v="10"/>
    <x v="1"/>
    <x v="1"/>
    <n v="2"/>
    <n v="0"/>
    <s v="None"/>
    <s v="Very Sensitive"/>
    <n v="0"/>
    <n v="3"/>
    <s v="Low"/>
    <s v="Smartphone"/>
    <s v="Cash"/>
    <d v="2024-04-03T00:00:00"/>
    <b v="1"/>
    <x v="1"/>
    <s v="Need-based"/>
    <s v="No Preference"/>
    <n v="14"/>
    <n v="3331.71"/>
    <n v="33.317099999999996"/>
    <n v="333.17099999999999"/>
    <n v="1"/>
    <n v="0"/>
    <n v="1"/>
    <n v="3"/>
    <n v="3"/>
  </r>
  <r>
    <s v="66-515-3648"/>
    <x v="28"/>
    <x v="0"/>
    <x v="0"/>
    <s v="Married"/>
    <s v="Bachelor's"/>
    <s v="Middle"/>
    <x v="92"/>
    <x v="10"/>
    <n v="333.17200000000003"/>
    <n v="7"/>
    <x v="0"/>
    <x v="4"/>
    <n v="3"/>
    <n v="2"/>
    <s v="Low"/>
    <s v="Not Sensitive"/>
    <n v="0"/>
    <n v="9"/>
    <s v="None"/>
    <s v="Smartphone"/>
    <s v="Debit Card"/>
    <d v="2024-04-04T00:00:00"/>
    <b v="0"/>
    <x v="0"/>
    <s v="Impulsive"/>
    <s v="Standard"/>
    <n v="1"/>
    <n v="2332.2040000000002"/>
    <n v="47.596000000000004"/>
    <n v="333.17200000000003"/>
    <n v="0"/>
    <n v="1"/>
    <n v="1.6666666666666665"/>
    <n v="4"/>
    <n v="9"/>
  </r>
  <r>
    <s v="09-216-1957"/>
    <x v="16"/>
    <x v="0"/>
    <x v="1"/>
    <s v="Divorced"/>
    <s v="Master's"/>
    <s v="Middle"/>
    <x v="93"/>
    <x v="23"/>
    <n v="333.173"/>
    <n v="5"/>
    <x v="1"/>
    <x v="0"/>
    <n v="1"/>
    <n v="2"/>
    <s v="Medium"/>
    <s v="Somewhat Sensitive"/>
    <n v="0"/>
    <n v="5"/>
    <s v="High"/>
    <s v="Tablet"/>
    <s v="Credit Card"/>
    <d v="2024-04-05T00:00:00"/>
    <b v="0"/>
    <x v="0"/>
    <s v="Need-based"/>
    <s v="No Preference"/>
    <n v="12"/>
    <n v="1665.865"/>
    <n v="66.634600000000006"/>
    <n v="333.173"/>
    <n v="3"/>
    <n v="2"/>
    <n v="5.666666666666667"/>
    <n v="5"/>
    <n v="5"/>
  </r>
  <r>
    <s v="23-253-2565"/>
    <x v="25"/>
    <x v="0"/>
    <x v="1"/>
    <s v="Divorced"/>
    <s v="High School"/>
    <s v="High"/>
    <x v="94"/>
    <x v="16"/>
    <n v="333.17399999999998"/>
    <n v="8"/>
    <x v="2"/>
    <x v="4"/>
    <n v="1"/>
    <n v="0"/>
    <s v="Medium"/>
    <s v="Somewhat Sensitive"/>
    <n v="0"/>
    <n v="4"/>
    <s v="Medium"/>
    <s v="Smartphone"/>
    <s v="Debit Card"/>
    <d v="2024-04-06T00:00:00"/>
    <b v="1"/>
    <x v="0"/>
    <s v="Need-based"/>
    <s v="No Preference"/>
    <n v="8"/>
    <n v="2665.3919999999998"/>
    <n v="41.646749999999997"/>
    <n v="333.17399999999998"/>
    <n v="2"/>
    <n v="2"/>
    <n v="4"/>
    <n v="4"/>
    <n v="4"/>
  </r>
  <r>
    <s v="74-509-4985"/>
    <x v="24"/>
    <x v="0"/>
    <x v="1"/>
    <s v="Single"/>
    <s v="High School"/>
    <s v="Middle"/>
    <x v="95"/>
    <x v="11"/>
    <n v="333.17500000000001"/>
    <n v="5"/>
    <x v="1"/>
    <x v="2"/>
    <n v="3"/>
    <n v="1"/>
    <s v="High"/>
    <s v="Very Sensitive"/>
    <n v="0"/>
    <n v="3"/>
    <s v="None"/>
    <s v="Smartphone"/>
    <s v="PayPal"/>
    <d v="2024-04-07T00:00:00"/>
    <b v="0"/>
    <x v="0"/>
    <s v="Planned"/>
    <s v="Standard"/>
    <n v="2"/>
    <n v="1665.875"/>
    <n v="66.635000000000005"/>
    <n v="333.17500000000001"/>
    <n v="0"/>
    <n v="3"/>
    <n v="3.3333333333333335"/>
    <n v="2"/>
    <n v="3"/>
  </r>
  <r>
    <s v="05-857-1572"/>
    <x v="25"/>
    <x v="0"/>
    <x v="0"/>
    <s v="Widowed"/>
    <s v="Bachelor's"/>
    <s v="High"/>
    <x v="96"/>
    <x v="9"/>
    <n v="333.17599999999999"/>
    <n v="8"/>
    <x v="0"/>
    <x v="1"/>
    <n v="5"/>
    <n v="0"/>
    <s v="Medium"/>
    <s v="Not Sensitive"/>
    <n v="1"/>
    <n v="1"/>
    <s v="None"/>
    <s v="Smartphone"/>
    <s v="Other"/>
    <d v="2024-04-08T00:00:00"/>
    <b v="0"/>
    <x v="1"/>
    <s v="Need-based"/>
    <s v="No Preference"/>
    <n v="7"/>
    <n v="2665.4079999999999"/>
    <n v="41.646999999999998"/>
    <n v="333.17599999999999"/>
    <n v="0"/>
    <n v="2"/>
    <n v="2"/>
    <n v="3"/>
    <n v="0"/>
  </r>
  <r>
    <s v="26-521-8328"/>
    <x v="1"/>
    <x v="0"/>
    <x v="0"/>
    <s v="Divorced"/>
    <s v="Bachelor's"/>
    <s v="High"/>
    <x v="97"/>
    <x v="4"/>
    <n v="333.17700000000002"/>
    <n v="5"/>
    <x v="2"/>
    <x v="2"/>
    <n v="1"/>
    <n v="0"/>
    <s v="None"/>
    <s v="Somewhat Sensitive"/>
    <n v="0"/>
    <n v="4"/>
    <s v="High"/>
    <s v="Desktop"/>
    <s v="Other"/>
    <d v="2024-04-09T00:00:00"/>
    <b v="0"/>
    <x v="0"/>
    <s v="Wants-based"/>
    <s v="No Preference"/>
    <n v="14"/>
    <n v="1665.8850000000002"/>
    <n v="66.635400000000004"/>
    <n v="333.17700000000002"/>
    <n v="3"/>
    <n v="0"/>
    <n v="3"/>
    <n v="2"/>
    <n v="4"/>
  </r>
  <r>
    <s v="31-147-6197"/>
    <x v="25"/>
    <x v="4"/>
    <x v="1"/>
    <s v="Divorced"/>
    <s v="High School"/>
    <s v="High"/>
    <x v="98"/>
    <x v="2"/>
    <n v="333.178"/>
    <n v="2"/>
    <x v="0"/>
    <x v="0"/>
    <n v="5"/>
    <n v="1"/>
    <s v="Medium"/>
    <s v="Very Sensitive"/>
    <n v="1"/>
    <n v="3"/>
    <s v="None"/>
    <s v="Tablet"/>
    <s v="Debit Card"/>
    <d v="2024-04-10T00:00:00"/>
    <b v="0"/>
    <x v="0"/>
    <s v="Impulsive"/>
    <s v="Express"/>
    <n v="8"/>
    <n v="666.35599999999999"/>
    <n v="166.589"/>
    <n v="333.178"/>
    <n v="0"/>
    <n v="2"/>
    <n v="2.3333333333333335"/>
    <n v="5"/>
    <n v="2"/>
  </r>
  <r>
    <s v="90-093-0469"/>
    <x v="21"/>
    <x v="1"/>
    <x v="0"/>
    <s v="Divorced"/>
    <s v="Bachelor's"/>
    <s v="High"/>
    <x v="99"/>
    <x v="10"/>
    <n v="333.17899999999997"/>
    <n v="11"/>
    <x v="2"/>
    <x v="0"/>
    <n v="4"/>
    <n v="0"/>
    <s v="Medium"/>
    <s v="Not Sensitive"/>
    <n v="1"/>
    <n v="8"/>
    <s v="Low"/>
    <s v="Desktop"/>
    <s v="Other"/>
    <d v="2024-04-11T00:00:00"/>
    <b v="0"/>
    <x v="0"/>
    <s v="Wants-based"/>
    <s v="No Preference"/>
    <n v="7"/>
    <n v="3664.9689999999996"/>
    <n v="30.288999999999998"/>
    <n v="333.17899999999997"/>
    <n v="1"/>
    <n v="2"/>
    <n v="3"/>
    <n v="5"/>
    <n v="7"/>
  </r>
  <r>
    <s v="38-935-1865"/>
    <x v="27"/>
    <x v="0"/>
    <x v="1"/>
    <s v="Widowed"/>
    <s v="Bachelor's"/>
    <s v="High"/>
    <x v="100"/>
    <x v="21"/>
    <n v="333.18"/>
    <n v="7"/>
    <x v="1"/>
    <x v="1"/>
    <n v="1"/>
    <n v="1"/>
    <s v="High"/>
    <s v="Somewhat Sensitive"/>
    <n v="0"/>
    <n v="1"/>
    <s v="High"/>
    <s v="Smartphone"/>
    <s v="Cash"/>
    <d v="2024-04-12T00:00:00"/>
    <b v="1"/>
    <x v="1"/>
    <s v="Wants-based"/>
    <s v="No Preference"/>
    <n v="3"/>
    <n v="2332.2600000000002"/>
    <n v="47.597142857142856"/>
    <n v="333.18"/>
    <n v="3"/>
    <n v="3"/>
    <n v="6.333333333333333"/>
    <n v="3"/>
    <n v="1"/>
  </r>
  <r>
    <s v="75-953-8663"/>
    <x v="22"/>
    <x v="1"/>
    <x v="1"/>
    <s v="Single"/>
    <s v="Master's"/>
    <s v="Middle"/>
    <x v="101"/>
    <x v="11"/>
    <n v="333.18099999999998"/>
    <n v="6"/>
    <x v="0"/>
    <x v="4"/>
    <n v="5"/>
    <n v="1"/>
    <s v="Medium"/>
    <s v="Not Sensitive"/>
    <n v="1"/>
    <n v="2"/>
    <s v="None"/>
    <s v="Desktop"/>
    <s v="Cash"/>
    <d v="2024-04-13T00:00:00"/>
    <b v="0"/>
    <x v="0"/>
    <s v="Need-based"/>
    <s v="Standard"/>
    <n v="14"/>
    <n v="1999.0859999999998"/>
    <n v="55.530166666666666"/>
    <n v="333.18099999999998"/>
    <n v="0"/>
    <n v="2"/>
    <n v="2.3333333333333335"/>
    <n v="4"/>
    <n v="1"/>
  </r>
  <r>
    <s v="38-478-2681"/>
    <x v="0"/>
    <x v="1"/>
    <x v="0"/>
    <s v="Single"/>
    <s v="Bachelor's"/>
    <s v="Middle"/>
    <x v="102"/>
    <x v="3"/>
    <n v="333.18200000000002"/>
    <n v="5"/>
    <x v="2"/>
    <x v="1"/>
    <n v="1"/>
    <n v="1"/>
    <s v="None"/>
    <s v="Somewhat Sensitive"/>
    <n v="2"/>
    <n v="1"/>
    <s v="Low"/>
    <s v="Tablet"/>
    <s v="Cash"/>
    <d v="2024-04-14T00:00:00"/>
    <b v="1"/>
    <x v="1"/>
    <s v="Impulsive"/>
    <s v="Standard"/>
    <n v="1"/>
    <n v="1665.91"/>
    <n v="66.636400000000009"/>
    <n v="333.18200000000002"/>
    <n v="1"/>
    <n v="0"/>
    <n v="1.3333333333333333"/>
    <n v="3"/>
    <n v="-1"/>
  </r>
  <r>
    <s v="70-895-5298"/>
    <x v="31"/>
    <x v="0"/>
    <x v="0"/>
    <s v="Married"/>
    <s v="Master's"/>
    <s v="High"/>
    <x v="103"/>
    <x v="1"/>
    <n v="333.18299999999999"/>
    <n v="7"/>
    <x v="1"/>
    <x v="2"/>
    <n v="5"/>
    <n v="0"/>
    <s v="High"/>
    <s v="Somewhat Sensitive"/>
    <n v="2"/>
    <n v="4"/>
    <s v="Medium"/>
    <s v="Tablet"/>
    <s v="Credit Card"/>
    <d v="2024-04-15T00:00:00"/>
    <b v="0"/>
    <x v="1"/>
    <s v="Need-based"/>
    <s v="No Preference"/>
    <n v="9"/>
    <n v="2332.2809999999999"/>
    <n v="47.597571428571428"/>
    <n v="333.18299999999999"/>
    <n v="2"/>
    <n v="3"/>
    <n v="5"/>
    <n v="2"/>
    <n v="2"/>
  </r>
  <r>
    <s v="02-653-5884"/>
    <x v="21"/>
    <x v="0"/>
    <x v="1"/>
    <s v="Married"/>
    <s v="Bachelor's"/>
    <s v="Middle"/>
    <x v="104"/>
    <x v="17"/>
    <n v="333.18400000000003"/>
    <n v="6"/>
    <x v="2"/>
    <x v="0"/>
    <n v="3"/>
    <n v="2"/>
    <s v="High"/>
    <s v="Not Sensitive"/>
    <n v="2"/>
    <n v="7"/>
    <s v="Low"/>
    <s v="Desktop"/>
    <s v="PayPal"/>
    <d v="2024-04-16T00:00:00"/>
    <b v="1"/>
    <x v="0"/>
    <s v="Wants-based"/>
    <s v="No Preference"/>
    <n v="14"/>
    <n v="1999.1040000000003"/>
    <n v="55.530666666666669"/>
    <n v="333.18400000000003"/>
    <n v="1"/>
    <n v="3"/>
    <n v="4.666666666666667"/>
    <n v="5"/>
    <n v="5"/>
  </r>
  <r>
    <s v="11-719-8800"/>
    <x v="14"/>
    <x v="0"/>
    <x v="0"/>
    <s v="Widowed"/>
    <s v="Master's"/>
    <s v="High"/>
    <x v="105"/>
    <x v="1"/>
    <n v="333.185"/>
    <n v="12"/>
    <x v="0"/>
    <x v="4"/>
    <n v="5"/>
    <n v="0"/>
    <s v="Medium"/>
    <s v="Somewhat Sensitive"/>
    <n v="0"/>
    <n v="7"/>
    <s v="Medium"/>
    <s v="Smartphone"/>
    <s v="Credit Card"/>
    <d v="2024-04-17T00:00:00"/>
    <b v="0"/>
    <x v="0"/>
    <s v="Need-based"/>
    <s v="Standard"/>
    <n v="14"/>
    <n v="3998.2200000000003"/>
    <n v="27.765416666666667"/>
    <n v="333.185"/>
    <n v="2"/>
    <n v="2"/>
    <n v="4"/>
    <n v="4"/>
    <n v="7"/>
  </r>
  <r>
    <s v="59-355-5251"/>
    <x v="4"/>
    <x v="0"/>
    <x v="0"/>
    <s v="Widowed"/>
    <s v="High School"/>
    <s v="High"/>
    <x v="106"/>
    <x v="9"/>
    <n v="333.18599999999998"/>
    <n v="9"/>
    <x v="0"/>
    <x v="4"/>
    <n v="2"/>
    <n v="1"/>
    <s v="Medium"/>
    <s v="Not Sensitive"/>
    <n v="1"/>
    <n v="5"/>
    <s v="Medium"/>
    <s v="Tablet"/>
    <s v="Credit Card"/>
    <d v="2024-04-18T00:00:00"/>
    <b v="1"/>
    <x v="1"/>
    <s v="Impulsive"/>
    <s v="Standard"/>
    <n v="3"/>
    <n v="2998.674"/>
    <n v="37.020666666666664"/>
    <n v="333.18599999999998"/>
    <n v="2"/>
    <n v="2"/>
    <n v="4.333333333333333"/>
    <n v="4"/>
    <n v="4"/>
  </r>
  <r>
    <s v="82-572-9091"/>
    <x v="19"/>
    <x v="0"/>
    <x v="0"/>
    <s v="Widowed"/>
    <s v="High School"/>
    <s v="Middle"/>
    <x v="107"/>
    <x v="22"/>
    <n v="333.18700000000001"/>
    <n v="2"/>
    <x v="1"/>
    <x v="0"/>
    <n v="5"/>
    <n v="2"/>
    <s v="Low"/>
    <s v="Not Sensitive"/>
    <n v="1"/>
    <n v="8"/>
    <s v="High"/>
    <s v="Desktop"/>
    <s v="Other"/>
    <d v="2024-04-19T00:00:00"/>
    <b v="1"/>
    <x v="1"/>
    <s v="Need-based"/>
    <s v="Express"/>
    <n v="4"/>
    <n v="666.37400000000002"/>
    <n v="166.59350000000001"/>
    <n v="333.18700000000001"/>
    <n v="3"/>
    <n v="1"/>
    <n v="4.666666666666667"/>
    <n v="5"/>
    <n v="7"/>
  </r>
  <r>
    <s v="86-044-1071"/>
    <x v="12"/>
    <x v="0"/>
    <x v="0"/>
    <s v="Divorced"/>
    <s v="Master's"/>
    <s v="Middle"/>
    <x v="108"/>
    <x v="11"/>
    <n v="333.18799999999999"/>
    <n v="10"/>
    <x v="0"/>
    <x v="3"/>
    <n v="2"/>
    <n v="0"/>
    <s v="None"/>
    <s v="Somewhat Sensitive"/>
    <n v="1"/>
    <n v="6"/>
    <s v="Low"/>
    <s v="Desktop"/>
    <s v="PayPal"/>
    <d v="2024-04-20T00:00:00"/>
    <b v="1"/>
    <x v="1"/>
    <s v="Wants-based"/>
    <s v="Standard"/>
    <n v="7"/>
    <n v="3331.88"/>
    <n v="33.318799999999996"/>
    <n v="333.18799999999999"/>
    <n v="1"/>
    <n v="0"/>
    <n v="1"/>
    <n v="1"/>
    <n v="5"/>
  </r>
  <r>
    <s v="08-733-0300"/>
    <x v="7"/>
    <x v="0"/>
    <x v="0"/>
    <s v="Widowed"/>
    <s v="Bachelor's"/>
    <s v="High"/>
    <x v="109"/>
    <x v="5"/>
    <n v="333.18900000000002"/>
    <n v="10"/>
    <x v="0"/>
    <x v="2"/>
    <n v="1"/>
    <n v="2"/>
    <s v="Low"/>
    <s v="Somewhat Sensitive"/>
    <n v="1"/>
    <n v="8"/>
    <s v="Low"/>
    <s v="Tablet"/>
    <s v="Credit Card"/>
    <d v="2024-04-21T00:00:00"/>
    <b v="1"/>
    <x v="0"/>
    <s v="Impulsive"/>
    <s v="Standard"/>
    <n v="2"/>
    <n v="3331.8900000000003"/>
    <n v="33.318899999999999"/>
    <n v="333.18900000000002"/>
    <n v="1"/>
    <n v="1"/>
    <n v="2.6666666666666665"/>
    <n v="2"/>
    <n v="7"/>
  </r>
  <r>
    <s v="70-108-1493"/>
    <x v="8"/>
    <x v="0"/>
    <x v="0"/>
    <s v="Single"/>
    <s v="High School"/>
    <s v="High"/>
    <x v="110"/>
    <x v="2"/>
    <n v="333.19"/>
    <n v="3"/>
    <x v="1"/>
    <x v="2"/>
    <n v="3"/>
    <n v="0"/>
    <s v="None"/>
    <s v="Not Sensitive"/>
    <n v="1"/>
    <n v="3"/>
    <s v="High"/>
    <s v="Desktop"/>
    <s v="Debit Card"/>
    <d v="2024-04-22T00:00:00"/>
    <b v="0"/>
    <x v="1"/>
    <s v="Wants-based"/>
    <s v="No Preference"/>
    <n v="1"/>
    <n v="999.56999999999994"/>
    <n v="111.06333333333333"/>
    <n v="333.19"/>
    <n v="3"/>
    <n v="0"/>
    <n v="3"/>
    <n v="2"/>
    <n v="2"/>
  </r>
  <r>
    <s v="46-230-8307"/>
    <x v="9"/>
    <x v="0"/>
    <x v="1"/>
    <s v="Single"/>
    <s v="Master's"/>
    <s v="Middle"/>
    <x v="111"/>
    <x v="10"/>
    <n v="333.19099999999997"/>
    <n v="5"/>
    <x v="2"/>
    <x v="3"/>
    <n v="2"/>
    <n v="2"/>
    <s v="High"/>
    <s v="Somewhat Sensitive"/>
    <n v="1"/>
    <n v="6"/>
    <s v="High"/>
    <s v="Desktop"/>
    <s v="Other"/>
    <d v="2024-04-23T00:00:00"/>
    <b v="1"/>
    <x v="0"/>
    <s v="Wants-based"/>
    <s v="No Preference"/>
    <n v="4"/>
    <n v="1665.9549999999999"/>
    <n v="66.638199999999998"/>
    <n v="333.19099999999997"/>
    <n v="3"/>
    <n v="3"/>
    <n v="6.666666666666667"/>
    <n v="1"/>
    <n v="5"/>
  </r>
  <r>
    <s v="74-431-0242"/>
    <x v="30"/>
    <x v="0"/>
    <x v="0"/>
    <s v="Widowed"/>
    <s v="Bachelor's"/>
    <s v="High"/>
    <x v="112"/>
    <x v="10"/>
    <n v="333.19200000000001"/>
    <n v="4"/>
    <x v="1"/>
    <x v="1"/>
    <n v="3"/>
    <n v="1"/>
    <s v="High"/>
    <s v="Not Sensitive"/>
    <n v="2"/>
    <n v="10"/>
    <s v="None"/>
    <s v="Desktop"/>
    <s v="Credit Card"/>
    <d v="2024-04-24T00:00:00"/>
    <b v="0"/>
    <x v="0"/>
    <s v="Wants-based"/>
    <s v="No Preference"/>
    <n v="3"/>
    <n v="1332.768"/>
    <n v="83.298000000000002"/>
    <n v="333.19200000000001"/>
    <n v="0"/>
    <n v="3"/>
    <n v="3.3333333333333335"/>
    <n v="3"/>
    <n v="8"/>
  </r>
  <r>
    <s v="78-272-6417"/>
    <x v="1"/>
    <x v="0"/>
    <x v="0"/>
    <s v="Divorced"/>
    <s v="High School"/>
    <s v="High"/>
    <x v="30"/>
    <x v="23"/>
    <n v="333.19299999999998"/>
    <n v="5"/>
    <x v="0"/>
    <x v="0"/>
    <n v="4"/>
    <n v="0"/>
    <s v="Low"/>
    <s v="Somewhat Sensitive"/>
    <n v="1"/>
    <n v="2"/>
    <s v="None"/>
    <s v="Desktop"/>
    <s v="Debit Card"/>
    <d v="2024-04-25T00:00:00"/>
    <b v="1"/>
    <x v="1"/>
    <s v="Planned"/>
    <s v="No Preference"/>
    <n v="1"/>
    <n v="1665.9649999999999"/>
    <n v="66.638599999999997"/>
    <n v="333.19299999999998"/>
    <n v="0"/>
    <n v="1"/>
    <n v="1"/>
    <n v="5"/>
    <n v="1"/>
  </r>
  <r>
    <s v="13-792-4356"/>
    <x v="6"/>
    <x v="1"/>
    <x v="1"/>
    <s v="Divorced"/>
    <s v="Bachelor's"/>
    <s v="Middle"/>
    <x v="113"/>
    <x v="0"/>
    <n v="333.19400000000002"/>
    <n v="8"/>
    <x v="1"/>
    <x v="0"/>
    <n v="1"/>
    <n v="1"/>
    <s v="High"/>
    <s v="Very Sensitive"/>
    <n v="1"/>
    <n v="2"/>
    <s v="Medium"/>
    <s v="Tablet"/>
    <s v="Credit Card"/>
    <d v="2024-04-26T00:00:00"/>
    <b v="0"/>
    <x v="0"/>
    <s v="Need-based"/>
    <s v="No Preference"/>
    <n v="11"/>
    <n v="2665.5520000000001"/>
    <n v="41.649250000000002"/>
    <n v="333.19400000000002"/>
    <n v="2"/>
    <n v="3"/>
    <n v="5.333333333333333"/>
    <n v="5"/>
    <n v="1"/>
  </r>
  <r>
    <s v="04-563-9091"/>
    <x v="14"/>
    <x v="1"/>
    <x v="0"/>
    <s v="Widowed"/>
    <s v="Master's"/>
    <s v="High"/>
    <x v="114"/>
    <x v="2"/>
    <n v="333.19499999999999"/>
    <n v="7"/>
    <x v="0"/>
    <x v="0"/>
    <n v="5"/>
    <n v="2"/>
    <s v="Low"/>
    <s v="Not Sensitive"/>
    <n v="2"/>
    <n v="2"/>
    <s v="Low"/>
    <s v="Smartphone"/>
    <s v="Credit Card"/>
    <d v="2024-04-27T00:00:00"/>
    <b v="0"/>
    <x v="0"/>
    <s v="Need-based"/>
    <s v="No Preference"/>
    <n v="12"/>
    <n v="2332.3649999999998"/>
    <n v="47.599285714285713"/>
    <n v="333.19499999999999"/>
    <n v="1"/>
    <n v="1"/>
    <n v="2.6666666666666665"/>
    <n v="5"/>
    <n v="0"/>
  </r>
  <r>
    <s v="79-592-5396"/>
    <x v="12"/>
    <x v="0"/>
    <x v="1"/>
    <s v="Married"/>
    <s v="Master's"/>
    <s v="High"/>
    <x v="115"/>
    <x v="6"/>
    <n v="333.19600000000003"/>
    <n v="4"/>
    <x v="2"/>
    <x v="1"/>
    <n v="3"/>
    <n v="1"/>
    <s v="High"/>
    <s v="Very Sensitive"/>
    <n v="1"/>
    <n v="1"/>
    <s v="Medium"/>
    <s v="Desktop"/>
    <s v="Debit Card"/>
    <d v="2024-04-28T00:00:00"/>
    <b v="1"/>
    <x v="1"/>
    <s v="Need-based"/>
    <s v="Standard"/>
    <n v="3"/>
    <n v="1332.7840000000001"/>
    <n v="83.299000000000007"/>
    <n v="333.19600000000003"/>
    <n v="2"/>
    <n v="3"/>
    <n v="5.333333333333333"/>
    <n v="3"/>
    <n v="0"/>
  </r>
  <r>
    <s v="39-952-4459"/>
    <x v="27"/>
    <x v="0"/>
    <x v="1"/>
    <s v="Divorced"/>
    <s v="High School"/>
    <s v="High"/>
    <x v="116"/>
    <x v="13"/>
    <n v="333.197"/>
    <n v="7"/>
    <x v="2"/>
    <x v="1"/>
    <n v="3"/>
    <n v="0"/>
    <s v="Medium"/>
    <s v="Very Sensitive"/>
    <n v="2"/>
    <n v="5"/>
    <s v="Medium"/>
    <s v="Smartphone"/>
    <s v="PayPal"/>
    <d v="2024-04-29T00:00:00"/>
    <b v="1"/>
    <x v="0"/>
    <s v="Wants-based"/>
    <s v="Express"/>
    <n v="13"/>
    <n v="2332.3789999999999"/>
    <n v="47.59957142857143"/>
    <n v="333.197"/>
    <n v="2"/>
    <n v="2"/>
    <n v="4"/>
    <n v="3"/>
    <n v="3"/>
  </r>
  <r>
    <s v="67-935-7964"/>
    <x v="30"/>
    <x v="0"/>
    <x v="0"/>
    <s v="Single"/>
    <s v="High School"/>
    <s v="High"/>
    <x v="117"/>
    <x v="2"/>
    <n v="333.19799999999998"/>
    <n v="4"/>
    <x v="1"/>
    <x v="0"/>
    <n v="3"/>
    <n v="2"/>
    <s v="Low"/>
    <s v="Somewhat Sensitive"/>
    <n v="2"/>
    <n v="2"/>
    <s v="High"/>
    <s v="Tablet"/>
    <s v="Cash"/>
    <d v="2024-04-30T00:00:00"/>
    <b v="1"/>
    <x v="0"/>
    <s v="Need-based"/>
    <s v="Express"/>
    <n v="11"/>
    <n v="1332.7919999999999"/>
    <n v="83.299499999999995"/>
    <n v="333.19799999999998"/>
    <n v="3"/>
    <n v="1"/>
    <n v="4.666666666666667"/>
    <n v="5"/>
    <n v="0"/>
  </r>
  <r>
    <s v="26-828-2720"/>
    <x v="13"/>
    <x v="1"/>
    <x v="1"/>
    <s v="Divorced"/>
    <s v="Master's"/>
    <s v="High"/>
    <x v="118"/>
    <x v="7"/>
    <n v="333.19900000000001"/>
    <n v="7"/>
    <x v="1"/>
    <x v="2"/>
    <n v="5"/>
    <n v="0"/>
    <s v="Low"/>
    <s v="Not Sensitive"/>
    <n v="0"/>
    <n v="5"/>
    <s v="Low"/>
    <s v="Tablet"/>
    <s v="Other"/>
    <d v="2024-05-01T00:00:00"/>
    <b v="1"/>
    <x v="1"/>
    <s v="Need-based"/>
    <s v="Standard"/>
    <n v="14"/>
    <n v="2332.393"/>
    <n v="47.599857142857147"/>
    <n v="333.19900000000001"/>
    <n v="1"/>
    <n v="1"/>
    <n v="2"/>
    <n v="2"/>
    <n v="5"/>
  </r>
  <r>
    <s v="57-410-7415"/>
    <x v="4"/>
    <x v="0"/>
    <x v="1"/>
    <s v="Divorced"/>
    <s v="Bachelor's"/>
    <s v="High"/>
    <x v="119"/>
    <x v="1"/>
    <n v="333.2"/>
    <n v="6"/>
    <x v="2"/>
    <x v="4"/>
    <n v="3"/>
    <n v="0"/>
    <s v="Medium"/>
    <s v="Very Sensitive"/>
    <n v="0"/>
    <n v="3"/>
    <s v="Low"/>
    <s v="Smartphone"/>
    <s v="Other"/>
    <d v="2024-05-02T00:00:00"/>
    <b v="1"/>
    <x v="1"/>
    <s v="Impulsive"/>
    <s v="Express"/>
    <n v="3"/>
    <n v="1999.1999999999998"/>
    <n v="55.533333333333331"/>
    <n v="333.2"/>
    <n v="1"/>
    <n v="2"/>
    <n v="3"/>
    <n v="4"/>
    <n v="3"/>
  </r>
  <r>
    <s v="62-989-8214"/>
    <x v="12"/>
    <x v="0"/>
    <x v="0"/>
    <s v="Divorced"/>
    <s v="Bachelor's"/>
    <s v="High"/>
    <x v="120"/>
    <x v="20"/>
    <n v="333.20100000000002"/>
    <n v="12"/>
    <x v="2"/>
    <x v="1"/>
    <n v="3"/>
    <n v="1"/>
    <s v="Medium"/>
    <s v="Not Sensitive"/>
    <n v="2"/>
    <n v="7"/>
    <s v="Medium"/>
    <s v="Smartphone"/>
    <s v="PayPal"/>
    <d v="2024-05-03T00:00:00"/>
    <b v="0"/>
    <x v="1"/>
    <s v="Impulsive"/>
    <s v="No Preference"/>
    <n v="11"/>
    <n v="3998.4120000000003"/>
    <n v="27.766750000000002"/>
    <n v="333.20100000000002"/>
    <n v="2"/>
    <n v="2"/>
    <n v="4.333333333333333"/>
    <n v="3"/>
    <n v="5"/>
  </r>
  <r>
    <s v="73-827-2774"/>
    <x v="4"/>
    <x v="0"/>
    <x v="1"/>
    <s v="Married"/>
    <s v="Bachelor's"/>
    <s v="High"/>
    <x v="121"/>
    <x v="13"/>
    <n v="333.202"/>
    <n v="3"/>
    <x v="2"/>
    <x v="2"/>
    <n v="3"/>
    <n v="1"/>
    <s v="Medium"/>
    <s v="Very Sensitive"/>
    <n v="1"/>
    <n v="8"/>
    <s v="Medium"/>
    <s v="Desktop"/>
    <s v="Debit Card"/>
    <d v="2024-05-04T00:00:00"/>
    <b v="1"/>
    <x v="1"/>
    <s v="Impulsive"/>
    <s v="Standard"/>
    <n v="10"/>
    <n v="999.60599999999999"/>
    <n v="111.06733333333334"/>
    <n v="333.202"/>
    <n v="2"/>
    <n v="2"/>
    <n v="4.333333333333333"/>
    <n v="2"/>
    <n v="7"/>
  </r>
  <r>
    <s v="19-643-1879"/>
    <x v="5"/>
    <x v="1"/>
    <x v="0"/>
    <s v="Divorced"/>
    <s v="High School"/>
    <s v="High"/>
    <x v="122"/>
    <x v="1"/>
    <n v="333.20299999999997"/>
    <n v="6"/>
    <x v="2"/>
    <x v="2"/>
    <n v="2"/>
    <n v="0"/>
    <s v="None"/>
    <s v="Somewhat Sensitive"/>
    <n v="0"/>
    <n v="4"/>
    <s v="High"/>
    <s v="Tablet"/>
    <s v="PayPal"/>
    <d v="2024-05-05T00:00:00"/>
    <b v="1"/>
    <x v="1"/>
    <s v="Need-based"/>
    <s v="Express"/>
    <n v="1"/>
    <n v="1999.2179999999998"/>
    <n v="55.533833333333327"/>
    <n v="333.20299999999997"/>
    <n v="3"/>
    <n v="0"/>
    <n v="3"/>
    <n v="2"/>
    <n v="4"/>
  </r>
  <r>
    <s v="57-345-3921"/>
    <x v="21"/>
    <x v="0"/>
    <x v="1"/>
    <s v="Single"/>
    <s v="High School"/>
    <s v="Middle"/>
    <x v="123"/>
    <x v="23"/>
    <n v="333.20400000000001"/>
    <n v="12"/>
    <x v="1"/>
    <x v="1"/>
    <n v="1"/>
    <n v="0"/>
    <s v="Low"/>
    <s v="Somewhat Sensitive"/>
    <n v="2"/>
    <n v="10"/>
    <s v="Medium"/>
    <s v="Desktop"/>
    <s v="Credit Card"/>
    <d v="2024-05-06T00:00:00"/>
    <b v="0"/>
    <x v="0"/>
    <s v="Need-based"/>
    <s v="Express"/>
    <n v="12"/>
    <n v="3998.4480000000003"/>
    <n v="27.766999999999999"/>
    <n v="333.20400000000001"/>
    <n v="2"/>
    <n v="1"/>
    <n v="3"/>
    <n v="3"/>
    <n v="8"/>
  </r>
  <r>
    <s v="98-817-6731"/>
    <x v="12"/>
    <x v="1"/>
    <x v="1"/>
    <s v="Married"/>
    <s v="Bachelor's"/>
    <s v="Middle"/>
    <x v="124"/>
    <x v="18"/>
    <n v="333.20499999999998"/>
    <n v="6"/>
    <x v="2"/>
    <x v="2"/>
    <n v="2"/>
    <n v="0"/>
    <s v="Medium"/>
    <s v="Very Sensitive"/>
    <n v="0"/>
    <n v="8"/>
    <s v="High"/>
    <s v="Tablet"/>
    <s v="Other"/>
    <d v="2024-05-07T00:00:00"/>
    <b v="1"/>
    <x v="1"/>
    <s v="Planned"/>
    <s v="Express"/>
    <n v="7"/>
    <n v="1999.23"/>
    <n v="55.534166666666664"/>
    <n v="333.20499999999998"/>
    <n v="3"/>
    <n v="2"/>
    <n v="5"/>
    <n v="2"/>
    <n v="8"/>
  </r>
  <r>
    <s v="31-788-0864"/>
    <x v="21"/>
    <x v="1"/>
    <x v="0"/>
    <s v="Single"/>
    <s v="High School"/>
    <s v="Middle"/>
    <x v="125"/>
    <x v="21"/>
    <n v="333.20600000000002"/>
    <n v="11"/>
    <x v="1"/>
    <x v="0"/>
    <n v="3"/>
    <n v="2"/>
    <s v="None"/>
    <s v="Not Sensitive"/>
    <n v="2"/>
    <n v="7"/>
    <s v="High"/>
    <s v="Tablet"/>
    <s v="Debit Card"/>
    <d v="2024-05-08T00:00:00"/>
    <b v="1"/>
    <x v="0"/>
    <s v="Need-based"/>
    <s v="Express"/>
    <n v="11"/>
    <n v="3665.2660000000001"/>
    <n v="30.291454545454545"/>
    <n v="333.20600000000002"/>
    <n v="3"/>
    <n v="0"/>
    <n v="3.6666666666666665"/>
    <n v="5"/>
    <n v="5"/>
  </r>
  <r>
    <s v="27-806-4972"/>
    <x v="29"/>
    <x v="0"/>
    <x v="1"/>
    <s v="Single"/>
    <s v="Master's"/>
    <s v="Middle"/>
    <x v="126"/>
    <x v="10"/>
    <n v="333.20699999999999"/>
    <n v="6"/>
    <x v="1"/>
    <x v="3"/>
    <n v="1"/>
    <n v="1"/>
    <s v="High"/>
    <s v="Not Sensitive"/>
    <n v="0"/>
    <n v="1"/>
    <s v="Low"/>
    <s v="Tablet"/>
    <s v="Credit Card"/>
    <d v="2024-05-09T00:00:00"/>
    <b v="0"/>
    <x v="0"/>
    <s v="Wants-based"/>
    <s v="No Preference"/>
    <n v="7"/>
    <n v="1999.242"/>
    <n v="55.534500000000001"/>
    <n v="333.20699999999999"/>
    <n v="1"/>
    <n v="3"/>
    <n v="4.333333333333333"/>
    <n v="1"/>
    <n v="1"/>
  </r>
  <r>
    <s v="48-343-1220"/>
    <x v="21"/>
    <x v="0"/>
    <x v="1"/>
    <s v="Divorced"/>
    <s v="High School"/>
    <s v="High"/>
    <x v="127"/>
    <x v="23"/>
    <n v="333.20800000000003"/>
    <n v="6"/>
    <x v="0"/>
    <x v="1"/>
    <n v="3"/>
    <n v="1"/>
    <s v="None"/>
    <s v="Not Sensitive"/>
    <n v="0"/>
    <n v="1"/>
    <s v="Low"/>
    <s v="Desktop"/>
    <s v="Other"/>
    <d v="2024-05-10T00:00:00"/>
    <b v="1"/>
    <x v="0"/>
    <s v="Planned"/>
    <s v="No Preference"/>
    <n v="10"/>
    <n v="1999.248"/>
    <n v="55.534666666666674"/>
    <n v="333.20800000000003"/>
    <n v="1"/>
    <n v="0"/>
    <n v="1.3333333333333333"/>
    <n v="3"/>
    <n v="1"/>
  </r>
  <r>
    <s v="15-640-6493"/>
    <x v="16"/>
    <x v="1"/>
    <x v="1"/>
    <s v="Divorced"/>
    <s v="High School"/>
    <s v="Middle"/>
    <x v="128"/>
    <x v="9"/>
    <n v="333.209"/>
    <n v="5"/>
    <x v="1"/>
    <x v="4"/>
    <n v="4"/>
    <n v="0"/>
    <s v="Medium"/>
    <s v="Very Sensitive"/>
    <n v="1"/>
    <n v="5"/>
    <s v="High"/>
    <s v="Tablet"/>
    <s v="Debit Card"/>
    <d v="2024-05-11T00:00:00"/>
    <b v="0"/>
    <x v="1"/>
    <s v="Impulsive"/>
    <s v="No Preference"/>
    <n v="10"/>
    <n v="1666.0450000000001"/>
    <n v="66.641800000000003"/>
    <n v="333.209"/>
    <n v="3"/>
    <n v="2"/>
    <n v="5"/>
    <n v="4"/>
    <n v="4"/>
  </r>
  <r>
    <s v="64-846-7450"/>
    <x v="14"/>
    <x v="7"/>
    <x v="1"/>
    <s v="Divorced"/>
    <s v="Bachelor's"/>
    <s v="Middle"/>
    <x v="129"/>
    <x v="22"/>
    <n v="333.21"/>
    <n v="5"/>
    <x v="1"/>
    <x v="4"/>
    <n v="3"/>
    <n v="1"/>
    <s v="None"/>
    <s v="Very Sensitive"/>
    <n v="2"/>
    <n v="10"/>
    <s v="High"/>
    <s v="Smartphone"/>
    <s v="PayPal"/>
    <d v="2024-05-12T00:00:00"/>
    <b v="0"/>
    <x v="0"/>
    <s v="Impulsive"/>
    <s v="Express"/>
    <n v="12"/>
    <n v="1666.05"/>
    <n v="66.641999999999996"/>
    <n v="333.21"/>
    <n v="3"/>
    <n v="0"/>
    <n v="3.3333333333333335"/>
    <n v="4"/>
    <n v="8"/>
  </r>
  <r>
    <s v="58-788-8938"/>
    <x v="1"/>
    <x v="1"/>
    <x v="1"/>
    <s v="Married"/>
    <s v="High School"/>
    <s v="Middle"/>
    <x v="130"/>
    <x v="18"/>
    <n v="333.21100000000001"/>
    <n v="8"/>
    <x v="0"/>
    <x v="3"/>
    <n v="2"/>
    <n v="1"/>
    <s v="High"/>
    <s v="Somewhat Sensitive"/>
    <n v="0"/>
    <n v="2"/>
    <s v="Medium"/>
    <s v="Desktop"/>
    <s v="PayPal"/>
    <d v="2024-05-13T00:00:00"/>
    <b v="0"/>
    <x v="1"/>
    <s v="Planned"/>
    <s v="No Preference"/>
    <n v="5"/>
    <n v="2665.6880000000001"/>
    <n v="41.651375000000002"/>
    <n v="333.21100000000001"/>
    <n v="2"/>
    <n v="3"/>
    <n v="5.333333333333333"/>
    <n v="1"/>
    <n v="2"/>
  </r>
  <r>
    <s v="52-240-3825"/>
    <x v="10"/>
    <x v="1"/>
    <x v="1"/>
    <s v="Widowed"/>
    <s v="High School"/>
    <s v="High"/>
    <x v="131"/>
    <x v="3"/>
    <n v="333.21199999999999"/>
    <n v="4"/>
    <x v="0"/>
    <x v="1"/>
    <n v="2"/>
    <n v="1"/>
    <s v="High"/>
    <s v="Somewhat Sensitive"/>
    <n v="2"/>
    <n v="5"/>
    <s v="Medium"/>
    <s v="Tablet"/>
    <s v="Credit Card"/>
    <d v="2024-05-14T00:00:00"/>
    <b v="1"/>
    <x v="0"/>
    <s v="Planned"/>
    <s v="Standard"/>
    <n v="4"/>
    <n v="1332.848"/>
    <n v="83.302999999999997"/>
    <n v="333.21199999999999"/>
    <n v="2"/>
    <n v="3"/>
    <n v="5.333333333333333"/>
    <n v="3"/>
    <n v="3"/>
  </r>
  <r>
    <s v="60-618-2561"/>
    <x v="30"/>
    <x v="1"/>
    <x v="1"/>
    <s v="Widowed"/>
    <s v="High School"/>
    <s v="Middle"/>
    <x v="132"/>
    <x v="11"/>
    <n v="333.21300000000002"/>
    <n v="12"/>
    <x v="1"/>
    <x v="2"/>
    <n v="5"/>
    <n v="2"/>
    <s v="None"/>
    <s v="Very Sensitive"/>
    <n v="1"/>
    <n v="7"/>
    <s v="High"/>
    <s v="Tablet"/>
    <s v="Other"/>
    <d v="2024-05-15T00:00:00"/>
    <b v="1"/>
    <x v="1"/>
    <s v="Impulsive"/>
    <s v="No Preference"/>
    <n v="11"/>
    <n v="3998.5560000000005"/>
    <n v="27.767750000000003"/>
    <n v="333.21300000000002"/>
    <n v="3"/>
    <n v="0"/>
    <n v="3.6666666666666665"/>
    <n v="2"/>
    <n v="6"/>
  </r>
  <r>
    <s v="94-969-6819"/>
    <x v="4"/>
    <x v="1"/>
    <x v="1"/>
    <s v="Single"/>
    <s v="High School"/>
    <s v="High"/>
    <x v="133"/>
    <x v="10"/>
    <n v="333.214"/>
    <n v="6"/>
    <x v="2"/>
    <x v="3"/>
    <n v="4"/>
    <n v="1"/>
    <s v="Medium"/>
    <s v="Somewhat Sensitive"/>
    <n v="2"/>
    <n v="3"/>
    <s v="None"/>
    <s v="Tablet"/>
    <s v="Cash"/>
    <d v="2024-05-16T00:00:00"/>
    <b v="1"/>
    <x v="1"/>
    <s v="Planned"/>
    <s v="No Preference"/>
    <n v="1"/>
    <n v="1999.2840000000001"/>
    <n v="55.535666666666664"/>
    <n v="333.214"/>
    <n v="0"/>
    <n v="2"/>
    <n v="2.3333333333333335"/>
    <n v="1"/>
    <n v="1"/>
  </r>
  <r>
    <s v="76-982-8107"/>
    <x v="26"/>
    <x v="0"/>
    <x v="0"/>
    <s v="Widowed"/>
    <s v="Master's"/>
    <s v="High"/>
    <x v="134"/>
    <x v="13"/>
    <n v="333.21499999999997"/>
    <n v="2"/>
    <x v="2"/>
    <x v="4"/>
    <n v="2"/>
    <n v="1"/>
    <s v="High"/>
    <s v="Not Sensitive"/>
    <n v="1"/>
    <n v="3"/>
    <s v="Low"/>
    <s v="Desktop"/>
    <s v="Other"/>
    <d v="2024-05-17T00:00:00"/>
    <b v="1"/>
    <x v="1"/>
    <s v="Need-based"/>
    <s v="Standard"/>
    <n v="5"/>
    <n v="666.43"/>
    <n v="166.60749999999999"/>
    <n v="333.21499999999997"/>
    <n v="1"/>
    <n v="3"/>
    <n v="4.333333333333333"/>
    <n v="4"/>
    <n v="2"/>
  </r>
  <r>
    <s v="52-779-8972"/>
    <x v="26"/>
    <x v="1"/>
    <x v="1"/>
    <s v="Widowed"/>
    <s v="High School"/>
    <s v="High"/>
    <x v="135"/>
    <x v="1"/>
    <n v="333.21600000000001"/>
    <n v="4"/>
    <x v="1"/>
    <x v="1"/>
    <n v="2"/>
    <n v="0"/>
    <s v="None"/>
    <s v="Somewhat Sensitive"/>
    <n v="2"/>
    <n v="5"/>
    <s v="High"/>
    <s v="Tablet"/>
    <s v="Credit Card"/>
    <d v="2024-05-18T00:00:00"/>
    <b v="1"/>
    <x v="1"/>
    <s v="Impulsive"/>
    <s v="No Preference"/>
    <n v="1"/>
    <n v="1332.864"/>
    <n v="83.304000000000002"/>
    <n v="333.21600000000001"/>
    <n v="3"/>
    <n v="0"/>
    <n v="3"/>
    <n v="3"/>
    <n v="3"/>
  </r>
  <r>
    <s v="40-520-3271"/>
    <x v="3"/>
    <x v="0"/>
    <x v="1"/>
    <s v="Widowed"/>
    <s v="High School"/>
    <s v="High"/>
    <x v="136"/>
    <x v="18"/>
    <n v="333.21699999999998"/>
    <n v="10"/>
    <x v="1"/>
    <x v="1"/>
    <n v="4"/>
    <n v="2"/>
    <s v="None"/>
    <s v="Not Sensitive"/>
    <n v="0"/>
    <n v="7"/>
    <s v="None"/>
    <s v="Desktop"/>
    <s v="Credit Card"/>
    <d v="2024-05-19T00:00:00"/>
    <b v="0"/>
    <x v="1"/>
    <s v="Impulsive"/>
    <s v="No Preference"/>
    <n v="2"/>
    <n v="3332.17"/>
    <n v="33.3217"/>
    <n v="333.21699999999998"/>
    <n v="0"/>
    <n v="0"/>
    <n v="0.66666666666666663"/>
    <n v="3"/>
    <n v="7"/>
  </r>
  <r>
    <s v="79-884-5600"/>
    <x v="15"/>
    <x v="0"/>
    <x v="1"/>
    <s v="Widowed"/>
    <s v="Master's"/>
    <s v="Middle"/>
    <x v="137"/>
    <x v="5"/>
    <n v="333.21800000000002"/>
    <n v="4"/>
    <x v="2"/>
    <x v="4"/>
    <n v="5"/>
    <n v="1"/>
    <s v="High"/>
    <s v="Very Sensitive"/>
    <n v="1"/>
    <n v="4"/>
    <s v="Medium"/>
    <s v="Smartphone"/>
    <s v="PayPal"/>
    <d v="2024-05-20T00:00:00"/>
    <b v="1"/>
    <x v="0"/>
    <s v="Impulsive"/>
    <s v="Standard"/>
    <n v="3"/>
    <n v="1332.8720000000001"/>
    <n v="83.304500000000004"/>
    <n v="333.21800000000002"/>
    <n v="2"/>
    <n v="3"/>
    <n v="5.333333333333333"/>
    <n v="4"/>
    <n v="3"/>
  </r>
  <r>
    <s v="80-607-9947"/>
    <x v="20"/>
    <x v="1"/>
    <x v="1"/>
    <s v="Divorced"/>
    <s v="Bachelor's"/>
    <s v="Middle"/>
    <x v="138"/>
    <x v="16"/>
    <n v="333.21899999999999"/>
    <n v="5"/>
    <x v="2"/>
    <x v="3"/>
    <n v="4"/>
    <n v="2"/>
    <s v="Low"/>
    <s v="Somewhat Sensitive"/>
    <n v="0"/>
    <n v="9"/>
    <s v="Medium"/>
    <s v="Smartphone"/>
    <s v="Other"/>
    <d v="2024-05-21T00:00:00"/>
    <b v="0"/>
    <x v="0"/>
    <s v="Need-based"/>
    <s v="Express"/>
    <n v="10"/>
    <n v="1666.095"/>
    <n v="66.643799999999999"/>
    <n v="333.21899999999999"/>
    <n v="2"/>
    <n v="1"/>
    <n v="3.6666666666666665"/>
    <n v="1"/>
    <n v="9"/>
  </r>
  <r>
    <s v="87-290-8263"/>
    <x v="16"/>
    <x v="1"/>
    <x v="1"/>
    <s v="Widowed"/>
    <s v="High School"/>
    <s v="High"/>
    <x v="139"/>
    <x v="3"/>
    <n v="333.22"/>
    <n v="5"/>
    <x v="0"/>
    <x v="1"/>
    <n v="5"/>
    <n v="2"/>
    <s v="Low"/>
    <s v="Not Sensitive"/>
    <n v="2"/>
    <n v="4"/>
    <s v="None"/>
    <s v="Tablet"/>
    <s v="Cash"/>
    <d v="2024-05-22T00:00:00"/>
    <b v="0"/>
    <x v="0"/>
    <s v="Planned"/>
    <s v="Standard"/>
    <n v="10"/>
    <n v="1666.1000000000001"/>
    <n v="66.644000000000005"/>
    <n v="333.22"/>
    <n v="0"/>
    <n v="1"/>
    <n v="1.6666666666666665"/>
    <n v="3"/>
    <n v="2"/>
  </r>
  <r>
    <s v="99-316-9993"/>
    <x v="23"/>
    <x v="1"/>
    <x v="0"/>
    <s v="Widowed"/>
    <s v="Master's"/>
    <s v="Middle"/>
    <x v="140"/>
    <x v="19"/>
    <n v="333.221"/>
    <n v="10"/>
    <x v="0"/>
    <x v="0"/>
    <n v="1"/>
    <n v="2"/>
    <s v="Low"/>
    <s v="Very Sensitive"/>
    <n v="0"/>
    <n v="2"/>
    <s v="None"/>
    <s v="Smartphone"/>
    <s v="Cash"/>
    <d v="2024-05-23T00:00:00"/>
    <b v="0"/>
    <x v="1"/>
    <s v="Impulsive"/>
    <s v="No Preference"/>
    <n v="3"/>
    <n v="3332.21"/>
    <n v="33.322099999999999"/>
    <n v="333.221"/>
    <n v="0"/>
    <n v="1"/>
    <n v="1.6666666666666665"/>
    <n v="5"/>
    <n v="2"/>
  </r>
  <r>
    <s v="54-164-2243"/>
    <x v="18"/>
    <x v="1"/>
    <x v="0"/>
    <s v="Single"/>
    <s v="High School"/>
    <s v="Middle"/>
    <x v="141"/>
    <x v="11"/>
    <n v="333.22199999999998"/>
    <n v="4"/>
    <x v="2"/>
    <x v="3"/>
    <n v="5"/>
    <n v="1"/>
    <s v="High"/>
    <s v="Not Sensitive"/>
    <n v="0"/>
    <n v="2"/>
    <s v="Low"/>
    <s v="Tablet"/>
    <s v="Debit Card"/>
    <d v="2024-05-24T00:00:00"/>
    <b v="0"/>
    <x v="1"/>
    <s v="Need-based"/>
    <s v="No Preference"/>
    <n v="4"/>
    <n v="1332.8879999999999"/>
    <n v="83.305499999999995"/>
    <n v="333.22199999999998"/>
    <n v="1"/>
    <n v="3"/>
    <n v="4.333333333333333"/>
    <n v="1"/>
    <n v="2"/>
  </r>
  <r>
    <s v="14-784-5606"/>
    <x v="24"/>
    <x v="7"/>
    <x v="1"/>
    <s v="Single"/>
    <s v="Bachelor's"/>
    <s v="High"/>
    <x v="142"/>
    <x v="1"/>
    <n v="333.22300000000001"/>
    <n v="2"/>
    <x v="0"/>
    <x v="3"/>
    <n v="2"/>
    <n v="2"/>
    <s v="Medium"/>
    <s v="Very Sensitive"/>
    <n v="0"/>
    <n v="6"/>
    <s v="Medium"/>
    <s v="Desktop"/>
    <s v="Credit Card"/>
    <d v="2024-05-25T00:00:00"/>
    <b v="1"/>
    <x v="0"/>
    <s v="Wants-based"/>
    <s v="Standard"/>
    <n v="3"/>
    <n v="666.44600000000003"/>
    <n v="166.61150000000001"/>
    <n v="333.22300000000001"/>
    <n v="2"/>
    <n v="2"/>
    <n v="4.666666666666667"/>
    <n v="1"/>
    <n v="6"/>
  </r>
  <r>
    <s v="47-992-7446"/>
    <x v="30"/>
    <x v="1"/>
    <x v="0"/>
    <s v="Married"/>
    <s v="Bachelor's"/>
    <s v="High"/>
    <x v="143"/>
    <x v="13"/>
    <n v="333.22399999999999"/>
    <n v="10"/>
    <x v="0"/>
    <x v="3"/>
    <n v="2"/>
    <n v="2"/>
    <s v="High"/>
    <s v="Somewhat Sensitive"/>
    <n v="1"/>
    <n v="8"/>
    <s v="Medium"/>
    <s v="Desktop"/>
    <s v="Credit Card"/>
    <d v="2024-05-26T00:00:00"/>
    <b v="0"/>
    <x v="0"/>
    <s v="Planned"/>
    <s v="Express"/>
    <n v="1"/>
    <n v="3332.24"/>
    <n v="33.322400000000002"/>
    <n v="333.22399999999999"/>
    <n v="2"/>
    <n v="3"/>
    <n v="5.666666666666667"/>
    <n v="1"/>
    <n v="7"/>
  </r>
  <r>
    <s v="37-513-5073"/>
    <x v="4"/>
    <x v="0"/>
    <x v="0"/>
    <s v="Married"/>
    <s v="Master's"/>
    <s v="High"/>
    <x v="144"/>
    <x v="13"/>
    <n v="333.22500000000002"/>
    <n v="10"/>
    <x v="0"/>
    <x v="4"/>
    <n v="3"/>
    <n v="1"/>
    <s v="Medium"/>
    <s v="Not Sensitive"/>
    <n v="0"/>
    <n v="2"/>
    <s v="Low"/>
    <s v="Desktop"/>
    <s v="Debit Card"/>
    <d v="2024-05-27T00:00:00"/>
    <b v="0"/>
    <x v="0"/>
    <s v="Wants-based"/>
    <s v="No Preference"/>
    <n v="12"/>
    <n v="3332.25"/>
    <n v="33.322500000000005"/>
    <n v="333.22500000000002"/>
    <n v="1"/>
    <n v="2"/>
    <n v="3.3333333333333335"/>
    <n v="4"/>
    <n v="2"/>
  </r>
  <r>
    <s v="93-473-7248"/>
    <x v="20"/>
    <x v="1"/>
    <x v="0"/>
    <s v="Divorced"/>
    <s v="Master's"/>
    <s v="High"/>
    <x v="145"/>
    <x v="15"/>
    <n v="333.226"/>
    <n v="6"/>
    <x v="2"/>
    <x v="3"/>
    <n v="4"/>
    <n v="2"/>
    <s v="None"/>
    <s v="Not Sensitive"/>
    <n v="2"/>
    <n v="8"/>
    <s v="Low"/>
    <s v="Tablet"/>
    <s v="Cash"/>
    <d v="2024-05-28T00:00:00"/>
    <b v="1"/>
    <x v="1"/>
    <s v="Planned"/>
    <s v="Standard"/>
    <n v="12"/>
    <n v="1999.356"/>
    <n v="55.537666666666667"/>
    <n v="333.226"/>
    <n v="1"/>
    <n v="0"/>
    <n v="1.6666666666666665"/>
    <n v="1"/>
    <n v="6"/>
  </r>
  <r>
    <s v="72-830-1211"/>
    <x v="9"/>
    <x v="1"/>
    <x v="1"/>
    <s v="Single"/>
    <s v="Bachelor's"/>
    <s v="High"/>
    <x v="146"/>
    <x v="23"/>
    <n v="333.22699999999998"/>
    <n v="2"/>
    <x v="0"/>
    <x v="2"/>
    <n v="3"/>
    <n v="1"/>
    <s v="High"/>
    <s v="Somewhat Sensitive"/>
    <n v="2"/>
    <n v="8"/>
    <s v="High"/>
    <s v="Smartphone"/>
    <s v="PayPal"/>
    <d v="2024-05-29T00:00:00"/>
    <b v="1"/>
    <x v="0"/>
    <s v="Impulsive"/>
    <s v="Standard"/>
    <n v="12"/>
    <n v="666.45399999999995"/>
    <n v="166.61349999999999"/>
    <n v="333.22699999999998"/>
    <n v="3"/>
    <n v="3"/>
    <n v="6.333333333333333"/>
    <n v="2"/>
    <n v="6"/>
  </r>
  <r>
    <s v="87-934-6762"/>
    <x v="30"/>
    <x v="1"/>
    <x v="1"/>
    <s v="Widowed"/>
    <s v="Bachelor's"/>
    <s v="Middle"/>
    <x v="147"/>
    <x v="15"/>
    <n v="333.22800000000001"/>
    <n v="3"/>
    <x v="2"/>
    <x v="4"/>
    <n v="4"/>
    <n v="0"/>
    <s v="Low"/>
    <s v="Not Sensitive"/>
    <n v="1"/>
    <n v="9"/>
    <s v="None"/>
    <s v="Tablet"/>
    <s v="Cash"/>
    <d v="2024-05-30T00:00:00"/>
    <b v="0"/>
    <x v="0"/>
    <s v="Impulsive"/>
    <s v="Express"/>
    <n v="7"/>
    <n v="999.68399999999997"/>
    <n v="111.07600000000001"/>
    <n v="333.22800000000001"/>
    <n v="0"/>
    <n v="1"/>
    <n v="1"/>
    <n v="4"/>
    <n v="8"/>
  </r>
  <r>
    <s v="71-975-9564"/>
    <x v="13"/>
    <x v="1"/>
    <x v="1"/>
    <s v="Married"/>
    <s v="Master's"/>
    <s v="High"/>
    <x v="148"/>
    <x v="0"/>
    <n v="333.22899999999998"/>
    <n v="11"/>
    <x v="2"/>
    <x v="3"/>
    <n v="2"/>
    <n v="2"/>
    <s v="Low"/>
    <s v="Not Sensitive"/>
    <n v="2"/>
    <n v="7"/>
    <s v="None"/>
    <s v="Smartphone"/>
    <s v="Credit Card"/>
    <d v="2024-05-31T00:00:00"/>
    <b v="0"/>
    <x v="1"/>
    <s v="Planned"/>
    <s v="Standard"/>
    <n v="7"/>
    <n v="3665.5189999999998"/>
    <n v="30.293545454545452"/>
    <n v="333.22899999999998"/>
    <n v="0"/>
    <n v="1"/>
    <n v="1.6666666666666665"/>
    <n v="1"/>
    <n v="5"/>
  </r>
  <r>
    <s v="40-232-5631"/>
    <x v="26"/>
    <x v="3"/>
    <x v="0"/>
    <s v="Single"/>
    <s v="Bachelor's"/>
    <s v="Middle"/>
    <x v="149"/>
    <x v="14"/>
    <n v="333.23"/>
    <n v="2"/>
    <x v="2"/>
    <x v="2"/>
    <n v="2"/>
    <n v="2"/>
    <s v="Low"/>
    <s v="Very Sensitive"/>
    <n v="1"/>
    <n v="4"/>
    <s v="High"/>
    <s v="Tablet"/>
    <s v="Other"/>
    <d v="2024-06-01T00:00:00"/>
    <b v="1"/>
    <x v="0"/>
    <s v="Need-based"/>
    <s v="Express"/>
    <n v="9"/>
    <n v="666.46"/>
    <n v="166.61500000000001"/>
    <n v="333.23"/>
    <n v="3"/>
    <n v="1"/>
    <n v="4.666666666666667"/>
    <n v="2"/>
    <n v="3"/>
  </r>
  <r>
    <s v="22-414-4955"/>
    <x v="22"/>
    <x v="1"/>
    <x v="1"/>
    <s v="Widowed"/>
    <s v="Bachelor's"/>
    <s v="High"/>
    <x v="150"/>
    <x v="18"/>
    <n v="333.23099999999999"/>
    <n v="3"/>
    <x v="1"/>
    <x v="4"/>
    <n v="2"/>
    <n v="2"/>
    <s v="Low"/>
    <s v="Very Sensitive"/>
    <n v="0"/>
    <n v="6"/>
    <s v="Medium"/>
    <s v="Smartphone"/>
    <s v="Other"/>
    <d v="2024-06-02T00:00:00"/>
    <b v="0"/>
    <x v="1"/>
    <s v="Impulsive"/>
    <s v="Express"/>
    <n v="6"/>
    <n v="999.69299999999998"/>
    <n v="111.077"/>
    <n v="333.23099999999999"/>
    <n v="2"/>
    <n v="1"/>
    <n v="3.6666666666666665"/>
    <n v="4"/>
    <n v="6"/>
  </r>
  <r>
    <s v="99-089-1930"/>
    <x v="1"/>
    <x v="4"/>
    <x v="1"/>
    <s v="Married"/>
    <s v="Master's"/>
    <s v="Middle"/>
    <x v="151"/>
    <x v="12"/>
    <n v="333.23200000000003"/>
    <n v="5"/>
    <x v="0"/>
    <x v="3"/>
    <n v="3"/>
    <n v="0"/>
    <s v="Medium"/>
    <s v="Very Sensitive"/>
    <n v="0"/>
    <n v="9"/>
    <s v="Low"/>
    <s v="Tablet"/>
    <s v="Credit Card"/>
    <d v="2024-06-03T00:00:00"/>
    <b v="0"/>
    <x v="1"/>
    <s v="Need-based"/>
    <s v="Standard"/>
    <n v="14"/>
    <n v="1666.16"/>
    <n v="66.6464"/>
    <n v="333.23200000000003"/>
    <n v="1"/>
    <n v="2"/>
    <n v="3"/>
    <n v="1"/>
    <n v="9"/>
  </r>
  <r>
    <s v="62-198-2511"/>
    <x v="0"/>
    <x v="1"/>
    <x v="0"/>
    <s v="Divorced"/>
    <s v="Master's"/>
    <s v="High"/>
    <x v="152"/>
    <x v="3"/>
    <n v="333.233"/>
    <n v="3"/>
    <x v="0"/>
    <x v="3"/>
    <n v="3"/>
    <n v="0"/>
    <s v="High"/>
    <s v="Not Sensitive"/>
    <n v="1"/>
    <n v="5"/>
    <s v="High"/>
    <s v="Desktop"/>
    <s v="Credit Card"/>
    <d v="2024-06-04T00:00:00"/>
    <b v="0"/>
    <x v="1"/>
    <s v="Wants-based"/>
    <s v="Standard"/>
    <n v="7"/>
    <n v="999.69900000000007"/>
    <n v="111.07766666666667"/>
    <n v="333.233"/>
    <n v="3"/>
    <n v="3"/>
    <n v="6"/>
    <n v="1"/>
    <n v="4"/>
  </r>
  <r>
    <s v="21-297-1223"/>
    <x v="1"/>
    <x v="1"/>
    <x v="1"/>
    <s v="Single"/>
    <s v="Master's"/>
    <s v="Middle"/>
    <x v="153"/>
    <x v="22"/>
    <n v="333.23399999999998"/>
    <n v="12"/>
    <x v="0"/>
    <x v="0"/>
    <n v="2"/>
    <n v="2"/>
    <s v="High"/>
    <s v="Very Sensitive"/>
    <n v="2"/>
    <n v="4"/>
    <s v="High"/>
    <s v="Smartphone"/>
    <s v="Debit Card"/>
    <d v="2024-06-05T00:00:00"/>
    <b v="1"/>
    <x v="1"/>
    <s v="Planned"/>
    <s v="Standard"/>
    <n v="6"/>
    <n v="3998.808"/>
    <n v="27.769499999999997"/>
    <n v="333.23399999999998"/>
    <n v="3"/>
    <n v="3"/>
    <n v="6.666666666666667"/>
    <n v="5"/>
    <n v="2"/>
  </r>
  <r>
    <s v="10-961-9336"/>
    <x v="23"/>
    <x v="0"/>
    <x v="0"/>
    <s v="Married"/>
    <s v="Master's"/>
    <s v="Middle"/>
    <x v="154"/>
    <x v="22"/>
    <n v="333.23500000000001"/>
    <n v="5"/>
    <x v="2"/>
    <x v="3"/>
    <n v="5"/>
    <n v="0"/>
    <s v="None"/>
    <s v="Not Sensitive"/>
    <n v="1"/>
    <n v="1"/>
    <s v="Low"/>
    <s v="Desktop"/>
    <s v="Debit Card"/>
    <d v="2024-06-06T00:00:00"/>
    <b v="1"/>
    <x v="0"/>
    <s v="Wants-based"/>
    <s v="No Preference"/>
    <n v="11"/>
    <n v="1666.1750000000002"/>
    <n v="66.647000000000006"/>
    <n v="333.23500000000001"/>
    <n v="1"/>
    <n v="0"/>
    <n v="1"/>
    <n v="1"/>
    <n v="0"/>
  </r>
  <r>
    <s v="71-473-2656"/>
    <x v="23"/>
    <x v="0"/>
    <x v="1"/>
    <s v="Married"/>
    <s v="Bachelor's"/>
    <s v="Middle"/>
    <x v="155"/>
    <x v="10"/>
    <n v="333.23599999999999"/>
    <n v="4"/>
    <x v="0"/>
    <x v="4"/>
    <n v="4"/>
    <n v="0"/>
    <s v="High"/>
    <s v="Somewhat Sensitive"/>
    <n v="1"/>
    <n v="3"/>
    <s v="Medium"/>
    <s v="Smartphone"/>
    <s v="Cash"/>
    <d v="2024-06-07T00:00:00"/>
    <b v="1"/>
    <x v="1"/>
    <s v="Planned"/>
    <s v="Standard"/>
    <n v="7"/>
    <n v="1332.944"/>
    <n v="83.308999999999997"/>
    <n v="333.23599999999999"/>
    <n v="2"/>
    <n v="3"/>
    <n v="5"/>
    <n v="4"/>
    <n v="2"/>
  </r>
  <r>
    <s v="84-954-2973"/>
    <x v="14"/>
    <x v="0"/>
    <x v="1"/>
    <s v="Single"/>
    <s v="Master's"/>
    <s v="Middle"/>
    <x v="156"/>
    <x v="11"/>
    <n v="333.23700000000002"/>
    <n v="3"/>
    <x v="0"/>
    <x v="3"/>
    <n v="4"/>
    <n v="0"/>
    <s v="None"/>
    <s v="Very Sensitive"/>
    <n v="1"/>
    <n v="9"/>
    <s v="Medium"/>
    <s v="Tablet"/>
    <s v="PayPal"/>
    <d v="2024-06-08T00:00:00"/>
    <b v="0"/>
    <x v="1"/>
    <s v="Need-based"/>
    <s v="Express"/>
    <n v="1"/>
    <n v="999.71100000000001"/>
    <n v="111.07900000000001"/>
    <n v="333.23700000000002"/>
    <n v="2"/>
    <n v="0"/>
    <n v="2"/>
    <n v="1"/>
    <n v="8"/>
  </r>
  <r>
    <s v="22-382-9636"/>
    <x v="11"/>
    <x v="1"/>
    <x v="0"/>
    <s v="Married"/>
    <s v="Bachelor's"/>
    <s v="High"/>
    <x v="157"/>
    <x v="10"/>
    <n v="333.238"/>
    <n v="3"/>
    <x v="0"/>
    <x v="3"/>
    <n v="4"/>
    <n v="2"/>
    <s v="High"/>
    <s v="Somewhat Sensitive"/>
    <n v="2"/>
    <n v="5"/>
    <s v="High"/>
    <s v="Smartphone"/>
    <s v="Other"/>
    <d v="2024-06-09T00:00:00"/>
    <b v="0"/>
    <x v="1"/>
    <s v="Wants-based"/>
    <s v="Standard"/>
    <n v="2"/>
    <n v="999.71399999999994"/>
    <n v="111.07933333333334"/>
    <n v="333.238"/>
    <n v="3"/>
    <n v="3"/>
    <n v="6.666666666666667"/>
    <n v="1"/>
    <n v="3"/>
  </r>
  <r>
    <s v="89-724-2536"/>
    <x v="21"/>
    <x v="1"/>
    <x v="0"/>
    <s v="Widowed"/>
    <s v="Master's"/>
    <s v="High"/>
    <x v="158"/>
    <x v="17"/>
    <n v="333.23899999999998"/>
    <n v="2"/>
    <x v="2"/>
    <x v="2"/>
    <n v="4"/>
    <n v="1"/>
    <s v="Low"/>
    <s v="Very Sensitive"/>
    <n v="2"/>
    <n v="5"/>
    <s v="None"/>
    <s v="Desktop"/>
    <s v="Cash"/>
    <d v="2024-06-10T00:00:00"/>
    <b v="1"/>
    <x v="1"/>
    <s v="Impulsive"/>
    <s v="Express"/>
    <n v="8"/>
    <n v="666.47799999999995"/>
    <n v="166.61949999999999"/>
    <n v="333.23899999999998"/>
    <n v="0"/>
    <n v="1"/>
    <n v="1.3333333333333333"/>
    <n v="2"/>
    <n v="3"/>
  </r>
  <r>
    <s v="85-391-1888"/>
    <x v="27"/>
    <x v="0"/>
    <x v="1"/>
    <s v="Widowed"/>
    <s v="Master's"/>
    <s v="Middle"/>
    <x v="159"/>
    <x v="14"/>
    <n v="333.24"/>
    <n v="8"/>
    <x v="0"/>
    <x v="1"/>
    <n v="3"/>
    <n v="0.3"/>
    <s v="Low"/>
    <s v="Very Sensitive"/>
    <n v="0"/>
    <n v="9"/>
    <s v="High"/>
    <s v="Desktop"/>
    <s v="Other"/>
    <d v="2024-06-11T00:00:00"/>
    <b v="0"/>
    <x v="1"/>
    <s v="Need-based"/>
    <s v="No Preference"/>
    <n v="6"/>
    <n v="2665.92"/>
    <n v="41.655000000000001"/>
    <n v="333.24"/>
    <n v="3"/>
    <n v="1"/>
    <n v="4.0999999999999996"/>
    <n v="3"/>
    <n v="9"/>
  </r>
  <r>
    <s v="84-934-2483"/>
    <x v="1"/>
    <x v="1"/>
    <x v="1"/>
    <s v="Widowed"/>
    <s v="Master's"/>
    <s v="Middle"/>
    <x v="160"/>
    <x v="17"/>
    <n v="333.24099999999999"/>
    <n v="4"/>
    <x v="2"/>
    <x v="0"/>
    <n v="2"/>
    <n v="0"/>
    <s v="High"/>
    <s v="Somewhat Sensitive"/>
    <n v="0"/>
    <n v="7"/>
    <s v="None"/>
    <s v="Smartphone"/>
    <s v="Debit Card"/>
    <d v="2024-06-12T00:00:00"/>
    <b v="0"/>
    <x v="0"/>
    <s v="Planned"/>
    <s v="No Preference"/>
    <n v="6"/>
    <n v="1332.9639999999999"/>
    <n v="83.310249999999996"/>
    <n v="333.24099999999999"/>
    <n v="0"/>
    <n v="3"/>
    <n v="3"/>
    <n v="5"/>
    <n v="7"/>
  </r>
  <r>
    <s v="96-229-1698"/>
    <x v="25"/>
    <x v="0"/>
    <x v="0"/>
    <s v="Widowed"/>
    <s v="High School"/>
    <s v="Middle"/>
    <x v="161"/>
    <x v="9"/>
    <n v="333.24200000000002"/>
    <n v="7"/>
    <x v="1"/>
    <x v="0"/>
    <n v="1"/>
    <n v="0"/>
    <s v="High"/>
    <s v="Not Sensitive"/>
    <n v="2"/>
    <n v="6"/>
    <s v="None"/>
    <s v="Tablet"/>
    <s v="Cash"/>
    <d v="2024-06-13T00:00:00"/>
    <b v="1"/>
    <x v="1"/>
    <s v="Planned"/>
    <s v="Express"/>
    <n v="13"/>
    <n v="2332.694"/>
    <n v="47.606000000000002"/>
    <n v="333.24200000000002"/>
    <n v="0"/>
    <n v="3"/>
    <n v="3"/>
    <n v="5"/>
    <n v="4"/>
  </r>
  <r>
    <s v="36-948-6994"/>
    <x v="3"/>
    <x v="0"/>
    <x v="1"/>
    <s v="Divorced"/>
    <s v="Bachelor's"/>
    <s v="High"/>
    <x v="162"/>
    <x v="8"/>
    <n v="333.24299999999999"/>
    <n v="11"/>
    <x v="0"/>
    <x v="2"/>
    <n v="5"/>
    <n v="2"/>
    <s v="None"/>
    <s v="Very Sensitive"/>
    <n v="1"/>
    <n v="8"/>
    <s v="Low"/>
    <s v="Smartphone"/>
    <s v="Cash"/>
    <d v="2024-06-14T00:00:00"/>
    <b v="0"/>
    <x v="1"/>
    <s v="Wants-based"/>
    <s v="Express"/>
    <n v="9"/>
    <n v="3665.6729999999998"/>
    <n v="30.294818181818183"/>
    <n v="333.24299999999999"/>
    <n v="1"/>
    <n v="0"/>
    <n v="1.6666666666666665"/>
    <n v="2"/>
    <n v="7"/>
  </r>
  <r>
    <s v="43-172-9431"/>
    <x v="8"/>
    <x v="1"/>
    <x v="0"/>
    <s v="Divorced"/>
    <s v="High School"/>
    <s v="Middle"/>
    <x v="163"/>
    <x v="0"/>
    <n v="333.24400000000003"/>
    <n v="8"/>
    <x v="1"/>
    <x v="3"/>
    <n v="2"/>
    <n v="2"/>
    <s v="High"/>
    <s v="Not Sensitive"/>
    <n v="0"/>
    <n v="6"/>
    <s v="Low"/>
    <s v="Desktop"/>
    <s v="Debit Card"/>
    <d v="2024-06-15T00:00:00"/>
    <b v="0"/>
    <x v="1"/>
    <s v="Need-based"/>
    <s v="No Preference"/>
    <n v="12"/>
    <n v="2665.9520000000002"/>
    <n v="41.655500000000004"/>
    <n v="333.24400000000003"/>
    <n v="1"/>
    <n v="3"/>
    <n v="4.666666666666667"/>
    <n v="1"/>
    <n v="6"/>
  </r>
  <r>
    <s v="53-690-5759"/>
    <x v="9"/>
    <x v="6"/>
    <x v="1"/>
    <s v="Divorced"/>
    <s v="High School"/>
    <s v="High"/>
    <x v="164"/>
    <x v="3"/>
    <n v="333.245"/>
    <n v="11"/>
    <x v="2"/>
    <x v="4"/>
    <n v="3"/>
    <n v="1"/>
    <s v="Medium"/>
    <s v="Not Sensitive"/>
    <n v="0"/>
    <n v="5"/>
    <s v="None"/>
    <s v="Desktop"/>
    <s v="Debit Card"/>
    <d v="2024-06-16T00:00:00"/>
    <b v="1"/>
    <x v="1"/>
    <s v="Planned"/>
    <s v="Standard"/>
    <n v="11"/>
    <n v="3665.6950000000002"/>
    <n v="30.295000000000002"/>
    <n v="333.245"/>
    <n v="0"/>
    <n v="2"/>
    <n v="2.3333333333333335"/>
    <n v="4"/>
    <n v="5"/>
  </r>
  <r>
    <s v="00-496-3067"/>
    <x v="11"/>
    <x v="0"/>
    <x v="0"/>
    <s v="Widowed"/>
    <s v="Bachelor's"/>
    <s v="Middle"/>
    <x v="109"/>
    <x v="12"/>
    <n v="333.24599999999998"/>
    <n v="8"/>
    <x v="1"/>
    <x v="4"/>
    <n v="3"/>
    <n v="1"/>
    <s v="Medium"/>
    <s v="Somewhat Sensitive"/>
    <n v="2"/>
    <n v="3"/>
    <s v="High"/>
    <s v="Smartphone"/>
    <s v="Cash"/>
    <d v="2024-06-17T00:00:00"/>
    <b v="0"/>
    <x v="1"/>
    <s v="Need-based"/>
    <s v="Standard"/>
    <n v="7"/>
    <n v="2665.9679999999998"/>
    <n v="41.655749999999998"/>
    <n v="333.24599999999998"/>
    <n v="3"/>
    <n v="2"/>
    <n v="5.333333333333333"/>
    <n v="4"/>
    <n v="1"/>
  </r>
  <r>
    <s v="10-330-6387"/>
    <x v="5"/>
    <x v="1"/>
    <x v="1"/>
    <s v="Divorced"/>
    <s v="High School"/>
    <s v="High"/>
    <x v="165"/>
    <x v="4"/>
    <n v="333.24700000000001"/>
    <n v="12"/>
    <x v="0"/>
    <x v="0"/>
    <n v="3"/>
    <n v="2"/>
    <s v="Low"/>
    <s v="Not Sensitive"/>
    <n v="0"/>
    <n v="8"/>
    <s v="High"/>
    <s v="Desktop"/>
    <s v="Credit Card"/>
    <d v="2024-06-18T00:00:00"/>
    <b v="1"/>
    <x v="0"/>
    <s v="Planned"/>
    <s v="No Preference"/>
    <n v="7"/>
    <n v="3998.9639999999999"/>
    <n v="27.770583333333335"/>
    <n v="333.24700000000001"/>
    <n v="3"/>
    <n v="1"/>
    <n v="4.666666666666667"/>
    <n v="5"/>
    <n v="8"/>
  </r>
  <r>
    <s v="87-590-8963"/>
    <x v="5"/>
    <x v="0"/>
    <x v="1"/>
    <s v="Married"/>
    <s v="Master's"/>
    <s v="High"/>
    <x v="166"/>
    <x v="15"/>
    <n v="333.24799999999999"/>
    <n v="10"/>
    <x v="1"/>
    <x v="3"/>
    <n v="4"/>
    <n v="0"/>
    <s v="High"/>
    <s v="Not Sensitive"/>
    <n v="0"/>
    <n v="7"/>
    <s v="Medium"/>
    <s v="Smartphone"/>
    <s v="Debit Card"/>
    <d v="2024-06-19T00:00:00"/>
    <b v="0"/>
    <x v="1"/>
    <s v="Need-based"/>
    <s v="Standard"/>
    <n v="1"/>
    <n v="3332.48"/>
    <n v="33.324799999999996"/>
    <n v="333.24799999999999"/>
    <n v="2"/>
    <n v="3"/>
    <n v="5"/>
    <n v="1"/>
    <n v="7"/>
  </r>
  <r>
    <s v="47-931-2642"/>
    <x v="19"/>
    <x v="1"/>
    <x v="0"/>
    <s v="Widowed"/>
    <s v="Bachelor's"/>
    <s v="High"/>
    <x v="167"/>
    <x v="21"/>
    <n v="333.24900000000002"/>
    <n v="5"/>
    <x v="2"/>
    <x v="0"/>
    <n v="2"/>
    <n v="2"/>
    <s v="Medium"/>
    <s v="Somewhat Sensitive"/>
    <n v="1"/>
    <n v="5"/>
    <s v="High"/>
    <s v="Smartphone"/>
    <s v="Credit Card"/>
    <d v="2024-06-20T00:00:00"/>
    <b v="0"/>
    <x v="1"/>
    <s v="Need-based"/>
    <s v="Standard"/>
    <n v="7"/>
    <n v="1666.2450000000001"/>
    <n v="66.649799999999999"/>
    <n v="333.24900000000002"/>
    <n v="3"/>
    <n v="2"/>
    <n v="5.666666666666667"/>
    <n v="5"/>
    <n v="4"/>
  </r>
  <r>
    <s v="76-501-6422"/>
    <x v="2"/>
    <x v="1"/>
    <x v="0"/>
    <s v="Divorced"/>
    <s v="High School"/>
    <s v="Middle"/>
    <x v="168"/>
    <x v="3"/>
    <n v="333.25"/>
    <n v="12"/>
    <x v="2"/>
    <x v="3"/>
    <n v="5"/>
    <n v="2"/>
    <s v="High"/>
    <s v="Very Sensitive"/>
    <n v="0"/>
    <n v="1"/>
    <s v="Low"/>
    <s v="Tablet"/>
    <s v="Credit Card"/>
    <d v="2024-06-21T00:00:00"/>
    <b v="0"/>
    <x v="0"/>
    <s v="Impulsive"/>
    <s v="Express"/>
    <n v="5"/>
    <n v="3999"/>
    <n v="27.770833333333332"/>
    <n v="333.25"/>
    <n v="1"/>
    <n v="3"/>
    <n v="4.666666666666667"/>
    <n v="1"/>
    <n v="1"/>
  </r>
  <r>
    <s v="39-274-2175"/>
    <x v="18"/>
    <x v="5"/>
    <x v="1"/>
    <s v="Divorced"/>
    <s v="Master's"/>
    <s v="High"/>
    <x v="169"/>
    <x v="18"/>
    <n v="333.25099999999998"/>
    <n v="10"/>
    <x v="1"/>
    <x v="0"/>
    <n v="3"/>
    <n v="1"/>
    <s v="None"/>
    <s v="Not Sensitive"/>
    <n v="0"/>
    <n v="9"/>
    <s v="Medium"/>
    <s v="Tablet"/>
    <s v="Debit Card"/>
    <d v="2024-06-22T00:00:00"/>
    <b v="1"/>
    <x v="0"/>
    <s v="Need-based"/>
    <s v="Express"/>
    <n v="4"/>
    <n v="3332.5099999999998"/>
    <n v="33.325099999999999"/>
    <n v="333.25099999999998"/>
    <n v="2"/>
    <n v="0"/>
    <n v="2.3333333333333335"/>
    <n v="5"/>
    <n v="9"/>
  </r>
  <r>
    <s v="62-493-5282"/>
    <x v="22"/>
    <x v="1"/>
    <x v="1"/>
    <s v="Widowed"/>
    <s v="High School"/>
    <s v="Middle"/>
    <x v="170"/>
    <x v="10"/>
    <n v="333.25200000000001"/>
    <n v="12"/>
    <x v="1"/>
    <x v="3"/>
    <n v="4"/>
    <n v="0"/>
    <s v="High"/>
    <s v="Somewhat Sensitive"/>
    <n v="2"/>
    <n v="2"/>
    <s v="None"/>
    <s v="Smartphone"/>
    <s v="Debit Card"/>
    <d v="2024-06-23T00:00:00"/>
    <b v="1"/>
    <x v="1"/>
    <s v="Impulsive"/>
    <s v="Standard"/>
    <n v="10"/>
    <n v="3999.0240000000003"/>
    <n v="27.771000000000001"/>
    <n v="333.25200000000001"/>
    <n v="0"/>
    <n v="3"/>
    <n v="3"/>
    <n v="1"/>
    <n v="0"/>
  </r>
  <r>
    <s v="18-841-7253"/>
    <x v="17"/>
    <x v="0"/>
    <x v="1"/>
    <s v="Divorced"/>
    <s v="High School"/>
    <s v="Middle"/>
    <x v="171"/>
    <x v="5"/>
    <n v="333.25299999999999"/>
    <n v="12"/>
    <x v="0"/>
    <x v="0"/>
    <n v="4"/>
    <n v="0"/>
    <s v="None"/>
    <s v="Not Sensitive"/>
    <n v="2"/>
    <n v="1"/>
    <s v="Medium"/>
    <s v="Desktop"/>
    <s v="PayPal"/>
    <d v="2024-06-24T00:00:00"/>
    <b v="1"/>
    <x v="0"/>
    <s v="Wants-based"/>
    <s v="Express"/>
    <n v="8"/>
    <n v="3999.0360000000001"/>
    <n v="27.771083333333333"/>
    <n v="333.25299999999999"/>
    <n v="2"/>
    <n v="0"/>
    <n v="2"/>
    <n v="5"/>
    <n v="-1"/>
  </r>
  <r>
    <s v="18-097-5707"/>
    <x v="10"/>
    <x v="1"/>
    <x v="0"/>
    <s v="Widowed"/>
    <s v="High School"/>
    <s v="High"/>
    <x v="172"/>
    <x v="6"/>
    <n v="333.25400000000002"/>
    <n v="2"/>
    <x v="1"/>
    <x v="1"/>
    <n v="3"/>
    <n v="2"/>
    <s v="High"/>
    <s v="Somewhat Sensitive"/>
    <n v="0"/>
    <n v="7"/>
    <s v="None"/>
    <s v="Desktop"/>
    <s v="Cash"/>
    <d v="2024-06-25T00:00:00"/>
    <b v="0"/>
    <x v="1"/>
    <s v="Need-based"/>
    <s v="Standard"/>
    <n v="3"/>
    <n v="666.50800000000004"/>
    <n v="166.62700000000001"/>
    <n v="333.25400000000002"/>
    <n v="0"/>
    <n v="3"/>
    <n v="3.6666666666666665"/>
    <n v="3"/>
    <n v="7"/>
  </r>
  <r>
    <s v="83-792-5141"/>
    <x v="17"/>
    <x v="0"/>
    <x v="0"/>
    <s v="Single"/>
    <s v="Bachelor's"/>
    <s v="Middle"/>
    <x v="173"/>
    <x v="3"/>
    <n v="333.255"/>
    <n v="7"/>
    <x v="2"/>
    <x v="1"/>
    <n v="4"/>
    <n v="2"/>
    <s v="Medium"/>
    <s v="Not Sensitive"/>
    <n v="2"/>
    <n v="2"/>
    <s v="None"/>
    <s v="Tablet"/>
    <s v="Debit Card"/>
    <d v="2024-06-26T00:00:00"/>
    <b v="0"/>
    <x v="1"/>
    <s v="Wants-based"/>
    <s v="Standard"/>
    <n v="4"/>
    <n v="2332.7849999999999"/>
    <n v="47.607857142857142"/>
    <n v="333.255"/>
    <n v="0"/>
    <n v="2"/>
    <n v="2.6666666666666665"/>
    <n v="3"/>
    <n v="0"/>
  </r>
  <r>
    <s v="65-036-2410"/>
    <x v="17"/>
    <x v="0"/>
    <x v="0"/>
    <s v="Single"/>
    <s v="High School"/>
    <s v="Middle"/>
    <x v="174"/>
    <x v="10"/>
    <n v="333.25599999999997"/>
    <n v="2"/>
    <x v="2"/>
    <x v="3"/>
    <n v="2"/>
    <n v="2"/>
    <s v="None"/>
    <s v="Not Sensitive"/>
    <n v="0"/>
    <n v="3"/>
    <s v="None"/>
    <s v="Tablet"/>
    <s v="Debit Card"/>
    <d v="2024-06-27T00:00:00"/>
    <b v="1"/>
    <x v="1"/>
    <s v="Wants-based"/>
    <s v="No Preference"/>
    <n v="12"/>
    <n v="666.51199999999994"/>
    <n v="166.62799999999999"/>
    <n v="333.25599999999997"/>
    <n v="0"/>
    <n v="0"/>
    <n v="0.66666666666666663"/>
    <n v="1"/>
    <n v="3"/>
  </r>
  <r>
    <s v="67-593-9579"/>
    <x v="19"/>
    <x v="1"/>
    <x v="0"/>
    <s v="Single"/>
    <s v="Bachelor's"/>
    <s v="High"/>
    <x v="175"/>
    <x v="15"/>
    <n v="333.25700000000001"/>
    <n v="12"/>
    <x v="2"/>
    <x v="3"/>
    <n v="5"/>
    <n v="2"/>
    <s v="High"/>
    <s v="Not Sensitive"/>
    <n v="2"/>
    <n v="9"/>
    <s v="Low"/>
    <s v="Smartphone"/>
    <s v="Cash"/>
    <d v="2024-06-28T00:00:00"/>
    <b v="0"/>
    <x v="0"/>
    <s v="Wants-based"/>
    <s v="No Preference"/>
    <n v="13"/>
    <n v="3999.0839999999998"/>
    <n v="27.771416666666667"/>
    <n v="333.25700000000001"/>
    <n v="1"/>
    <n v="3"/>
    <n v="4.666666666666667"/>
    <n v="1"/>
    <n v="7"/>
  </r>
  <r>
    <s v="33-484-6674"/>
    <x v="26"/>
    <x v="1"/>
    <x v="0"/>
    <s v="Single"/>
    <s v="Master's"/>
    <s v="Middle"/>
    <x v="176"/>
    <x v="12"/>
    <n v="333.25799999999998"/>
    <n v="10"/>
    <x v="1"/>
    <x v="4"/>
    <n v="1"/>
    <n v="2"/>
    <s v="Medium"/>
    <s v="Very Sensitive"/>
    <n v="1"/>
    <n v="2"/>
    <s v="High"/>
    <s v="Smartphone"/>
    <s v="Credit Card"/>
    <d v="2024-06-29T00:00:00"/>
    <b v="1"/>
    <x v="0"/>
    <s v="Wants-based"/>
    <s v="No Preference"/>
    <n v="11"/>
    <n v="3332.58"/>
    <n v="33.325800000000001"/>
    <n v="333.25799999999998"/>
    <n v="3"/>
    <n v="2"/>
    <n v="5.666666666666667"/>
    <n v="4"/>
    <n v="1"/>
  </r>
  <r>
    <s v="65-249-5416"/>
    <x v="22"/>
    <x v="1"/>
    <x v="1"/>
    <s v="Widowed"/>
    <s v="Master's"/>
    <s v="Middle"/>
    <x v="177"/>
    <x v="23"/>
    <n v="333.25900000000001"/>
    <n v="4"/>
    <x v="0"/>
    <x v="0"/>
    <n v="2"/>
    <n v="1"/>
    <s v="Low"/>
    <s v="Very Sensitive"/>
    <n v="1"/>
    <n v="3"/>
    <s v="None"/>
    <s v="Desktop"/>
    <s v="PayPal"/>
    <d v="2024-06-30T00:00:00"/>
    <b v="1"/>
    <x v="1"/>
    <s v="Need-based"/>
    <s v="Express"/>
    <n v="3"/>
    <n v="1333.0360000000001"/>
    <n v="83.314750000000004"/>
    <n v="333.25900000000001"/>
    <n v="0"/>
    <n v="1"/>
    <n v="1.3333333333333333"/>
    <n v="5"/>
    <n v="2"/>
  </r>
  <r>
    <s v="17-328-4678"/>
    <x v="23"/>
    <x v="1"/>
    <x v="1"/>
    <s v="Widowed"/>
    <s v="Bachelor's"/>
    <s v="Middle"/>
    <x v="178"/>
    <x v="12"/>
    <n v="333.26"/>
    <n v="11"/>
    <x v="0"/>
    <x v="0"/>
    <n v="5"/>
    <n v="2"/>
    <s v="Low"/>
    <s v="Very Sensitive"/>
    <n v="2"/>
    <n v="8"/>
    <s v="Low"/>
    <s v="Desktop"/>
    <s v="PayPal"/>
    <d v="2024-07-01T00:00:00"/>
    <b v="0"/>
    <x v="0"/>
    <s v="Planned"/>
    <s v="No Preference"/>
    <n v="1"/>
    <n v="3665.8599999999997"/>
    <n v="30.296363636363637"/>
    <n v="333.26"/>
    <n v="1"/>
    <n v="1"/>
    <n v="2.6666666666666665"/>
    <n v="5"/>
    <n v="6"/>
  </r>
  <r>
    <s v="00-733-8770"/>
    <x v="14"/>
    <x v="0"/>
    <x v="1"/>
    <s v="Single"/>
    <s v="Master's"/>
    <s v="High"/>
    <x v="179"/>
    <x v="17"/>
    <n v="333.26100000000002"/>
    <n v="12"/>
    <x v="2"/>
    <x v="0"/>
    <n v="1"/>
    <n v="1"/>
    <s v="None"/>
    <s v="Not Sensitive"/>
    <n v="0"/>
    <n v="3"/>
    <s v="None"/>
    <s v="Desktop"/>
    <s v="Cash"/>
    <d v="2024-07-02T00:00:00"/>
    <b v="1"/>
    <x v="1"/>
    <s v="Impulsive"/>
    <s v="No Preference"/>
    <n v="13"/>
    <n v="3999.1320000000005"/>
    <n v="27.771750000000001"/>
    <n v="333.26100000000002"/>
    <n v="0"/>
    <n v="0"/>
    <n v="0.33333333333333331"/>
    <n v="5"/>
    <n v="3"/>
  </r>
  <r>
    <s v="47-501-3435"/>
    <x v="9"/>
    <x v="0"/>
    <x v="1"/>
    <s v="Married"/>
    <s v="Bachelor's"/>
    <s v="High"/>
    <x v="180"/>
    <x v="5"/>
    <n v="333.262"/>
    <n v="5"/>
    <x v="0"/>
    <x v="2"/>
    <n v="1"/>
    <n v="1"/>
    <s v="High"/>
    <s v="Somewhat Sensitive"/>
    <n v="1"/>
    <n v="1"/>
    <s v="Low"/>
    <s v="Desktop"/>
    <s v="Credit Card"/>
    <d v="2024-07-03T00:00:00"/>
    <b v="0"/>
    <x v="0"/>
    <s v="Need-based"/>
    <s v="No Preference"/>
    <n v="10"/>
    <n v="1666.31"/>
    <n v="66.6524"/>
    <n v="333.262"/>
    <n v="1"/>
    <n v="3"/>
    <n v="4.333333333333333"/>
    <n v="2"/>
    <n v="0"/>
  </r>
  <r>
    <s v="46-779-7065"/>
    <x v="30"/>
    <x v="0"/>
    <x v="1"/>
    <s v="Divorced"/>
    <s v="High School"/>
    <s v="High"/>
    <x v="181"/>
    <x v="1"/>
    <n v="333.26299999999998"/>
    <n v="7"/>
    <x v="2"/>
    <x v="1"/>
    <n v="1"/>
    <n v="1"/>
    <s v="Low"/>
    <s v="Somewhat Sensitive"/>
    <n v="1"/>
    <n v="1"/>
    <s v="None"/>
    <s v="Smartphone"/>
    <s v="Debit Card"/>
    <d v="2024-07-04T00:00:00"/>
    <b v="0"/>
    <x v="0"/>
    <s v="Need-based"/>
    <s v="No Preference"/>
    <n v="8"/>
    <n v="2332.8409999999999"/>
    <n v="47.608999999999995"/>
    <n v="333.26299999999998"/>
    <n v="0"/>
    <n v="1"/>
    <n v="1.3333333333333333"/>
    <n v="3"/>
    <n v="0"/>
  </r>
  <r>
    <s v="91-603-1565"/>
    <x v="18"/>
    <x v="1"/>
    <x v="0"/>
    <s v="Divorced"/>
    <s v="High School"/>
    <s v="Middle"/>
    <x v="182"/>
    <x v="9"/>
    <n v="333.26400000000001"/>
    <n v="3"/>
    <x v="0"/>
    <x v="3"/>
    <n v="2"/>
    <n v="1"/>
    <s v="High"/>
    <s v="Not Sensitive"/>
    <n v="0"/>
    <n v="1"/>
    <s v="None"/>
    <s v="Desktop"/>
    <s v="Credit Card"/>
    <d v="2024-07-05T00:00:00"/>
    <b v="0"/>
    <x v="0"/>
    <s v="Wants-based"/>
    <s v="No Preference"/>
    <n v="11"/>
    <n v="999.79200000000003"/>
    <n v="111.08800000000001"/>
    <n v="333.26400000000001"/>
    <n v="0"/>
    <n v="3"/>
    <n v="3.3333333333333335"/>
    <n v="1"/>
    <n v="1"/>
  </r>
  <r>
    <s v="35-122-5020"/>
    <x v="18"/>
    <x v="0"/>
    <x v="1"/>
    <s v="Married"/>
    <s v="Bachelor's"/>
    <s v="Middle"/>
    <x v="183"/>
    <x v="17"/>
    <n v="333.26499999999999"/>
    <n v="3"/>
    <x v="0"/>
    <x v="3"/>
    <n v="1"/>
    <n v="1"/>
    <s v="Low"/>
    <s v="Very Sensitive"/>
    <n v="0"/>
    <n v="7"/>
    <s v="Low"/>
    <s v="Desktop"/>
    <s v="PayPal"/>
    <d v="2024-07-06T00:00:00"/>
    <b v="0"/>
    <x v="1"/>
    <s v="Wants-based"/>
    <s v="Standard"/>
    <n v="4"/>
    <n v="999.79499999999996"/>
    <n v="111.08833333333332"/>
    <n v="333.26499999999999"/>
    <n v="1"/>
    <n v="1"/>
    <n v="2.3333333333333335"/>
    <n v="1"/>
    <n v="7"/>
  </r>
  <r>
    <s v="63-684-4073"/>
    <x v="5"/>
    <x v="0"/>
    <x v="1"/>
    <s v="Divorced"/>
    <s v="Bachelor's"/>
    <s v="High"/>
    <x v="184"/>
    <x v="13"/>
    <n v="333.26600000000002"/>
    <n v="11"/>
    <x v="0"/>
    <x v="1"/>
    <n v="1"/>
    <n v="0"/>
    <s v="Low"/>
    <s v="Somewhat Sensitive"/>
    <n v="1"/>
    <n v="6"/>
    <s v="Medium"/>
    <s v="Desktop"/>
    <s v="Debit Card"/>
    <d v="2024-07-07T00:00:00"/>
    <b v="0"/>
    <x v="0"/>
    <s v="Impulsive"/>
    <s v="Express"/>
    <n v="14"/>
    <n v="3665.9260000000004"/>
    <n v="30.296909090909093"/>
    <n v="333.26600000000002"/>
    <n v="2"/>
    <n v="1"/>
    <n v="3"/>
    <n v="3"/>
    <n v="5"/>
  </r>
  <r>
    <s v="74-483-2893"/>
    <x v="29"/>
    <x v="4"/>
    <x v="0"/>
    <s v="Widowed"/>
    <s v="High School"/>
    <s v="Middle"/>
    <x v="185"/>
    <x v="13"/>
    <n v="333.267"/>
    <n v="11"/>
    <x v="1"/>
    <x v="3"/>
    <n v="1"/>
    <n v="2"/>
    <s v="Medium"/>
    <s v="Not Sensitive"/>
    <n v="2"/>
    <n v="7"/>
    <s v="Medium"/>
    <s v="Smartphone"/>
    <s v="Cash"/>
    <d v="2024-07-08T00:00:00"/>
    <b v="0"/>
    <x v="1"/>
    <s v="Need-based"/>
    <s v="No Preference"/>
    <n v="4"/>
    <n v="3665.9369999999999"/>
    <n v="30.297000000000001"/>
    <n v="333.267"/>
    <n v="2"/>
    <n v="2"/>
    <n v="4.666666666666667"/>
    <n v="1"/>
    <n v="5"/>
  </r>
  <r>
    <s v="72-728-4406"/>
    <x v="17"/>
    <x v="0"/>
    <x v="0"/>
    <s v="Single"/>
    <s v="Master's"/>
    <s v="High"/>
    <x v="186"/>
    <x v="12"/>
    <n v="333.26799999999997"/>
    <n v="9"/>
    <x v="1"/>
    <x v="2"/>
    <n v="5"/>
    <n v="1"/>
    <s v="Medium"/>
    <s v="Somewhat Sensitive"/>
    <n v="2"/>
    <n v="3"/>
    <s v="None"/>
    <s v="Tablet"/>
    <s v="Credit Card"/>
    <d v="2024-07-09T00:00:00"/>
    <b v="1"/>
    <x v="0"/>
    <s v="Impulsive"/>
    <s v="Express"/>
    <n v="12"/>
    <n v="2999.4119999999998"/>
    <n v="37.029777777777774"/>
    <n v="333.26799999999997"/>
    <n v="0"/>
    <n v="2"/>
    <n v="2.3333333333333335"/>
    <n v="2"/>
    <n v="1"/>
  </r>
  <r>
    <s v="13-588-2488"/>
    <x v="7"/>
    <x v="1"/>
    <x v="0"/>
    <s v="Widowed"/>
    <s v="Bachelor's"/>
    <s v="Middle"/>
    <x v="187"/>
    <x v="6"/>
    <n v="333.26900000000001"/>
    <n v="3"/>
    <x v="0"/>
    <x v="3"/>
    <n v="2"/>
    <n v="1"/>
    <s v="None"/>
    <s v="Somewhat Sensitive"/>
    <n v="0"/>
    <n v="4"/>
    <s v="Low"/>
    <s v="Desktop"/>
    <s v="Cash"/>
    <d v="2024-07-10T00:00:00"/>
    <b v="0"/>
    <x v="0"/>
    <s v="Need-based"/>
    <s v="Express"/>
    <n v="7"/>
    <n v="999.80700000000002"/>
    <n v="111.08966666666667"/>
    <n v="333.26900000000001"/>
    <n v="1"/>
    <n v="0"/>
    <n v="1.3333333333333333"/>
    <n v="1"/>
    <n v="4"/>
  </r>
  <r>
    <s v="79-861-6506"/>
    <x v="28"/>
    <x v="1"/>
    <x v="1"/>
    <s v="Widowed"/>
    <s v="High School"/>
    <s v="High"/>
    <x v="188"/>
    <x v="16"/>
    <n v="333.27"/>
    <n v="11"/>
    <x v="1"/>
    <x v="0"/>
    <n v="3"/>
    <n v="0"/>
    <s v="High"/>
    <s v="Not Sensitive"/>
    <n v="0"/>
    <n v="6"/>
    <s v="High"/>
    <s v="Tablet"/>
    <s v="PayPal"/>
    <d v="2024-07-11T00:00:00"/>
    <b v="0"/>
    <x v="0"/>
    <s v="Wants-based"/>
    <s v="Standard"/>
    <n v="12"/>
    <n v="3665.97"/>
    <n v="30.297272727272727"/>
    <n v="333.27"/>
    <n v="3"/>
    <n v="3"/>
    <n v="6"/>
    <n v="5"/>
    <n v="6"/>
  </r>
  <r>
    <s v="66-974-6707"/>
    <x v="18"/>
    <x v="1"/>
    <x v="0"/>
    <s v="Married"/>
    <s v="Master's"/>
    <s v="Middle"/>
    <x v="189"/>
    <x v="7"/>
    <n v="333.27100000000002"/>
    <n v="3"/>
    <x v="0"/>
    <x v="2"/>
    <n v="1"/>
    <n v="2"/>
    <s v="Low"/>
    <s v="Very Sensitive"/>
    <n v="1"/>
    <n v="4"/>
    <s v="None"/>
    <s v="Tablet"/>
    <s v="Debit Card"/>
    <d v="2024-07-12T00:00:00"/>
    <b v="1"/>
    <x v="0"/>
    <s v="Planned"/>
    <s v="Standard"/>
    <n v="4"/>
    <n v="999.8130000000001"/>
    <n v="111.09033333333333"/>
    <n v="333.27100000000002"/>
    <n v="0"/>
    <n v="1"/>
    <n v="1.6666666666666665"/>
    <n v="2"/>
    <n v="3"/>
  </r>
  <r>
    <s v="95-112-6724"/>
    <x v="16"/>
    <x v="0"/>
    <x v="0"/>
    <s v="Divorced"/>
    <s v="Master's"/>
    <s v="High"/>
    <x v="190"/>
    <x v="1"/>
    <n v="333.27199999999999"/>
    <n v="6"/>
    <x v="2"/>
    <x v="2"/>
    <n v="1"/>
    <n v="0"/>
    <s v="None"/>
    <s v="Very Sensitive"/>
    <n v="1"/>
    <n v="4"/>
    <s v="Low"/>
    <s v="Desktop"/>
    <s v="Debit Card"/>
    <d v="2024-07-13T00:00:00"/>
    <b v="0"/>
    <x v="0"/>
    <s v="Need-based"/>
    <s v="No Preference"/>
    <n v="11"/>
    <n v="1999.6320000000001"/>
    <n v="55.545333333333332"/>
    <n v="333.27199999999999"/>
    <n v="1"/>
    <n v="0"/>
    <n v="1"/>
    <n v="2"/>
    <n v="3"/>
  </r>
  <r>
    <s v="27-262-6874"/>
    <x v="8"/>
    <x v="0"/>
    <x v="0"/>
    <s v="Married"/>
    <s v="Bachelor's"/>
    <s v="High"/>
    <x v="191"/>
    <x v="5"/>
    <n v="333.27300000000002"/>
    <n v="11"/>
    <x v="0"/>
    <x v="2"/>
    <n v="4"/>
    <n v="1"/>
    <s v="Low"/>
    <s v="Somewhat Sensitive"/>
    <n v="2"/>
    <n v="3"/>
    <s v="High"/>
    <s v="Tablet"/>
    <s v="Other"/>
    <d v="2024-07-14T00:00:00"/>
    <b v="0"/>
    <x v="1"/>
    <s v="Impulsive"/>
    <s v="Express"/>
    <n v="10"/>
    <n v="3666.0030000000002"/>
    <n v="30.297545454545457"/>
    <n v="333.27300000000002"/>
    <n v="3"/>
    <n v="1"/>
    <n v="4.333333333333333"/>
    <n v="2"/>
    <n v="1"/>
  </r>
  <r>
    <s v="92-908-5062"/>
    <x v="27"/>
    <x v="6"/>
    <x v="0"/>
    <s v="Single"/>
    <s v="Bachelor's"/>
    <s v="High"/>
    <x v="192"/>
    <x v="3"/>
    <n v="333.274"/>
    <n v="11"/>
    <x v="1"/>
    <x v="2"/>
    <n v="4"/>
    <n v="1"/>
    <s v="High"/>
    <s v="Somewhat Sensitive"/>
    <n v="2"/>
    <n v="10"/>
    <s v="High"/>
    <s v="Desktop"/>
    <s v="PayPal"/>
    <d v="2024-07-15T00:00:00"/>
    <b v="1"/>
    <x v="0"/>
    <s v="Need-based"/>
    <s v="Express"/>
    <n v="3"/>
    <n v="3666.0140000000001"/>
    <n v="30.297636363636364"/>
    <n v="333.274"/>
    <n v="3"/>
    <n v="3"/>
    <n v="6.333333333333333"/>
    <n v="2"/>
    <n v="8"/>
  </r>
  <r>
    <s v="70-014-6406"/>
    <x v="27"/>
    <x v="1"/>
    <x v="0"/>
    <s v="Divorced"/>
    <s v="Bachelor's"/>
    <s v="High"/>
    <x v="193"/>
    <x v="12"/>
    <n v="333.27499999999998"/>
    <n v="3"/>
    <x v="2"/>
    <x v="0"/>
    <n v="3"/>
    <n v="1"/>
    <s v="Low"/>
    <s v="Very Sensitive"/>
    <n v="1"/>
    <n v="2"/>
    <s v="None"/>
    <s v="Desktop"/>
    <s v="PayPal"/>
    <d v="2024-07-16T00:00:00"/>
    <b v="0"/>
    <x v="1"/>
    <s v="Impulsive"/>
    <s v="Standard"/>
    <n v="12"/>
    <n v="999.82499999999993"/>
    <n v="111.09166666666665"/>
    <n v="333.27499999999998"/>
    <n v="0"/>
    <n v="1"/>
    <n v="1.3333333333333333"/>
    <n v="5"/>
    <n v="1"/>
  </r>
  <r>
    <s v="52-908-9971"/>
    <x v="16"/>
    <x v="1"/>
    <x v="0"/>
    <s v="Widowed"/>
    <s v="High School"/>
    <s v="Middle"/>
    <x v="194"/>
    <x v="14"/>
    <n v="333.27600000000001"/>
    <n v="6"/>
    <x v="1"/>
    <x v="2"/>
    <n v="1"/>
    <n v="0"/>
    <s v="None"/>
    <s v="Somewhat Sensitive"/>
    <n v="1"/>
    <n v="1"/>
    <s v="High"/>
    <s v="Desktop"/>
    <s v="PayPal"/>
    <d v="2024-07-17T00:00:00"/>
    <b v="0"/>
    <x v="0"/>
    <s v="Planned"/>
    <s v="No Preference"/>
    <n v="6"/>
    <n v="1999.6559999999999"/>
    <n v="55.545999999999999"/>
    <n v="333.27600000000001"/>
    <n v="3"/>
    <n v="0"/>
    <n v="3"/>
    <n v="2"/>
    <n v="0"/>
  </r>
  <r>
    <s v="57-623-5362"/>
    <x v="20"/>
    <x v="7"/>
    <x v="1"/>
    <s v="Married"/>
    <s v="Bachelor's"/>
    <s v="High"/>
    <x v="195"/>
    <x v="4"/>
    <n v="333.27699999999999"/>
    <n v="6"/>
    <x v="0"/>
    <x v="0"/>
    <n v="1"/>
    <n v="2"/>
    <s v="High"/>
    <s v="Not Sensitive"/>
    <n v="1"/>
    <n v="9"/>
    <s v="Low"/>
    <s v="Tablet"/>
    <s v="Other"/>
    <d v="2024-07-18T00:00:00"/>
    <b v="1"/>
    <x v="1"/>
    <s v="Need-based"/>
    <s v="Standard"/>
    <n v="10"/>
    <n v="1999.6619999999998"/>
    <n v="55.546166666666664"/>
    <n v="333.27699999999999"/>
    <n v="1"/>
    <n v="3"/>
    <n v="4.666666666666667"/>
    <n v="5"/>
    <n v="8"/>
  </r>
  <r>
    <s v="48-315-0196"/>
    <x v="25"/>
    <x v="1"/>
    <x v="0"/>
    <s v="Single"/>
    <s v="High School"/>
    <s v="Middle"/>
    <x v="196"/>
    <x v="2"/>
    <n v="333.27800000000002"/>
    <n v="9"/>
    <x v="1"/>
    <x v="4"/>
    <n v="4"/>
    <n v="2"/>
    <s v="None"/>
    <s v="Somewhat Sensitive"/>
    <n v="2"/>
    <n v="9"/>
    <s v="Medium"/>
    <s v="Desktop"/>
    <s v="Debit Card"/>
    <d v="2024-07-19T00:00:00"/>
    <b v="1"/>
    <x v="0"/>
    <s v="Wants-based"/>
    <s v="Express"/>
    <n v="6"/>
    <n v="2999.5020000000004"/>
    <n v="37.030888888888889"/>
    <n v="333.27800000000002"/>
    <n v="2"/>
    <n v="0"/>
    <n v="2.6666666666666665"/>
    <n v="4"/>
    <n v="7"/>
  </r>
  <r>
    <s v="71-959-3896"/>
    <x v="3"/>
    <x v="1"/>
    <x v="1"/>
    <s v="Married"/>
    <s v="Bachelor's"/>
    <s v="High"/>
    <x v="197"/>
    <x v="8"/>
    <n v="333.279"/>
    <n v="7"/>
    <x v="2"/>
    <x v="4"/>
    <n v="5"/>
    <n v="2"/>
    <s v="High"/>
    <s v="Somewhat Sensitive"/>
    <n v="1"/>
    <n v="3"/>
    <s v="Low"/>
    <s v="Tablet"/>
    <s v="Other"/>
    <d v="2024-07-20T00:00:00"/>
    <b v="0"/>
    <x v="1"/>
    <s v="Planned"/>
    <s v="Standard"/>
    <n v="6"/>
    <n v="2332.953"/>
    <n v="47.611285714285714"/>
    <n v="333.279"/>
    <n v="1"/>
    <n v="3"/>
    <n v="4.666666666666667"/>
    <n v="4"/>
    <n v="2"/>
  </r>
  <r>
    <s v="29-987-3969"/>
    <x v="6"/>
    <x v="0"/>
    <x v="0"/>
    <s v="Divorced"/>
    <s v="Master's"/>
    <s v="Middle"/>
    <x v="198"/>
    <x v="21"/>
    <n v="333.28"/>
    <n v="11"/>
    <x v="0"/>
    <x v="4"/>
    <n v="2"/>
    <n v="2"/>
    <s v="None"/>
    <s v="Very Sensitive"/>
    <n v="2"/>
    <n v="1"/>
    <s v="Medium"/>
    <s v="Tablet"/>
    <s v="Other"/>
    <d v="2024-07-21T00:00:00"/>
    <b v="1"/>
    <x v="1"/>
    <s v="Planned"/>
    <s v="No Preference"/>
    <n v="12"/>
    <n v="3666.08"/>
    <n v="30.298181818181817"/>
    <n v="333.28"/>
    <n v="2"/>
    <n v="0"/>
    <n v="2.6666666666666665"/>
    <n v="4"/>
    <n v="-1"/>
  </r>
  <r>
    <s v="78-613-1546"/>
    <x v="1"/>
    <x v="0"/>
    <x v="0"/>
    <s v="Single"/>
    <s v="High School"/>
    <s v="Middle"/>
    <x v="199"/>
    <x v="8"/>
    <n v="333.28100000000001"/>
    <n v="7"/>
    <x v="1"/>
    <x v="1"/>
    <n v="2"/>
    <n v="0"/>
    <s v="High"/>
    <s v="Very Sensitive"/>
    <n v="1"/>
    <n v="1"/>
    <s v="Medium"/>
    <s v="Desktop"/>
    <s v="Credit Card"/>
    <d v="2024-07-22T00:00:00"/>
    <b v="1"/>
    <x v="1"/>
    <s v="Wants-based"/>
    <s v="Express"/>
    <n v="9"/>
    <n v="2332.9670000000001"/>
    <n v="47.61157142857143"/>
    <n v="333.28100000000001"/>
    <n v="2"/>
    <n v="3"/>
    <n v="5"/>
    <n v="3"/>
    <n v="0"/>
  </r>
  <r>
    <s v="43-664-4451"/>
    <x v="12"/>
    <x v="0"/>
    <x v="0"/>
    <s v="Divorced"/>
    <s v="Master's"/>
    <s v="Middle"/>
    <x v="200"/>
    <x v="18"/>
    <n v="333.28199999999998"/>
    <n v="4"/>
    <x v="2"/>
    <x v="1"/>
    <n v="5"/>
    <n v="2"/>
    <s v="Low"/>
    <s v="Somewhat Sensitive"/>
    <n v="1"/>
    <n v="4"/>
    <s v="High"/>
    <s v="Desktop"/>
    <s v="PayPal"/>
    <d v="2024-07-23T00:00:00"/>
    <b v="0"/>
    <x v="0"/>
    <s v="Need-based"/>
    <s v="Standard"/>
    <n v="5"/>
    <n v="1333.1279999999999"/>
    <n v="83.320499999999996"/>
    <n v="333.28199999999998"/>
    <n v="3"/>
    <n v="1"/>
    <n v="4.666666666666667"/>
    <n v="3"/>
    <n v="3"/>
  </r>
  <r>
    <s v="34-095-3364"/>
    <x v="16"/>
    <x v="5"/>
    <x v="0"/>
    <s v="Divorced"/>
    <s v="High School"/>
    <s v="Middle"/>
    <x v="201"/>
    <x v="2"/>
    <n v="333.28300000000002"/>
    <n v="2"/>
    <x v="0"/>
    <x v="0"/>
    <n v="5"/>
    <n v="1"/>
    <s v="None"/>
    <s v="Very Sensitive"/>
    <n v="1"/>
    <n v="1"/>
    <s v="High"/>
    <s v="Smartphone"/>
    <s v="PayPal"/>
    <d v="2024-07-24T00:00:00"/>
    <b v="0"/>
    <x v="1"/>
    <s v="Impulsive"/>
    <s v="Express"/>
    <n v="9"/>
    <n v="666.56600000000003"/>
    <n v="166.64150000000001"/>
    <n v="333.28300000000002"/>
    <n v="3"/>
    <n v="0"/>
    <n v="3.3333333333333335"/>
    <n v="5"/>
    <n v="0"/>
  </r>
  <r>
    <s v="72-393-6893"/>
    <x v="17"/>
    <x v="0"/>
    <x v="0"/>
    <s v="Widowed"/>
    <s v="High School"/>
    <s v="Middle"/>
    <x v="202"/>
    <x v="16"/>
    <n v="333.28399999999999"/>
    <n v="2"/>
    <x v="1"/>
    <x v="4"/>
    <n v="4"/>
    <n v="0"/>
    <s v="Medium"/>
    <s v="Not Sensitive"/>
    <n v="0"/>
    <n v="8"/>
    <s v="None"/>
    <s v="Tablet"/>
    <s v="PayPal"/>
    <d v="2024-07-25T00:00:00"/>
    <b v="0"/>
    <x v="1"/>
    <s v="Need-based"/>
    <s v="Express"/>
    <n v="13"/>
    <n v="666.56799999999998"/>
    <n v="166.642"/>
    <n v="333.28399999999999"/>
    <n v="0"/>
    <n v="2"/>
    <n v="2"/>
    <n v="4"/>
    <n v="8"/>
  </r>
  <r>
    <s v="73-707-2809"/>
    <x v="22"/>
    <x v="0"/>
    <x v="0"/>
    <s v="Single"/>
    <s v="Bachelor's"/>
    <s v="High"/>
    <x v="203"/>
    <x v="0"/>
    <n v="333.28500000000003"/>
    <n v="11"/>
    <x v="0"/>
    <x v="1"/>
    <n v="1"/>
    <n v="1"/>
    <s v="None"/>
    <s v="Not Sensitive"/>
    <n v="1"/>
    <n v="8"/>
    <s v="High"/>
    <s v="Smartphone"/>
    <s v="Credit Card"/>
    <d v="2024-07-26T00:00:00"/>
    <b v="0"/>
    <x v="1"/>
    <s v="Need-based"/>
    <s v="Express"/>
    <n v="6"/>
    <n v="3666.1350000000002"/>
    <n v="30.298636363636366"/>
    <n v="333.28500000000003"/>
    <n v="3"/>
    <n v="0"/>
    <n v="3.3333333333333335"/>
    <n v="3"/>
    <n v="7"/>
  </r>
  <r>
    <s v="04-609-7885"/>
    <x v="15"/>
    <x v="1"/>
    <x v="0"/>
    <s v="Single"/>
    <s v="High School"/>
    <s v="High"/>
    <x v="109"/>
    <x v="16"/>
    <n v="333.286"/>
    <n v="10"/>
    <x v="2"/>
    <x v="0"/>
    <n v="5"/>
    <n v="2"/>
    <s v="None"/>
    <s v="Somewhat Sensitive"/>
    <n v="2"/>
    <n v="6"/>
    <s v="Medium"/>
    <s v="Desktop"/>
    <s v="PayPal"/>
    <d v="2024-07-27T00:00:00"/>
    <b v="1"/>
    <x v="1"/>
    <s v="Planned"/>
    <s v="No Preference"/>
    <n v="13"/>
    <n v="3332.86"/>
    <n v="33.328600000000002"/>
    <n v="333.286"/>
    <n v="2"/>
    <n v="0"/>
    <n v="2.6666666666666665"/>
    <n v="5"/>
    <n v="4"/>
  </r>
  <r>
    <s v="73-139-4306"/>
    <x v="2"/>
    <x v="0"/>
    <x v="0"/>
    <s v="Married"/>
    <s v="Master's"/>
    <s v="High"/>
    <x v="204"/>
    <x v="8"/>
    <n v="333.28699999999998"/>
    <n v="7"/>
    <x v="2"/>
    <x v="2"/>
    <n v="5"/>
    <n v="0"/>
    <s v="Low"/>
    <s v="Somewhat Sensitive"/>
    <n v="2"/>
    <n v="3"/>
    <s v="Medium"/>
    <s v="Desktop"/>
    <s v="PayPal"/>
    <d v="2024-07-28T00:00:00"/>
    <b v="0"/>
    <x v="0"/>
    <s v="Impulsive"/>
    <s v="No Preference"/>
    <n v="8"/>
    <n v="2333.009"/>
    <n v="47.612428571428566"/>
    <n v="333.28699999999998"/>
    <n v="2"/>
    <n v="1"/>
    <n v="3"/>
    <n v="2"/>
    <n v="1"/>
  </r>
  <r>
    <s v="23-794-8196"/>
    <x v="15"/>
    <x v="3"/>
    <x v="1"/>
    <s v="Married"/>
    <s v="Master's"/>
    <s v="Middle"/>
    <x v="205"/>
    <x v="4"/>
    <n v="333.28800000000001"/>
    <n v="9"/>
    <x v="0"/>
    <x v="0"/>
    <n v="2"/>
    <n v="2"/>
    <s v="High"/>
    <s v="Very Sensitive"/>
    <n v="2"/>
    <n v="2"/>
    <s v="High"/>
    <s v="Smartphone"/>
    <s v="Credit Card"/>
    <d v="2024-07-29T00:00:00"/>
    <b v="0"/>
    <x v="1"/>
    <s v="Need-based"/>
    <s v="Standard"/>
    <n v="8"/>
    <n v="2999.5920000000001"/>
    <n v="37.032000000000004"/>
    <n v="333.28800000000001"/>
    <n v="3"/>
    <n v="3"/>
    <n v="6.666666666666667"/>
    <n v="5"/>
    <n v="0"/>
  </r>
  <r>
    <s v="66-050-6391"/>
    <x v="5"/>
    <x v="0"/>
    <x v="0"/>
    <s v="Single"/>
    <s v="Master's"/>
    <s v="High"/>
    <x v="206"/>
    <x v="6"/>
    <n v="333.28899999999999"/>
    <n v="6"/>
    <x v="2"/>
    <x v="2"/>
    <n v="1"/>
    <n v="0"/>
    <s v="None"/>
    <s v="Very Sensitive"/>
    <n v="1"/>
    <n v="10"/>
    <s v="None"/>
    <s v="Tablet"/>
    <s v="Other"/>
    <d v="2024-07-30T00:00:00"/>
    <b v="0"/>
    <x v="0"/>
    <s v="Planned"/>
    <s v="Express"/>
    <n v="7"/>
    <n v="1999.7339999999999"/>
    <n v="55.548166666666667"/>
    <n v="333.28899999999999"/>
    <n v="0"/>
    <n v="0"/>
    <n v="0"/>
    <n v="2"/>
    <n v="9"/>
  </r>
  <r>
    <s v="22-311-5460"/>
    <x v="32"/>
    <x v="1"/>
    <x v="0"/>
    <s v="Widowed"/>
    <s v="High School"/>
    <s v="Middle"/>
    <x v="33"/>
    <x v="17"/>
    <n v="333.29"/>
    <n v="10"/>
    <x v="2"/>
    <x v="3"/>
    <n v="1"/>
    <n v="1"/>
    <s v="High"/>
    <s v="Not Sensitive"/>
    <n v="1"/>
    <n v="8"/>
    <s v="None"/>
    <s v="Tablet"/>
    <s v="Credit Card"/>
    <d v="2024-07-31T00:00:00"/>
    <b v="1"/>
    <x v="1"/>
    <s v="Planned"/>
    <s v="No Preference"/>
    <n v="6"/>
    <n v="3332.9"/>
    <n v="33.329000000000001"/>
    <n v="333.29"/>
    <n v="0"/>
    <n v="3"/>
    <n v="3.3333333333333335"/>
    <n v="1"/>
    <n v="7"/>
  </r>
  <r>
    <s v="51-917-0766"/>
    <x v="31"/>
    <x v="1"/>
    <x v="1"/>
    <s v="Married"/>
    <s v="Master's"/>
    <s v="High"/>
    <x v="207"/>
    <x v="19"/>
    <n v="333.291"/>
    <n v="11"/>
    <x v="1"/>
    <x v="4"/>
    <n v="1"/>
    <n v="0"/>
    <s v="None"/>
    <s v="Not Sensitive"/>
    <n v="1"/>
    <n v="7"/>
    <s v="Medium"/>
    <s v="Smartphone"/>
    <s v="PayPal"/>
    <d v="2024-08-01T00:00:00"/>
    <b v="1"/>
    <x v="0"/>
    <s v="Need-based"/>
    <s v="Standard"/>
    <n v="11"/>
    <n v="3666.201"/>
    <n v="30.299181818181818"/>
    <n v="333.291"/>
    <n v="2"/>
    <n v="0"/>
    <n v="2"/>
    <n v="4"/>
    <n v="6"/>
  </r>
  <r>
    <s v="53-013-1026"/>
    <x v="13"/>
    <x v="1"/>
    <x v="1"/>
    <s v="Widowed"/>
    <s v="Master's"/>
    <s v="Middle"/>
    <x v="208"/>
    <x v="18"/>
    <n v="333.29199999999997"/>
    <n v="7"/>
    <x v="2"/>
    <x v="1"/>
    <n v="5"/>
    <n v="1"/>
    <s v="High"/>
    <s v="Not Sensitive"/>
    <n v="0"/>
    <n v="2"/>
    <s v="High"/>
    <s v="Desktop"/>
    <s v="PayPal"/>
    <d v="2024-08-02T00:00:00"/>
    <b v="0"/>
    <x v="0"/>
    <s v="Planned"/>
    <s v="Express"/>
    <n v="11"/>
    <n v="2333.0439999999999"/>
    <n v="47.613142857142854"/>
    <n v="333.29199999999997"/>
    <n v="3"/>
    <n v="3"/>
    <n v="6.333333333333333"/>
    <n v="3"/>
    <n v="2"/>
  </r>
  <r>
    <s v="29-779-3457"/>
    <x v="1"/>
    <x v="0"/>
    <x v="0"/>
    <s v="Widowed"/>
    <s v="Bachelor's"/>
    <s v="High"/>
    <x v="209"/>
    <x v="2"/>
    <n v="333.29300000000001"/>
    <n v="10"/>
    <x v="1"/>
    <x v="2"/>
    <n v="3"/>
    <n v="2"/>
    <s v="None"/>
    <s v="Very Sensitive"/>
    <n v="0"/>
    <n v="7"/>
    <s v="High"/>
    <s v="Tablet"/>
    <s v="Cash"/>
    <d v="2024-08-03T00:00:00"/>
    <b v="1"/>
    <x v="1"/>
    <s v="Need-based"/>
    <s v="No Preference"/>
    <n v="11"/>
    <n v="3332.9300000000003"/>
    <n v="33.329300000000003"/>
    <n v="333.29300000000001"/>
    <n v="3"/>
    <n v="0"/>
    <n v="3.6666666666666665"/>
    <n v="2"/>
    <n v="7"/>
  </r>
  <r>
    <s v="18-047-5540"/>
    <x v="17"/>
    <x v="0"/>
    <x v="1"/>
    <s v="Single"/>
    <s v="Bachelor's"/>
    <s v="High"/>
    <x v="210"/>
    <x v="6"/>
    <n v="333.29399999999998"/>
    <n v="5"/>
    <x v="1"/>
    <x v="1"/>
    <n v="3"/>
    <n v="1"/>
    <s v="Low"/>
    <s v="Not Sensitive"/>
    <n v="0"/>
    <n v="3"/>
    <s v="High"/>
    <s v="Desktop"/>
    <s v="Debit Card"/>
    <d v="2024-08-04T00:00:00"/>
    <b v="1"/>
    <x v="0"/>
    <s v="Planned"/>
    <s v="No Preference"/>
    <n v="10"/>
    <n v="1666.4699999999998"/>
    <n v="66.658799999999999"/>
    <n v="333.29399999999998"/>
    <n v="3"/>
    <n v="1"/>
    <n v="4.333333333333333"/>
    <n v="3"/>
    <n v="3"/>
  </r>
  <r>
    <s v="89-438-5310"/>
    <x v="2"/>
    <x v="1"/>
    <x v="1"/>
    <s v="Divorced"/>
    <s v="Bachelor's"/>
    <s v="High"/>
    <x v="211"/>
    <x v="22"/>
    <n v="333.29500000000002"/>
    <n v="10"/>
    <x v="1"/>
    <x v="0"/>
    <n v="1"/>
    <n v="2"/>
    <s v="Low"/>
    <s v="Very Sensitive"/>
    <n v="2"/>
    <n v="5"/>
    <s v="Low"/>
    <s v="Desktop"/>
    <s v="Cash"/>
    <d v="2024-08-05T00:00:00"/>
    <b v="0"/>
    <x v="1"/>
    <s v="Impulsive"/>
    <s v="No Preference"/>
    <n v="10"/>
    <n v="3332.9500000000003"/>
    <n v="33.329500000000003"/>
    <n v="333.29500000000002"/>
    <n v="1"/>
    <n v="1"/>
    <n v="2.6666666666666665"/>
    <n v="5"/>
    <n v="3"/>
  </r>
  <r>
    <s v="23-985-3535"/>
    <x v="29"/>
    <x v="1"/>
    <x v="1"/>
    <s v="Single"/>
    <s v="Master's"/>
    <s v="Middle"/>
    <x v="212"/>
    <x v="1"/>
    <n v="333.29599999999999"/>
    <n v="6"/>
    <x v="1"/>
    <x v="4"/>
    <n v="2"/>
    <n v="2"/>
    <s v="None"/>
    <s v="Very Sensitive"/>
    <n v="2"/>
    <n v="3"/>
    <s v="Medium"/>
    <s v="Tablet"/>
    <s v="Debit Card"/>
    <d v="2024-08-06T00:00:00"/>
    <b v="1"/>
    <x v="0"/>
    <s v="Impulsive"/>
    <s v="No Preference"/>
    <n v="1"/>
    <n v="1999.7759999999998"/>
    <n v="55.54933333333333"/>
    <n v="333.29599999999999"/>
    <n v="2"/>
    <n v="0"/>
    <n v="2.6666666666666665"/>
    <n v="4"/>
    <n v="1"/>
  </r>
  <r>
    <s v="67-939-2463"/>
    <x v="31"/>
    <x v="1"/>
    <x v="0"/>
    <s v="Divorced"/>
    <s v="Master's"/>
    <s v="High"/>
    <x v="213"/>
    <x v="22"/>
    <n v="333.29700000000003"/>
    <n v="9"/>
    <x v="0"/>
    <x v="0"/>
    <n v="5"/>
    <n v="2"/>
    <s v="None"/>
    <s v="Somewhat Sensitive"/>
    <n v="1"/>
    <n v="9"/>
    <s v="None"/>
    <s v="Tablet"/>
    <s v="PayPal"/>
    <d v="2024-08-07T00:00:00"/>
    <b v="1"/>
    <x v="1"/>
    <s v="Impulsive"/>
    <s v="Standard"/>
    <n v="11"/>
    <n v="2999.6730000000002"/>
    <n v="37.033000000000001"/>
    <n v="333.29700000000003"/>
    <n v="0"/>
    <n v="0"/>
    <n v="0.66666666666666663"/>
    <n v="5"/>
    <n v="8"/>
  </r>
  <r>
    <s v="03-623-6767"/>
    <x v="18"/>
    <x v="0"/>
    <x v="0"/>
    <s v="Single"/>
    <s v="High School"/>
    <s v="High"/>
    <x v="214"/>
    <x v="16"/>
    <n v="333.298"/>
    <n v="12"/>
    <x v="1"/>
    <x v="1"/>
    <n v="3"/>
    <n v="2"/>
    <s v="High"/>
    <s v="Somewhat Sensitive"/>
    <n v="0"/>
    <n v="7"/>
    <s v="Low"/>
    <s v="Tablet"/>
    <s v="Debit Card"/>
    <d v="2024-08-08T00:00:00"/>
    <b v="0"/>
    <x v="0"/>
    <s v="Planned"/>
    <s v="Standard"/>
    <n v="6"/>
    <n v="3999.576"/>
    <n v="27.774833333333333"/>
    <n v="333.298"/>
    <n v="1"/>
    <n v="3"/>
    <n v="4.666666666666667"/>
    <n v="3"/>
    <n v="7"/>
  </r>
  <r>
    <s v="86-749-6914"/>
    <x v="26"/>
    <x v="1"/>
    <x v="0"/>
    <s v="Single"/>
    <s v="High School"/>
    <s v="High"/>
    <x v="215"/>
    <x v="21"/>
    <n v="333.29899999999998"/>
    <n v="4"/>
    <x v="0"/>
    <x v="4"/>
    <n v="5"/>
    <n v="0.3"/>
    <s v="High"/>
    <s v="Somewhat Sensitive"/>
    <n v="2"/>
    <n v="10"/>
    <s v="Low"/>
    <s v="Smartphone"/>
    <s v="Credit Card"/>
    <d v="2024-08-09T00:00:00"/>
    <b v="0"/>
    <x v="1"/>
    <s v="Need-based"/>
    <s v="No Preference"/>
    <n v="10"/>
    <n v="1333.1959999999999"/>
    <n v="83.324749999999995"/>
    <n v="333.29899999999998"/>
    <n v="1"/>
    <n v="3"/>
    <n v="4.0999999999999996"/>
    <n v="4"/>
    <n v="8"/>
  </r>
  <r>
    <s v="03-977-8103"/>
    <x v="8"/>
    <x v="1"/>
    <x v="0"/>
    <s v="Widowed"/>
    <s v="Bachelor's"/>
    <s v="Middle"/>
    <x v="216"/>
    <x v="5"/>
    <n v="333.3"/>
    <n v="3"/>
    <x v="0"/>
    <x v="4"/>
    <n v="5"/>
    <n v="1"/>
    <s v="Low"/>
    <s v="Not Sensitive"/>
    <n v="2"/>
    <n v="2"/>
    <s v="High"/>
    <s v="Smartphone"/>
    <s v="Other"/>
    <d v="2024-08-10T00:00:00"/>
    <b v="1"/>
    <x v="1"/>
    <s v="Impulsive"/>
    <s v="No Preference"/>
    <n v="14"/>
    <n v="999.90000000000009"/>
    <n v="111.10000000000001"/>
    <n v="333.3"/>
    <n v="3"/>
    <n v="1"/>
    <n v="4.333333333333333"/>
    <n v="4"/>
    <n v="0"/>
  </r>
  <r>
    <s v="03-827-4021"/>
    <x v="7"/>
    <x v="1"/>
    <x v="1"/>
    <s v="Divorced"/>
    <s v="Bachelor's"/>
    <s v="Middle"/>
    <x v="217"/>
    <x v="19"/>
    <n v="333.30099999999999"/>
    <n v="12"/>
    <x v="0"/>
    <x v="3"/>
    <n v="2"/>
    <n v="0"/>
    <s v="High"/>
    <s v="Not Sensitive"/>
    <n v="2"/>
    <n v="1"/>
    <s v="High"/>
    <s v="Tablet"/>
    <s v="Cash"/>
    <d v="2024-08-11T00:00:00"/>
    <b v="0"/>
    <x v="0"/>
    <s v="Impulsive"/>
    <s v="Standard"/>
    <n v="8"/>
    <n v="3999.6120000000001"/>
    <n v="27.775083333333331"/>
    <n v="333.30099999999999"/>
    <n v="3"/>
    <n v="3"/>
    <n v="6"/>
    <n v="1"/>
    <n v="-1"/>
  </r>
  <r>
    <s v="68-507-4747"/>
    <x v="30"/>
    <x v="0"/>
    <x v="1"/>
    <s v="Widowed"/>
    <s v="High School"/>
    <s v="High"/>
    <x v="218"/>
    <x v="20"/>
    <n v="333.30200000000002"/>
    <n v="3"/>
    <x v="0"/>
    <x v="0"/>
    <n v="2"/>
    <n v="0"/>
    <s v="Medium"/>
    <s v="Not Sensitive"/>
    <n v="0"/>
    <n v="1"/>
    <s v="Low"/>
    <s v="Desktop"/>
    <s v="Credit Card"/>
    <d v="2024-08-12T00:00:00"/>
    <b v="1"/>
    <x v="0"/>
    <s v="Wants-based"/>
    <s v="Standard"/>
    <n v="2"/>
    <n v="999.90600000000006"/>
    <n v="111.10066666666667"/>
    <n v="333.30200000000002"/>
    <n v="1"/>
    <n v="2"/>
    <n v="3"/>
    <n v="5"/>
    <n v="1"/>
  </r>
  <r>
    <s v="73-942-8440"/>
    <x v="14"/>
    <x v="1"/>
    <x v="0"/>
    <s v="Married"/>
    <s v="Bachelor's"/>
    <s v="High"/>
    <x v="219"/>
    <x v="0"/>
    <n v="333.303"/>
    <n v="5"/>
    <x v="1"/>
    <x v="3"/>
    <n v="4"/>
    <n v="2"/>
    <s v="None"/>
    <s v="Very Sensitive"/>
    <n v="2"/>
    <n v="1"/>
    <s v="Low"/>
    <s v="Desktop"/>
    <s v="Credit Card"/>
    <d v="2024-08-13T00:00:00"/>
    <b v="1"/>
    <x v="0"/>
    <s v="Planned"/>
    <s v="Standard"/>
    <n v="2"/>
    <n v="1666.5149999999999"/>
    <n v="66.660600000000002"/>
    <n v="333.303"/>
    <n v="1"/>
    <n v="0"/>
    <n v="1.6666666666666665"/>
    <n v="1"/>
    <n v="-1"/>
  </r>
  <r>
    <s v="21-821-6398"/>
    <x v="17"/>
    <x v="0"/>
    <x v="0"/>
    <s v="Divorced"/>
    <s v="Bachelor's"/>
    <s v="High"/>
    <x v="220"/>
    <x v="16"/>
    <n v="333.30399999999997"/>
    <n v="7"/>
    <x v="1"/>
    <x v="3"/>
    <n v="5"/>
    <n v="0"/>
    <s v="Low"/>
    <s v="Very Sensitive"/>
    <n v="1"/>
    <n v="9"/>
    <s v="Medium"/>
    <s v="Desktop"/>
    <s v="Cash"/>
    <d v="2024-08-14T00:00:00"/>
    <b v="1"/>
    <x v="0"/>
    <s v="Impulsive"/>
    <s v="Standard"/>
    <n v="3"/>
    <n v="2333.1279999999997"/>
    <n v="47.61485714285714"/>
    <n v="333.30399999999997"/>
    <n v="2"/>
    <n v="1"/>
    <n v="3"/>
    <n v="1"/>
    <n v="8"/>
  </r>
  <r>
    <s v="64-641-7874"/>
    <x v="4"/>
    <x v="0"/>
    <x v="1"/>
    <s v="Widowed"/>
    <s v="High School"/>
    <s v="High"/>
    <x v="221"/>
    <x v="12"/>
    <n v="333.30500000000001"/>
    <n v="10"/>
    <x v="1"/>
    <x v="3"/>
    <n v="4"/>
    <n v="2"/>
    <s v="High"/>
    <s v="Somewhat Sensitive"/>
    <n v="1"/>
    <n v="1"/>
    <s v="Medium"/>
    <s v="Tablet"/>
    <s v="Cash"/>
    <d v="2024-08-15T00:00:00"/>
    <b v="0"/>
    <x v="0"/>
    <s v="Wants-based"/>
    <s v="Express"/>
    <n v="9"/>
    <n v="3333.05"/>
    <n v="33.330500000000001"/>
    <n v="333.30500000000001"/>
    <n v="2"/>
    <n v="3"/>
    <n v="5.666666666666667"/>
    <n v="1"/>
    <n v="0"/>
  </r>
  <r>
    <s v="53-459-7870"/>
    <x v="17"/>
    <x v="6"/>
    <x v="1"/>
    <s v="Divorced"/>
    <s v="Master's"/>
    <s v="Middle"/>
    <x v="222"/>
    <x v="12"/>
    <n v="333.30599999999998"/>
    <n v="10"/>
    <x v="0"/>
    <x v="3"/>
    <n v="2"/>
    <n v="1"/>
    <s v="Medium"/>
    <s v="Somewhat Sensitive"/>
    <n v="1"/>
    <n v="5"/>
    <s v="Medium"/>
    <s v="Desktop"/>
    <s v="PayPal"/>
    <d v="2024-08-16T00:00:00"/>
    <b v="1"/>
    <x v="0"/>
    <s v="Impulsive"/>
    <s v="No Preference"/>
    <n v="10"/>
    <n v="3333.06"/>
    <n v="33.330599999999997"/>
    <n v="333.30599999999998"/>
    <n v="2"/>
    <n v="2"/>
    <n v="4.333333333333333"/>
    <n v="1"/>
    <n v="4"/>
  </r>
  <r>
    <s v="36-240-3240"/>
    <x v="8"/>
    <x v="1"/>
    <x v="0"/>
    <s v="Divorced"/>
    <s v="High School"/>
    <s v="Middle"/>
    <x v="223"/>
    <x v="15"/>
    <n v="333.30700000000002"/>
    <n v="5"/>
    <x v="2"/>
    <x v="2"/>
    <n v="1"/>
    <n v="2"/>
    <s v="None"/>
    <s v="Very Sensitive"/>
    <n v="0"/>
    <n v="1"/>
    <s v="High"/>
    <s v="Smartphone"/>
    <s v="Cash"/>
    <d v="2024-08-17T00:00:00"/>
    <b v="1"/>
    <x v="0"/>
    <s v="Wants-based"/>
    <s v="Standard"/>
    <n v="14"/>
    <n v="1666.5350000000001"/>
    <n v="66.6614"/>
    <n v="333.30700000000002"/>
    <n v="3"/>
    <n v="0"/>
    <n v="3.6666666666666665"/>
    <n v="2"/>
    <n v="1"/>
  </r>
  <r>
    <s v="54-936-4361"/>
    <x v="10"/>
    <x v="6"/>
    <x v="1"/>
    <s v="Single"/>
    <s v="Bachelor's"/>
    <s v="High"/>
    <x v="224"/>
    <x v="11"/>
    <n v="333.30799999999999"/>
    <n v="2"/>
    <x v="0"/>
    <x v="0"/>
    <n v="3"/>
    <n v="1"/>
    <s v="Low"/>
    <s v="Not Sensitive"/>
    <n v="1"/>
    <n v="9"/>
    <s v="Low"/>
    <s v="Smartphone"/>
    <s v="PayPal"/>
    <d v="2024-08-18T00:00:00"/>
    <b v="0"/>
    <x v="0"/>
    <s v="Wants-based"/>
    <s v="Express"/>
    <n v="5"/>
    <n v="666.61599999999999"/>
    <n v="166.654"/>
    <n v="333.30799999999999"/>
    <n v="1"/>
    <n v="1"/>
    <n v="2.3333333333333335"/>
    <n v="5"/>
    <n v="8"/>
  </r>
  <r>
    <s v="67-209-0990"/>
    <x v="7"/>
    <x v="1"/>
    <x v="1"/>
    <s v="Widowed"/>
    <s v="High School"/>
    <s v="High"/>
    <x v="225"/>
    <x v="5"/>
    <n v="333.30900000000003"/>
    <n v="5"/>
    <x v="1"/>
    <x v="0"/>
    <n v="5"/>
    <n v="1"/>
    <s v="Low"/>
    <s v="Somewhat Sensitive"/>
    <n v="1"/>
    <n v="4"/>
    <s v="Medium"/>
    <s v="Smartphone"/>
    <s v="PayPal"/>
    <d v="2024-08-19T00:00:00"/>
    <b v="0"/>
    <x v="1"/>
    <s v="Impulsive"/>
    <s v="Express"/>
    <n v="8"/>
    <n v="1666.5450000000001"/>
    <n v="66.661799999999999"/>
    <n v="333.30900000000003"/>
    <n v="2"/>
    <n v="1"/>
    <n v="3.3333333333333335"/>
    <n v="5"/>
    <n v="3"/>
  </r>
  <r>
    <s v="19-667-0201"/>
    <x v="30"/>
    <x v="1"/>
    <x v="0"/>
    <s v="Single"/>
    <s v="Master's"/>
    <s v="Middle"/>
    <x v="226"/>
    <x v="3"/>
    <n v="333.31"/>
    <n v="7"/>
    <x v="2"/>
    <x v="4"/>
    <n v="2"/>
    <n v="2"/>
    <s v="Low"/>
    <s v="Not Sensitive"/>
    <n v="2"/>
    <n v="1"/>
    <s v="None"/>
    <s v="Smartphone"/>
    <s v="Debit Card"/>
    <d v="2024-08-20T00:00:00"/>
    <b v="1"/>
    <x v="1"/>
    <s v="Need-based"/>
    <s v="Standard"/>
    <n v="11"/>
    <n v="2333.17"/>
    <n v="47.615714285714283"/>
    <n v="333.31"/>
    <n v="0"/>
    <n v="1"/>
    <n v="1.6666666666666665"/>
    <n v="4"/>
    <n v="-1"/>
  </r>
  <r>
    <s v="36-274-5269"/>
    <x v="23"/>
    <x v="1"/>
    <x v="0"/>
    <s v="Married"/>
    <s v="Master's"/>
    <s v="High"/>
    <x v="227"/>
    <x v="11"/>
    <n v="333.31099999999998"/>
    <n v="11"/>
    <x v="2"/>
    <x v="2"/>
    <n v="2"/>
    <n v="2"/>
    <s v="None"/>
    <s v="Somewhat Sensitive"/>
    <n v="0"/>
    <n v="9"/>
    <s v="High"/>
    <s v="Smartphone"/>
    <s v="PayPal"/>
    <d v="2024-08-21T00:00:00"/>
    <b v="1"/>
    <x v="0"/>
    <s v="Need-based"/>
    <s v="No Preference"/>
    <n v="1"/>
    <n v="3666.4209999999998"/>
    <n v="30.300999999999998"/>
    <n v="333.31099999999998"/>
    <n v="3"/>
    <n v="0"/>
    <n v="3.6666666666666665"/>
    <n v="2"/>
    <n v="9"/>
  </r>
  <r>
    <s v="09-948-3150"/>
    <x v="25"/>
    <x v="6"/>
    <x v="1"/>
    <s v="Married"/>
    <s v="Bachelor's"/>
    <s v="Middle"/>
    <x v="228"/>
    <x v="14"/>
    <n v="333.31200000000001"/>
    <n v="9"/>
    <x v="0"/>
    <x v="3"/>
    <n v="4"/>
    <n v="2"/>
    <s v="Medium"/>
    <s v="Somewhat Sensitive"/>
    <n v="2"/>
    <n v="4"/>
    <s v="High"/>
    <s v="Desktop"/>
    <s v="PayPal"/>
    <d v="2024-08-22T00:00:00"/>
    <b v="1"/>
    <x v="0"/>
    <s v="Planned"/>
    <s v="Express"/>
    <n v="2"/>
    <n v="2999.808"/>
    <n v="37.034666666666666"/>
    <n v="333.31200000000001"/>
    <n v="3"/>
    <n v="2"/>
    <n v="5.666666666666667"/>
    <n v="1"/>
    <n v="2"/>
  </r>
  <r>
    <s v="19-873-9468"/>
    <x v="14"/>
    <x v="1"/>
    <x v="0"/>
    <s v="Widowed"/>
    <s v="Bachelor's"/>
    <s v="Middle"/>
    <x v="229"/>
    <x v="9"/>
    <n v="333.31299999999999"/>
    <n v="9"/>
    <x v="2"/>
    <x v="2"/>
    <n v="1"/>
    <n v="2"/>
    <s v="High"/>
    <s v="Very Sensitive"/>
    <n v="0"/>
    <n v="7"/>
    <s v="Medium"/>
    <s v="Smartphone"/>
    <s v="Credit Card"/>
    <d v="2024-08-23T00:00:00"/>
    <b v="1"/>
    <x v="0"/>
    <s v="Wants-based"/>
    <s v="Express"/>
    <n v="1"/>
    <n v="2999.817"/>
    <n v="37.034777777777776"/>
    <n v="333.31299999999999"/>
    <n v="2"/>
    <n v="3"/>
    <n v="5.666666666666667"/>
    <n v="2"/>
    <n v="7"/>
  </r>
  <r>
    <s v="37-748-4988"/>
    <x v="6"/>
    <x v="1"/>
    <x v="0"/>
    <s v="Married"/>
    <s v="High School"/>
    <s v="High"/>
    <x v="230"/>
    <x v="4"/>
    <n v="333.31400000000002"/>
    <n v="9"/>
    <x v="1"/>
    <x v="4"/>
    <n v="1"/>
    <n v="2"/>
    <s v="High"/>
    <s v="Not Sensitive"/>
    <n v="1"/>
    <n v="9"/>
    <s v="Medium"/>
    <s v="Smartphone"/>
    <s v="Debit Card"/>
    <d v="2024-08-24T00:00:00"/>
    <b v="1"/>
    <x v="0"/>
    <s v="Planned"/>
    <s v="Standard"/>
    <n v="9"/>
    <n v="2999.826"/>
    <n v="37.034888888888894"/>
    <n v="333.31400000000002"/>
    <n v="2"/>
    <n v="3"/>
    <n v="5.666666666666667"/>
    <n v="4"/>
    <n v="8"/>
  </r>
  <r>
    <s v="08-755-1170"/>
    <x v="26"/>
    <x v="1"/>
    <x v="0"/>
    <s v="Single"/>
    <s v="High School"/>
    <s v="High"/>
    <x v="231"/>
    <x v="4"/>
    <n v="333.315"/>
    <n v="3"/>
    <x v="1"/>
    <x v="3"/>
    <n v="3"/>
    <n v="0"/>
    <s v="Low"/>
    <s v="Not Sensitive"/>
    <n v="1"/>
    <n v="8"/>
    <s v="Low"/>
    <s v="Tablet"/>
    <s v="Cash"/>
    <d v="2024-08-25T00:00:00"/>
    <b v="0"/>
    <x v="1"/>
    <s v="Impulsive"/>
    <s v="Express"/>
    <n v="10"/>
    <n v="999.94499999999994"/>
    <n v="111.105"/>
    <n v="333.315"/>
    <n v="1"/>
    <n v="1"/>
    <n v="2"/>
    <n v="1"/>
    <n v="7"/>
  </r>
  <r>
    <s v="07-402-7433"/>
    <x v="21"/>
    <x v="6"/>
    <x v="0"/>
    <s v="Single"/>
    <s v="High School"/>
    <s v="Middle"/>
    <x v="232"/>
    <x v="18"/>
    <n v="333.31599999999997"/>
    <n v="8"/>
    <x v="1"/>
    <x v="3"/>
    <n v="1"/>
    <n v="1"/>
    <s v="Low"/>
    <s v="Not Sensitive"/>
    <n v="2"/>
    <n v="3"/>
    <s v="Low"/>
    <s v="Desktop"/>
    <s v="Credit Card"/>
    <d v="2024-08-26T00:00:00"/>
    <b v="1"/>
    <x v="0"/>
    <s v="Planned"/>
    <s v="Express"/>
    <n v="5"/>
    <n v="2666.5279999999998"/>
    <n v="41.664499999999997"/>
    <n v="333.31599999999997"/>
    <n v="1"/>
    <n v="1"/>
    <n v="2.3333333333333335"/>
    <n v="1"/>
    <n v="1"/>
  </r>
  <r>
    <s v="60-073-3575"/>
    <x v="12"/>
    <x v="1"/>
    <x v="0"/>
    <s v="Widowed"/>
    <s v="Bachelor's"/>
    <s v="Middle"/>
    <x v="233"/>
    <x v="5"/>
    <n v="333.31700000000001"/>
    <n v="2"/>
    <x v="0"/>
    <x v="3"/>
    <n v="1"/>
    <n v="2"/>
    <s v="Low"/>
    <s v="Very Sensitive"/>
    <n v="1"/>
    <n v="2"/>
    <s v="High"/>
    <s v="Smartphone"/>
    <s v="Cash"/>
    <d v="2024-08-27T00:00:00"/>
    <b v="1"/>
    <x v="1"/>
    <s v="Wants-based"/>
    <s v="No Preference"/>
    <n v="4"/>
    <n v="666.63400000000001"/>
    <n v="166.6585"/>
    <n v="333.31700000000001"/>
    <n v="3"/>
    <n v="1"/>
    <n v="4.666666666666667"/>
    <n v="1"/>
    <n v="1"/>
  </r>
  <r>
    <s v="97-237-3483"/>
    <x v="1"/>
    <x v="1"/>
    <x v="0"/>
    <s v="Single"/>
    <s v="High School"/>
    <s v="Middle"/>
    <x v="234"/>
    <x v="10"/>
    <n v="333.31799999999998"/>
    <n v="6"/>
    <x v="0"/>
    <x v="4"/>
    <n v="2"/>
    <n v="2"/>
    <s v="None"/>
    <s v="Very Sensitive"/>
    <n v="2"/>
    <n v="9"/>
    <s v="None"/>
    <s v="Tablet"/>
    <s v="PayPal"/>
    <d v="2024-08-28T00:00:00"/>
    <b v="0"/>
    <x v="0"/>
    <s v="Planned"/>
    <s v="Express"/>
    <n v="13"/>
    <n v="1999.9079999999999"/>
    <n v="55.552999999999997"/>
    <n v="333.31799999999998"/>
    <n v="0"/>
    <n v="0"/>
    <n v="0.66666666666666663"/>
    <n v="4"/>
    <n v="7"/>
  </r>
  <r>
    <s v="93-675-1619"/>
    <x v="31"/>
    <x v="0"/>
    <x v="0"/>
    <s v="Married"/>
    <s v="Master's"/>
    <s v="Middle"/>
    <x v="235"/>
    <x v="9"/>
    <n v="333.31900000000002"/>
    <n v="7"/>
    <x v="1"/>
    <x v="4"/>
    <n v="1"/>
    <n v="2"/>
    <s v="Medium"/>
    <s v="Not Sensitive"/>
    <n v="1"/>
    <n v="8"/>
    <s v="High"/>
    <s v="Tablet"/>
    <s v="Cash"/>
    <d v="2024-08-29T00:00:00"/>
    <b v="0"/>
    <x v="1"/>
    <s v="Need-based"/>
    <s v="Express"/>
    <n v="11"/>
    <n v="2333.2330000000002"/>
    <n v="47.617000000000004"/>
    <n v="333.31900000000002"/>
    <n v="3"/>
    <n v="2"/>
    <n v="5.666666666666667"/>
    <n v="4"/>
    <n v="7"/>
  </r>
  <r>
    <s v="43-884-2577"/>
    <x v="2"/>
    <x v="1"/>
    <x v="0"/>
    <s v="Single"/>
    <s v="High School"/>
    <s v="High"/>
    <x v="236"/>
    <x v="18"/>
    <n v="333.32"/>
    <n v="6"/>
    <x v="0"/>
    <x v="1"/>
    <n v="2"/>
    <n v="2"/>
    <s v="None"/>
    <s v="Not Sensitive"/>
    <n v="0"/>
    <n v="8"/>
    <s v="Low"/>
    <s v="Tablet"/>
    <s v="Debit Card"/>
    <d v="2024-08-30T00:00:00"/>
    <b v="0"/>
    <x v="0"/>
    <s v="Planned"/>
    <s v="Standard"/>
    <n v="1"/>
    <n v="1999.92"/>
    <n v="55.553333333333335"/>
    <n v="333.32"/>
    <n v="1"/>
    <n v="0"/>
    <n v="1.6666666666666665"/>
    <n v="3"/>
    <n v="8"/>
  </r>
  <r>
    <s v="33-200-7615"/>
    <x v="13"/>
    <x v="0"/>
    <x v="1"/>
    <s v="Divorced"/>
    <s v="Bachelor's"/>
    <s v="Middle"/>
    <x v="237"/>
    <x v="17"/>
    <n v="333.32100000000003"/>
    <n v="2"/>
    <x v="1"/>
    <x v="4"/>
    <n v="4"/>
    <n v="2"/>
    <s v="Low"/>
    <s v="Very Sensitive"/>
    <n v="0"/>
    <n v="1"/>
    <s v="Medium"/>
    <s v="Desktop"/>
    <s v="Credit Card"/>
    <d v="2024-08-31T00:00:00"/>
    <b v="1"/>
    <x v="1"/>
    <s v="Wants-based"/>
    <s v="No Preference"/>
    <n v="11"/>
    <n v="666.64200000000005"/>
    <n v="166.66050000000001"/>
    <n v="333.32100000000003"/>
    <n v="2"/>
    <n v="1"/>
    <n v="3.6666666666666665"/>
    <n v="4"/>
    <n v="1"/>
  </r>
  <r>
    <s v="63-631-8261"/>
    <x v="27"/>
    <x v="1"/>
    <x v="1"/>
    <s v="Married"/>
    <s v="Bachelor's"/>
    <s v="Middle"/>
    <x v="238"/>
    <x v="16"/>
    <n v="333.322"/>
    <n v="12"/>
    <x v="2"/>
    <x v="4"/>
    <n v="3"/>
    <n v="0.3"/>
    <s v="None"/>
    <s v="Not Sensitive"/>
    <n v="0"/>
    <n v="9"/>
    <s v="Medium"/>
    <s v="Smartphone"/>
    <s v="Debit Card"/>
    <d v="2024-09-01T00:00:00"/>
    <b v="1"/>
    <x v="1"/>
    <s v="Wants-based"/>
    <s v="No Preference"/>
    <n v="8"/>
    <n v="3999.864"/>
    <n v="27.776833333333332"/>
    <n v="333.322"/>
    <n v="2"/>
    <n v="0"/>
    <n v="2.1"/>
    <n v="4"/>
    <n v="9"/>
  </r>
  <r>
    <s v="34-016-7909"/>
    <x v="21"/>
    <x v="1"/>
    <x v="1"/>
    <s v="Married"/>
    <s v="High School"/>
    <s v="Middle"/>
    <x v="239"/>
    <x v="2"/>
    <n v="333.32299999999998"/>
    <n v="4"/>
    <x v="0"/>
    <x v="0"/>
    <n v="4"/>
    <n v="2"/>
    <s v="Low"/>
    <s v="Somewhat Sensitive"/>
    <n v="1"/>
    <n v="5"/>
    <s v="Medium"/>
    <s v="Smartphone"/>
    <s v="Debit Card"/>
    <d v="2024-09-02T00:00:00"/>
    <b v="1"/>
    <x v="0"/>
    <s v="Need-based"/>
    <s v="No Preference"/>
    <n v="6"/>
    <n v="1333.2919999999999"/>
    <n v="83.330749999999995"/>
    <n v="333.32299999999998"/>
    <n v="2"/>
    <n v="1"/>
    <n v="3.6666666666666665"/>
    <n v="5"/>
    <n v="4"/>
  </r>
  <r>
    <s v="82-304-6495"/>
    <x v="24"/>
    <x v="1"/>
    <x v="1"/>
    <s v="Married"/>
    <s v="Master's"/>
    <s v="High"/>
    <x v="240"/>
    <x v="21"/>
    <n v="333.32400000000001"/>
    <n v="6"/>
    <x v="0"/>
    <x v="2"/>
    <n v="2"/>
    <n v="0.3"/>
    <s v="Low"/>
    <s v="Very Sensitive"/>
    <n v="2"/>
    <n v="4"/>
    <s v="High"/>
    <s v="Tablet"/>
    <s v="Credit Card"/>
    <d v="2024-09-03T00:00:00"/>
    <b v="0"/>
    <x v="0"/>
    <s v="Planned"/>
    <s v="No Preference"/>
    <n v="14"/>
    <n v="1999.944"/>
    <n v="55.554000000000002"/>
    <n v="333.32400000000001"/>
    <n v="3"/>
    <n v="1"/>
    <n v="4.0999999999999996"/>
    <n v="2"/>
    <n v="2"/>
  </r>
  <r>
    <s v="70-207-6999"/>
    <x v="15"/>
    <x v="0"/>
    <x v="1"/>
    <s v="Divorced"/>
    <s v="High School"/>
    <s v="Middle"/>
    <x v="241"/>
    <x v="2"/>
    <n v="333.32499999999999"/>
    <n v="6"/>
    <x v="2"/>
    <x v="1"/>
    <n v="4"/>
    <n v="2"/>
    <s v="Medium"/>
    <s v="Very Sensitive"/>
    <n v="1"/>
    <n v="3"/>
    <s v="None"/>
    <s v="Smartphone"/>
    <s v="Credit Card"/>
    <d v="2024-09-04T00:00:00"/>
    <b v="0"/>
    <x v="0"/>
    <s v="Planned"/>
    <s v="Standard"/>
    <n v="12"/>
    <n v="1999.9499999999998"/>
    <n v="55.554166666666667"/>
    <n v="333.32499999999999"/>
    <n v="0"/>
    <n v="2"/>
    <n v="2.6666666666666665"/>
    <n v="3"/>
    <n v="2"/>
  </r>
  <r>
    <s v="71-780-8195"/>
    <x v="29"/>
    <x v="0"/>
    <x v="1"/>
    <s v="Widowed"/>
    <s v="Bachelor's"/>
    <s v="High"/>
    <x v="242"/>
    <x v="16"/>
    <n v="333.32600000000002"/>
    <n v="8"/>
    <x v="1"/>
    <x v="0"/>
    <n v="5"/>
    <n v="2"/>
    <s v="Low"/>
    <s v="Very Sensitive"/>
    <n v="1"/>
    <n v="9"/>
    <s v="None"/>
    <s v="Tablet"/>
    <s v="Credit Card"/>
    <d v="2024-09-05T00:00:00"/>
    <b v="0"/>
    <x v="0"/>
    <s v="Need-based"/>
    <s v="Standard"/>
    <n v="13"/>
    <n v="2666.6080000000002"/>
    <n v="41.665750000000003"/>
    <n v="333.32600000000002"/>
    <n v="0"/>
    <n v="1"/>
    <n v="1.6666666666666665"/>
    <n v="5"/>
    <n v="8"/>
  </r>
  <r>
    <s v="93-356-8589"/>
    <x v="22"/>
    <x v="0"/>
    <x v="1"/>
    <s v="Married"/>
    <s v="Master's"/>
    <s v="High"/>
    <x v="243"/>
    <x v="17"/>
    <n v="333.327"/>
    <n v="7"/>
    <x v="2"/>
    <x v="1"/>
    <n v="2"/>
    <n v="1"/>
    <s v="High"/>
    <s v="Not Sensitive"/>
    <n v="0"/>
    <n v="9"/>
    <s v="High"/>
    <s v="Smartphone"/>
    <s v="Debit Card"/>
    <d v="2024-09-06T00:00:00"/>
    <b v="0"/>
    <x v="1"/>
    <s v="Need-based"/>
    <s v="No Preference"/>
    <n v="7"/>
    <n v="2333.2889999999998"/>
    <n v="47.618142857142857"/>
    <n v="333.327"/>
    <n v="3"/>
    <n v="3"/>
    <n v="6.333333333333333"/>
    <n v="3"/>
    <n v="9"/>
  </r>
  <r>
    <s v="92-142-9480"/>
    <x v="7"/>
    <x v="1"/>
    <x v="1"/>
    <s v="Divorced"/>
    <s v="Master's"/>
    <s v="Middle"/>
    <x v="244"/>
    <x v="20"/>
    <n v="333.32799999999997"/>
    <n v="7"/>
    <x v="0"/>
    <x v="4"/>
    <n v="2"/>
    <n v="1"/>
    <s v="High"/>
    <s v="Not Sensitive"/>
    <n v="1"/>
    <n v="10"/>
    <s v="None"/>
    <s v="Desktop"/>
    <s v="Debit Card"/>
    <d v="2024-09-07T00:00:00"/>
    <b v="0"/>
    <x v="0"/>
    <s v="Wants-based"/>
    <s v="Express"/>
    <n v="3"/>
    <n v="2333.2959999999998"/>
    <n v="47.618285714285712"/>
    <n v="333.32799999999997"/>
    <n v="0"/>
    <n v="3"/>
    <n v="3.3333333333333335"/>
    <n v="4"/>
    <n v="9"/>
  </r>
  <r>
    <s v="53-042-5685"/>
    <x v="32"/>
    <x v="0"/>
    <x v="0"/>
    <s v="Widowed"/>
    <s v="Bachelor's"/>
    <s v="High"/>
    <x v="245"/>
    <x v="23"/>
    <n v="333.32900000000001"/>
    <n v="3"/>
    <x v="1"/>
    <x v="1"/>
    <n v="4"/>
    <n v="0.3"/>
    <s v="Low"/>
    <s v="Not Sensitive"/>
    <n v="1"/>
    <n v="10"/>
    <s v="Medium"/>
    <s v="Tablet"/>
    <s v="Cash"/>
    <d v="2024-09-08T00:00:00"/>
    <b v="0"/>
    <x v="1"/>
    <s v="Planned"/>
    <s v="Standard"/>
    <n v="7"/>
    <n v="999.98700000000008"/>
    <n v="111.10966666666667"/>
    <n v="333.32900000000001"/>
    <n v="2"/>
    <n v="1"/>
    <n v="3.1"/>
    <n v="3"/>
    <n v="9"/>
  </r>
  <r>
    <s v="35-853-2222"/>
    <x v="24"/>
    <x v="0"/>
    <x v="1"/>
    <s v="Married"/>
    <s v="Bachelor's"/>
    <s v="High"/>
    <x v="246"/>
    <x v="6"/>
    <n v="333.33"/>
    <n v="6"/>
    <x v="2"/>
    <x v="1"/>
    <n v="4"/>
    <n v="1"/>
    <s v="Medium"/>
    <s v="Very Sensitive"/>
    <n v="0"/>
    <n v="5"/>
    <s v="Low"/>
    <s v="Tablet"/>
    <s v="Other"/>
    <d v="2024-09-09T00:00:00"/>
    <b v="1"/>
    <x v="0"/>
    <s v="Need-based"/>
    <s v="No Preference"/>
    <n v="14"/>
    <n v="1999.98"/>
    <n v="55.555"/>
    <n v="333.33"/>
    <n v="1"/>
    <n v="2"/>
    <n v="3.3333333333333335"/>
    <n v="3"/>
    <n v="5"/>
  </r>
  <r>
    <s v="83-670-9273"/>
    <x v="23"/>
    <x v="0"/>
    <x v="1"/>
    <s v="Widowed"/>
    <s v="Master's"/>
    <s v="High"/>
    <x v="247"/>
    <x v="20"/>
    <n v="333.33100000000002"/>
    <n v="4"/>
    <x v="2"/>
    <x v="1"/>
    <n v="2"/>
    <n v="0"/>
    <s v="High"/>
    <s v="Not Sensitive"/>
    <n v="2"/>
    <n v="6"/>
    <s v="High"/>
    <s v="Tablet"/>
    <s v="Other"/>
    <d v="2024-09-10T00:00:00"/>
    <b v="1"/>
    <x v="1"/>
    <s v="Need-based"/>
    <s v="Standard"/>
    <n v="10"/>
    <n v="1333.3240000000001"/>
    <n v="83.332750000000004"/>
    <n v="333.33100000000002"/>
    <n v="3"/>
    <n v="3"/>
    <n v="6"/>
    <n v="3"/>
    <n v="4"/>
  </r>
  <r>
    <s v="37-783-6086"/>
    <x v="29"/>
    <x v="0"/>
    <x v="1"/>
    <s v="Divorced"/>
    <s v="Master's"/>
    <s v="Middle"/>
    <x v="248"/>
    <x v="21"/>
    <n v="333.33199999999999"/>
    <n v="3"/>
    <x v="2"/>
    <x v="3"/>
    <n v="3"/>
    <n v="1"/>
    <s v="High"/>
    <s v="Very Sensitive"/>
    <n v="2"/>
    <n v="10"/>
    <s v="None"/>
    <s v="Smartphone"/>
    <s v="PayPal"/>
    <d v="2024-09-11T00:00:00"/>
    <b v="0"/>
    <x v="0"/>
    <s v="Impulsive"/>
    <s v="No Preference"/>
    <n v="12"/>
    <n v="999.99599999999998"/>
    <n v="111.11066666666666"/>
    <n v="333.33199999999999"/>
    <n v="0"/>
    <n v="3"/>
    <n v="3.3333333333333335"/>
    <n v="1"/>
    <n v="8"/>
  </r>
  <r>
    <s v="79-902-8144"/>
    <x v="29"/>
    <x v="0"/>
    <x v="1"/>
    <s v="Single"/>
    <s v="Bachelor's"/>
    <s v="Middle"/>
    <x v="249"/>
    <x v="15"/>
    <n v="333.33300000000003"/>
    <n v="11"/>
    <x v="2"/>
    <x v="2"/>
    <n v="2"/>
    <n v="0"/>
    <s v="High"/>
    <s v="Very Sensitive"/>
    <n v="0"/>
    <n v="7"/>
    <s v="Low"/>
    <s v="Tablet"/>
    <s v="Other"/>
    <d v="2024-09-12T00:00:00"/>
    <b v="1"/>
    <x v="0"/>
    <s v="Impulsive"/>
    <s v="No Preference"/>
    <n v="9"/>
    <n v="3666.6630000000005"/>
    <n v="30.303000000000001"/>
    <n v="333.33300000000003"/>
    <n v="1"/>
    <n v="3"/>
    <n v="4"/>
    <n v="2"/>
    <n v="7"/>
  </r>
  <r>
    <s v="41-009-7879"/>
    <x v="23"/>
    <x v="0"/>
    <x v="1"/>
    <s v="Married"/>
    <s v="High School"/>
    <s v="Middle"/>
    <x v="250"/>
    <x v="11"/>
    <n v="333.334"/>
    <n v="5"/>
    <x v="0"/>
    <x v="3"/>
    <n v="1"/>
    <n v="1"/>
    <s v="High"/>
    <s v="Very Sensitive"/>
    <n v="0"/>
    <n v="3"/>
    <s v="High"/>
    <s v="Desktop"/>
    <s v="Other"/>
    <d v="2024-09-13T00:00:00"/>
    <b v="1"/>
    <x v="0"/>
    <s v="Wants-based"/>
    <s v="Standard"/>
    <n v="14"/>
    <n v="1666.67"/>
    <n v="66.666799999999995"/>
    <n v="333.334"/>
    <n v="3"/>
    <n v="3"/>
    <n v="6.333333333333333"/>
    <n v="1"/>
    <n v="3"/>
  </r>
  <r>
    <s v="89-302-8461"/>
    <x v="14"/>
    <x v="1"/>
    <x v="0"/>
    <s v="Single"/>
    <s v="Master's"/>
    <s v="Middle"/>
    <x v="251"/>
    <x v="12"/>
    <n v="333.33499999999998"/>
    <n v="8"/>
    <x v="0"/>
    <x v="4"/>
    <n v="4"/>
    <n v="1"/>
    <s v="Medium"/>
    <s v="Very Sensitive"/>
    <n v="1"/>
    <n v="4"/>
    <s v="Medium"/>
    <s v="Smartphone"/>
    <s v="PayPal"/>
    <d v="2024-09-14T00:00:00"/>
    <b v="0"/>
    <x v="0"/>
    <s v="Impulsive"/>
    <s v="No Preference"/>
    <n v="14"/>
    <n v="2666.68"/>
    <n v="41.666874999999997"/>
    <n v="333.33499999999998"/>
    <n v="2"/>
    <n v="2"/>
    <n v="4.333333333333333"/>
    <n v="4"/>
    <n v="3"/>
  </r>
  <r>
    <s v="23-066-1915"/>
    <x v="25"/>
    <x v="0"/>
    <x v="0"/>
    <s v="Single"/>
    <s v="Bachelor's"/>
    <s v="Middle"/>
    <x v="98"/>
    <x v="14"/>
    <n v="333.33600000000001"/>
    <n v="3"/>
    <x v="0"/>
    <x v="0"/>
    <n v="5"/>
    <n v="0"/>
    <s v="Low"/>
    <s v="Very Sensitive"/>
    <n v="1"/>
    <n v="4"/>
    <s v="Low"/>
    <s v="Smartphone"/>
    <s v="Credit Card"/>
    <d v="2024-09-15T00:00:00"/>
    <b v="1"/>
    <x v="1"/>
    <s v="Planned"/>
    <s v="No Preference"/>
    <n v="5"/>
    <n v="1000.008"/>
    <n v="111.11200000000001"/>
    <n v="333.33600000000001"/>
    <n v="1"/>
    <n v="1"/>
    <n v="2"/>
    <n v="5"/>
    <n v="3"/>
  </r>
  <r>
    <s v="39-090-0124"/>
    <x v="16"/>
    <x v="2"/>
    <x v="0"/>
    <s v="Single"/>
    <s v="Bachelor's"/>
    <s v="High"/>
    <x v="252"/>
    <x v="0"/>
    <n v="333.33699999999999"/>
    <n v="7"/>
    <x v="2"/>
    <x v="4"/>
    <n v="2"/>
    <n v="0.3"/>
    <s v="High"/>
    <s v="Not Sensitive"/>
    <n v="1"/>
    <n v="3"/>
    <s v="Medium"/>
    <s v="Smartphone"/>
    <s v="Other"/>
    <d v="2024-09-16T00:00:00"/>
    <b v="0"/>
    <x v="0"/>
    <s v="Wants-based"/>
    <s v="Standard"/>
    <n v="13"/>
    <n v="2333.3589999999999"/>
    <n v="47.619571428571426"/>
    <n v="333.33699999999999"/>
    <n v="2"/>
    <n v="3"/>
    <n v="5.0999999999999996"/>
    <n v="4"/>
    <n v="2"/>
  </r>
  <r>
    <s v="41-854-0707"/>
    <x v="6"/>
    <x v="0"/>
    <x v="0"/>
    <s v="Widowed"/>
    <s v="Master's"/>
    <s v="Middle"/>
    <x v="253"/>
    <x v="6"/>
    <n v="333.33800000000002"/>
    <n v="10"/>
    <x v="1"/>
    <x v="2"/>
    <n v="1"/>
    <n v="1"/>
    <s v="Medium"/>
    <s v="Very Sensitive"/>
    <n v="1"/>
    <n v="10"/>
    <s v="Low"/>
    <s v="Desktop"/>
    <s v="Cash"/>
    <d v="2024-09-17T00:00:00"/>
    <b v="1"/>
    <x v="1"/>
    <s v="Need-based"/>
    <s v="Standard"/>
    <n v="1"/>
    <n v="3333.38"/>
    <n v="33.333800000000004"/>
    <n v="333.33800000000002"/>
    <n v="1"/>
    <n v="2"/>
    <n v="3.3333333333333335"/>
    <n v="2"/>
    <n v="9"/>
  </r>
  <r>
    <s v="04-352-1558"/>
    <x v="15"/>
    <x v="0"/>
    <x v="1"/>
    <s v="Single"/>
    <s v="Master's"/>
    <s v="Middle"/>
    <x v="254"/>
    <x v="3"/>
    <n v="333.339"/>
    <n v="6"/>
    <x v="2"/>
    <x v="2"/>
    <n v="5"/>
    <n v="0"/>
    <s v="High"/>
    <s v="Very Sensitive"/>
    <n v="1"/>
    <n v="5"/>
    <s v="None"/>
    <s v="Smartphone"/>
    <s v="Other"/>
    <d v="2024-09-18T00:00:00"/>
    <b v="0"/>
    <x v="0"/>
    <s v="Impulsive"/>
    <s v="Express"/>
    <n v="2"/>
    <n v="2000.0340000000001"/>
    <n v="55.5565"/>
    <n v="333.339"/>
    <n v="0"/>
    <n v="3"/>
    <n v="3"/>
    <n v="2"/>
    <n v="4"/>
  </r>
  <r>
    <s v="93-867-8303"/>
    <x v="6"/>
    <x v="0"/>
    <x v="0"/>
    <s v="Single"/>
    <s v="Master's"/>
    <s v="High"/>
    <x v="255"/>
    <x v="0"/>
    <n v="333.34"/>
    <n v="9"/>
    <x v="1"/>
    <x v="3"/>
    <n v="4"/>
    <n v="2"/>
    <s v="Medium"/>
    <s v="Very Sensitive"/>
    <n v="1"/>
    <n v="4"/>
    <s v="High"/>
    <s v="Smartphone"/>
    <s v="PayPal"/>
    <d v="2024-09-19T00:00:00"/>
    <b v="0"/>
    <x v="0"/>
    <s v="Impulsive"/>
    <s v="Express"/>
    <n v="14"/>
    <n v="3000.06"/>
    <n v="37.037777777777777"/>
    <n v="333.34"/>
    <n v="3"/>
    <n v="2"/>
    <n v="5.666666666666667"/>
    <n v="1"/>
    <n v="3"/>
  </r>
  <r>
    <s v="31-088-6950"/>
    <x v="23"/>
    <x v="0"/>
    <x v="0"/>
    <s v="Single"/>
    <s v="Master's"/>
    <s v="High"/>
    <x v="256"/>
    <x v="4"/>
    <n v="333.34100000000001"/>
    <n v="11"/>
    <x v="0"/>
    <x v="3"/>
    <n v="4"/>
    <n v="1"/>
    <s v="High"/>
    <s v="Somewhat Sensitive"/>
    <n v="0"/>
    <n v="8"/>
    <s v="Medium"/>
    <s v="Desktop"/>
    <s v="Credit Card"/>
    <d v="2024-09-20T00:00:00"/>
    <b v="0"/>
    <x v="1"/>
    <s v="Wants-based"/>
    <s v="Express"/>
    <n v="14"/>
    <n v="3666.7510000000002"/>
    <n v="30.303727272727272"/>
    <n v="333.34100000000001"/>
    <n v="2"/>
    <n v="3"/>
    <n v="5.333333333333333"/>
    <n v="1"/>
    <n v="8"/>
  </r>
  <r>
    <s v="43-616-8365"/>
    <x v="3"/>
    <x v="0"/>
    <x v="0"/>
    <s v="Single"/>
    <s v="Master's"/>
    <s v="High"/>
    <x v="257"/>
    <x v="23"/>
    <n v="333.34199999999998"/>
    <n v="9"/>
    <x v="2"/>
    <x v="2"/>
    <n v="1"/>
    <n v="0"/>
    <s v="High"/>
    <s v="Somewhat Sensitive"/>
    <n v="2"/>
    <n v="3"/>
    <s v="High"/>
    <s v="Desktop"/>
    <s v="Other"/>
    <d v="2024-09-21T00:00:00"/>
    <b v="0"/>
    <x v="1"/>
    <s v="Need-based"/>
    <s v="Standard"/>
    <n v="8"/>
    <n v="3000.078"/>
    <n v="37.037999999999997"/>
    <n v="333.34199999999998"/>
    <n v="3"/>
    <n v="3"/>
    <n v="6"/>
    <n v="2"/>
    <n v="1"/>
  </r>
  <r>
    <s v="71-876-9118"/>
    <x v="2"/>
    <x v="1"/>
    <x v="0"/>
    <s v="Single"/>
    <s v="High School"/>
    <s v="Middle"/>
    <x v="258"/>
    <x v="18"/>
    <n v="333.34300000000002"/>
    <n v="9"/>
    <x v="1"/>
    <x v="3"/>
    <n v="2"/>
    <n v="0"/>
    <s v="Low"/>
    <s v="Not Sensitive"/>
    <n v="0"/>
    <n v="9"/>
    <s v="None"/>
    <s v="Smartphone"/>
    <s v="Other"/>
    <d v="2024-09-22T00:00:00"/>
    <b v="1"/>
    <x v="0"/>
    <s v="Need-based"/>
    <s v="Standard"/>
    <n v="11"/>
    <n v="3000.087"/>
    <n v="37.038111111111114"/>
    <n v="333.34300000000002"/>
    <n v="0"/>
    <n v="1"/>
    <n v="1"/>
    <n v="1"/>
    <n v="9"/>
  </r>
  <r>
    <s v="18-263-0366"/>
    <x v="4"/>
    <x v="0"/>
    <x v="0"/>
    <s v="Divorced"/>
    <s v="Bachelor's"/>
    <s v="Middle"/>
    <x v="259"/>
    <x v="5"/>
    <n v="333.34399999999999"/>
    <n v="12"/>
    <x v="2"/>
    <x v="2"/>
    <n v="4"/>
    <n v="2"/>
    <s v="None"/>
    <s v="Not Sensitive"/>
    <n v="0"/>
    <n v="1"/>
    <s v="None"/>
    <s v="Tablet"/>
    <s v="Cash"/>
    <d v="2024-09-23T00:00:00"/>
    <b v="0"/>
    <x v="0"/>
    <s v="Impulsive"/>
    <s v="Express"/>
    <n v="10"/>
    <n v="4000.1279999999997"/>
    <n v="27.778666666666666"/>
    <n v="333.34399999999999"/>
    <n v="0"/>
    <n v="0"/>
    <n v="0.66666666666666663"/>
    <n v="2"/>
    <n v="1"/>
  </r>
  <r>
    <s v="25-502-1415"/>
    <x v="9"/>
    <x v="0"/>
    <x v="1"/>
    <s v="Married"/>
    <s v="Master's"/>
    <s v="Middle"/>
    <x v="260"/>
    <x v="17"/>
    <n v="333.34500000000003"/>
    <n v="4"/>
    <x v="0"/>
    <x v="4"/>
    <n v="5"/>
    <n v="0"/>
    <s v="Medium"/>
    <s v="Somewhat Sensitive"/>
    <n v="2"/>
    <n v="2"/>
    <s v="Medium"/>
    <s v="Desktop"/>
    <s v="Credit Card"/>
    <d v="2024-09-24T00:00:00"/>
    <b v="0"/>
    <x v="1"/>
    <s v="Planned"/>
    <s v="No Preference"/>
    <n v="7"/>
    <n v="1333.38"/>
    <n v="83.336250000000007"/>
    <n v="333.34500000000003"/>
    <n v="2"/>
    <n v="2"/>
    <n v="4"/>
    <n v="4"/>
    <n v="0"/>
  </r>
  <r>
    <s v="50-000-9588"/>
    <x v="26"/>
    <x v="1"/>
    <x v="1"/>
    <s v="Divorced"/>
    <s v="Master's"/>
    <s v="High"/>
    <x v="261"/>
    <x v="23"/>
    <n v="333.346"/>
    <n v="10"/>
    <x v="1"/>
    <x v="3"/>
    <n v="4"/>
    <n v="0"/>
    <s v="None"/>
    <s v="Very Sensitive"/>
    <n v="0"/>
    <n v="4"/>
    <s v="High"/>
    <s v="Tablet"/>
    <s v="Credit Card"/>
    <d v="2024-09-25T00:00:00"/>
    <b v="1"/>
    <x v="1"/>
    <s v="Impulsive"/>
    <s v="Express"/>
    <n v="9"/>
    <n v="3333.46"/>
    <n v="33.334600000000002"/>
    <n v="333.346"/>
    <n v="3"/>
    <n v="0"/>
    <n v="3"/>
    <n v="1"/>
    <n v="4"/>
  </r>
  <r>
    <s v="32-338-5967"/>
    <x v="11"/>
    <x v="1"/>
    <x v="0"/>
    <s v="Widowed"/>
    <s v="Bachelor's"/>
    <s v="High"/>
    <x v="262"/>
    <x v="11"/>
    <n v="333.34699999999998"/>
    <n v="5"/>
    <x v="2"/>
    <x v="4"/>
    <n v="4"/>
    <n v="2"/>
    <s v="Medium"/>
    <s v="Very Sensitive"/>
    <n v="1"/>
    <n v="1"/>
    <s v="High"/>
    <s v="Tablet"/>
    <s v="Cash"/>
    <d v="2024-09-26T00:00:00"/>
    <b v="0"/>
    <x v="1"/>
    <s v="Wants-based"/>
    <s v="Standard"/>
    <n v="8"/>
    <n v="1666.7349999999999"/>
    <n v="66.669399999999996"/>
    <n v="333.34699999999998"/>
    <n v="3"/>
    <n v="2"/>
    <n v="5.666666666666667"/>
    <n v="4"/>
    <n v="0"/>
  </r>
  <r>
    <s v="19-311-9149"/>
    <x v="6"/>
    <x v="2"/>
    <x v="1"/>
    <s v="Single"/>
    <s v="High School"/>
    <s v="High"/>
    <x v="263"/>
    <x v="12"/>
    <n v="333.34800000000001"/>
    <n v="6"/>
    <x v="1"/>
    <x v="1"/>
    <n v="5"/>
    <n v="0"/>
    <s v="Medium"/>
    <s v="Somewhat Sensitive"/>
    <n v="0"/>
    <n v="5"/>
    <s v="Medium"/>
    <s v="Smartphone"/>
    <s v="Other"/>
    <d v="2024-09-27T00:00:00"/>
    <b v="1"/>
    <x v="0"/>
    <s v="Wants-based"/>
    <s v="No Preference"/>
    <n v="7"/>
    <n v="2000.0880000000002"/>
    <n v="55.558"/>
    <n v="333.34800000000001"/>
    <n v="2"/>
    <n v="2"/>
    <n v="4"/>
    <n v="3"/>
    <n v="5"/>
  </r>
  <r>
    <s v="94-212-7169"/>
    <x v="25"/>
    <x v="0"/>
    <x v="1"/>
    <s v="Divorced"/>
    <s v="High School"/>
    <s v="High"/>
    <x v="264"/>
    <x v="1"/>
    <n v="333.34899999999999"/>
    <n v="2"/>
    <x v="1"/>
    <x v="4"/>
    <n v="4"/>
    <n v="0"/>
    <s v="Medium"/>
    <s v="Not Sensitive"/>
    <n v="0"/>
    <n v="5"/>
    <s v="Low"/>
    <s v="Smartphone"/>
    <s v="PayPal"/>
    <d v="2024-09-28T00:00:00"/>
    <b v="0"/>
    <x v="0"/>
    <s v="Impulsive"/>
    <s v="No Preference"/>
    <n v="1"/>
    <n v="666.69799999999998"/>
    <n v="166.67449999999999"/>
    <n v="333.34899999999999"/>
    <n v="1"/>
    <n v="2"/>
    <n v="3"/>
    <n v="4"/>
    <n v="5"/>
  </r>
  <r>
    <s v="17-246-6194"/>
    <x v="5"/>
    <x v="4"/>
    <x v="0"/>
    <s v="Divorced"/>
    <s v="Bachelor's"/>
    <s v="High"/>
    <x v="265"/>
    <x v="23"/>
    <n v="333.35"/>
    <n v="11"/>
    <x v="0"/>
    <x v="2"/>
    <n v="3"/>
    <n v="2"/>
    <s v="Low"/>
    <s v="Very Sensitive"/>
    <n v="0"/>
    <n v="8"/>
    <s v="None"/>
    <s v="Smartphone"/>
    <s v="Credit Card"/>
    <d v="2024-09-29T00:00:00"/>
    <b v="1"/>
    <x v="1"/>
    <s v="Need-based"/>
    <s v="Standard"/>
    <n v="10"/>
    <n v="3666.8500000000004"/>
    <n v="30.304545454545458"/>
    <n v="333.35"/>
    <n v="0"/>
    <n v="1"/>
    <n v="1.6666666666666665"/>
    <n v="2"/>
    <n v="8"/>
  </r>
  <r>
    <s v="26-672-1285"/>
    <x v="2"/>
    <x v="3"/>
    <x v="0"/>
    <s v="Married"/>
    <s v="High School"/>
    <s v="Middle"/>
    <x v="266"/>
    <x v="20"/>
    <n v="333.351"/>
    <n v="9"/>
    <x v="1"/>
    <x v="0"/>
    <n v="5"/>
    <n v="2"/>
    <s v="None"/>
    <s v="Very Sensitive"/>
    <n v="1"/>
    <n v="4"/>
    <s v="None"/>
    <s v="Smartphone"/>
    <s v="PayPal"/>
    <d v="2024-09-30T00:00:00"/>
    <b v="1"/>
    <x v="1"/>
    <s v="Impulsive"/>
    <s v="Express"/>
    <n v="5"/>
    <n v="3000.1590000000001"/>
    <n v="37.039000000000001"/>
    <n v="333.351"/>
    <n v="0"/>
    <n v="0"/>
    <n v="0.66666666666666663"/>
    <n v="5"/>
    <n v="3"/>
  </r>
  <r>
    <s v="00-265-0556"/>
    <x v="28"/>
    <x v="0"/>
    <x v="0"/>
    <s v="Widowed"/>
    <s v="High School"/>
    <s v="Middle"/>
    <x v="267"/>
    <x v="4"/>
    <n v="333.35199999999998"/>
    <n v="10"/>
    <x v="2"/>
    <x v="1"/>
    <n v="2"/>
    <n v="1"/>
    <s v="None"/>
    <s v="Very Sensitive"/>
    <n v="1"/>
    <n v="6"/>
    <s v="None"/>
    <s v="Tablet"/>
    <s v="Credit Card"/>
    <d v="2024-10-01T00:00:00"/>
    <b v="1"/>
    <x v="1"/>
    <s v="Need-based"/>
    <s v="Express"/>
    <n v="6"/>
    <n v="3333.5199999999995"/>
    <n v="33.3352"/>
    <n v="333.35199999999998"/>
    <n v="0"/>
    <n v="0"/>
    <n v="0.33333333333333331"/>
    <n v="3"/>
    <n v="5"/>
  </r>
  <r>
    <s v="76-397-3294"/>
    <x v="23"/>
    <x v="1"/>
    <x v="1"/>
    <s v="Single"/>
    <s v="Master's"/>
    <s v="Middle"/>
    <x v="268"/>
    <x v="16"/>
    <n v="333.35300000000001"/>
    <n v="7"/>
    <x v="2"/>
    <x v="2"/>
    <n v="1"/>
    <n v="2"/>
    <s v="None"/>
    <s v="Very Sensitive"/>
    <n v="0"/>
    <n v="3"/>
    <s v="None"/>
    <s v="Tablet"/>
    <s v="Cash"/>
    <d v="2024-10-02T00:00:00"/>
    <b v="0"/>
    <x v="1"/>
    <s v="Need-based"/>
    <s v="Standard"/>
    <n v="1"/>
    <n v="2333.471"/>
    <n v="47.621857142857145"/>
    <n v="333.35300000000001"/>
    <n v="0"/>
    <n v="0"/>
    <n v="0.66666666666666663"/>
    <n v="2"/>
    <n v="3"/>
  </r>
  <r>
    <s v="43-612-8079"/>
    <x v="26"/>
    <x v="1"/>
    <x v="1"/>
    <s v="Divorced"/>
    <s v="High School"/>
    <s v="Middle"/>
    <x v="269"/>
    <x v="6"/>
    <n v="333.35399999999998"/>
    <n v="4"/>
    <x v="2"/>
    <x v="1"/>
    <n v="2"/>
    <n v="1"/>
    <s v="Low"/>
    <s v="Somewhat Sensitive"/>
    <n v="1"/>
    <n v="10"/>
    <s v="None"/>
    <s v="Desktop"/>
    <s v="Cash"/>
    <d v="2024-10-03T00:00:00"/>
    <b v="0"/>
    <x v="1"/>
    <s v="Planned"/>
    <s v="No Preference"/>
    <n v="10"/>
    <n v="1333.4159999999999"/>
    <n v="83.338499999999996"/>
    <n v="333.35399999999998"/>
    <n v="0"/>
    <n v="1"/>
    <n v="1.3333333333333333"/>
    <n v="3"/>
    <n v="9"/>
  </r>
  <r>
    <s v="17-213-2834"/>
    <x v="10"/>
    <x v="1"/>
    <x v="0"/>
    <s v="Single"/>
    <s v="High School"/>
    <s v="Middle"/>
    <x v="270"/>
    <x v="20"/>
    <n v="333.35500000000002"/>
    <n v="12"/>
    <x v="2"/>
    <x v="4"/>
    <n v="3"/>
    <n v="0"/>
    <s v="High"/>
    <s v="Very Sensitive"/>
    <n v="0"/>
    <n v="5"/>
    <s v="Medium"/>
    <s v="Desktop"/>
    <s v="Debit Card"/>
    <d v="2024-10-04T00:00:00"/>
    <b v="1"/>
    <x v="0"/>
    <s v="Planned"/>
    <s v="No Preference"/>
    <n v="7"/>
    <n v="4000.26"/>
    <n v="27.779583333333335"/>
    <n v="333.35500000000002"/>
    <n v="2"/>
    <n v="3"/>
    <n v="5"/>
    <n v="4"/>
    <n v="5"/>
  </r>
  <r>
    <s v="36-214-1586"/>
    <x v="30"/>
    <x v="1"/>
    <x v="1"/>
    <s v="Widowed"/>
    <s v="High School"/>
    <s v="High"/>
    <x v="271"/>
    <x v="5"/>
    <n v="333.35599999999999"/>
    <n v="2"/>
    <x v="2"/>
    <x v="1"/>
    <n v="1"/>
    <n v="2"/>
    <s v="High"/>
    <s v="Not Sensitive"/>
    <n v="2"/>
    <n v="8"/>
    <s v="Low"/>
    <s v="Smartphone"/>
    <s v="Other"/>
    <d v="2024-10-05T00:00:00"/>
    <b v="1"/>
    <x v="0"/>
    <s v="Impulsive"/>
    <s v="Express"/>
    <n v="12"/>
    <n v="666.71199999999999"/>
    <n v="166.678"/>
    <n v="333.35599999999999"/>
    <n v="1"/>
    <n v="3"/>
    <n v="4.666666666666667"/>
    <n v="3"/>
    <n v="6"/>
  </r>
  <r>
    <s v="32-414-1466"/>
    <x v="29"/>
    <x v="1"/>
    <x v="1"/>
    <s v="Widowed"/>
    <s v="Master's"/>
    <s v="Middle"/>
    <x v="272"/>
    <x v="6"/>
    <n v="333.35700000000003"/>
    <n v="10"/>
    <x v="1"/>
    <x v="0"/>
    <n v="1"/>
    <n v="1"/>
    <s v="None"/>
    <s v="Not Sensitive"/>
    <n v="1"/>
    <n v="1"/>
    <s v="Medium"/>
    <s v="Smartphone"/>
    <s v="Debit Card"/>
    <d v="2024-10-06T00:00:00"/>
    <b v="1"/>
    <x v="0"/>
    <s v="Wants-based"/>
    <s v="Standard"/>
    <n v="14"/>
    <n v="3333.57"/>
    <n v="33.335700000000003"/>
    <n v="333.35700000000003"/>
    <n v="2"/>
    <n v="0"/>
    <n v="2.3333333333333335"/>
    <n v="5"/>
    <n v="0"/>
  </r>
  <r>
    <s v="12-699-6543"/>
    <x v="1"/>
    <x v="1"/>
    <x v="0"/>
    <s v="Widowed"/>
    <s v="Bachelor's"/>
    <s v="Middle"/>
    <x v="273"/>
    <x v="20"/>
    <n v="333.358"/>
    <n v="6"/>
    <x v="2"/>
    <x v="3"/>
    <n v="1"/>
    <n v="0"/>
    <s v="None"/>
    <s v="Somewhat Sensitive"/>
    <n v="1"/>
    <n v="8"/>
    <s v="Low"/>
    <s v="Tablet"/>
    <s v="Other"/>
    <d v="2024-10-07T00:00:00"/>
    <b v="1"/>
    <x v="0"/>
    <s v="Wants-based"/>
    <s v="Standard"/>
    <n v="9"/>
    <n v="2000.1480000000001"/>
    <n v="55.559666666666665"/>
    <n v="333.358"/>
    <n v="1"/>
    <n v="0"/>
    <n v="1"/>
    <n v="1"/>
    <n v="7"/>
  </r>
  <r>
    <s v="83-427-3218"/>
    <x v="26"/>
    <x v="0"/>
    <x v="0"/>
    <s v="Widowed"/>
    <s v="High School"/>
    <s v="Middle"/>
    <x v="274"/>
    <x v="4"/>
    <n v="333.35899999999998"/>
    <n v="12"/>
    <x v="1"/>
    <x v="4"/>
    <n v="4"/>
    <n v="2"/>
    <s v="Medium"/>
    <s v="Somewhat Sensitive"/>
    <n v="2"/>
    <n v="4"/>
    <s v="Low"/>
    <s v="Smartphone"/>
    <s v="PayPal"/>
    <d v="2024-10-08T00:00:00"/>
    <b v="0"/>
    <x v="1"/>
    <s v="Need-based"/>
    <s v="No Preference"/>
    <n v="11"/>
    <n v="4000.308"/>
    <n v="27.779916666666665"/>
    <n v="333.35899999999998"/>
    <n v="1"/>
    <n v="2"/>
    <n v="3.6666666666666665"/>
    <n v="4"/>
    <n v="2"/>
  </r>
  <r>
    <s v="61-663-9008"/>
    <x v="27"/>
    <x v="1"/>
    <x v="0"/>
    <s v="Married"/>
    <s v="Master's"/>
    <s v="Middle"/>
    <x v="275"/>
    <x v="22"/>
    <n v="333.36"/>
    <n v="4"/>
    <x v="1"/>
    <x v="4"/>
    <n v="5"/>
    <n v="0"/>
    <s v="High"/>
    <s v="Somewhat Sensitive"/>
    <n v="2"/>
    <n v="6"/>
    <s v="Low"/>
    <s v="Smartphone"/>
    <s v="PayPal"/>
    <d v="2024-10-09T00:00:00"/>
    <b v="1"/>
    <x v="1"/>
    <s v="Wants-based"/>
    <s v="Express"/>
    <n v="14"/>
    <n v="1333.44"/>
    <n v="83.34"/>
    <n v="333.36"/>
    <n v="1"/>
    <n v="3"/>
    <n v="4"/>
    <n v="4"/>
    <n v="4"/>
  </r>
  <r>
    <s v="86-917-7481"/>
    <x v="18"/>
    <x v="0"/>
    <x v="0"/>
    <s v="Widowed"/>
    <s v="Master's"/>
    <s v="High"/>
    <x v="276"/>
    <x v="9"/>
    <n v="333.36099999999999"/>
    <n v="11"/>
    <x v="0"/>
    <x v="0"/>
    <n v="3"/>
    <n v="0"/>
    <s v="None"/>
    <s v="Very Sensitive"/>
    <n v="1"/>
    <n v="10"/>
    <s v="High"/>
    <s v="Tablet"/>
    <s v="Debit Card"/>
    <d v="2024-10-10T00:00:00"/>
    <b v="1"/>
    <x v="1"/>
    <s v="Impulsive"/>
    <s v="Standard"/>
    <n v="10"/>
    <n v="3666.971"/>
    <n v="30.305545454545452"/>
    <n v="333.36099999999999"/>
    <n v="3"/>
    <n v="0"/>
    <n v="3"/>
    <n v="5"/>
    <n v="9"/>
  </r>
  <r>
    <s v="66-086-2306"/>
    <x v="24"/>
    <x v="1"/>
    <x v="0"/>
    <s v="Single"/>
    <s v="Bachelor's"/>
    <s v="Middle"/>
    <x v="277"/>
    <x v="15"/>
    <n v="333.36200000000002"/>
    <n v="4"/>
    <x v="1"/>
    <x v="0"/>
    <n v="4"/>
    <n v="0"/>
    <s v="Low"/>
    <s v="Very Sensitive"/>
    <n v="0"/>
    <n v="1"/>
    <s v="None"/>
    <s v="Desktop"/>
    <s v="PayPal"/>
    <d v="2024-10-11T00:00:00"/>
    <b v="0"/>
    <x v="0"/>
    <s v="Wants-based"/>
    <s v="No Preference"/>
    <n v="11"/>
    <n v="1333.4480000000001"/>
    <n v="83.340500000000006"/>
    <n v="333.36200000000002"/>
    <n v="0"/>
    <n v="1"/>
    <n v="1"/>
    <n v="5"/>
    <n v="1"/>
  </r>
  <r>
    <s v="43-671-9834"/>
    <x v="7"/>
    <x v="0"/>
    <x v="0"/>
    <s v="Divorced"/>
    <s v="High School"/>
    <s v="High"/>
    <x v="278"/>
    <x v="20"/>
    <n v="333.363"/>
    <n v="9"/>
    <x v="0"/>
    <x v="1"/>
    <n v="2"/>
    <n v="0"/>
    <s v="Low"/>
    <s v="Somewhat Sensitive"/>
    <n v="1"/>
    <n v="10"/>
    <s v="Low"/>
    <s v="Smartphone"/>
    <s v="Debit Card"/>
    <d v="2024-10-12T00:00:00"/>
    <b v="0"/>
    <x v="0"/>
    <s v="Impulsive"/>
    <s v="Standard"/>
    <n v="4"/>
    <n v="3000.2669999999998"/>
    <n v="37.040333333333336"/>
    <n v="333.363"/>
    <n v="1"/>
    <n v="1"/>
    <n v="2"/>
    <n v="3"/>
    <n v="9"/>
  </r>
  <r>
    <s v="90-888-8726"/>
    <x v="18"/>
    <x v="0"/>
    <x v="1"/>
    <s v="Divorced"/>
    <s v="Master's"/>
    <s v="Middle"/>
    <x v="279"/>
    <x v="23"/>
    <n v="333.36399999999998"/>
    <n v="5"/>
    <x v="1"/>
    <x v="0"/>
    <n v="2"/>
    <n v="0"/>
    <s v="Medium"/>
    <s v="Somewhat Sensitive"/>
    <n v="2"/>
    <n v="1"/>
    <s v="None"/>
    <s v="Smartphone"/>
    <s v="Other"/>
    <d v="2024-10-13T00:00:00"/>
    <b v="0"/>
    <x v="0"/>
    <s v="Planned"/>
    <s v="No Preference"/>
    <n v="7"/>
    <n v="1666.82"/>
    <n v="66.672799999999995"/>
    <n v="333.36399999999998"/>
    <n v="0"/>
    <n v="2"/>
    <n v="2"/>
    <n v="5"/>
    <n v="-1"/>
  </r>
  <r>
    <s v="23-085-0811"/>
    <x v="20"/>
    <x v="0"/>
    <x v="1"/>
    <s v="Widowed"/>
    <s v="Master's"/>
    <s v="High"/>
    <x v="280"/>
    <x v="10"/>
    <n v="333.36500000000001"/>
    <n v="9"/>
    <x v="0"/>
    <x v="1"/>
    <n v="1"/>
    <n v="2"/>
    <s v="High"/>
    <s v="Not Sensitive"/>
    <n v="0"/>
    <n v="10"/>
    <s v="Medium"/>
    <s v="Tablet"/>
    <s v="PayPal"/>
    <d v="2024-10-14T00:00:00"/>
    <b v="1"/>
    <x v="0"/>
    <s v="Impulsive"/>
    <s v="Express"/>
    <n v="3"/>
    <n v="3000.2849999999999"/>
    <n v="37.040555555555557"/>
    <n v="333.36500000000001"/>
    <n v="2"/>
    <n v="3"/>
    <n v="5.666666666666667"/>
    <n v="3"/>
    <n v="10"/>
  </r>
  <r>
    <s v="85-192-9218"/>
    <x v="16"/>
    <x v="0"/>
    <x v="1"/>
    <s v="Divorced"/>
    <s v="Bachelor's"/>
    <s v="High"/>
    <x v="281"/>
    <x v="10"/>
    <n v="333.36599999999999"/>
    <n v="2"/>
    <x v="0"/>
    <x v="3"/>
    <n v="4"/>
    <n v="0"/>
    <s v="Medium"/>
    <s v="Not Sensitive"/>
    <n v="0"/>
    <n v="9"/>
    <s v="High"/>
    <s v="Desktop"/>
    <s v="PayPal"/>
    <d v="2024-10-15T00:00:00"/>
    <b v="1"/>
    <x v="1"/>
    <s v="Planned"/>
    <s v="Express"/>
    <n v="7"/>
    <n v="666.73199999999997"/>
    <n v="166.68299999999999"/>
    <n v="333.36599999999999"/>
    <n v="3"/>
    <n v="2"/>
    <n v="5"/>
    <n v="1"/>
    <n v="9"/>
  </r>
  <r>
    <s v="82-671-7236"/>
    <x v="31"/>
    <x v="0"/>
    <x v="0"/>
    <s v="Divorced"/>
    <s v="Bachelor's"/>
    <s v="High"/>
    <x v="282"/>
    <x v="3"/>
    <n v="333.36700000000002"/>
    <n v="12"/>
    <x v="2"/>
    <x v="0"/>
    <n v="3"/>
    <n v="0.25"/>
    <s v="High"/>
    <s v="Very Sensitive"/>
    <n v="1"/>
    <n v="8"/>
    <s v="Low"/>
    <s v="Desktop"/>
    <s v="Debit Card"/>
    <d v="2024-10-16T00:00:00"/>
    <b v="0"/>
    <x v="0"/>
    <s v="Wants-based"/>
    <s v="Express"/>
    <n v="3"/>
    <n v="4000.4040000000005"/>
    <n v="27.780583333333336"/>
    <n v="333.36700000000002"/>
    <n v="1"/>
    <n v="3"/>
    <n v="4.083333333333333"/>
    <n v="5"/>
    <n v="7"/>
  </r>
  <r>
    <s v="42-674-3987"/>
    <x v="3"/>
    <x v="7"/>
    <x v="0"/>
    <s v="Married"/>
    <s v="Master's"/>
    <s v="High"/>
    <x v="283"/>
    <x v="9"/>
    <n v="333.36799999999999"/>
    <n v="5"/>
    <x v="1"/>
    <x v="0"/>
    <n v="3"/>
    <n v="0"/>
    <s v="None"/>
    <s v="Somewhat Sensitive"/>
    <n v="0"/>
    <n v="7"/>
    <s v="Low"/>
    <s v="Tablet"/>
    <s v="Cash"/>
    <d v="2024-10-17T00:00:00"/>
    <b v="1"/>
    <x v="0"/>
    <s v="Need-based"/>
    <s v="Standard"/>
    <n v="9"/>
    <n v="1666.84"/>
    <n v="66.673599999999993"/>
    <n v="333.36799999999999"/>
    <n v="1"/>
    <n v="0"/>
    <n v="1"/>
    <n v="5"/>
    <n v="7"/>
  </r>
  <r>
    <s v="41-934-7739"/>
    <x v="5"/>
    <x v="3"/>
    <x v="0"/>
    <s v="Divorced"/>
    <s v="High School"/>
    <s v="High"/>
    <x v="284"/>
    <x v="23"/>
    <n v="333.36900000000003"/>
    <n v="7"/>
    <x v="1"/>
    <x v="4"/>
    <n v="3"/>
    <n v="2"/>
    <s v="High"/>
    <s v="Very Sensitive"/>
    <n v="2"/>
    <n v="6"/>
    <s v="Medium"/>
    <s v="Smartphone"/>
    <s v="Other"/>
    <d v="2024-10-18T00:00:00"/>
    <b v="1"/>
    <x v="1"/>
    <s v="Wants-based"/>
    <s v="Express"/>
    <n v="10"/>
    <n v="2333.5830000000001"/>
    <n v="47.624142857142864"/>
    <n v="333.36900000000003"/>
    <n v="2"/>
    <n v="3"/>
    <n v="5.666666666666667"/>
    <n v="4"/>
    <n v="4"/>
  </r>
  <r>
    <s v="48-825-0400"/>
    <x v="9"/>
    <x v="1"/>
    <x v="0"/>
    <s v="Single"/>
    <s v="Master's"/>
    <s v="High"/>
    <x v="285"/>
    <x v="5"/>
    <n v="333.37"/>
    <n v="4"/>
    <x v="1"/>
    <x v="3"/>
    <n v="3"/>
    <n v="1"/>
    <s v="None"/>
    <s v="Very Sensitive"/>
    <n v="1"/>
    <n v="10"/>
    <s v="Medium"/>
    <s v="Tablet"/>
    <s v="Cash"/>
    <d v="2024-10-19T00:00:00"/>
    <b v="0"/>
    <x v="0"/>
    <s v="Planned"/>
    <s v="Standard"/>
    <n v="14"/>
    <n v="1333.48"/>
    <n v="83.342500000000001"/>
    <n v="333.37"/>
    <n v="2"/>
    <n v="0"/>
    <n v="2.3333333333333335"/>
    <n v="1"/>
    <n v="9"/>
  </r>
  <r>
    <s v="30-133-5120"/>
    <x v="12"/>
    <x v="1"/>
    <x v="0"/>
    <s v="Widowed"/>
    <s v="Bachelor's"/>
    <s v="Middle"/>
    <x v="286"/>
    <x v="5"/>
    <n v="333.37099999999998"/>
    <n v="8"/>
    <x v="1"/>
    <x v="4"/>
    <n v="4"/>
    <n v="2"/>
    <s v="High"/>
    <s v="Somewhat Sensitive"/>
    <n v="1"/>
    <n v="3"/>
    <s v="Medium"/>
    <s v="Tablet"/>
    <s v="Debit Card"/>
    <d v="2024-10-20T00:00:00"/>
    <b v="1"/>
    <x v="0"/>
    <s v="Wants-based"/>
    <s v="Express"/>
    <n v="8"/>
    <n v="2666.9679999999998"/>
    <n v="41.671374999999998"/>
    <n v="333.37099999999998"/>
    <n v="2"/>
    <n v="3"/>
    <n v="5.666666666666667"/>
    <n v="4"/>
    <n v="2"/>
  </r>
  <r>
    <s v="29-827-8515"/>
    <x v="13"/>
    <x v="0"/>
    <x v="1"/>
    <s v="Widowed"/>
    <s v="Bachelor's"/>
    <s v="High"/>
    <x v="287"/>
    <x v="13"/>
    <n v="333.37200000000001"/>
    <n v="7"/>
    <x v="2"/>
    <x v="0"/>
    <n v="1"/>
    <n v="1"/>
    <s v="High"/>
    <s v="Very Sensitive"/>
    <n v="0"/>
    <n v="10"/>
    <s v="None"/>
    <s v="Tablet"/>
    <s v="Cash"/>
    <d v="2024-10-21T00:00:00"/>
    <b v="0"/>
    <x v="0"/>
    <s v="Need-based"/>
    <s v="No Preference"/>
    <n v="13"/>
    <n v="2333.6040000000003"/>
    <n v="47.624571428571429"/>
    <n v="333.37200000000001"/>
    <n v="0"/>
    <n v="3"/>
    <n v="3.3333333333333335"/>
    <n v="5"/>
    <n v="10"/>
  </r>
  <r>
    <s v="91-724-4633"/>
    <x v="5"/>
    <x v="1"/>
    <x v="0"/>
    <s v="Married"/>
    <s v="High School"/>
    <s v="High"/>
    <x v="288"/>
    <x v="8"/>
    <n v="333.37299999999999"/>
    <n v="7"/>
    <x v="1"/>
    <x v="4"/>
    <n v="2"/>
    <n v="1"/>
    <s v="Low"/>
    <s v="Very Sensitive"/>
    <n v="1"/>
    <n v="6"/>
    <s v="None"/>
    <s v="Tablet"/>
    <s v="Credit Card"/>
    <d v="2024-10-22T00:00:00"/>
    <b v="1"/>
    <x v="1"/>
    <s v="Need-based"/>
    <s v="Standard"/>
    <n v="1"/>
    <n v="2333.6109999999999"/>
    <n v="47.624714285714283"/>
    <n v="333.37299999999999"/>
    <n v="0"/>
    <n v="1"/>
    <n v="1.3333333333333333"/>
    <n v="4"/>
    <n v="5"/>
  </r>
  <r>
    <s v="10-328-5732"/>
    <x v="32"/>
    <x v="0"/>
    <x v="1"/>
    <s v="Single"/>
    <s v="High School"/>
    <s v="Middle"/>
    <x v="289"/>
    <x v="18"/>
    <n v="333.37400000000002"/>
    <n v="4"/>
    <x v="1"/>
    <x v="2"/>
    <n v="4"/>
    <n v="2"/>
    <s v="Low"/>
    <s v="Very Sensitive"/>
    <n v="0"/>
    <n v="6"/>
    <s v="High"/>
    <s v="Smartphone"/>
    <s v="Credit Card"/>
    <d v="2024-10-23T00:00:00"/>
    <b v="0"/>
    <x v="1"/>
    <s v="Planned"/>
    <s v="No Preference"/>
    <n v="2"/>
    <n v="1333.4960000000001"/>
    <n v="83.343500000000006"/>
    <n v="333.37400000000002"/>
    <n v="3"/>
    <n v="1"/>
    <n v="4.666666666666667"/>
    <n v="2"/>
    <n v="6"/>
  </r>
  <r>
    <s v="38-912-1128"/>
    <x v="9"/>
    <x v="0"/>
    <x v="0"/>
    <s v="Widowed"/>
    <s v="High School"/>
    <s v="Middle"/>
    <x v="290"/>
    <x v="0"/>
    <n v="333.375"/>
    <n v="4"/>
    <x v="0"/>
    <x v="4"/>
    <n v="5"/>
    <n v="1"/>
    <s v="Low"/>
    <s v="Not Sensitive"/>
    <n v="2"/>
    <n v="10"/>
    <s v="High"/>
    <s v="Desktop"/>
    <s v="Credit Card"/>
    <d v="2024-10-24T00:00:00"/>
    <b v="0"/>
    <x v="0"/>
    <s v="Impulsive"/>
    <s v="Standard"/>
    <n v="13"/>
    <n v="1333.5"/>
    <n v="83.34375"/>
    <n v="333.375"/>
    <n v="3"/>
    <n v="1"/>
    <n v="4.333333333333333"/>
    <n v="4"/>
    <n v="8"/>
  </r>
  <r>
    <s v="07-751-9620"/>
    <x v="25"/>
    <x v="5"/>
    <x v="0"/>
    <s v="Widowed"/>
    <s v="Bachelor's"/>
    <s v="High"/>
    <x v="291"/>
    <x v="14"/>
    <n v="333.37599999999998"/>
    <n v="3"/>
    <x v="0"/>
    <x v="3"/>
    <n v="5"/>
    <n v="0"/>
    <s v="Medium"/>
    <s v="Very Sensitive"/>
    <n v="0"/>
    <n v="7"/>
    <s v="Low"/>
    <s v="Tablet"/>
    <s v="Debit Card"/>
    <d v="2024-10-25T00:00:00"/>
    <b v="0"/>
    <x v="0"/>
    <s v="Planned"/>
    <s v="No Preference"/>
    <n v="4"/>
    <n v="1000.1279999999999"/>
    <n v="111.12533333333333"/>
    <n v="333.37599999999998"/>
    <n v="1"/>
    <n v="2"/>
    <n v="3"/>
    <n v="1"/>
    <n v="7"/>
  </r>
  <r>
    <s v="81-877-9170"/>
    <x v="12"/>
    <x v="7"/>
    <x v="1"/>
    <s v="Widowed"/>
    <s v="Bachelor's"/>
    <s v="High"/>
    <x v="292"/>
    <x v="6"/>
    <n v="333.37700000000001"/>
    <n v="3"/>
    <x v="2"/>
    <x v="3"/>
    <n v="3"/>
    <n v="1"/>
    <s v="Medium"/>
    <s v="Not Sensitive"/>
    <n v="1"/>
    <n v="1"/>
    <s v="None"/>
    <s v="Desktop"/>
    <s v="Cash"/>
    <d v="2024-10-26T00:00:00"/>
    <b v="0"/>
    <x v="0"/>
    <s v="Need-based"/>
    <s v="Standard"/>
    <n v="8"/>
    <n v="1000.1310000000001"/>
    <n v="111.12566666666667"/>
    <n v="333.37700000000001"/>
    <n v="0"/>
    <n v="2"/>
    <n v="2.3333333333333335"/>
    <n v="1"/>
    <n v="0"/>
  </r>
  <r>
    <s v="19-885-2597"/>
    <x v="21"/>
    <x v="1"/>
    <x v="1"/>
    <s v="Widowed"/>
    <s v="Master's"/>
    <s v="Middle"/>
    <x v="293"/>
    <x v="18"/>
    <n v="333.37799999999999"/>
    <n v="3"/>
    <x v="0"/>
    <x v="1"/>
    <n v="1"/>
    <n v="0"/>
    <s v="Low"/>
    <s v="Not Sensitive"/>
    <n v="2"/>
    <n v="8"/>
    <s v="High"/>
    <s v="Desktop"/>
    <s v="Other"/>
    <d v="2024-10-27T00:00:00"/>
    <b v="1"/>
    <x v="1"/>
    <s v="Planned"/>
    <s v="Standard"/>
    <n v="7"/>
    <n v="1000.134"/>
    <n v="111.12599999999999"/>
    <n v="333.37799999999999"/>
    <n v="3"/>
    <n v="1"/>
    <n v="4"/>
    <n v="3"/>
    <n v="6"/>
  </r>
  <r>
    <s v="82-389-2029"/>
    <x v="31"/>
    <x v="0"/>
    <x v="1"/>
    <s v="Widowed"/>
    <s v="High School"/>
    <s v="High"/>
    <x v="294"/>
    <x v="0"/>
    <n v="333.37900000000002"/>
    <n v="10"/>
    <x v="0"/>
    <x v="3"/>
    <n v="3"/>
    <n v="2"/>
    <s v="High"/>
    <s v="Somewhat Sensitive"/>
    <n v="0"/>
    <n v="3"/>
    <s v="Medium"/>
    <s v="Tablet"/>
    <s v="PayPal"/>
    <d v="2024-10-28T00:00:00"/>
    <b v="1"/>
    <x v="0"/>
    <s v="Planned"/>
    <s v="No Preference"/>
    <n v="8"/>
    <n v="3333.79"/>
    <n v="33.337900000000005"/>
    <n v="333.37900000000002"/>
    <n v="2"/>
    <n v="3"/>
    <n v="5.666666666666667"/>
    <n v="1"/>
    <n v="3"/>
  </r>
  <r>
    <s v="97-463-0048"/>
    <x v="32"/>
    <x v="0"/>
    <x v="0"/>
    <s v="Single"/>
    <s v="Master's"/>
    <s v="High"/>
    <x v="295"/>
    <x v="6"/>
    <n v="333.38"/>
    <n v="6"/>
    <x v="0"/>
    <x v="3"/>
    <n v="5"/>
    <n v="1"/>
    <s v="Medium"/>
    <s v="Not Sensitive"/>
    <n v="2"/>
    <n v="5"/>
    <s v="Medium"/>
    <s v="Desktop"/>
    <s v="Other"/>
    <d v="2024-10-29T00:00:00"/>
    <b v="1"/>
    <x v="0"/>
    <s v="Planned"/>
    <s v="Express"/>
    <n v="13"/>
    <n v="2000.28"/>
    <n v="55.563333333333333"/>
    <n v="333.38"/>
    <n v="2"/>
    <n v="2"/>
    <n v="4.333333333333333"/>
    <n v="1"/>
    <n v="3"/>
  </r>
  <r>
    <s v="91-572-6135"/>
    <x v="5"/>
    <x v="1"/>
    <x v="0"/>
    <s v="Widowed"/>
    <s v="Bachelor's"/>
    <s v="Middle"/>
    <x v="296"/>
    <x v="14"/>
    <n v="333.38099999999997"/>
    <n v="2"/>
    <x v="2"/>
    <x v="2"/>
    <n v="5"/>
    <n v="1"/>
    <s v="None"/>
    <s v="Not Sensitive"/>
    <n v="2"/>
    <n v="2"/>
    <s v="High"/>
    <s v="Smartphone"/>
    <s v="Debit Card"/>
    <d v="2024-10-30T00:00:00"/>
    <b v="0"/>
    <x v="0"/>
    <s v="Planned"/>
    <s v="Express"/>
    <n v="8"/>
    <n v="666.76199999999994"/>
    <n v="166.69049999999999"/>
    <n v="333.38099999999997"/>
    <n v="3"/>
    <n v="0"/>
    <n v="3.3333333333333335"/>
    <n v="2"/>
    <n v="0"/>
  </r>
  <r>
    <s v="10-232-0685"/>
    <x v="19"/>
    <x v="0"/>
    <x v="1"/>
    <s v="Married"/>
    <s v="Master's"/>
    <s v="Middle"/>
    <x v="297"/>
    <x v="19"/>
    <n v="333.38200000000001"/>
    <n v="7"/>
    <x v="1"/>
    <x v="0"/>
    <n v="1"/>
    <n v="1"/>
    <s v="High"/>
    <s v="Not Sensitive"/>
    <n v="1"/>
    <n v="6"/>
    <s v="Low"/>
    <s v="Tablet"/>
    <s v="Other"/>
    <d v="2024-10-31T00:00:00"/>
    <b v="0"/>
    <x v="0"/>
    <s v="Wants-based"/>
    <s v="Standard"/>
    <n v="3"/>
    <n v="2333.674"/>
    <n v="47.625999999999998"/>
    <n v="333.38200000000001"/>
    <n v="1"/>
    <n v="3"/>
    <n v="4.333333333333333"/>
    <n v="5"/>
    <n v="5"/>
  </r>
  <r>
    <s v="77-761-7475"/>
    <x v="31"/>
    <x v="0"/>
    <x v="0"/>
    <s v="Divorced"/>
    <s v="Bachelor's"/>
    <s v="High"/>
    <x v="298"/>
    <x v="12"/>
    <n v="333.38299999999998"/>
    <n v="2"/>
    <x v="0"/>
    <x v="0"/>
    <n v="3"/>
    <n v="2"/>
    <s v="None"/>
    <s v="Somewhat Sensitive"/>
    <n v="1"/>
    <n v="3"/>
    <s v="High"/>
    <s v="Desktop"/>
    <s v="Debit Card"/>
    <d v="2024-11-01T00:00:00"/>
    <b v="0"/>
    <x v="1"/>
    <s v="Impulsive"/>
    <s v="Standard"/>
    <n v="13"/>
    <n v="666.76599999999996"/>
    <n v="166.69149999999999"/>
    <n v="333.38299999999998"/>
    <n v="3"/>
    <n v="0"/>
    <n v="3.6666666666666665"/>
    <n v="5"/>
    <n v="2"/>
  </r>
  <r>
    <s v="78-826-3039"/>
    <x v="23"/>
    <x v="1"/>
    <x v="1"/>
    <s v="Single"/>
    <s v="Master's"/>
    <s v="High"/>
    <x v="299"/>
    <x v="0"/>
    <n v="333.38400000000001"/>
    <n v="7"/>
    <x v="2"/>
    <x v="3"/>
    <n v="1"/>
    <n v="2"/>
    <s v="Low"/>
    <s v="Not Sensitive"/>
    <n v="2"/>
    <n v="2"/>
    <s v="Medium"/>
    <s v="Desktop"/>
    <s v="PayPal"/>
    <d v="2024-11-02T00:00:00"/>
    <b v="1"/>
    <x v="1"/>
    <s v="Impulsive"/>
    <s v="Express"/>
    <n v="11"/>
    <n v="2333.6880000000001"/>
    <n v="47.626285714285714"/>
    <n v="333.38400000000001"/>
    <n v="2"/>
    <n v="1"/>
    <n v="3.6666666666666665"/>
    <n v="1"/>
    <n v="0"/>
  </r>
  <r>
    <s v="86-668-1045"/>
    <x v="28"/>
    <x v="0"/>
    <x v="1"/>
    <s v="Single"/>
    <s v="High School"/>
    <s v="Middle"/>
    <x v="224"/>
    <x v="2"/>
    <n v="333.38499999999999"/>
    <n v="11"/>
    <x v="2"/>
    <x v="3"/>
    <n v="1"/>
    <n v="0"/>
    <s v="High"/>
    <s v="Not Sensitive"/>
    <n v="1"/>
    <n v="2"/>
    <s v="Medium"/>
    <s v="Desktop"/>
    <s v="Debit Card"/>
    <d v="2024-11-03T00:00:00"/>
    <b v="0"/>
    <x v="1"/>
    <s v="Impulsive"/>
    <s v="Express"/>
    <n v="12"/>
    <n v="3667.2349999999997"/>
    <n v="30.307727272727274"/>
    <n v="333.38499999999999"/>
    <n v="2"/>
    <n v="3"/>
    <n v="5"/>
    <n v="1"/>
    <n v="1"/>
  </r>
  <r>
    <s v="14-603-9698"/>
    <x v="13"/>
    <x v="1"/>
    <x v="1"/>
    <s v="Married"/>
    <s v="High School"/>
    <s v="High"/>
    <x v="300"/>
    <x v="9"/>
    <n v="333.38600000000002"/>
    <n v="12"/>
    <x v="1"/>
    <x v="2"/>
    <n v="1"/>
    <n v="2"/>
    <s v="None"/>
    <s v="Somewhat Sensitive"/>
    <n v="2"/>
    <n v="5"/>
    <s v="None"/>
    <s v="Tablet"/>
    <s v="Debit Card"/>
    <d v="2024-11-04T00:00:00"/>
    <b v="1"/>
    <x v="0"/>
    <s v="Need-based"/>
    <s v="Standard"/>
    <n v="13"/>
    <n v="4000.6320000000005"/>
    <n v="27.782166666666669"/>
    <n v="333.38600000000002"/>
    <n v="0"/>
    <n v="0"/>
    <n v="0.66666666666666663"/>
    <n v="2"/>
    <n v="3"/>
  </r>
  <r>
    <s v="23-752-2213"/>
    <x v="15"/>
    <x v="1"/>
    <x v="0"/>
    <s v="Widowed"/>
    <s v="Master's"/>
    <s v="Middle"/>
    <x v="301"/>
    <x v="5"/>
    <n v="333.387"/>
    <n v="5"/>
    <x v="2"/>
    <x v="2"/>
    <n v="1"/>
    <n v="2"/>
    <s v="High"/>
    <s v="Very Sensitive"/>
    <n v="1"/>
    <n v="7"/>
    <s v="None"/>
    <s v="Desktop"/>
    <s v="Other"/>
    <d v="2024-11-05T00:00:00"/>
    <b v="0"/>
    <x v="0"/>
    <s v="Impulsive"/>
    <s v="No Preference"/>
    <n v="13"/>
    <n v="1666.9349999999999"/>
    <n v="66.677400000000006"/>
    <n v="333.387"/>
    <n v="0"/>
    <n v="3"/>
    <n v="3.6666666666666665"/>
    <n v="2"/>
    <n v="6"/>
  </r>
  <r>
    <s v="71-486-8561"/>
    <x v="20"/>
    <x v="1"/>
    <x v="1"/>
    <s v="Widowed"/>
    <s v="High School"/>
    <s v="Middle"/>
    <x v="302"/>
    <x v="23"/>
    <n v="333.38799999999998"/>
    <n v="11"/>
    <x v="1"/>
    <x v="4"/>
    <n v="3"/>
    <n v="0"/>
    <s v="None"/>
    <s v="Not Sensitive"/>
    <n v="2"/>
    <n v="5"/>
    <s v="High"/>
    <s v="Desktop"/>
    <s v="Credit Card"/>
    <d v="2024-11-06T00:00:00"/>
    <b v="0"/>
    <x v="1"/>
    <s v="Need-based"/>
    <s v="Express"/>
    <n v="13"/>
    <n v="3667.2679999999996"/>
    <n v="30.307999999999996"/>
    <n v="333.38799999999998"/>
    <n v="3"/>
    <n v="0"/>
    <n v="3"/>
    <n v="4"/>
    <n v="3"/>
  </r>
  <r>
    <s v="76-382-7162"/>
    <x v="29"/>
    <x v="0"/>
    <x v="1"/>
    <s v="Single"/>
    <s v="High School"/>
    <s v="Middle"/>
    <x v="303"/>
    <x v="1"/>
    <n v="333.38900000000001"/>
    <n v="8"/>
    <x v="2"/>
    <x v="1"/>
    <n v="5"/>
    <n v="0"/>
    <s v="Low"/>
    <s v="Somewhat Sensitive"/>
    <n v="2"/>
    <n v="7"/>
    <s v="Medium"/>
    <s v="Desktop"/>
    <s v="Debit Card"/>
    <d v="2024-11-07T00:00:00"/>
    <b v="0"/>
    <x v="0"/>
    <s v="Wants-based"/>
    <s v="No Preference"/>
    <n v="11"/>
    <n v="2667.1120000000001"/>
    <n v="41.673625000000001"/>
    <n v="333.38900000000001"/>
    <n v="2"/>
    <n v="1"/>
    <n v="3"/>
    <n v="3"/>
    <n v="5"/>
  </r>
  <r>
    <s v="28-947-4295"/>
    <x v="3"/>
    <x v="1"/>
    <x v="0"/>
    <s v="Widowed"/>
    <s v="Bachelor's"/>
    <s v="High"/>
    <x v="304"/>
    <x v="21"/>
    <n v="333.39"/>
    <n v="11"/>
    <x v="1"/>
    <x v="2"/>
    <n v="4"/>
    <n v="2"/>
    <s v="Low"/>
    <s v="Not Sensitive"/>
    <n v="1"/>
    <n v="1"/>
    <s v="High"/>
    <s v="Desktop"/>
    <s v="Other"/>
    <d v="2024-11-08T00:00:00"/>
    <b v="1"/>
    <x v="0"/>
    <s v="Impulsive"/>
    <s v="Express"/>
    <n v="7"/>
    <n v="3667.29"/>
    <n v="30.308181818181819"/>
    <n v="333.39"/>
    <n v="3"/>
    <n v="1"/>
    <n v="4.666666666666667"/>
    <n v="2"/>
    <n v="0"/>
  </r>
  <r>
    <s v="84-765-0748"/>
    <x v="10"/>
    <x v="0"/>
    <x v="0"/>
    <s v="Widowed"/>
    <s v="High School"/>
    <s v="High"/>
    <x v="305"/>
    <x v="23"/>
    <n v="333.39100000000002"/>
    <n v="2"/>
    <x v="1"/>
    <x v="0"/>
    <n v="3"/>
    <n v="2"/>
    <s v="High"/>
    <s v="Very Sensitive"/>
    <n v="2"/>
    <n v="6"/>
    <s v="None"/>
    <s v="Desktop"/>
    <s v="Other"/>
    <d v="2024-11-09T00:00:00"/>
    <b v="0"/>
    <x v="1"/>
    <s v="Need-based"/>
    <s v="Standard"/>
    <n v="7"/>
    <n v="666.78200000000004"/>
    <n v="166.69550000000001"/>
    <n v="333.39100000000002"/>
    <n v="0"/>
    <n v="3"/>
    <n v="3.6666666666666665"/>
    <n v="5"/>
    <n v="4"/>
  </r>
  <r>
    <s v="54-207-8349"/>
    <x v="13"/>
    <x v="1"/>
    <x v="1"/>
    <s v="Single"/>
    <s v="Bachelor's"/>
    <s v="Middle"/>
    <x v="306"/>
    <x v="15"/>
    <n v="333.392"/>
    <n v="8"/>
    <x v="0"/>
    <x v="4"/>
    <n v="5"/>
    <n v="2"/>
    <s v="None"/>
    <s v="Very Sensitive"/>
    <n v="2"/>
    <n v="2"/>
    <s v="High"/>
    <s v="Smartphone"/>
    <s v="Other"/>
    <d v="2024-11-10T00:00:00"/>
    <b v="0"/>
    <x v="0"/>
    <s v="Need-based"/>
    <s v="Express"/>
    <n v="14"/>
    <n v="2667.136"/>
    <n v="41.673999999999999"/>
    <n v="333.392"/>
    <n v="3"/>
    <n v="0"/>
    <n v="3.6666666666666665"/>
    <n v="4"/>
    <n v="0"/>
  </r>
  <r>
    <s v="20-419-0341"/>
    <x v="21"/>
    <x v="0"/>
    <x v="1"/>
    <s v="Married"/>
    <s v="Bachelor's"/>
    <s v="Middle"/>
    <x v="307"/>
    <x v="21"/>
    <n v="333.39299999999997"/>
    <n v="4"/>
    <x v="0"/>
    <x v="2"/>
    <n v="5"/>
    <n v="1"/>
    <s v="Low"/>
    <s v="Not Sensitive"/>
    <n v="1"/>
    <n v="7"/>
    <s v="None"/>
    <s v="Desktop"/>
    <s v="Cash"/>
    <d v="2024-11-11T00:00:00"/>
    <b v="0"/>
    <x v="0"/>
    <s v="Planned"/>
    <s v="No Preference"/>
    <n v="7"/>
    <n v="1333.5719999999999"/>
    <n v="83.348249999999993"/>
    <n v="333.39299999999997"/>
    <n v="0"/>
    <n v="1"/>
    <n v="1.3333333333333333"/>
    <n v="2"/>
    <n v="6"/>
  </r>
  <r>
    <s v="52-005-9914"/>
    <x v="31"/>
    <x v="1"/>
    <x v="1"/>
    <s v="Married"/>
    <s v="Bachelor's"/>
    <s v="High"/>
    <x v="308"/>
    <x v="7"/>
    <n v="333.39400000000001"/>
    <n v="4"/>
    <x v="1"/>
    <x v="1"/>
    <n v="4"/>
    <n v="1"/>
    <s v="Low"/>
    <s v="Not Sensitive"/>
    <n v="1"/>
    <n v="8"/>
    <s v="High"/>
    <s v="Desktop"/>
    <s v="Debit Card"/>
    <d v="2024-11-12T00:00:00"/>
    <b v="0"/>
    <x v="0"/>
    <s v="Impulsive"/>
    <s v="No Preference"/>
    <n v="2"/>
    <n v="1333.576"/>
    <n v="83.348500000000001"/>
    <n v="333.39400000000001"/>
    <n v="3"/>
    <n v="1"/>
    <n v="4.333333333333333"/>
    <n v="3"/>
    <n v="7"/>
  </r>
  <r>
    <s v="34-846-7805"/>
    <x v="1"/>
    <x v="1"/>
    <x v="1"/>
    <s v="Single"/>
    <s v="Bachelor's"/>
    <s v="High"/>
    <x v="309"/>
    <x v="16"/>
    <n v="333.39499999999998"/>
    <n v="7"/>
    <x v="1"/>
    <x v="1"/>
    <n v="3"/>
    <n v="2"/>
    <s v="Low"/>
    <s v="Not Sensitive"/>
    <n v="1"/>
    <n v="6"/>
    <s v="Medium"/>
    <s v="Desktop"/>
    <s v="Debit Card"/>
    <d v="2024-11-13T00:00:00"/>
    <b v="0"/>
    <x v="0"/>
    <s v="Wants-based"/>
    <s v="No Preference"/>
    <n v="13"/>
    <n v="2333.7649999999999"/>
    <n v="47.627857142857138"/>
    <n v="333.39499999999998"/>
    <n v="2"/>
    <n v="1"/>
    <n v="3.6666666666666665"/>
    <n v="3"/>
    <n v="5"/>
  </r>
  <r>
    <s v="26-596-5461"/>
    <x v="19"/>
    <x v="0"/>
    <x v="1"/>
    <s v="Single"/>
    <s v="Master's"/>
    <s v="Middle"/>
    <x v="310"/>
    <x v="13"/>
    <n v="333.39600000000002"/>
    <n v="9"/>
    <x v="2"/>
    <x v="0"/>
    <n v="2"/>
    <n v="1"/>
    <s v="Medium"/>
    <s v="Somewhat Sensitive"/>
    <n v="2"/>
    <n v="1"/>
    <s v="Low"/>
    <s v="Smartphone"/>
    <s v="Credit Card"/>
    <d v="2024-11-14T00:00:00"/>
    <b v="0"/>
    <x v="0"/>
    <s v="Impulsive"/>
    <s v="No Preference"/>
    <n v="4"/>
    <n v="3000.5640000000003"/>
    <n v="37.044000000000004"/>
    <n v="333.39600000000002"/>
    <n v="1"/>
    <n v="2"/>
    <n v="3.3333333333333335"/>
    <n v="5"/>
    <n v="-1"/>
  </r>
  <r>
    <s v="20-157-8631"/>
    <x v="32"/>
    <x v="0"/>
    <x v="1"/>
    <s v="Divorced"/>
    <s v="Master's"/>
    <s v="High"/>
    <x v="311"/>
    <x v="13"/>
    <n v="333.39699999999999"/>
    <n v="2"/>
    <x v="2"/>
    <x v="3"/>
    <n v="4"/>
    <n v="2"/>
    <s v="None"/>
    <s v="Not Sensitive"/>
    <n v="0"/>
    <n v="6"/>
    <s v="Medium"/>
    <s v="Smartphone"/>
    <s v="Cash"/>
    <d v="2024-11-15T00:00:00"/>
    <b v="0"/>
    <x v="1"/>
    <s v="Planned"/>
    <s v="No Preference"/>
    <n v="12"/>
    <n v="666.79399999999998"/>
    <n v="166.6985"/>
    <n v="333.39699999999999"/>
    <n v="2"/>
    <n v="0"/>
    <n v="2.6666666666666665"/>
    <n v="1"/>
    <n v="6"/>
  </r>
  <r>
    <s v="91-199-9097"/>
    <x v="3"/>
    <x v="1"/>
    <x v="1"/>
    <s v="Married"/>
    <s v="High School"/>
    <s v="Middle"/>
    <x v="312"/>
    <x v="20"/>
    <n v="333.39800000000002"/>
    <n v="7"/>
    <x v="1"/>
    <x v="4"/>
    <n v="5"/>
    <n v="0"/>
    <s v="Low"/>
    <s v="Not Sensitive"/>
    <n v="0"/>
    <n v="7"/>
    <s v="None"/>
    <s v="Desktop"/>
    <s v="Credit Card"/>
    <d v="2024-11-16T00:00:00"/>
    <b v="0"/>
    <x v="1"/>
    <s v="Planned"/>
    <s v="Express"/>
    <n v="1"/>
    <n v="2333.7860000000001"/>
    <n v="47.628285714285717"/>
    <n v="333.39800000000002"/>
    <n v="0"/>
    <n v="1"/>
    <n v="1"/>
    <n v="4"/>
    <n v="7"/>
  </r>
  <r>
    <s v="55-846-2579"/>
    <x v="26"/>
    <x v="1"/>
    <x v="0"/>
    <s v="Divorced"/>
    <s v="Bachelor's"/>
    <s v="High"/>
    <x v="313"/>
    <x v="14"/>
    <n v="333.399"/>
    <n v="6"/>
    <x v="0"/>
    <x v="2"/>
    <n v="2"/>
    <n v="1"/>
    <s v="Medium"/>
    <s v="Very Sensitive"/>
    <n v="1"/>
    <n v="6"/>
    <s v="High"/>
    <s v="Smartphone"/>
    <s v="PayPal"/>
    <d v="2024-11-17T00:00:00"/>
    <b v="0"/>
    <x v="0"/>
    <s v="Wants-based"/>
    <s v="Standard"/>
    <n v="7"/>
    <n v="2000.394"/>
    <n v="55.566499999999998"/>
    <n v="333.399"/>
    <n v="3"/>
    <n v="2"/>
    <n v="5.333333333333333"/>
    <n v="2"/>
    <n v="5"/>
  </r>
  <r>
    <s v="83-455-7266"/>
    <x v="14"/>
    <x v="0"/>
    <x v="0"/>
    <s v="Married"/>
    <s v="Bachelor's"/>
    <s v="Middle"/>
    <x v="81"/>
    <x v="16"/>
    <n v="333.4"/>
    <n v="9"/>
    <x v="0"/>
    <x v="0"/>
    <n v="2"/>
    <n v="0"/>
    <s v="None"/>
    <s v="Very Sensitive"/>
    <n v="2"/>
    <n v="3"/>
    <s v="None"/>
    <s v="Desktop"/>
    <s v="Cash"/>
    <d v="2024-11-18T00:00:00"/>
    <b v="0"/>
    <x v="0"/>
    <s v="Planned"/>
    <s v="No Preference"/>
    <n v="14"/>
    <n v="3000.6"/>
    <n v="37.044444444444444"/>
    <n v="333.4"/>
    <n v="0"/>
    <n v="0"/>
    <n v="0"/>
    <n v="5"/>
    <n v="1"/>
  </r>
  <r>
    <s v="67-599-9267"/>
    <x v="26"/>
    <x v="1"/>
    <x v="1"/>
    <s v="Widowed"/>
    <s v="High School"/>
    <s v="Middle"/>
    <x v="314"/>
    <x v="17"/>
    <n v="333.40100000000001"/>
    <n v="5"/>
    <x v="1"/>
    <x v="0"/>
    <n v="1"/>
    <n v="2"/>
    <s v="Low"/>
    <s v="Somewhat Sensitive"/>
    <n v="1"/>
    <n v="10"/>
    <s v="High"/>
    <s v="Smartphone"/>
    <s v="Other"/>
    <d v="2024-11-19T00:00:00"/>
    <b v="0"/>
    <x v="0"/>
    <s v="Impulsive"/>
    <s v="No Preference"/>
    <n v="5"/>
    <n v="1667.0050000000001"/>
    <n v="66.680199999999999"/>
    <n v="333.40100000000001"/>
    <n v="3"/>
    <n v="1"/>
    <n v="4.666666666666667"/>
    <n v="5"/>
    <n v="9"/>
  </r>
  <r>
    <s v="41-501-9276"/>
    <x v="2"/>
    <x v="1"/>
    <x v="1"/>
    <s v="Married"/>
    <s v="Bachelor's"/>
    <s v="High"/>
    <x v="315"/>
    <x v="6"/>
    <n v="333.40199999999999"/>
    <n v="3"/>
    <x v="2"/>
    <x v="2"/>
    <n v="3"/>
    <n v="1"/>
    <s v="Low"/>
    <s v="Somewhat Sensitive"/>
    <n v="1"/>
    <n v="6"/>
    <s v="Medium"/>
    <s v="Smartphone"/>
    <s v="Debit Card"/>
    <d v="2024-11-20T00:00:00"/>
    <b v="0"/>
    <x v="0"/>
    <s v="Wants-based"/>
    <s v="Express"/>
    <n v="6"/>
    <n v="1000.2059999999999"/>
    <n v="111.134"/>
    <n v="333.40199999999999"/>
    <n v="2"/>
    <n v="1"/>
    <n v="3.3333333333333335"/>
    <n v="2"/>
    <n v="5"/>
  </r>
  <r>
    <s v="99-509-4653"/>
    <x v="15"/>
    <x v="1"/>
    <x v="1"/>
    <s v="Widowed"/>
    <s v="Master's"/>
    <s v="High"/>
    <x v="316"/>
    <x v="10"/>
    <n v="333.40300000000002"/>
    <n v="7"/>
    <x v="1"/>
    <x v="1"/>
    <n v="5"/>
    <n v="1"/>
    <s v="Low"/>
    <s v="Somewhat Sensitive"/>
    <n v="2"/>
    <n v="8"/>
    <s v="None"/>
    <s v="Tablet"/>
    <s v="Other"/>
    <d v="2024-11-21T00:00:00"/>
    <b v="1"/>
    <x v="0"/>
    <s v="Wants-based"/>
    <s v="Standard"/>
    <n v="12"/>
    <n v="2333.8209999999999"/>
    <n v="47.629000000000005"/>
    <n v="333.40300000000002"/>
    <n v="0"/>
    <n v="1"/>
    <n v="1.3333333333333333"/>
    <n v="3"/>
    <n v="6"/>
  </r>
  <r>
    <s v="31-284-5722"/>
    <x v="15"/>
    <x v="0"/>
    <x v="1"/>
    <s v="Single"/>
    <s v="Bachelor's"/>
    <s v="High"/>
    <x v="317"/>
    <x v="11"/>
    <n v="333.404"/>
    <n v="7"/>
    <x v="1"/>
    <x v="2"/>
    <n v="2"/>
    <n v="0"/>
    <s v="Medium"/>
    <s v="Very Sensitive"/>
    <n v="1"/>
    <n v="6"/>
    <s v="Medium"/>
    <s v="Tablet"/>
    <s v="Other"/>
    <d v="2024-11-22T00:00:00"/>
    <b v="1"/>
    <x v="0"/>
    <s v="Need-based"/>
    <s v="Standard"/>
    <n v="8"/>
    <n v="2333.828"/>
    <n v="47.62914285714286"/>
    <n v="333.404"/>
    <n v="2"/>
    <n v="2"/>
    <n v="4"/>
    <n v="2"/>
    <n v="5"/>
  </r>
  <r>
    <s v="88-000-9227"/>
    <x v="1"/>
    <x v="1"/>
    <x v="0"/>
    <s v="Divorced"/>
    <s v="Bachelor's"/>
    <s v="Middle"/>
    <x v="318"/>
    <x v="16"/>
    <n v="333.40499999999997"/>
    <n v="11"/>
    <x v="1"/>
    <x v="2"/>
    <n v="2"/>
    <n v="0"/>
    <s v="High"/>
    <s v="Very Sensitive"/>
    <n v="1"/>
    <n v="10"/>
    <s v="None"/>
    <s v="Tablet"/>
    <s v="Other"/>
    <d v="2024-11-23T00:00:00"/>
    <b v="1"/>
    <x v="1"/>
    <s v="Need-based"/>
    <s v="Standard"/>
    <n v="3"/>
    <n v="3667.4549999999999"/>
    <n v="30.309545454545454"/>
    <n v="333.40499999999997"/>
    <n v="0"/>
    <n v="3"/>
    <n v="3"/>
    <n v="2"/>
    <n v="9"/>
  </r>
  <r>
    <s v="52-726-9328"/>
    <x v="24"/>
    <x v="3"/>
    <x v="1"/>
    <s v="Single"/>
    <s v="High School"/>
    <s v="High"/>
    <x v="319"/>
    <x v="2"/>
    <n v="333.40600000000001"/>
    <n v="6"/>
    <x v="0"/>
    <x v="0"/>
    <n v="2"/>
    <n v="1"/>
    <s v="Medium"/>
    <s v="Not Sensitive"/>
    <n v="0"/>
    <n v="8"/>
    <s v="High"/>
    <s v="Desktop"/>
    <s v="Debit Card"/>
    <d v="2024-11-24T00:00:00"/>
    <b v="0"/>
    <x v="1"/>
    <s v="Planned"/>
    <s v="Express"/>
    <n v="2"/>
    <n v="2000.4360000000001"/>
    <n v="55.567666666666668"/>
    <n v="333.40600000000001"/>
    <n v="3"/>
    <n v="2"/>
    <n v="5.333333333333333"/>
    <n v="5"/>
    <n v="8"/>
  </r>
  <r>
    <s v="60-198-5417"/>
    <x v="23"/>
    <x v="0"/>
    <x v="1"/>
    <s v="Single"/>
    <s v="Bachelor's"/>
    <s v="High"/>
    <x v="273"/>
    <x v="14"/>
    <n v="333.40699999999998"/>
    <n v="3"/>
    <x v="1"/>
    <x v="4"/>
    <n v="2"/>
    <n v="0"/>
    <s v="Medium"/>
    <s v="Somewhat Sensitive"/>
    <n v="2"/>
    <n v="7"/>
    <s v="None"/>
    <s v="Desktop"/>
    <s v="Other"/>
    <d v="2024-11-25T00:00:00"/>
    <b v="0"/>
    <x v="0"/>
    <s v="Need-based"/>
    <s v="No Preference"/>
    <n v="13"/>
    <n v="1000.221"/>
    <n v="111.13566666666667"/>
    <n v="333.40699999999998"/>
    <n v="0"/>
    <n v="2"/>
    <n v="2"/>
    <n v="4"/>
    <n v="5"/>
  </r>
  <r>
    <s v="00-107-4749"/>
    <x v="15"/>
    <x v="0"/>
    <x v="0"/>
    <s v="Single"/>
    <s v="Master's"/>
    <s v="Middle"/>
    <x v="320"/>
    <x v="18"/>
    <n v="333.40800000000002"/>
    <n v="5"/>
    <x v="0"/>
    <x v="3"/>
    <n v="1"/>
    <n v="2"/>
    <s v="None"/>
    <s v="Somewhat Sensitive"/>
    <n v="2"/>
    <n v="10"/>
    <s v="High"/>
    <s v="Smartphone"/>
    <s v="Credit Card"/>
    <d v="2024-11-26T00:00:00"/>
    <b v="1"/>
    <x v="1"/>
    <s v="Impulsive"/>
    <s v="Express"/>
    <n v="11"/>
    <n v="1667.04"/>
    <n v="66.681600000000003"/>
    <n v="333.40800000000002"/>
    <n v="3"/>
    <n v="0"/>
    <n v="3.6666666666666665"/>
    <n v="1"/>
    <n v="8"/>
  </r>
  <r>
    <s v="88-428-8409"/>
    <x v="14"/>
    <x v="1"/>
    <x v="1"/>
    <s v="Married"/>
    <s v="Master's"/>
    <s v="Middle"/>
    <x v="321"/>
    <x v="12"/>
    <n v="333.40899999999999"/>
    <n v="5"/>
    <x v="0"/>
    <x v="4"/>
    <n v="4"/>
    <n v="1"/>
    <s v="Low"/>
    <s v="Somewhat Sensitive"/>
    <n v="0"/>
    <n v="1"/>
    <s v="High"/>
    <s v="Desktop"/>
    <s v="PayPal"/>
    <d v="2024-11-27T00:00:00"/>
    <b v="1"/>
    <x v="0"/>
    <s v="Planned"/>
    <s v="Standard"/>
    <n v="6"/>
    <n v="1667.0450000000001"/>
    <n v="66.681799999999996"/>
    <n v="333.40899999999999"/>
    <n v="3"/>
    <n v="1"/>
    <n v="4.333333333333333"/>
    <n v="4"/>
    <n v="1"/>
  </r>
  <r>
    <s v="21-313-7424"/>
    <x v="5"/>
    <x v="0"/>
    <x v="0"/>
    <s v="Single"/>
    <s v="Master's"/>
    <s v="High"/>
    <x v="322"/>
    <x v="2"/>
    <n v="333.41"/>
    <n v="3"/>
    <x v="1"/>
    <x v="1"/>
    <n v="5"/>
    <n v="0"/>
    <s v="High"/>
    <s v="Somewhat Sensitive"/>
    <n v="0"/>
    <n v="7"/>
    <s v="Medium"/>
    <s v="Desktop"/>
    <s v="Credit Card"/>
    <d v="2024-11-28T00:00:00"/>
    <b v="0"/>
    <x v="1"/>
    <s v="Need-based"/>
    <s v="Standard"/>
    <n v="3"/>
    <n v="1000.23"/>
    <n v="111.13666666666667"/>
    <n v="333.41"/>
    <n v="2"/>
    <n v="3"/>
    <n v="5"/>
    <n v="3"/>
    <n v="7"/>
  </r>
  <r>
    <s v="79-973-7862"/>
    <x v="26"/>
    <x v="0"/>
    <x v="0"/>
    <s v="Married"/>
    <s v="Master's"/>
    <s v="Middle"/>
    <x v="323"/>
    <x v="9"/>
    <n v="333.411"/>
    <n v="7"/>
    <x v="1"/>
    <x v="2"/>
    <n v="5"/>
    <n v="0"/>
    <s v="Low"/>
    <s v="Very Sensitive"/>
    <n v="0"/>
    <n v="1"/>
    <s v="High"/>
    <s v="Desktop"/>
    <s v="Cash"/>
    <d v="2024-11-29T00:00:00"/>
    <b v="0"/>
    <x v="1"/>
    <s v="Need-based"/>
    <s v="Express"/>
    <n v="4"/>
    <n v="2333.877"/>
    <n v="47.630142857142857"/>
    <n v="333.411"/>
    <n v="3"/>
    <n v="1"/>
    <n v="4"/>
    <n v="2"/>
    <n v="1"/>
  </r>
  <r>
    <s v="81-814-3498"/>
    <x v="11"/>
    <x v="1"/>
    <x v="0"/>
    <s v="Single"/>
    <s v="High School"/>
    <s v="Middle"/>
    <x v="324"/>
    <x v="11"/>
    <n v="333.41199999999998"/>
    <n v="3"/>
    <x v="2"/>
    <x v="3"/>
    <n v="4"/>
    <n v="1"/>
    <s v="Medium"/>
    <s v="Not Sensitive"/>
    <n v="2"/>
    <n v="1"/>
    <s v="Medium"/>
    <s v="Desktop"/>
    <s v="Other"/>
    <d v="2024-11-30T00:00:00"/>
    <b v="0"/>
    <x v="0"/>
    <s v="Impulsive"/>
    <s v="Standard"/>
    <n v="9"/>
    <n v="1000.2359999999999"/>
    <n v="111.13733333333333"/>
    <n v="333.41199999999998"/>
    <n v="2"/>
    <n v="2"/>
    <n v="4.333333333333333"/>
    <n v="1"/>
    <n v="-1"/>
  </r>
  <r>
    <s v="34-375-8138"/>
    <x v="18"/>
    <x v="1"/>
    <x v="0"/>
    <s v="Married"/>
    <s v="Bachelor's"/>
    <s v="Middle"/>
    <x v="325"/>
    <x v="3"/>
    <n v="333.41300000000001"/>
    <n v="8"/>
    <x v="0"/>
    <x v="0"/>
    <n v="3"/>
    <n v="0"/>
    <s v="High"/>
    <s v="Somewhat Sensitive"/>
    <n v="1"/>
    <n v="9"/>
    <s v="High"/>
    <s v="Tablet"/>
    <s v="Cash"/>
    <d v="2024-12-01T00:00:00"/>
    <b v="0"/>
    <x v="0"/>
    <s v="Wants-based"/>
    <s v="Standard"/>
    <n v="5"/>
    <n v="2667.3040000000001"/>
    <n v="41.676625000000001"/>
    <n v="333.41300000000001"/>
    <n v="3"/>
    <n v="3"/>
    <n v="6"/>
    <n v="5"/>
    <n v="8"/>
  </r>
  <r>
    <s v="05-067-9686"/>
    <x v="28"/>
    <x v="3"/>
    <x v="1"/>
    <s v="Single"/>
    <s v="Master's"/>
    <s v="Middle"/>
    <x v="326"/>
    <x v="16"/>
    <n v="333.41399999999999"/>
    <n v="11"/>
    <x v="2"/>
    <x v="3"/>
    <n v="3"/>
    <n v="0"/>
    <s v="Low"/>
    <s v="Somewhat Sensitive"/>
    <n v="1"/>
    <n v="5"/>
    <s v="High"/>
    <s v="Tablet"/>
    <s v="PayPal"/>
    <d v="2024-12-02T00:00:00"/>
    <b v="0"/>
    <x v="0"/>
    <s v="Wants-based"/>
    <s v="Standard"/>
    <n v="8"/>
    <n v="3667.5540000000001"/>
    <n v="30.310363636363636"/>
    <n v="333.41399999999999"/>
    <n v="3"/>
    <n v="1"/>
    <n v="4"/>
    <n v="1"/>
    <n v="4"/>
  </r>
  <r>
    <s v="61-951-7929"/>
    <x v="11"/>
    <x v="1"/>
    <x v="0"/>
    <s v="Divorced"/>
    <s v="High School"/>
    <s v="High"/>
    <x v="327"/>
    <x v="18"/>
    <n v="333.41500000000002"/>
    <n v="11"/>
    <x v="1"/>
    <x v="2"/>
    <n v="1"/>
    <n v="1"/>
    <s v="High"/>
    <s v="Not Sensitive"/>
    <n v="1"/>
    <n v="8"/>
    <s v="High"/>
    <s v="Smartphone"/>
    <s v="Cash"/>
    <d v="2024-12-03T00:00:00"/>
    <b v="1"/>
    <x v="1"/>
    <s v="Planned"/>
    <s v="Express"/>
    <n v="13"/>
    <n v="3667.5650000000001"/>
    <n v="30.310454545454547"/>
    <n v="333.41500000000002"/>
    <n v="3"/>
    <n v="3"/>
    <n v="6.333333333333333"/>
    <n v="2"/>
    <n v="7"/>
  </r>
  <r>
    <s v="53-667-0793"/>
    <x v="8"/>
    <x v="1"/>
    <x v="1"/>
    <s v="Widowed"/>
    <s v="High School"/>
    <s v="High"/>
    <x v="328"/>
    <x v="19"/>
    <n v="333.416"/>
    <n v="11"/>
    <x v="1"/>
    <x v="0"/>
    <n v="2"/>
    <n v="2"/>
    <s v="Low"/>
    <s v="Very Sensitive"/>
    <n v="1"/>
    <n v="1"/>
    <s v="None"/>
    <s v="Tablet"/>
    <s v="Credit Card"/>
    <d v="2024-12-04T00:00:00"/>
    <b v="0"/>
    <x v="1"/>
    <s v="Impulsive"/>
    <s v="Express"/>
    <n v="4"/>
    <n v="3667.576"/>
    <n v="30.310545454545455"/>
    <n v="333.416"/>
    <n v="0"/>
    <n v="1"/>
    <n v="1.6666666666666665"/>
    <n v="5"/>
    <n v="0"/>
  </r>
  <r>
    <s v="61-212-1117"/>
    <x v="21"/>
    <x v="1"/>
    <x v="0"/>
    <s v="Divorced"/>
    <s v="Bachelor's"/>
    <s v="Middle"/>
    <x v="329"/>
    <x v="12"/>
    <n v="333.41699999999997"/>
    <n v="4"/>
    <x v="0"/>
    <x v="1"/>
    <n v="5"/>
    <n v="1"/>
    <s v="None"/>
    <s v="Not Sensitive"/>
    <n v="0"/>
    <n v="1"/>
    <s v="None"/>
    <s v="Smartphone"/>
    <s v="Cash"/>
    <d v="2024-12-05T00:00:00"/>
    <b v="0"/>
    <x v="1"/>
    <s v="Wants-based"/>
    <s v="Express"/>
    <n v="6"/>
    <n v="1333.6679999999999"/>
    <n v="83.354249999999993"/>
    <n v="333.41699999999997"/>
    <n v="0"/>
    <n v="0"/>
    <n v="0.33333333333333331"/>
    <n v="3"/>
    <n v="1"/>
  </r>
  <r>
    <s v="09-443-7536"/>
    <x v="14"/>
    <x v="0"/>
    <x v="1"/>
    <s v="Single"/>
    <s v="Bachelor's"/>
    <s v="High"/>
    <x v="330"/>
    <x v="23"/>
    <n v="333.41800000000001"/>
    <n v="5"/>
    <x v="0"/>
    <x v="3"/>
    <n v="1"/>
    <n v="2"/>
    <s v="Medium"/>
    <s v="Not Sensitive"/>
    <n v="1"/>
    <n v="4"/>
    <s v="Low"/>
    <s v="Smartphone"/>
    <s v="Debit Card"/>
    <d v="2024-12-06T00:00:00"/>
    <b v="0"/>
    <x v="1"/>
    <s v="Wants-based"/>
    <s v="Standard"/>
    <n v="3"/>
    <n v="1667.0900000000001"/>
    <n v="66.683599999999998"/>
    <n v="333.41800000000001"/>
    <n v="1"/>
    <n v="2"/>
    <n v="3.6666666666666665"/>
    <n v="1"/>
    <n v="3"/>
  </r>
  <r>
    <s v="27-463-5671"/>
    <x v="6"/>
    <x v="3"/>
    <x v="0"/>
    <s v="Widowed"/>
    <s v="Master's"/>
    <s v="Middle"/>
    <x v="331"/>
    <x v="12"/>
    <n v="333.41899999999998"/>
    <n v="10"/>
    <x v="1"/>
    <x v="4"/>
    <n v="3"/>
    <n v="0"/>
    <s v="Medium"/>
    <s v="Very Sensitive"/>
    <n v="0"/>
    <n v="10"/>
    <s v="High"/>
    <s v="Tablet"/>
    <s v="Cash"/>
    <d v="2024-12-07T00:00:00"/>
    <b v="1"/>
    <x v="0"/>
    <s v="Planned"/>
    <s v="No Preference"/>
    <n v="2"/>
    <n v="3334.1899999999996"/>
    <n v="33.341899999999995"/>
    <n v="333.41899999999998"/>
    <n v="3"/>
    <n v="2"/>
    <n v="5"/>
    <n v="4"/>
    <n v="10"/>
  </r>
  <r>
    <s v="53-380-3968"/>
    <x v="20"/>
    <x v="0"/>
    <x v="1"/>
    <s v="Widowed"/>
    <s v="Bachelor's"/>
    <s v="High"/>
    <x v="332"/>
    <x v="1"/>
    <n v="333.42"/>
    <n v="9"/>
    <x v="1"/>
    <x v="0"/>
    <n v="5"/>
    <n v="0"/>
    <s v="Medium"/>
    <s v="Somewhat Sensitive"/>
    <n v="1"/>
    <n v="2"/>
    <s v="Medium"/>
    <s v="Desktop"/>
    <s v="PayPal"/>
    <d v="2024-12-08T00:00:00"/>
    <b v="1"/>
    <x v="0"/>
    <s v="Wants-based"/>
    <s v="No Preference"/>
    <n v="14"/>
    <n v="3000.78"/>
    <n v="37.046666666666667"/>
    <n v="333.42"/>
    <n v="2"/>
    <n v="2"/>
    <n v="4"/>
    <n v="5"/>
    <n v="1"/>
  </r>
  <r>
    <s v="42-969-0735"/>
    <x v="3"/>
    <x v="0"/>
    <x v="1"/>
    <s v="Divorced"/>
    <s v="Bachelor's"/>
    <s v="Middle"/>
    <x v="333"/>
    <x v="12"/>
    <n v="333.42099999999999"/>
    <n v="6"/>
    <x v="1"/>
    <x v="0"/>
    <n v="3"/>
    <n v="2"/>
    <s v="Medium"/>
    <s v="Very Sensitive"/>
    <n v="2"/>
    <n v="7"/>
    <s v="None"/>
    <s v="Desktop"/>
    <s v="Other"/>
    <d v="2024-12-09T00:00:00"/>
    <b v="0"/>
    <x v="1"/>
    <s v="Wants-based"/>
    <s v="Standard"/>
    <n v="3"/>
    <n v="2000.5259999999998"/>
    <n v="55.570166666666665"/>
    <n v="333.42099999999999"/>
    <n v="0"/>
    <n v="2"/>
    <n v="2.6666666666666665"/>
    <n v="5"/>
    <n v="5"/>
  </r>
  <r>
    <s v="12-440-5464"/>
    <x v="31"/>
    <x v="1"/>
    <x v="0"/>
    <s v="Divorced"/>
    <s v="Master's"/>
    <s v="Middle"/>
    <x v="334"/>
    <x v="13"/>
    <n v="333.42200000000003"/>
    <n v="7"/>
    <x v="2"/>
    <x v="0"/>
    <n v="5"/>
    <n v="2"/>
    <s v="Medium"/>
    <s v="Somewhat Sensitive"/>
    <n v="1"/>
    <n v="8"/>
    <s v="Medium"/>
    <s v="Smartphone"/>
    <s v="Other"/>
    <d v="2024-12-10T00:00:00"/>
    <b v="0"/>
    <x v="1"/>
    <s v="Impulsive"/>
    <s v="No Preference"/>
    <n v="7"/>
    <n v="2333.9540000000002"/>
    <n v="47.631714285714288"/>
    <n v="333.42200000000003"/>
    <n v="2"/>
    <n v="2"/>
    <n v="4.666666666666667"/>
    <n v="5"/>
    <n v="7"/>
  </r>
  <r>
    <s v="33-467-2534"/>
    <x v="20"/>
    <x v="1"/>
    <x v="0"/>
    <s v="Widowed"/>
    <s v="Master's"/>
    <s v="High"/>
    <x v="335"/>
    <x v="4"/>
    <n v="333.423"/>
    <n v="11"/>
    <x v="2"/>
    <x v="1"/>
    <n v="1"/>
    <n v="1"/>
    <s v="Low"/>
    <s v="Very Sensitive"/>
    <n v="0"/>
    <n v="10"/>
    <s v="Medium"/>
    <s v="Tablet"/>
    <s v="Credit Card"/>
    <d v="2024-12-11T00:00:00"/>
    <b v="1"/>
    <x v="1"/>
    <s v="Planned"/>
    <s v="No Preference"/>
    <n v="6"/>
    <n v="3667.6530000000002"/>
    <n v="30.311181818181819"/>
    <n v="333.423"/>
    <n v="2"/>
    <n v="1"/>
    <n v="3.3333333333333335"/>
    <n v="3"/>
    <n v="10"/>
  </r>
  <r>
    <s v="35-418-0288"/>
    <x v="18"/>
    <x v="0"/>
    <x v="1"/>
    <s v="Divorced"/>
    <s v="High School"/>
    <s v="Middle"/>
    <x v="336"/>
    <x v="15"/>
    <n v="333.42399999999998"/>
    <n v="10"/>
    <x v="1"/>
    <x v="3"/>
    <n v="5"/>
    <n v="2"/>
    <s v="High"/>
    <s v="Very Sensitive"/>
    <n v="1"/>
    <n v="5"/>
    <s v="None"/>
    <s v="Desktop"/>
    <s v="Other"/>
    <d v="2024-12-12T00:00:00"/>
    <b v="1"/>
    <x v="0"/>
    <s v="Impulsive"/>
    <s v="Standard"/>
    <n v="4"/>
    <n v="3334.24"/>
    <n v="33.342399999999998"/>
    <n v="333.42399999999998"/>
    <n v="0"/>
    <n v="3"/>
    <n v="3.6666666666666665"/>
    <n v="1"/>
    <n v="4"/>
  </r>
  <r>
    <s v="33-787-2143"/>
    <x v="29"/>
    <x v="0"/>
    <x v="0"/>
    <s v="Married"/>
    <s v="High School"/>
    <s v="High"/>
    <x v="337"/>
    <x v="22"/>
    <n v="333.42500000000001"/>
    <n v="5"/>
    <x v="0"/>
    <x v="0"/>
    <n v="4"/>
    <n v="0"/>
    <s v="None"/>
    <s v="Very Sensitive"/>
    <n v="0"/>
    <n v="9"/>
    <s v="None"/>
    <s v="Tablet"/>
    <s v="Debit Card"/>
    <d v="2024-12-13T00:00:00"/>
    <b v="1"/>
    <x v="1"/>
    <s v="Planned"/>
    <s v="Express"/>
    <n v="13"/>
    <n v="1667.125"/>
    <n v="66.685000000000002"/>
    <n v="333.42500000000001"/>
    <n v="0"/>
    <n v="0"/>
    <n v="0"/>
    <n v="5"/>
    <n v="9"/>
  </r>
  <r>
    <s v="58-528-6262"/>
    <x v="21"/>
    <x v="1"/>
    <x v="0"/>
    <s v="Married"/>
    <s v="Master's"/>
    <s v="High"/>
    <x v="338"/>
    <x v="14"/>
    <n v="333.42599999999999"/>
    <n v="2"/>
    <x v="2"/>
    <x v="4"/>
    <n v="5"/>
    <n v="2"/>
    <s v="Low"/>
    <s v="Not Sensitive"/>
    <n v="0"/>
    <n v="2"/>
    <s v="Low"/>
    <s v="Smartphone"/>
    <s v="Other"/>
    <d v="2024-12-14T00:00:00"/>
    <b v="1"/>
    <x v="1"/>
    <s v="Wants-based"/>
    <s v="No Preference"/>
    <n v="8"/>
    <n v="666.85199999999998"/>
    <n v="166.71299999999999"/>
    <n v="333.42599999999999"/>
    <n v="1"/>
    <n v="1"/>
    <n v="2.6666666666666665"/>
    <n v="4"/>
    <n v="2"/>
  </r>
  <r>
    <s v="31-060-2716"/>
    <x v="23"/>
    <x v="1"/>
    <x v="0"/>
    <s v="Divorced"/>
    <s v="Bachelor's"/>
    <s v="Middle"/>
    <x v="339"/>
    <x v="19"/>
    <n v="333.42700000000002"/>
    <n v="3"/>
    <x v="0"/>
    <x v="3"/>
    <n v="2"/>
    <n v="1"/>
    <s v="High"/>
    <s v="Somewhat Sensitive"/>
    <n v="0"/>
    <n v="10"/>
    <s v="Medium"/>
    <s v="Smartphone"/>
    <s v="PayPal"/>
    <d v="2024-12-15T00:00:00"/>
    <b v="1"/>
    <x v="0"/>
    <s v="Wants-based"/>
    <s v="No Preference"/>
    <n v="13"/>
    <n v="1000.2810000000001"/>
    <n v="111.14233333333334"/>
    <n v="333.42700000000002"/>
    <n v="2"/>
    <n v="3"/>
    <n v="5.333333333333333"/>
    <n v="1"/>
    <n v="10"/>
  </r>
  <r>
    <s v="81-515-5823"/>
    <x v="13"/>
    <x v="0"/>
    <x v="0"/>
    <s v="Married"/>
    <s v="Master's"/>
    <s v="Middle"/>
    <x v="340"/>
    <x v="20"/>
    <n v="333.428"/>
    <n v="4"/>
    <x v="0"/>
    <x v="4"/>
    <n v="3"/>
    <n v="2"/>
    <s v="Low"/>
    <s v="Very Sensitive"/>
    <n v="2"/>
    <n v="10"/>
    <s v="High"/>
    <s v="Desktop"/>
    <s v="Cash"/>
    <d v="2024-12-16T00:00:00"/>
    <b v="0"/>
    <x v="1"/>
    <s v="Planned"/>
    <s v="No Preference"/>
    <n v="8"/>
    <n v="1333.712"/>
    <n v="83.356999999999999"/>
    <n v="333.428"/>
    <n v="3"/>
    <n v="1"/>
    <n v="4.666666666666667"/>
    <n v="4"/>
    <n v="8"/>
  </r>
  <r>
    <s v="90-858-0453"/>
    <x v="25"/>
    <x v="1"/>
    <x v="0"/>
    <s v="Widowed"/>
    <s v="High School"/>
    <s v="High"/>
    <x v="341"/>
    <x v="6"/>
    <n v="333.42899999999997"/>
    <n v="10"/>
    <x v="0"/>
    <x v="2"/>
    <n v="1"/>
    <n v="0"/>
    <s v="High"/>
    <s v="Not Sensitive"/>
    <n v="0"/>
    <n v="8"/>
    <s v="None"/>
    <s v="Tablet"/>
    <s v="PayPal"/>
    <d v="2024-12-17T00:00:00"/>
    <b v="1"/>
    <x v="1"/>
    <s v="Impulsive"/>
    <s v="Standard"/>
    <n v="1"/>
    <n v="3334.29"/>
    <n v="33.3429"/>
    <n v="333.42899999999997"/>
    <n v="0"/>
    <n v="3"/>
    <n v="3"/>
    <n v="2"/>
    <n v="8"/>
  </r>
  <r>
    <s v="28-874-8938"/>
    <x v="19"/>
    <x v="1"/>
    <x v="1"/>
    <s v="Married"/>
    <s v="High School"/>
    <s v="High"/>
    <x v="342"/>
    <x v="2"/>
    <n v="333.43"/>
    <n v="11"/>
    <x v="0"/>
    <x v="4"/>
    <n v="2"/>
    <n v="2"/>
    <s v="Low"/>
    <s v="Not Sensitive"/>
    <n v="1"/>
    <n v="8"/>
    <s v="Medium"/>
    <s v="Desktop"/>
    <s v="PayPal"/>
    <d v="2024-12-18T00:00:00"/>
    <b v="0"/>
    <x v="1"/>
    <s v="Wants-based"/>
    <s v="Express"/>
    <n v="13"/>
    <n v="3667.73"/>
    <n v="30.311818181818182"/>
    <n v="333.43"/>
    <n v="2"/>
    <n v="1"/>
    <n v="3.6666666666666665"/>
    <n v="4"/>
    <n v="7"/>
  </r>
  <r>
    <s v="89-625-5542"/>
    <x v="9"/>
    <x v="0"/>
    <x v="0"/>
    <s v="Divorced"/>
    <s v="Bachelor's"/>
    <s v="High"/>
    <x v="343"/>
    <x v="13"/>
    <n v="333.43099999999998"/>
    <n v="4"/>
    <x v="1"/>
    <x v="0"/>
    <n v="4"/>
    <n v="0"/>
    <s v="Low"/>
    <s v="Not Sensitive"/>
    <n v="2"/>
    <n v="9"/>
    <s v="Low"/>
    <s v="Tablet"/>
    <s v="Credit Card"/>
    <d v="2024-12-19T00:00:00"/>
    <b v="1"/>
    <x v="1"/>
    <s v="Wants-based"/>
    <s v="No Preference"/>
    <n v="2"/>
    <n v="1333.7239999999999"/>
    <n v="83.357749999999996"/>
    <n v="333.43099999999998"/>
    <n v="1"/>
    <n v="1"/>
    <n v="2"/>
    <n v="5"/>
    <n v="7"/>
  </r>
  <r>
    <s v="07-966-8728"/>
    <x v="25"/>
    <x v="1"/>
    <x v="0"/>
    <s v="Married"/>
    <s v="Master's"/>
    <s v="High"/>
    <x v="344"/>
    <x v="3"/>
    <n v="333.43200000000002"/>
    <n v="8"/>
    <x v="2"/>
    <x v="2"/>
    <n v="2"/>
    <n v="2"/>
    <s v="None"/>
    <s v="Very Sensitive"/>
    <n v="2"/>
    <n v="8"/>
    <s v="None"/>
    <s v="Tablet"/>
    <s v="Cash"/>
    <d v="2024-12-20T00:00:00"/>
    <b v="0"/>
    <x v="0"/>
    <s v="Need-based"/>
    <s v="Standard"/>
    <n v="1"/>
    <n v="2667.4560000000001"/>
    <n v="41.679000000000002"/>
    <n v="333.43200000000002"/>
    <n v="0"/>
    <n v="0"/>
    <n v="0.66666666666666663"/>
    <n v="2"/>
    <n v="6"/>
  </r>
  <r>
    <s v="94-408-2581"/>
    <x v="13"/>
    <x v="0"/>
    <x v="0"/>
    <s v="Married"/>
    <s v="High School"/>
    <s v="High"/>
    <x v="345"/>
    <x v="22"/>
    <n v="333.43299999999999"/>
    <n v="8"/>
    <x v="1"/>
    <x v="3"/>
    <n v="5"/>
    <n v="2"/>
    <s v="Low"/>
    <s v="Not Sensitive"/>
    <n v="1"/>
    <n v="6"/>
    <s v="High"/>
    <s v="Smartphone"/>
    <s v="PayPal"/>
    <d v="2024-12-21T00:00:00"/>
    <b v="1"/>
    <x v="0"/>
    <s v="Planned"/>
    <s v="Standard"/>
    <n v="12"/>
    <n v="2667.4639999999999"/>
    <n v="41.679124999999999"/>
    <n v="333.43299999999999"/>
    <n v="3"/>
    <n v="1"/>
    <n v="4.666666666666667"/>
    <n v="1"/>
    <n v="5"/>
  </r>
  <r>
    <s v="55-301-9368"/>
    <x v="10"/>
    <x v="1"/>
    <x v="1"/>
    <s v="Married"/>
    <s v="Master's"/>
    <s v="High"/>
    <x v="346"/>
    <x v="13"/>
    <n v="333.43400000000003"/>
    <n v="4"/>
    <x v="0"/>
    <x v="1"/>
    <n v="5"/>
    <n v="1"/>
    <s v="High"/>
    <s v="Somewhat Sensitive"/>
    <n v="0"/>
    <n v="8"/>
    <s v="High"/>
    <s v="Desktop"/>
    <s v="Credit Card"/>
    <d v="2024-12-22T00:00:00"/>
    <b v="1"/>
    <x v="1"/>
    <s v="Planned"/>
    <s v="No Preference"/>
    <n v="4"/>
    <n v="1333.7360000000001"/>
    <n v="83.358500000000006"/>
    <n v="333.43400000000003"/>
    <n v="3"/>
    <n v="3"/>
    <n v="6.333333333333333"/>
    <n v="3"/>
    <n v="8"/>
  </r>
  <r>
    <s v="72-336-1992"/>
    <x v="32"/>
    <x v="0"/>
    <x v="0"/>
    <s v="Widowed"/>
    <s v="Bachelor's"/>
    <s v="High"/>
    <x v="347"/>
    <x v="19"/>
    <n v="333.435"/>
    <n v="6"/>
    <x v="2"/>
    <x v="4"/>
    <n v="1"/>
    <n v="0"/>
    <s v="Medium"/>
    <s v="Very Sensitive"/>
    <n v="0"/>
    <n v="10"/>
    <s v="Low"/>
    <s v="Tablet"/>
    <s v="Cash"/>
    <d v="2024-12-23T00:00:00"/>
    <b v="1"/>
    <x v="1"/>
    <s v="Impulsive"/>
    <s v="Standard"/>
    <n v="1"/>
    <n v="2000.6100000000001"/>
    <n v="55.572499999999998"/>
    <n v="333.435"/>
    <n v="1"/>
    <n v="2"/>
    <n v="3"/>
    <n v="4"/>
    <n v="10"/>
  </r>
  <r>
    <s v="06-008-2805"/>
    <x v="11"/>
    <x v="0"/>
    <x v="1"/>
    <s v="Married"/>
    <s v="Master's"/>
    <s v="Middle"/>
    <x v="348"/>
    <x v="6"/>
    <n v="333.43599999999998"/>
    <n v="5"/>
    <x v="0"/>
    <x v="1"/>
    <n v="3"/>
    <n v="2"/>
    <s v="None"/>
    <s v="Not Sensitive"/>
    <n v="2"/>
    <n v="4"/>
    <s v="Medium"/>
    <s v="Tablet"/>
    <s v="Cash"/>
    <d v="2024-12-24T00:00:00"/>
    <b v="1"/>
    <x v="1"/>
    <s v="Impulsive"/>
    <s v="Standard"/>
    <n v="4"/>
    <n v="1667.1799999999998"/>
    <n v="66.68719999999999"/>
    <n v="333.43599999999998"/>
    <n v="2"/>
    <n v="0"/>
    <n v="2.6666666666666665"/>
    <n v="3"/>
    <n v="2"/>
  </r>
  <r>
    <s v="77-178-6086"/>
    <x v="21"/>
    <x v="0"/>
    <x v="0"/>
    <s v="Single"/>
    <s v="Master's"/>
    <s v="Middle"/>
    <x v="349"/>
    <x v="16"/>
    <n v="333.43700000000001"/>
    <n v="8"/>
    <x v="1"/>
    <x v="3"/>
    <n v="4"/>
    <n v="2"/>
    <s v="Medium"/>
    <s v="Somewhat Sensitive"/>
    <n v="1"/>
    <n v="2"/>
    <s v="High"/>
    <s v="Smartphone"/>
    <s v="Other"/>
    <d v="2024-12-25T00:00:00"/>
    <b v="0"/>
    <x v="1"/>
    <s v="Impulsive"/>
    <s v="Express"/>
    <n v="4"/>
    <n v="2667.4960000000001"/>
    <n v="41.679625000000001"/>
    <n v="333.43700000000001"/>
    <n v="3"/>
    <n v="2"/>
    <n v="5.666666666666667"/>
    <n v="1"/>
    <n v="1"/>
  </r>
  <r>
    <s v="28-832-2885"/>
    <x v="0"/>
    <x v="0"/>
    <x v="1"/>
    <s v="Divorced"/>
    <s v="Master's"/>
    <s v="Middle"/>
    <x v="350"/>
    <x v="3"/>
    <n v="333.43799999999999"/>
    <n v="9"/>
    <x v="2"/>
    <x v="0"/>
    <n v="4"/>
    <n v="1"/>
    <s v="None"/>
    <s v="Not Sensitive"/>
    <n v="0"/>
    <n v="6"/>
    <s v="None"/>
    <s v="Smartphone"/>
    <s v="Credit Card"/>
    <d v="2024-12-26T00:00:00"/>
    <b v="0"/>
    <x v="1"/>
    <s v="Planned"/>
    <s v="No Preference"/>
    <n v="6"/>
    <n v="3000.942"/>
    <n v="37.048666666666662"/>
    <n v="333.43799999999999"/>
    <n v="0"/>
    <n v="0"/>
    <n v="0.33333333333333331"/>
    <n v="5"/>
    <n v="6"/>
  </r>
  <r>
    <s v="75-210-7391"/>
    <x v="32"/>
    <x v="0"/>
    <x v="0"/>
    <s v="Married"/>
    <s v="High School"/>
    <s v="Middle"/>
    <x v="351"/>
    <x v="12"/>
    <n v="333.43900000000002"/>
    <n v="7"/>
    <x v="1"/>
    <x v="2"/>
    <n v="3"/>
    <n v="1"/>
    <s v="Medium"/>
    <s v="Somewhat Sensitive"/>
    <n v="2"/>
    <n v="7"/>
    <s v="Medium"/>
    <s v="Desktop"/>
    <s v="Other"/>
    <d v="2024-12-27T00:00:00"/>
    <b v="1"/>
    <x v="1"/>
    <s v="Need-based"/>
    <s v="No Preference"/>
    <n v="5"/>
    <n v="2334.0730000000003"/>
    <n v="47.634142857142862"/>
    <n v="333.43900000000002"/>
    <n v="2"/>
    <n v="2"/>
    <n v="4.333333333333333"/>
    <n v="2"/>
    <n v="5"/>
  </r>
  <r>
    <s v="60-470-3563"/>
    <x v="3"/>
    <x v="1"/>
    <x v="0"/>
    <s v="Married"/>
    <s v="Bachelor's"/>
    <s v="Middle"/>
    <x v="352"/>
    <x v="0"/>
    <n v="333.44"/>
    <n v="2"/>
    <x v="2"/>
    <x v="1"/>
    <n v="5"/>
    <n v="2"/>
    <s v="Medium"/>
    <s v="Very Sensitive"/>
    <n v="1"/>
    <n v="9"/>
    <s v="Medium"/>
    <s v="Smartphone"/>
    <s v="PayPal"/>
    <d v="2024-12-28T00:00:00"/>
    <b v="1"/>
    <x v="1"/>
    <s v="Wants-based"/>
    <s v="Express"/>
    <n v="1"/>
    <n v="666.88"/>
    <n v="166.72"/>
    <n v="333.44"/>
    <n v="2"/>
    <n v="2"/>
    <n v="4.666666666666667"/>
    <n v="3"/>
    <n v="8"/>
  </r>
  <r>
    <s v="24-241-7171"/>
    <x v="12"/>
    <x v="0"/>
    <x v="1"/>
    <s v="Single"/>
    <s v="High School"/>
    <s v="High"/>
    <x v="353"/>
    <x v="18"/>
    <n v="333.44099999999997"/>
    <n v="7"/>
    <x v="0"/>
    <x v="3"/>
    <n v="5"/>
    <n v="2"/>
    <s v="None"/>
    <s v="Not Sensitive"/>
    <n v="2"/>
    <n v="7"/>
    <s v="Low"/>
    <s v="Desktop"/>
    <s v="Other"/>
    <d v="2024-12-29T00:00:00"/>
    <b v="1"/>
    <x v="1"/>
    <s v="Need-based"/>
    <s v="Express"/>
    <n v="12"/>
    <n v="2334.087"/>
    <n v="47.634428571428565"/>
    <n v="333.44099999999997"/>
    <n v="1"/>
    <n v="0"/>
    <n v="1.6666666666666665"/>
    <n v="1"/>
    <n v="5"/>
  </r>
  <r>
    <s v="53-784-1855"/>
    <x v="24"/>
    <x v="0"/>
    <x v="0"/>
    <s v="Divorced"/>
    <s v="Master's"/>
    <s v="High"/>
    <x v="354"/>
    <x v="18"/>
    <n v="333.44200000000001"/>
    <n v="7"/>
    <x v="0"/>
    <x v="4"/>
    <n v="3"/>
    <n v="0"/>
    <s v="High"/>
    <s v="Very Sensitive"/>
    <n v="2"/>
    <n v="5"/>
    <s v="None"/>
    <s v="Smartphone"/>
    <s v="Credit Card"/>
    <d v="2024-12-30T00:00:00"/>
    <b v="1"/>
    <x v="1"/>
    <s v="Planned"/>
    <s v="Standard"/>
    <n v="8"/>
    <n v="2334.0940000000001"/>
    <n v="47.634571428571427"/>
    <n v="333.44200000000001"/>
    <n v="0"/>
    <n v="3"/>
    <n v="3"/>
    <n v="4"/>
    <n v="3"/>
  </r>
  <r>
    <s v="83-561-3374"/>
    <x v="5"/>
    <x v="0"/>
    <x v="1"/>
    <s v="Widowed"/>
    <s v="Master's"/>
    <s v="Middle"/>
    <x v="355"/>
    <x v="14"/>
    <n v="333.44299999999998"/>
    <n v="4"/>
    <x v="0"/>
    <x v="3"/>
    <n v="4"/>
    <n v="1"/>
    <s v="High"/>
    <s v="Somewhat Sensitive"/>
    <n v="1"/>
    <n v="3"/>
    <s v="None"/>
    <s v="Tablet"/>
    <s v="Debit Card"/>
    <d v="2024-12-31T00:00:00"/>
    <b v="0"/>
    <x v="0"/>
    <s v="Wants-based"/>
    <s v="Standard"/>
    <n v="3"/>
    <n v="1333.7719999999999"/>
    <n v="83.360749999999996"/>
    <n v="333.44299999999998"/>
    <n v="0"/>
    <n v="3"/>
    <n v="3.3333333333333335"/>
    <n v="1"/>
    <n v="2"/>
  </r>
  <r>
    <s v="96-121-0629"/>
    <x v="9"/>
    <x v="1"/>
    <x v="0"/>
    <s v="Married"/>
    <s v="Bachelor's"/>
    <s v="Middle"/>
    <x v="356"/>
    <x v="14"/>
    <n v="333.44400000000002"/>
    <n v="6"/>
    <x v="0"/>
    <x v="1"/>
    <n v="2"/>
    <n v="0"/>
    <s v="High"/>
    <s v="Not Sensitive"/>
    <n v="1"/>
    <n v="10"/>
    <s v="Low"/>
    <s v="Smartphone"/>
    <s v="Debit Card"/>
    <d v="2025-01-01T00:00:00"/>
    <b v="1"/>
    <x v="0"/>
    <s v="Need-based"/>
    <s v="No Preference"/>
    <n v="2"/>
    <n v="2000.6640000000002"/>
    <n v="55.574000000000005"/>
    <n v="333.44400000000002"/>
    <n v="1"/>
    <n v="3"/>
    <n v="4"/>
    <n v="3"/>
    <n v="9"/>
  </r>
  <r>
    <s v="00-275-9990"/>
    <x v="2"/>
    <x v="0"/>
    <x v="0"/>
    <s v="Married"/>
    <s v="Bachelor's"/>
    <s v="Middle"/>
    <x v="357"/>
    <x v="1"/>
    <n v="333.44499999999999"/>
    <n v="11"/>
    <x v="0"/>
    <x v="3"/>
    <n v="5"/>
    <n v="0"/>
    <s v="High"/>
    <s v="Very Sensitive"/>
    <n v="0"/>
    <n v="6"/>
    <s v="High"/>
    <s v="Smartphone"/>
    <s v="PayPal"/>
    <d v="2025-01-02T00:00:00"/>
    <b v="1"/>
    <x v="1"/>
    <s v="Wants-based"/>
    <s v="Express"/>
    <n v="5"/>
    <n v="3667.895"/>
    <n v="30.313181818181818"/>
    <n v="333.44499999999999"/>
    <n v="3"/>
    <n v="3"/>
    <n v="6"/>
    <n v="1"/>
    <n v="6"/>
  </r>
  <r>
    <s v="36-593-2907"/>
    <x v="21"/>
    <x v="7"/>
    <x v="1"/>
    <s v="Single"/>
    <s v="Bachelor's"/>
    <s v="High"/>
    <x v="358"/>
    <x v="21"/>
    <n v="333.44600000000003"/>
    <n v="11"/>
    <x v="2"/>
    <x v="1"/>
    <n v="3"/>
    <n v="0"/>
    <s v="Medium"/>
    <s v="Not Sensitive"/>
    <n v="0"/>
    <n v="3"/>
    <s v="High"/>
    <s v="Tablet"/>
    <s v="Debit Card"/>
    <d v="2025-01-03T00:00:00"/>
    <b v="1"/>
    <x v="0"/>
    <s v="Wants-based"/>
    <s v="Express"/>
    <n v="5"/>
    <n v="3667.9060000000004"/>
    <n v="30.313272727272729"/>
    <n v="333.44600000000003"/>
    <n v="3"/>
    <n v="2"/>
    <n v="5"/>
    <n v="3"/>
    <n v="3"/>
  </r>
  <r>
    <s v="22-692-3470"/>
    <x v="19"/>
    <x v="0"/>
    <x v="1"/>
    <s v="Widowed"/>
    <s v="High School"/>
    <s v="High"/>
    <x v="359"/>
    <x v="6"/>
    <n v="333.447"/>
    <n v="2"/>
    <x v="2"/>
    <x v="1"/>
    <n v="2"/>
    <n v="2"/>
    <s v="Medium"/>
    <s v="Very Sensitive"/>
    <n v="0"/>
    <n v="5"/>
    <s v="None"/>
    <s v="Smartphone"/>
    <s v="Debit Card"/>
    <d v="2025-01-04T00:00:00"/>
    <b v="1"/>
    <x v="0"/>
    <s v="Impulsive"/>
    <s v="Standard"/>
    <n v="14"/>
    <n v="666.89400000000001"/>
    <n v="166.7235"/>
    <n v="333.447"/>
    <n v="0"/>
    <n v="2"/>
    <n v="2.6666666666666665"/>
    <n v="3"/>
    <n v="5"/>
  </r>
  <r>
    <s v="90-322-7329"/>
    <x v="32"/>
    <x v="0"/>
    <x v="1"/>
    <s v="Widowed"/>
    <s v="High School"/>
    <s v="Middle"/>
    <x v="360"/>
    <x v="8"/>
    <n v="333.44799999999998"/>
    <n v="2"/>
    <x v="1"/>
    <x v="2"/>
    <n v="2"/>
    <n v="1"/>
    <s v="High"/>
    <s v="Very Sensitive"/>
    <n v="0"/>
    <n v="7"/>
    <s v="None"/>
    <s v="Smartphone"/>
    <s v="PayPal"/>
    <d v="2025-01-05T00:00:00"/>
    <b v="1"/>
    <x v="1"/>
    <s v="Wants-based"/>
    <s v="No Preference"/>
    <n v="3"/>
    <n v="666.89599999999996"/>
    <n v="166.72399999999999"/>
    <n v="333.44799999999998"/>
    <n v="0"/>
    <n v="3"/>
    <n v="3.3333333333333335"/>
    <n v="2"/>
    <n v="7"/>
  </r>
  <r>
    <s v="28-395-9872"/>
    <x v="9"/>
    <x v="1"/>
    <x v="1"/>
    <s v="Married"/>
    <s v="Master's"/>
    <s v="Middle"/>
    <x v="361"/>
    <x v="11"/>
    <n v="333.44900000000001"/>
    <n v="4"/>
    <x v="1"/>
    <x v="4"/>
    <n v="4"/>
    <n v="0"/>
    <s v="Medium"/>
    <s v="Not Sensitive"/>
    <n v="0"/>
    <n v="8"/>
    <s v="Medium"/>
    <s v="Smartphone"/>
    <s v="Other"/>
    <d v="2025-01-06T00:00:00"/>
    <b v="0"/>
    <x v="0"/>
    <s v="Impulsive"/>
    <s v="Standard"/>
    <n v="12"/>
    <n v="1333.796"/>
    <n v="83.362250000000003"/>
    <n v="333.44900000000001"/>
    <n v="2"/>
    <n v="2"/>
    <n v="4"/>
    <n v="4"/>
    <n v="8"/>
  </r>
  <r>
    <s v="79-297-1061"/>
    <x v="32"/>
    <x v="1"/>
    <x v="0"/>
    <s v="Single"/>
    <s v="Master's"/>
    <s v="Middle"/>
    <x v="362"/>
    <x v="14"/>
    <n v="333.45"/>
    <n v="5"/>
    <x v="1"/>
    <x v="4"/>
    <n v="5"/>
    <n v="2"/>
    <s v="None"/>
    <s v="Not Sensitive"/>
    <n v="2"/>
    <n v="8"/>
    <s v="None"/>
    <s v="Smartphone"/>
    <s v="Cash"/>
    <d v="2025-01-07T00:00:00"/>
    <b v="0"/>
    <x v="1"/>
    <s v="Need-based"/>
    <s v="Standard"/>
    <n v="9"/>
    <n v="1667.25"/>
    <n v="66.69"/>
    <n v="333.45"/>
    <n v="0"/>
    <n v="0"/>
    <n v="0.66666666666666663"/>
    <n v="4"/>
    <n v="6"/>
  </r>
  <r>
    <s v="93-649-9356"/>
    <x v="27"/>
    <x v="0"/>
    <x v="1"/>
    <s v="Single"/>
    <s v="Master's"/>
    <s v="Middle"/>
    <x v="363"/>
    <x v="13"/>
    <n v="333.45100000000002"/>
    <n v="6"/>
    <x v="0"/>
    <x v="0"/>
    <n v="4"/>
    <n v="2"/>
    <s v="None"/>
    <s v="Not Sensitive"/>
    <n v="2"/>
    <n v="4"/>
    <s v="Medium"/>
    <s v="Desktop"/>
    <s v="Credit Card"/>
    <d v="2025-01-08T00:00:00"/>
    <b v="1"/>
    <x v="0"/>
    <s v="Impulsive"/>
    <s v="No Preference"/>
    <n v="3"/>
    <n v="2000.7060000000001"/>
    <n v="55.575166666666668"/>
    <n v="333.45100000000002"/>
    <n v="2"/>
    <n v="0"/>
    <n v="2.6666666666666665"/>
    <n v="5"/>
    <n v="2"/>
  </r>
  <r>
    <s v="27-543-7069"/>
    <x v="14"/>
    <x v="1"/>
    <x v="0"/>
    <s v="Divorced"/>
    <s v="Master's"/>
    <s v="High"/>
    <x v="364"/>
    <x v="3"/>
    <n v="333.452"/>
    <n v="2"/>
    <x v="2"/>
    <x v="4"/>
    <n v="2"/>
    <n v="1"/>
    <s v="None"/>
    <s v="Not Sensitive"/>
    <n v="2"/>
    <n v="9"/>
    <s v="Medium"/>
    <s v="Desktop"/>
    <s v="Other"/>
    <d v="2025-01-09T00:00:00"/>
    <b v="1"/>
    <x v="1"/>
    <s v="Planned"/>
    <s v="Standard"/>
    <n v="6"/>
    <n v="666.904"/>
    <n v="166.726"/>
    <n v="333.452"/>
    <n v="2"/>
    <n v="0"/>
    <n v="2.3333333333333335"/>
    <n v="4"/>
    <n v="7"/>
  </r>
  <r>
    <s v="96-079-9597"/>
    <x v="16"/>
    <x v="3"/>
    <x v="1"/>
    <s v="Single"/>
    <s v="Master's"/>
    <s v="Middle"/>
    <x v="365"/>
    <x v="3"/>
    <n v="333.45299999999997"/>
    <n v="12"/>
    <x v="2"/>
    <x v="0"/>
    <n v="1"/>
    <n v="2"/>
    <s v="None"/>
    <s v="Very Sensitive"/>
    <n v="0"/>
    <n v="8"/>
    <s v="Low"/>
    <s v="Tablet"/>
    <s v="Debit Card"/>
    <d v="2025-01-10T00:00:00"/>
    <b v="1"/>
    <x v="1"/>
    <s v="Wants-based"/>
    <s v="Standard"/>
    <n v="13"/>
    <n v="4001.4359999999997"/>
    <n v="27.787749999999999"/>
    <n v="333.45299999999997"/>
    <n v="1"/>
    <n v="0"/>
    <n v="1.6666666666666665"/>
    <n v="5"/>
    <n v="8"/>
  </r>
  <r>
    <s v="38-940-4942"/>
    <x v="0"/>
    <x v="0"/>
    <x v="1"/>
    <s v="Widowed"/>
    <s v="Master's"/>
    <s v="Middle"/>
    <x v="366"/>
    <x v="10"/>
    <n v="333.45400000000001"/>
    <n v="4"/>
    <x v="0"/>
    <x v="1"/>
    <n v="4"/>
    <n v="0"/>
    <s v="Low"/>
    <s v="Somewhat Sensitive"/>
    <n v="0"/>
    <n v="2"/>
    <s v="High"/>
    <s v="Tablet"/>
    <s v="Other"/>
    <d v="2025-01-11T00:00:00"/>
    <b v="0"/>
    <x v="1"/>
    <s v="Planned"/>
    <s v="Express"/>
    <n v="3"/>
    <n v="1333.816"/>
    <n v="83.363500000000002"/>
    <n v="333.45400000000001"/>
    <n v="3"/>
    <n v="1"/>
    <n v="4"/>
    <n v="3"/>
    <n v="2"/>
  </r>
  <r>
    <s v="82-014-2564"/>
    <x v="4"/>
    <x v="1"/>
    <x v="1"/>
    <s v="Married"/>
    <s v="High School"/>
    <s v="Middle"/>
    <x v="367"/>
    <x v="19"/>
    <n v="333.45499999999998"/>
    <n v="4"/>
    <x v="1"/>
    <x v="1"/>
    <n v="1"/>
    <n v="0"/>
    <s v="High"/>
    <s v="Somewhat Sensitive"/>
    <n v="1"/>
    <n v="9"/>
    <s v="Low"/>
    <s v="Desktop"/>
    <s v="Cash"/>
    <d v="2025-01-12T00:00:00"/>
    <b v="0"/>
    <x v="1"/>
    <s v="Wants-based"/>
    <s v="Express"/>
    <n v="7"/>
    <n v="1333.82"/>
    <n v="83.363749999999996"/>
    <n v="333.45499999999998"/>
    <n v="1"/>
    <n v="3"/>
    <n v="4"/>
    <n v="3"/>
    <n v="8"/>
  </r>
  <r>
    <s v="70-699-5799"/>
    <x v="28"/>
    <x v="0"/>
    <x v="1"/>
    <s v="Single"/>
    <s v="Master's"/>
    <s v="High"/>
    <x v="368"/>
    <x v="2"/>
    <n v="333.45600000000002"/>
    <n v="7"/>
    <x v="1"/>
    <x v="4"/>
    <n v="2"/>
    <n v="1"/>
    <s v="Low"/>
    <s v="Somewhat Sensitive"/>
    <n v="2"/>
    <n v="6"/>
    <s v="None"/>
    <s v="Desktop"/>
    <s v="Credit Card"/>
    <d v="2025-01-13T00:00:00"/>
    <b v="1"/>
    <x v="1"/>
    <s v="Wants-based"/>
    <s v="Express"/>
    <n v="3"/>
    <n v="2334.192"/>
    <n v="47.636571428571429"/>
    <n v="333.45600000000002"/>
    <n v="0"/>
    <n v="1"/>
    <n v="1.3333333333333333"/>
    <n v="4"/>
    <n v="4"/>
  </r>
  <r>
    <s v="53-240-2040"/>
    <x v="29"/>
    <x v="1"/>
    <x v="1"/>
    <s v="Married"/>
    <s v="High School"/>
    <s v="High"/>
    <x v="369"/>
    <x v="0"/>
    <n v="333.45699999999999"/>
    <n v="3"/>
    <x v="0"/>
    <x v="3"/>
    <n v="1"/>
    <n v="0"/>
    <s v="Medium"/>
    <s v="Somewhat Sensitive"/>
    <n v="2"/>
    <n v="2"/>
    <s v="None"/>
    <s v="Tablet"/>
    <s v="Cash"/>
    <d v="2025-01-14T00:00:00"/>
    <b v="0"/>
    <x v="1"/>
    <s v="Impulsive"/>
    <s v="Express"/>
    <n v="6"/>
    <n v="1000.371"/>
    <n v="111.15233333333333"/>
    <n v="333.45699999999999"/>
    <n v="0"/>
    <n v="2"/>
    <n v="2"/>
    <n v="1"/>
    <n v="0"/>
  </r>
  <r>
    <s v="27-742-2776"/>
    <x v="29"/>
    <x v="1"/>
    <x v="1"/>
    <s v="Married"/>
    <s v="High School"/>
    <s v="High"/>
    <x v="370"/>
    <x v="16"/>
    <n v="333.45800000000003"/>
    <n v="2"/>
    <x v="0"/>
    <x v="1"/>
    <n v="5"/>
    <n v="2"/>
    <s v="None"/>
    <s v="Very Sensitive"/>
    <n v="2"/>
    <n v="10"/>
    <s v="None"/>
    <s v="Desktop"/>
    <s v="Debit Card"/>
    <d v="2025-01-15T00:00:00"/>
    <b v="0"/>
    <x v="1"/>
    <s v="Planned"/>
    <s v="No Preference"/>
    <n v="13"/>
    <n v="666.91600000000005"/>
    <n v="166.72900000000001"/>
    <n v="333.45800000000003"/>
    <n v="0"/>
    <n v="0"/>
    <n v="0.66666666666666663"/>
    <n v="3"/>
    <n v="8"/>
  </r>
  <r>
    <s v="55-620-7906"/>
    <x v="6"/>
    <x v="1"/>
    <x v="1"/>
    <s v="Divorced"/>
    <s v="High School"/>
    <s v="Middle"/>
    <x v="371"/>
    <x v="14"/>
    <n v="333.459"/>
    <n v="9"/>
    <x v="2"/>
    <x v="1"/>
    <n v="3"/>
    <n v="1"/>
    <s v="None"/>
    <s v="Not Sensitive"/>
    <n v="0"/>
    <n v="10"/>
    <s v="None"/>
    <s v="Smartphone"/>
    <s v="Debit Card"/>
    <d v="2025-01-16T00:00:00"/>
    <b v="1"/>
    <x v="1"/>
    <s v="Planned"/>
    <s v="No Preference"/>
    <n v="6"/>
    <n v="3001.1309999999999"/>
    <n v="37.051000000000002"/>
    <n v="333.459"/>
    <n v="0"/>
    <n v="0"/>
    <n v="0.33333333333333331"/>
    <n v="3"/>
    <n v="10"/>
  </r>
  <r>
    <s v="04-213-4617"/>
    <x v="20"/>
    <x v="1"/>
    <x v="1"/>
    <s v="Divorced"/>
    <s v="High School"/>
    <s v="High"/>
    <x v="372"/>
    <x v="1"/>
    <n v="333.46"/>
    <n v="9"/>
    <x v="0"/>
    <x v="2"/>
    <n v="3"/>
    <n v="2"/>
    <s v="Low"/>
    <s v="Very Sensitive"/>
    <n v="2"/>
    <n v="9"/>
    <s v="None"/>
    <s v="Desktop"/>
    <s v="PayPal"/>
    <d v="2025-01-17T00:00:00"/>
    <b v="0"/>
    <x v="1"/>
    <s v="Planned"/>
    <s v="No Preference"/>
    <n v="7"/>
    <n v="3001.14"/>
    <n v="37.051111111111112"/>
    <n v="333.46"/>
    <n v="0"/>
    <n v="1"/>
    <n v="1.6666666666666665"/>
    <n v="2"/>
    <n v="7"/>
  </r>
  <r>
    <s v="79-384-7469"/>
    <x v="17"/>
    <x v="1"/>
    <x v="0"/>
    <s v="Single"/>
    <s v="Bachelor's"/>
    <s v="High"/>
    <x v="373"/>
    <x v="19"/>
    <n v="333.46100000000001"/>
    <n v="12"/>
    <x v="0"/>
    <x v="0"/>
    <n v="1"/>
    <n v="0"/>
    <s v="Medium"/>
    <s v="Somewhat Sensitive"/>
    <n v="0"/>
    <n v="2"/>
    <s v="Medium"/>
    <s v="Desktop"/>
    <s v="Other"/>
    <d v="2025-01-18T00:00:00"/>
    <b v="1"/>
    <x v="0"/>
    <s v="Planned"/>
    <s v="Standard"/>
    <n v="3"/>
    <n v="4001.5320000000002"/>
    <n v="27.788416666666667"/>
    <n v="333.46100000000001"/>
    <n v="2"/>
    <n v="2"/>
    <n v="4"/>
    <n v="5"/>
    <n v="2"/>
  </r>
  <r>
    <s v="30-839-5589"/>
    <x v="21"/>
    <x v="0"/>
    <x v="0"/>
    <s v="Married"/>
    <s v="High School"/>
    <s v="Middle"/>
    <x v="374"/>
    <x v="11"/>
    <n v="333.46199999999999"/>
    <n v="10"/>
    <x v="1"/>
    <x v="0"/>
    <n v="4"/>
    <n v="1"/>
    <s v="Low"/>
    <s v="Not Sensitive"/>
    <n v="2"/>
    <n v="2"/>
    <s v="High"/>
    <s v="Smartphone"/>
    <s v="PayPal"/>
    <d v="2025-01-19T00:00:00"/>
    <b v="1"/>
    <x v="1"/>
    <s v="Planned"/>
    <s v="No Preference"/>
    <n v="5"/>
    <n v="3334.62"/>
    <n v="33.346199999999996"/>
    <n v="333.46199999999999"/>
    <n v="3"/>
    <n v="1"/>
    <n v="4.333333333333333"/>
    <n v="5"/>
    <n v="0"/>
  </r>
  <r>
    <s v="76-848-9229"/>
    <x v="3"/>
    <x v="1"/>
    <x v="1"/>
    <s v="Married"/>
    <s v="Bachelor's"/>
    <s v="Middle"/>
    <x v="375"/>
    <x v="9"/>
    <n v="333.46300000000002"/>
    <n v="12"/>
    <x v="0"/>
    <x v="2"/>
    <n v="3"/>
    <n v="0"/>
    <s v="High"/>
    <s v="Not Sensitive"/>
    <n v="0"/>
    <n v="3"/>
    <s v="Low"/>
    <s v="Tablet"/>
    <s v="Credit Card"/>
    <d v="2025-01-20T00:00:00"/>
    <b v="0"/>
    <x v="1"/>
    <s v="Wants-based"/>
    <s v="Standard"/>
    <n v="6"/>
    <n v="4001.5560000000005"/>
    <n v="27.788583333333335"/>
    <n v="333.46300000000002"/>
    <n v="1"/>
    <n v="3"/>
    <n v="4"/>
    <n v="2"/>
    <n v="3"/>
  </r>
  <r>
    <s v="98-559-6096"/>
    <x v="28"/>
    <x v="1"/>
    <x v="0"/>
    <s v="Widowed"/>
    <s v="High School"/>
    <s v="Middle"/>
    <x v="376"/>
    <x v="14"/>
    <n v="333.464"/>
    <n v="8"/>
    <x v="1"/>
    <x v="2"/>
    <n v="2"/>
    <n v="0"/>
    <s v="High"/>
    <s v="Somewhat Sensitive"/>
    <n v="0"/>
    <n v="9"/>
    <s v="Low"/>
    <s v="Desktop"/>
    <s v="Cash"/>
    <d v="2025-01-21T00:00:00"/>
    <b v="0"/>
    <x v="1"/>
    <s v="Need-based"/>
    <s v="Standard"/>
    <n v="5"/>
    <n v="2667.712"/>
    <n v="41.683"/>
    <n v="333.464"/>
    <n v="1"/>
    <n v="3"/>
    <n v="4"/>
    <n v="2"/>
    <n v="9"/>
  </r>
  <r>
    <s v="56-810-2066"/>
    <x v="13"/>
    <x v="4"/>
    <x v="1"/>
    <s v="Married"/>
    <s v="Master's"/>
    <s v="Middle"/>
    <x v="377"/>
    <x v="3"/>
    <n v="333.46499999999997"/>
    <n v="4"/>
    <x v="1"/>
    <x v="0"/>
    <n v="2"/>
    <n v="2"/>
    <s v="None"/>
    <s v="Not Sensitive"/>
    <n v="2"/>
    <n v="7"/>
    <s v="High"/>
    <s v="Tablet"/>
    <s v="Other"/>
    <d v="2025-01-22T00:00:00"/>
    <b v="0"/>
    <x v="1"/>
    <s v="Need-based"/>
    <s v="No Preference"/>
    <n v="2"/>
    <n v="1333.86"/>
    <n v="83.366249999999994"/>
    <n v="333.46499999999997"/>
    <n v="3"/>
    <n v="0"/>
    <n v="3.6666666666666665"/>
    <n v="5"/>
    <n v="5"/>
  </r>
  <r>
    <s v="55-580-7707"/>
    <x v="9"/>
    <x v="1"/>
    <x v="1"/>
    <s v="Divorced"/>
    <s v="Bachelor's"/>
    <s v="Middle"/>
    <x v="378"/>
    <x v="23"/>
    <n v="333.46600000000001"/>
    <n v="4"/>
    <x v="0"/>
    <x v="0"/>
    <n v="1"/>
    <n v="1"/>
    <s v="High"/>
    <s v="Not Sensitive"/>
    <n v="0"/>
    <n v="1"/>
    <s v="Medium"/>
    <s v="Desktop"/>
    <s v="PayPal"/>
    <d v="2025-01-23T00:00:00"/>
    <b v="0"/>
    <x v="0"/>
    <s v="Planned"/>
    <s v="Standard"/>
    <n v="10"/>
    <n v="1333.864"/>
    <n v="83.366500000000002"/>
    <n v="333.46600000000001"/>
    <n v="2"/>
    <n v="3"/>
    <n v="5.333333333333333"/>
    <n v="5"/>
    <n v="1"/>
  </r>
  <r>
    <s v="18-605-0795"/>
    <x v="5"/>
    <x v="5"/>
    <x v="0"/>
    <s v="Widowed"/>
    <s v="High School"/>
    <s v="High"/>
    <x v="379"/>
    <x v="11"/>
    <n v="333.46699999999998"/>
    <n v="9"/>
    <x v="2"/>
    <x v="0"/>
    <n v="5"/>
    <n v="0"/>
    <s v="Medium"/>
    <s v="Somewhat Sensitive"/>
    <n v="0"/>
    <n v="5"/>
    <s v="High"/>
    <s v="Desktop"/>
    <s v="Cash"/>
    <d v="2025-01-24T00:00:00"/>
    <b v="0"/>
    <x v="1"/>
    <s v="Impulsive"/>
    <s v="No Preference"/>
    <n v="8"/>
    <n v="3001.203"/>
    <n v="37.05188888888889"/>
    <n v="333.46699999999998"/>
    <n v="3"/>
    <n v="2"/>
    <n v="5"/>
    <n v="5"/>
    <n v="5"/>
  </r>
  <r>
    <s v="86-268-2904"/>
    <x v="1"/>
    <x v="1"/>
    <x v="1"/>
    <s v="Widowed"/>
    <s v="High School"/>
    <s v="Middle"/>
    <x v="380"/>
    <x v="23"/>
    <n v="333.46800000000002"/>
    <n v="6"/>
    <x v="2"/>
    <x v="2"/>
    <n v="1"/>
    <n v="1"/>
    <s v="None"/>
    <s v="Not Sensitive"/>
    <n v="1"/>
    <n v="8"/>
    <s v="Low"/>
    <s v="Desktop"/>
    <s v="Cash"/>
    <d v="2025-01-25T00:00:00"/>
    <b v="1"/>
    <x v="1"/>
    <s v="Need-based"/>
    <s v="Express"/>
    <n v="5"/>
    <n v="2000.808"/>
    <n v="55.578000000000003"/>
    <n v="333.46800000000002"/>
    <n v="1"/>
    <n v="0"/>
    <n v="1.3333333333333333"/>
    <n v="2"/>
    <n v="7"/>
  </r>
  <r>
    <s v="75-847-7630"/>
    <x v="14"/>
    <x v="1"/>
    <x v="0"/>
    <s v="Single"/>
    <s v="High School"/>
    <s v="Middle"/>
    <x v="381"/>
    <x v="15"/>
    <n v="333.46899999999999"/>
    <n v="8"/>
    <x v="0"/>
    <x v="1"/>
    <n v="3"/>
    <n v="1"/>
    <s v="High"/>
    <s v="Somewhat Sensitive"/>
    <n v="2"/>
    <n v="9"/>
    <s v="Medium"/>
    <s v="Tablet"/>
    <s v="Other"/>
    <d v="2025-01-26T00:00:00"/>
    <b v="0"/>
    <x v="0"/>
    <s v="Wants-based"/>
    <s v="Standard"/>
    <n v="10"/>
    <n v="2667.752"/>
    <n v="41.683624999999999"/>
    <n v="333.46899999999999"/>
    <n v="2"/>
    <n v="3"/>
    <n v="5.333333333333333"/>
    <n v="3"/>
    <n v="7"/>
  </r>
  <r>
    <s v="76-910-2337"/>
    <x v="25"/>
    <x v="5"/>
    <x v="0"/>
    <s v="Widowed"/>
    <s v="Master's"/>
    <s v="High"/>
    <x v="382"/>
    <x v="16"/>
    <n v="333.47"/>
    <n v="12"/>
    <x v="0"/>
    <x v="4"/>
    <n v="1"/>
    <n v="0"/>
    <s v="Medium"/>
    <s v="Somewhat Sensitive"/>
    <n v="2"/>
    <n v="9"/>
    <s v="None"/>
    <s v="Smartphone"/>
    <s v="Other"/>
    <d v="2025-01-27T00:00:00"/>
    <b v="0"/>
    <x v="1"/>
    <s v="Need-based"/>
    <s v="Standard"/>
    <n v="6"/>
    <n v="4001.6400000000003"/>
    <n v="27.78916666666667"/>
    <n v="333.47"/>
    <n v="0"/>
    <n v="2"/>
    <n v="2"/>
    <n v="4"/>
    <n v="7"/>
  </r>
  <r>
    <s v="56-719-7145"/>
    <x v="18"/>
    <x v="0"/>
    <x v="1"/>
    <s v="Married"/>
    <s v="Master's"/>
    <s v="Middle"/>
    <x v="383"/>
    <x v="20"/>
    <n v="333.471"/>
    <n v="9"/>
    <x v="0"/>
    <x v="3"/>
    <n v="5"/>
    <n v="1"/>
    <s v="High"/>
    <s v="Very Sensitive"/>
    <n v="1"/>
    <n v="8"/>
    <s v="High"/>
    <s v="Smartphone"/>
    <s v="Other"/>
    <d v="2025-01-28T00:00:00"/>
    <b v="0"/>
    <x v="0"/>
    <s v="Impulsive"/>
    <s v="Standard"/>
    <n v="14"/>
    <n v="3001.239"/>
    <n v="37.052333333333337"/>
    <n v="333.471"/>
    <n v="3"/>
    <n v="3"/>
    <n v="6.333333333333333"/>
    <n v="1"/>
    <n v="7"/>
  </r>
  <r>
    <s v="14-025-2335"/>
    <x v="24"/>
    <x v="1"/>
    <x v="0"/>
    <s v="Divorced"/>
    <s v="Master's"/>
    <s v="Middle"/>
    <x v="384"/>
    <x v="8"/>
    <n v="333.47199999999998"/>
    <n v="9"/>
    <x v="2"/>
    <x v="3"/>
    <n v="1"/>
    <n v="2"/>
    <s v="High"/>
    <s v="Somewhat Sensitive"/>
    <n v="1"/>
    <n v="9"/>
    <s v="Medium"/>
    <s v="Smartphone"/>
    <s v="PayPal"/>
    <d v="2025-01-29T00:00:00"/>
    <b v="1"/>
    <x v="0"/>
    <s v="Impulsive"/>
    <s v="No Preference"/>
    <n v="10"/>
    <n v="3001.2479999999996"/>
    <n v="37.05244444444444"/>
    <n v="333.47199999999998"/>
    <n v="2"/>
    <n v="3"/>
    <n v="5.666666666666667"/>
    <n v="1"/>
    <n v="8"/>
  </r>
  <r>
    <s v="10-300-8072"/>
    <x v="19"/>
    <x v="0"/>
    <x v="1"/>
    <s v="Single"/>
    <s v="High School"/>
    <s v="High"/>
    <x v="385"/>
    <x v="3"/>
    <n v="333.47300000000001"/>
    <n v="3"/>
    <x v="2"/>
    <x v="1"/>
    <n v="2"/>
    <n v="1"/>
    <s v="Low"/>
    <s v="Very Sensitive"/>
    <n v="0"/>
    <n v="6"/>
    <s v="High"/>
    <s v="Desktop"/>
    <s v="Debit Card"/>
    <d v="2025-01-30T00:00:00"/>
    <b v="1"/>
    <x v="0"/>
    <s v="Planned"/>
    <s v="No Preference"/>
    <n v="10"/>
    <n v="1000.4190000000001"/>
    <n v="111.15766666666667"/>
    <n v="333.47300000000001"/>
    <n v="3"/>
    <n v="1"/>
    <n v="4.333333333333333"/>
    <n v="3"/>
    <n v="6"/>
  </r>
  <r>
    <s v="73-698-2326"/>
    <x v="7"/>
    <x v="1"/>
    <x v="0"/>
    <s v="Divorced"/>
    <s v="Bachelor's"/>
    <s v="High"/>
    <x v="386"/>
    <x v="15"/>
    <n v="333.47399999999999"/>
    <n v="6"/>
    <x v="0"/>
    <x v="0"/>
    <n v="1"/>
    <n v="2"/>
    <s v="High"/>
    <s v="Very Sensitive"/>
    <n v="1"/>
    <n v="8"/>
    <s v="Low"/>
    <s v="Smartphone"/>
    <s v="Debit Card"/>
    <d v="2025-01-31T00:00:00"/>
    <b v="1"/>
    <x v="1"/>
    <s v="Impulsive"/>
    <s v="No Preference"/>
    <n v="11"/>
    <n v="2000.8440000000001"/>
    <n v="55.579000000000001"/>
    <n v="333.47399999999999"/>
    <n v="1"/>
    <n v="3"/>
    <n v="4.666666666666667"/>
    <n v="5"/>
    <n v="7"/>
  </r>
  <r>
    <s v="01-023-2094"/>
    <x v="23"/>
    <x v="5"/>
    <x v="0"/>
    <s v="Divorced"/>
    <s v="Master's"/>
    <s v="Middle"/>
    <x v="387"/>
    <x v="6"/>
    <n v="333.47500000000002"/>
    <n v="3"/>
    <x v="2"/>
    <x v="0"/>
    <n v="4"/>
    <n v="2"/>
    <s v="Low"/>
    <s v="Somewhat Sensitive"/>
    <n v="1"/>
    <n v="5"/>
    <s v="None"/>
    <s v="Smartphone"/>
    <s v="Cash"/>
    <d v="2025-02-01T00:00:00"/>
    <b v="0"/>
    <x v="0"/>
    <s v="Planned"/>
    <s v="No Preference"/>
    <n v="13"/>
    <n v="1000.4250000000001"/>
    <n v="111.15833333333335"/>
    <n v="333.47500000000002"/>
    <n v="0"/>
    <n v="1"/>
    <n v="1.6666666666666665"/>
    <n v="5"/>
    <n v="4"/>
  </r>
  <r>
    <s v="65-359-4645"/>
    <x v="31"/>
    <x v="0"/>
    <x v="0"/>
    <s v="Married"/>
    <s v="High School"/>
    <s v="High"/>
    <x v="388"/>
    <x v="12"/>
    <n v="333.476"/>
    <n v="10"/>
    <x v="0"/>
    <x v="1"/>
    <n v="1"/>
    <n v="0"/>
    <s v="Low"/>
    <s v="Not Sensitive"/>
    <n v="0"/>
    <n v="9"/>
    <s v="High"/>
    <s v="Smartphone"/>
    <s v="Cash"/>
    <d v="2025-02-02T00:00:00"/>
    <b v="0"/>
    <x v="0"/>
    <s v="Planned"/>
    <s v="Standard"/>
    <n v="11"/>
    <n v="3334.76"/>
    <n v="33.3476"/>
    <n v="333.476"/>
    <n v="3"/>
    <n v="1"/>
    <n v="4"/>
    <n v="3"/>
    <n v="9"/>
  </r>
  <r>
    <s v="33-405-7978"/>
    <x v="17"/>
    <x v="0"/>
    <x v="1"/>
    <s v="Married"/>
    <s v="High School"/>
    <s v="Middle"/>
    <x v="389"/>
    <x v="14"/>
    <n v="333.47699999999998"/>
    <n v="12"/>
    <x v="0"/>
    <x v="0"/>
    <n v="2"/>
    <n v="2"/>
    <s v="None"/>
    <s v="Very Sensitive"/>
    <n v="0"/>
    <n v="8"/>
    <s v="Low"/>
    <s v="Tablet"/>
    <s v="Cash"/>
    <d v="2025-02-03T00:00:00"/>
    <b v="0"/>
    <x v="0"/>
    <s v="Need-based"/>
    <s v="Express"/>
    <n v="6"/>
    <n v="4001.7239999999997"/>
    <n v="27.789749999999998"/>
    <n v="333.47699999999998"/>
    <n v="1"/>
    <n v="0"/>
    <n v="1.6666666666666665"/>
    <n v="5"/>
    <n v="8"/>
  </r>
  <r>
    <s v="09-783-7921"/>
    <x v="24"/>
    <x v="0"/>
    <x v="1"/>
    <s v="Divorced"/>
    <s v="Bachelor's"/>
    <s v="High"/>
    <x v="390"/>
    <x v="0"/>
    <n v="333.47800000000001"/>
    <n v="3"/>
    <x v="1"/>
    <x v="0"/>
    <n v="5"/>
    <n v="1"/>
    <s v="Low"/>
    <s v="Not Sensitive"/>
    <n v="0"/>
    <n v="2"/>
    <s v="None"/>
    <s v="Smartphone"/>
    <s v="PayPal"/>
    <d v="2025-02-04T00:00:00"/>
    <b v="1"/>
    <x v="1"/>
    <s v="Wants-based"/>
    <s v="Standard"/>
    <n v="13"/>
    <n v="1000.434"/>
    <n v="111.15933333333334"/>
    <n v="333.47800000000001"/>
    <n v="0"/>
    <n v="1"/>
    <n v="1.3333333333333333"/>
    <n v="5"/>
    <n v="2"/>
  </r>
  <r>
    <s v="76-561-2427"/>
    <x v="23"/>
    <x v="6"/>
    <x v="0"/>
    <s v="Widowed"/>
    <s v="High School"/>
    <s v="High"/>
    <x v="391"/>
    <x v="22"/>
    <n v="333.47899999999998"/>
    <n v="11"/>
    <x v="2"/>
    <x v="1"/>
    <n v="5"/>
    <n v="1"/>
    <s v="High"/>
    <s v="Not Sensitive"/>
    <n v="2"/>
    <n v="8"/>
    <s v="High"/>
    <s v="Tablet"/>
    <s v="PayPal"/>
    <d v="2025-02-05T00:00:00"/>
    <b v="1"/>
    <x v="0"/>
    <s v="Wants-based"/>
    <s v="No Preference"/>
    <n v="5"/>
    <n v="3668.2689999999998"/>
    <n v="30.316272727272725"/>
    <n v="333.47899999999998"/>
    <n v="3"/>
    <n v="3"/>
    <n v="6.333333333333333"/>
    <n v="3"/>
    <n v="6"/>
  </r>
  <r>
    <s v="82-467-3300"/>
    <x v="25"/>
    <x v="1"/>
    <x v="1"/>
    <s v="Married"/>
    <s v="Master's"/>
    <s v="Middle"/>
    <x v="392"/>
    <x v="15"/>
    <n v="333.48"/>
    <n v="5"/>
    <x v="0"/>
    <x v="0"/>
    <n v="2"/>
    <n v="0"/>
    <s v="Medium"/>
    <s v="Very Sensitive"/>
    <n v="2"/>
    <n v="7"/>
    <s v="Low"/>
    <s v="Tablet"/>
    <s v="Credit Card"/>
    <d v="2025-02-06T00:00:00"/>
    <b v="0"/>
    <x v="0"/>
    <s v="Need-based"/>
    <s v="No Preference"/>
    <n v="3"/>
    <n v="1667.4"/>
    <n v="66.695999999999998"/>
    <n v="333.48"/>
    <n v="1"/>
    <n v="2"/>
    <n v="3"/>
    <n v="5"/>
    <n v="5"/>
  </r>
  <r>
    <s v="92-946-7398"/>
    <x v="24"/>
    <x v="0"/>
    <x v="1"/>
    <s v="Widowed"/>
    <s v="Bachelor's"/>
    <s v="High"/>
    <x v="393"/>
    <x v="15"/>
    <n v="333.48099999999999"/>
    <n v="5"/>
    <x v="1"/>
    <x v="1"/>
    <n v="5"/>
    <n v="1"/>
    <s v="Low"/>
    <s v="Very Sensitive"/>
    <n v="0"/>
    <n v="8"/>
    <s v="Low"/>
    <s v="Tablet"/>
    <s v="Credit Card"/>
    <d v="2025-02-07T00:00:00"/>
    <b v="1"/>
    <x v="1"/>
    <s v="Impulsive"/>
    <s v="Standard"/>
    <n v="12"/>
    <n v="1667.405"/>
    <n v="66.696200000000005"/>
    <n v="333.48099999999999"/>
    <n v="1"/>
    <n v="1"/>
    <n v="2.3333333333333335"/>
    <n v="3"/>
    <n v="8"/>
  </r>
  <r>
    <s v="59-891-2990"/>
    <x v="0"/>
    <x v="0"/>
    <x v="0"/>
    <s v="Widowed"/>
    <s v="Bachelor's"/>
    <s v="High"/>
    <x v="394"/>
    <x v="8"/>
    <n v="333.48200000000003"/>
    <n v="9"/>
    <x v="2"/>
    <x v="4"/>
    <n v="5"/>
    <n v="1"/>
    <s v="None"/>
    <s v="Not Sensitive"/>
    <n v="0"/>
    <n v="8"/>
    <s v="Low"/>
    <s v="Smartphone"/>
    <s v="Other"/>
    <d v="2025-02-08T00:00:00"/>
    <b v="0"/>
    <x v="0"/>
    <s v="Need-based"/>
    <s v="Standard"/>
    <n v="14"/>
    <n v="3001.3380000000002"/>
    <n v="37.053555555555562"/>
    <n v="333.48200000000003"/>
    <n v="1"/>
    <n v="0"/>
    <n v="1.3333333333333333"/>
    <n v="4"/>
    <n v="8"/>
  </r>
  <r>
    <s v="22-579-3978"/>
    <x v="13"/>
    <x v="1"/>
    <x v="0"/>
    <s v="Divorced"/>
    <s v="High School"/>
    <s v="High"/>
    <x v="395"/>
    <x v="20"/>
    <n v="333.483"/>
    <n v="10"/>
    <x v="2"/>
    <x v="0"/>
    <n v="3"/>
    <n v="0"/>
    <s v="High"/>
    <s v="Very Sensitive"/>
    <n v="1"/>
    <n v="7"/>
    <s v="Medium"/>
    <s v="Desktop"/>
    <s v="PayPal"/>
    <d v="2025-02-09T00:00:00"/>
    <b v="0"/>
    <x v="0"/>
    <s v="Planned"/>
    <s v="Standard"/>
    <n v="13"/>
    <n v="3334.83"/>
    <n v="33.348300000000002"/>
    <n v="333.483"/>
    <n v="2"/>
    <n v="3"/>
    <n v="5"/>
    <n v="5"/>
    <n v="6"/>
  </r>
  <r>
    <s v="22-352-0576"/>
    <x v="18"/>
    <x v="1"/>
    <x v="0"/>
    <s v="Married"/>
    <s v="Bachelor's"/>
    <s v="Middle"/>
    <x v="396"/>
    <x v="1"/>
    <n v="333.48399999999998"/>
    <n v="10"/>
    <x v="2"/>
    <x v="0"/>
    <n v="3"/>
    <n v="2"/>
    <s v="None"/>
    <s v="Somewhat Sensitive"/>
    <n v="2"/>
    <n v="10"/>
    <s v="Medium"/>
    <s v="Desktop"/>
    <s v="PayPal"/>
    <d v="2025-02-10T00:00:00"/>
    <b v="1"/>
    <x v="0"/>
    <s v="Wants-based"/>
    <s v="Standard"/>
    <n v="7"/>
    <n v="3334.8399999999997"/>
    <n v="33.348399999999998"/>
    <n v="333.48399999999998"/>
    <n v="2"/>
    <n v="0"/>
    <n v="2.6666666666666665"/>
    <n v="5"/>
    <n v="8"/>
  </r>
  <r>
    <s v="28-676-0614"/>
    <x v="1"/>
    <x v="1"/>
    <x v="0"/>
    <s v="Married"/>
    <s v="High School"/>
    <s v="High"/>
    <x v="397"/>
    <x v="20"/>
    <n v="333.48500000000001"/>
    <n v="3"/>
    <x v="1"/>
    <x v="2"/>
    <n v="5"/>
    <n v="1"/>
    <s v="Medium"/>
    <s v="Somewhat Sensitive"/>
    <n v="0"/>
    <n v="10"/>
    <s v="Medium"/>
    <s v="Smartphone"/>
    <s v="Other"/>
    <d v="2025-02-11T00:00:00"/>
    <b v="0"/>
    <x v="1"/>
    <s v="Wants-based"/>
    <s v="Standard"/>
    <n v="6"/>
    <n v="1000.455"/>
    <n v="111.16166666666668"/>
    <n v="333.48500000000001"/>
    <n v="2"/>
    <n v="2"/>
    <n v="4.333333333333333"/>
    <n v="2"/>
    <n v="10"/>
  </r>
  <r>
    <s v="07-211-9364"/>
    <x v="5"/>
    <x v="6"/>
    <x v="0"/>
    <s v="Widowed"/>
    <s v="Master's"/>
    <s v="Middle"/>
    <x v="398"/>
    <x v="3"/>
    <n v="333.48599999999999"/>
    <n v="8"/>
    <x v="1"/>
    <x v="4"/>
    <n v="3"/>
    <n v="0"/>
    <s v="High"/>
    <s v="Somewhat Sensitive"/>
    <n v="0"/>
    <n v="4"/>
    <s v="Low"/>
    <s v="Tablet"/>
    <s v="Cash"/>
    <d v="2025-02-12T00:00:00"/>
    <b v="1"/>
    <x v="0"/>
    <s v="Wants-based"/>
    <s v="Standard"/>
    <n v="4"/>
    <n v="2667.8879999999999"/>
    <n v="41.685749999999999"/>
    <n v="333.48599999999999"/>
    <n v="1"/>
    <n v="3"/>
    <n v="4"/>
    <n v="4"/>
    <n v="4"/>
  </r>
  <r>
    <s v="98-238-6733"/>
    <x v="21"/>
    <x v="0"/>
    <x v="1"/>
    <s v="Married"/>
    <s v="High School"/>
    <s v="High"/>
    <x v="399"/>
    <x v="8"/>
    <n v="333.48700000000002"/>
    <n v="5"/>
    <x v="1"/>
    <x v="2"/>
    <n v="5"/>
    <n v="0"/>
    <s v="High"/>
    <s v="Very Sensitive"/>
    <n v="0"/>
    <n v="4"/>
    <s v="Medium"/>
    <s v="Tablet"/>
    <s v="Credit Card"/>
    <d v="2025-02-13T00:00:00"/>
    <b v="0"/>
    <x v="1"/>
    <s v="Impulsive"/>
    <s v="No Preference"/>
    <n v="4"/>
    <n v="1667.4350000000002"/>
    <n v="66.697400000000002"/>
    <n v="333.48700000000002"/>
    <n v="2"/>
    <n v="3"/>
    <n v="5"/>
    <n v="2"/>
    <n v="4"/>
  </r>
  <r>
    <s v="72-006-3769"/>
    <x v="30"/>
    <x v="0"/>
    <x v="1"/>
    <s v="Married"/>
    <s v="Bachelor's"/>
    <s v="High"/>
    <x v="400"/>
    <x v="12"/>
    <n v="333.488"/>
    <n v="9"/>
    <x v="0"/>
    <x v="1"/>
    <n v="1"/>
    <n v="1"/>
    <s v="Medium"/>
    <s v="Very Sensitive"/>
    <n v="0"/>
    <n v="10"/>
    <s v="Medium"/>
    <s v="Desktop"/>
    <s v="PayPal"/>
    <d v="2025-02-14T00:00:00"/>
    <b v="1"/>
    <x v="1"/>
    <s v="Wants-based"/>
    <s v="Express"/>
    <n v="11"/>
    <n v="3001.3919999999998"/>
    <n v="37.054222222222222"/>
    <n v="333.488"/>
    <n v="2"/>
    <n v="2"/>
    <n v="4.333333333333333"/>
    <n v="3"/>
    <n v="10"/>
  </r>
  <r>
    <s v="75-845-3143"/>
    <x v="25"/>
    <x v="2"/>
    <x v="1"/>
    <s v="Single"/>
    <s v="High School"/>
    <s v="High"/>
    <x v="401"/>
    <x v="14"/>
    <n v="333.48899999999998"/>
    <n v="8"/>
    <x v="2"/>
    <x v="1"/>
    <n v="4"/>
    <n v="2"/>
    <s v="Low"/>
    <s v="Not Sensitive"/>
    <n v="1"/>
    <n v="1"/>
    <s v="Low"/>
    <s v="Smartphone"/>
    <s v="Other"/>
    <d v="2025-02-15T00:00:00"/>
    <b v="0"/>
    <x v="0"/>
    <s v="Planned"/>
    <s v="Standard"/>
    <n v="14"/>
    <n v="2667.9119999999998"/>
    <n v="41.686124999999997"/>
    <n v="333.48899999999998"/>
    <n v="1"/>
    <n v="1"/>
    <n v="2.6666666666666665"/>
    <n v="3"/>
    <n v="0"/>
  </r>
  <r>
    <s v="26-028-2671"/>
    <x v="32"/>
    <x v="0"/>
    <x v="1"/>
    <s v="Divorced"/>
    <s v="High School"/>
    <s v="Middle"/>
    <x v="402"/>
    <x v="6"/>
    <n v="333.49"/>
    <n v="6"/>
    <x v="2"/>
    <x v="2"/>
    <n v="2"/>
    <n v="2"/>
    <s v="High"/>
    <s v="Not Sensitive"/>
    <n v="2"/>
    <n v="2"/>
    <s v="None"/>
    <s v="Smartphone"/>
    <s v="Other"/>
    <d v="2025-02-16T00:00:00"/>
    <b v="0"/>
    <x v="0"/>
    <s v="Impulsive"/>
    <s v="Express"/>
    <n v="1"/>
    <n v="2000.94"/>
    <n v="55.581666666666671"/>
    <n v="333.49"/>
    <n v="0"/>
    <n v="3"/>
    <n v="3.6666666666666665"/>
    <n v="2"/>
    <n v="0"/>
  </r>
  <r>
    <s v="55-876-7407"/>
    <x v="21"/>
    <x v="0"/>
    <x v="1"/>
    <s v="Married"/>
    <s v="Bachelor's"/>
    <s v="Middle"/>
    <x v="403"/>
    <x v="12"/>
    <n v="333.49099999999999"/>
    <n v="10"/>
    <x v="0"/>
    <x v="2"/>
    <n v="3"/>
    <n v="1"/>
    <s v="High"/>
    <s v="Not Sensitive"/>
    <n v="2"/>
    <n v="1"/>
    <s v="None"/>
    <s v="Smartphone"/>
    <s v="Credit Card"/>
    <d v="2025-02-17T00:00:00"/>
    <b v="0"/>
    <x v="1"/>
    <s v="Need-based"/>
    <s v="No Preference"/>
    <n v="9"/>
    <n v="3334.91"/>
    <n v="33.3491"/>
    <n v="333.49099999999999"/>
    <n v="0"/>
    <n v="3"/>
    <n v="3.3333333333333335"/>
    <n v="2"/>
    <n v="-1"/>
  </r>
  <r>
    <s v="47-720-9520"/>
    <x v="1"/>
    <x v="0"/>
    <x v="0"/>
    <s v="Widowed"/>
    <s v="Bachelor's"/>
    <s v="High"/>
    <x v="404"/>
    <x v="6"/>
    <n v="333.49200000000002"/>
    <n v="5"/>
    <x v="2"/>
    <x v="4"/>
    <n v="3"/>
    <n v="1"/>
    <s v="None"/>
    <s v="Somewhat Sensitive"/>
    <n v="1"/>
    <n v="10"/>
    <s v="Low"/>
    <s v="Smartphone"/>
    <s v="PayPal"/>
    <d v="2025-02-18T00:00:00"/>
    <b v="1"/>
    <x v="1"/>
    <s v="Planned"/>
    <s v="No Preference"/>
    <n v="4"/>
    <n v="1667.46"/>
    <n v="66.698400000000007"/>
    <n v="333.49200000000002"/>
    <n v="1"/>
    <n v="0"/>
    <n v="1.3333333333333333"/>
    <n v="4"/>
    <n v="9"/>
  </r>
  <r>
    <s v="42-207-5005"/>
    <x v="5"/>
    <x v="0"/>
    <x v="0"/>
    <s v="Widowed"/>
    <s v="High School"/>
    <s v="High"/>
    <x v="405"/>
    <x v="4"/>
    <n v="333.49299999999999"/>
    <n v="2"/>
    <x v="0"/>
    <x v="2"/>
    <n v="5"/>
    <n v="0"/>
    <s v="Medium"/>
    <s v="Very Sensitive"/>
    <n v="1"/>
    <n v="1"/>
    <s v="High"/>
    <s v="Smartphone"/>
    <s v="PayPal"/>
    <d v="2025-02-19T00:00:00"/>
    <b v="1"/>
    <x v="0"/>
    <s v="Need-based"/>
    <s v="No Preference"/>
    <n v="7"/>
    <n v="666.98599999999999"/>
    <n v="166.7465"/>
    <n v="333.49299999999999"/>
    <n v="3"/>
    <n v="2"/>
    <n v="5"/>
    <n v="2"/>
    <n v="0"/>
  </r>
  <r>
    <s v="47-266-2261"/>
    <x v="15"/>
    <x v="0"/>
    <x v="0"/>
    <s v="Single"/>
    <s v="Bachelor's"/>
    <s v="Middle"/>
    <x v="406"/>
    <x v="4"/>
    <n v="333.49400000000003"/>
    <n v="12"/>
    <x v="1"/>
    <x v="3"/>
    <n v="1"/>
    <n v="1"/>
    <s v="High"/>
    <s v="Not Sensitive"/>
    <n v="1"/>
    <n v="5"/>
    <s v="High"/>
    <s v="Desktop"/>
    <s v="Credit Card"/>
    <d v="2025-02-20T00:00:00"/>
    <b v="1"/>
    <x v="0"/>
    <s v="Impulsive"/>
    <s v="Standard"/>
    <n v="9"/>
    <n v="4001.9280000000003"/>
    <n v="27.791166666666669"/>
    <n v="333.49400000000003"/>
    <n v="3"/>
    <n v="3"/>
    <n v="6.333333333333333"/>
    <n v="1"/>
    <n v="4"/>
  </r>
  <r>
    <s v="77-642-7686"/>
    <x v="9"/>
    <x v="0"/>
    <x v="1"/>
    <s v="Divorced"/>
    <s v="High School"/>
    <s v="High"/>
    <x v="407"/>
    <x v="1"/>
    <n v="333.495"/>
    <n v="12"/>
    <x v="2"/>
    <x v="0"/>
    <n v="1"/>
    <n v="2"/>
    <s v="High"/>
    <s v="Not Sensitive"/>
    <n v="0"/>
    <n v="3"/>
    <s v="None"/>
    <s v="Smartphone"/>
    <s v="Credit Card"/>
    <d v="2025-02-21T00:00:00"/>
    <b v="1"/>
    <x v="0"/>
    <s v="Impulsive"/>
    <s v="No Preference"/>
    <n v="8"/>
    <n v="4001.94"/>
    <n v="27.791250000000002"/>
    <n v="333.495"/>
    <n v="0"/>
    <n v="3"/>
    <n v="3.6666666666666665"/>
    <n v="5"/>
    <n v="3"/>
  </r>
  <r>
    <s v="37-468-8133"/>
    <x v="32"/>
    <x v="1"/>
    <x v="0"/>
    <s v="Single"/>
    <s v="High School"/>
    <s v="Middle"/>
    <x v="408"/>
    <x v="10"/>
    <n v="333.49599999999998"/>
    <n v="7"/>
    <x v="2"/>
    <x v="3"/>
    <n v="4"/>
    <n v="1"/>
    <s v="Low"/>
    <s v="Not Sensitive"/>
    <n v="0"/>
    <n v="2"/>
    <s v="Medium"/>
    <s v="Desktop"/>
    <s v="PayPal"/>
    <d v="2025-02-22T00:00:00"/>
    <b v="1"/>
    <x v="1"/>
    <s v="Wants-based"/>
    <s v="Standard"/>
    <n v="4"/>
    <n v="2334.4719999999998"/>
    <n v="47.642285714285713"/>
    <n v="333.49599999999998"/>
    <n v="2"/>
    <n v="1"/>
    <n v="3.3333333333333335"/>
    <n v="1"/>
    <n v="2"/>
  </r>
  <r>
    <s v="00-335-5034"/>
    <x v="14"/>
    <x v="6"/>
    <x v="1"/>
    <s v="Married"/>
    <s v="Bachelor's"/>
    <s v="High"/>
    <x v="409"/>
    <x v="3"/>
    <n v="333.49700000000001"/>
    <n v="3"/>
    <x v="1"/>
    <x v="3"/>
    <n v="3"/>
    <n v="0"/>
    <s v="High"/>
    <s v="Somewhat Sensitive"/>
    <n v="2"/>
    <n v="9"/>
    <s v="None"/>
    <s v="Smartphone"/>
    <s v="PayPal"/>
    <d v="2025-02-23T00:00:00"/>
    <b v="1"/>
    <x v="0"/>
    <s v="Impulsive"/>
    <s v="Standard"/>
    <n v="6"/>
    <n v="1000.491"/>
    <n v="111.16566666666667"/>
    <n v="333.49700000000001"/>
    <n v="0"/>
    <n v="3"/>
    <n v="3"/>
    <n v="1"/>
    <n v="7"/>
  </r>
  <r>
    <s v="95-148-1769"/>
    <x v="15"/>
    <x v="1"/>
    <x v="0"/>
    <s v="Divorced"/>
    <s v="Master's"/>
    <s v="High"/>
    <x v="410"/>
    <x v="20"/>
    <n v="333.49799999999999"/>
    <n v="11"/>
    <x v="1"/>
    <x v="0"/>
    <n v="3"/>
    <n v="2"/>
    <s v="Low"/>
    <s v="Not Sensitive"/>
    <n v="1"/>
    <n v="3"/>
    <s v="None"/>
    <s v="Tablet"/>
    <s v="Cash"/>
    <d v="2025-02-24T00:00:00"/>
    <b v="0"/>
    <x v="0"/>
    <s v="Planned"/>
    <s v="Standard"/>
    <n v="11"/>
    <n v="3668.4780000000001"/>
    <n v="30.317999999999998"/>
    <n v="333.49799999999999"/>
    <n v="0"/>
    <n v="1"/>
    <n v="1.6666666666666665"/>
    <n v="5"/>
    <n v="2"/>
  </r>
  <r>
    <s v="72-324-1243"/>
    <x v="10"/>
    <x v="1"/>
    <x v="1"/>
    <s v="Married"/>
    <s v="High School"/>
    <s v="Middle"/>
    <x v="411"/>
    <x v="7"/>
    <n v="333.49900000000002"/>
    <n v="6"/>
    <x v="1"/>
    <x v="2"/>
    <n v="4"/>
    <n v="1"/>
    <s v="High"/>
    <s v="Very Sensitive"/>
    <n v="0"/>
    <n v="2"/>
    <s v="Medium"/>
    <s v="Smartphone"/>
    <s v="Credit Card"/>
    <d v="2025-02-25T00:00:00"/>
    <b v="1"/>
    <x v="1"/>
    <s v="Impulsive"/>
    <s v="No Preference"/>
    <n v="3"/>
    <n v="2000.9940000000001"/>
    <n v="55.583166666666671"/>
    <n v="333.49900000000002"/>
    <n v="2"/>
    <n v="3"/>
    <n v="5.333333333333333"/>
    <n v="2"/>
    <n v="2"/>
  </r>
  <r>
    <s v="62-687-5354"/>
    <x v="25"/>
    <x v="1"/>
    <x v="0"/>
    <s v="Single"/>
    <s v="High School"/>
    <s v="Middle"/>
    <x v="412"/>
    <x v="10"/>
    <n v="333.5"/>
    <n v="3"/>
    <x v="2"/>
    <x v="4"/>
    <n v="5"/>
    <n v="2"/>
    <s v="High"/>
    <s v="Very Sensitive"/>
    <n v="0"/>
    <n v="1"/>
    <s v="Low"/>
    <s v="Tablet"/>
    <s v="PayPal"/>
    <d v="2025-02-26T00:00:00"/>
    <b v="1"/>
    <x v="0"/>
    <s v="Planned"/>
    <s v="No Preference"/>
    <n v="4"/>
    <n v="1000.5"/>
    <n v="111.16666666666667"/>
    <n v="333.5"/>
    <n v="1"/>
    <n v="3"/>
    <n v="4.666666666666667"/>
    <n v="4"/>
    <n v="1"/>
  </r>
  <r>
    <s v="54-634-0814"/>
    <x v="22"/>
    <x v="1"/>
    <x v="1"/>
    <s v="Divorced"/>
    <s v="Bachelor's"/>
    <s v="High"/>
    <x v="413"/>
    <x v="4"/>
    <n v="333.50099999999998"/>
    <n v="10"/>
    <x v="1"/>
    <x v="0"/>
    <n v="3"/>
    <n v="1"/>
    <s v="Low"/>
    <s v="Somewhat Sensitive"/>
    <n v="0"/>
    <n v="6"/>
    <s v="Medium"/>
    <s v="Desktop"/>
    <s v="PayPal"/>
    <d v="2025-02-27T00:00:00"/>
    <b v="0"/>
    <x v="1"/>
    <s v="Need-based"/>
    <s v="No Preference"/>
    <n v="3"/>
    <n v="3335.0099999999998"/>
    <n v="33.350099999999998"/>
    <n v="333.50099999999998"/>
    <n v="2"/>
    <n v="1"/>
    <n v="3.3333333333333335"/>
    <n v="5"/>
    <n v="6"/>
  </r>
  <r>
    <s v="64-769-5737"/>
    <x v="5"/>
    <x v="1"/>
    <x v="0"/>
    <s v="Widowed"/>
    <s v="Master's"/>
    <s v="Middle"/>
    <x v="414"/>
    <x v="3"/>
    <n v="333.50200000000001"/>
    <n v="8"/>
    <x v="0"/>
    <x v="1"/>
    <n v="4"/>
    <n v="2"/>
    <s v="Low"/>
    <s v="Very Sensitive"/>
    <n v="1"/>
    <n v="5"/>
    <s v="None"/>
    <s v="Tablet"/>
    <s v="Cash"/>
    <d v="2025-02-28T00:00:00"/>
    <b v="0"/>
    <x v="0"/>
    <s v="Need-based"/>
    <s v="No Preference"/>
    <n v="6"/>
    <n v="2668.0160000000001"/>
    <n v="41.687750000000001"/>
    <n v="333.50200000000001"/>
    <n v="0"/>
    <n v="1"/>
    <n v="1.6666666666666665"/>
    <n v="3"/>
    <n v="4"/>
  </r>
  <r>
    <s v="62-892-2088"/>
    <x v="9"/>
    <x v="1"/>
    <x v="1"/>
    <s v="Widowed"/>
    <s v="Master's"/>
    <s v="High"/>
    <x v="415"/>
    <x v="14"/>
    <n v="333.50299999999999"/>
    <n v="2"/>
    <x v="0"/>
    <x v="0"/>
    <n v="4"/>
    <n v="2"/>
    <s v="Medium"/>
    <s v="Not Sensitive"/>
    <n v="1"/>
    <n v="9"/>
    <s v="Low"/>
    <s v="Tablet"/>
    <s v="Cash"/>
    <d v="2025-03-01T00:00:00"/>
    <b v="0"/>
    <x v="1"/>
    <s v="Need-based"/>
    <s v="Express"/>
    <n v="1"/>
    <n v="667.00599999999997"/>
    <n v="166.75149999999999"/>
    <n v="333.50299999999999"/>
    <n v="1"/>
    <n v="2"/>
    <n v="3.6666666666666665"/>
    <n v="5"/>
    <n v="8"/>
  </r>
  <r>
    <s v="53-951-2529"/>
    <x v="8"/>
    <x v="1"/>
    <x v="0"/>
    <s v="Divorced"/>
    <s v="Master's"/>
    <s v="High"/>
    <x v="416"/>
    <x v="13"/>
    <n v="333.50400000000002"/>
    <n v="6"/>
    <x v="0"/>
    <x v="4"/>
    <n v="2"/>
    <n v="1"/>
    <s v="High"/>
    <s v="Not Sensitive"/>
    <n v="0"/>
    <n v="9"/>
    <s v="Medium"/>
    <s v="Smartphone"/>
    <s v="PayPal"/>
    <d v="2025-03-02T00:00:00"/>
    <b v="0"/>
    <x v="1"/>
    <s v="Need-based"/>
    <s v="No Preference"/>
    <n v="11"/>
    <n v="2001.0240000000001"/>
    <n v="55.584000000000003"/>
    <n v="333.50400000000002"/>
    <n v="2"/>
    <n v="3"/>
    <n v="5.333333333333333"/>
    <n v="4"/>
    <n v="9"/>
  </r>
  <r>
    <s v="00-264-3797"/>
    <x v="29"/>
    <x v="1"/>
    <x v="0"/>
    <s v="Married"/>
    <s v="Master's"/>
    <s v="Middle"/>
    <x v="417"/>
    <x v="3"/>
    <n v="333.505"/>
    <n v="2"/>
    <x v="0"/>
    <x v="4"/>
    <n v="2"/>
    <n v="1"/>
    <s v="Medium"/>
    <s v="Somewhat Sensitive"/>
    <n v="0"/>
    <n v="1"/>
    <s v="High"/>
    <s v="Smartphone"/>
    <s v="Debit Card"/>
    <d v="2025-03-03T00:00:00"/>
    <b v="1"/>
    <x v="0"/>
    <s v="Need-based"/>
    <s v="No Preference"/>
    <n v="10"/>
    <n v="667.01"/>
    <n v="166.7525"/>
    <n v="333.505"/>
    <n v="3"/>
    <n v="2"/>
    <n v="5.333333333333333"/>
    <n v="4"/>
    <n v="1"/>
  </r>
  <r>
    <s v="88-445-9235"/>
    <x v="19"/>
    <x v="0"/>
    <x v="1"/>
    <s v="Married"/>
    <s v="High School"/>
    <s v="High"/>
    <x v="418"/>
    <x v="8"/>
    <n v="333.50599999999997"/>
    <n v="4"/>
    <x v="2"/>
    <x v="0"/>
    <n v="3"/>
    <n v="0"/>
    <s v="Medium"/>
    <s v="Somewhat Sensitive"/>
    <n v="0"/>
    <n v="5"/>
    <s v="None"/>
    <s v="Desktop"/>
    <s v="Debit Card"/>
    <d v="2025-03-04T00:00:00"/>
    <b v="0"/>
    <x v="1"/>
    <s v="Planned"/>
    <s v="Standard"/>
    <n v="5"/>
    <n v="1334.0239999999999"/>
    <n v="83.376499999999993"/>
    <n v="333.50599999999997"/>
    <n v="0"/>
    <n v="2"/>
    <n v="2"/>
    <n v="5"/>
    <n v="5"/>
  </r>
  <r>
    <s v="65-539-9955"/>
    <x v="27"/>
    <x v="0"/>
    <x v="1"/>
    <s v="Single"/>
    <s v="High School"/>
    <s v="High"/>
    <x v="419"/>
    <x v="18"/>
    <n v="333.50700000000001"/>
    <n v="6"/>
    <x v="0"/>
    <x v="0"/>
    <n v="2"/>
    <n v="1"/>
    <s v="Low"/>
    <s v="Not Sensitive"/>
    <n v="1"/>
    <n v="10"/>
    <s v="None"/>
    <s v="Desktop"/>
    <s v="Cash"/>
    <d v="2025-03-05T00:00:00"/>
    <b v="0"/>
    <x v="1"/>
    <s v="Wants-based"/>
    <s v="No Preference"/>
    <n v="2"/>
    <n v="2001.0419999999999"/>
    <n v="55.584499999999998"/>
    <n v="333.50700000000001"/>
    <n v="0"/>
    <n v="1"/>
    <n v="1.3333333333333333"/>
    <n v="5"/>
    <n v="9"/>
  </r>
  <r>
    <s v="89-730-1134"/>
    <x v="19"/>
    <x v="1"/>
    <x v="0"/>
    <s v="Divorced"/>
    <s v="High School"/>
    <s v="Middle"/>
    <x v="420"/>
    <x v="0"/>
    <n v="333.50799999999998"/>
    <n v="3"/>
    <x v="0"/>
    <x v="1"/>
    <n v="4"/>
    <n v="0"/>
    <s v="None"/>
    <s v="Somewhat Sensitive"/>
    <n v="1"/>
    <n v="9"/>
    <s v="Medium"/>
    <s v="Smartphone"/>
    <s v="Cash"/>
    <d v="2025-03-06T00:00:00"/>
    <b v="0"/>
    <x v="0"/>
    <s v="Planned"/>
    <s v="Express"/>
    <n v="10"/>
    <n v="1000.5239999999999"/>
    <n v="111.16933333333333"/>
    <n v="333.50799999999998"/>
    <n v="2"/>
    <n v="0"/>
    <n v="2"/>
    <n v="3"/>
    <n v="8"/>
  </r>
  <r>
    <s v="74-051-7865"/>
    <x v="24"/>
    <x v="0"/>
    <x v="1"/>
    <s v="Divorced"/>
    <s v="Bachelor's"/>
    <s v="High"/>
    <x v="421"/>
    <x v="15"/>
    <n v="333.50900000000001"/>
    <n v="4"/>
    <x v="0"/>
    <x v="0"/>
    <n v="1"/>
    <n v="0"/>
    <s v="Medium"/>
    <s v="Very Sensitive"/>
    <n v="0"/>
    <n v="4"/>
    <s v="High"/>
    <s v="Desktop"/>
    <s v="Other"/>
    <d v="2025-03-07T00:00:00"/>
    <b v="1"/>
    <x v="0"/>
    <s v="Need-based"/>
    <s v="Standard"/>
    <n v="4"/>
    <n v="1334.0360000000001"/>
    <n v="83.377250000000004"/>
    <n v="333.50900000000001"/>
    <n v="3"/>
    <n v="2"/>
    <n v="5"/>
    <n v="5"/>
    <n v="4"/>
  </r>
  <r>
    <s v="40-450-4266"/>
    <x v="14"/>
    <x v="0"/>
    <x v="0"/>
    <s v="Single"/>
    <s v="Bachelor's"/>
    <s v="Middle"/>
    <x v="422"/>
    <x v="10"/>
    <n v="333.51"/>
    <n v="11"/>
    <x v="0"/>
    <x v="4"/>
    <n v="2"/>
    <n v="0"/>
    <s v="Medium"/>
    <s v="Very Sensitive"/>
    <n v="0"/>
    <n v="1"/>
    <s v="High"/>
    <s v="Smartphone"/>
    <s v="Other"/>
    <d v="2025-03-08T00:00:00"/>
    <b v="1"/>
    <x v="1"/>
    <s v="Planned"/>
    <s v="Express"/>
    <n v="8"/>
    <n v="3668.6099999999997"/>
    <n v="30.319090909090907"/>
    <n v="333.51"/>
    <n v="3"/>
    <n v="2"/>
    <n v="5"/>
    <n v="4"/>
    <n v="1"/>
  </r>
  <r>
    <s v="78-796-5651"/>
    <x v="22"/>
    <x v="0"/>
    <x v="0"/>
    <s v="Divorced"/>
    <s v="High School"/>
    <s v="High"/>
    <x v="423"/>
    <x v="2"/>
    <n v="333.51100000000002"/>
    <n v="6"/>
    <x v="1"/>
    <x v="1"/>
    <n v="5"/>
    <n v="2"/>
    <s v="Medium"/>
    <s v="Very Sensitive"/>
    <n v="0"/>
    <n v="1"/>
    <s v="High"/>
    <s v="Desktop"/>
    <s v="Other"/>
    <d v="2025-03-09T00:00:00"/>
    <b v="0"/>
    <x v="1"/>
    <s v="Impulsive"/>
    <s v="Express"/>
    <n v="5"/>
    <n v="2001.0660000000003"/>
    <n v="55.585166666666673"/>
    <n v="333.51100000000002"/>
    <n v="3"/>
    <n v="2"/>
    <n v="5.666666666666667"/>
    <n v="3"/>
    <n v="1"/>
  </r>
  <r>
    <s v="78-163-4800"/>
    <x v="20"/>
    <x v="1"/>
    <x v="0"/>
    <s v="Single"/>
    <s v="Master's"/>
    <s v="Middle"/>
    <x v="424"/>
    <x v="16"/>
    <n v="333.512"/>
    <n v="6"/>
    <x v="2"/>
    <x v="3"/>
    <n v="1"/>
    <n v="2"/>
    <s v="Low"/>
    <s v="Very Sensitive"/>
    <n v="0"/>
    <n v="4"/>
    <s v="High"/>
    <s v="Tablet"/>
    <s v="Other"/>
    <d v="2025-03-10T00:00:00"/>
    <b v="0"/>
    <x v="1"/>
    <s v="Wants-based"/>
    <s v="Standard"/>
    <n v="10"/>
    <n v="2001.0720000000001"/>
    <n v="55.585333333333331"/>
    <n v="333.512"/>
    <n v="3"/>
    <n v="1"/>
    <n v="4.666666666666667"/>
    <n v="1"/>
    <n v="4"/>
  </r>
  <r>
    <s v="90-272-5701"/>
    <x v="31"/>
    <x v="1"/>
    <x v="0"/>
    <s v="Single"/>
    <s v="Master's"/>
    <s v="High"/>
    <x v="425"/>
    <x v="16"/>
    <n v="333.51299999999998"/>
    <n v="6"/>
    <x v="0"/>
    <x v="4"/>
    <n v="5"/>
    <n v="0"/>
    <s v="None"/>
    <s v="Somewhat Sensitive"/>
    <n v="0"/>
    <n v="4"/>
    <s v="High"/>
    <s v="Tablet"/>
    <s v="Other"/>
    <d v="2025-03-11T00:00:00"/>
    <b v="1"/>
    <x v="1"/>
    <s v="Impulsive"/>
    <s v="Express"/>
    <n v="13"/>
    <n v="2001.078"/>
    <n v="55.585499999999996"/>
    <n v="333.51299999999998"/>
    <n v="3"/>
    <n v="0"/>
    <n v="3"/>
    <n v="4"/>
    <n v="4"/>
  </r>
  <r>
    <s v="14-118-5229"/>
    <x v="8"/>
    <x v="1"/>
    <x v="0"/>
    <s v="Divorced"/>
    <s v="Master's"/>
    <s v="High"/>
    <x v="426"/>
    <x v="5"/>
    <n v="333.51400000000001"/>
    <n v="3"/>
    <x v="2"/>
    <x v="1"/>
    <n v="4"/>
    <n v="1"/>
    <s v="Low"/>
    <s v="Very Sensitive"/>
    <n v="1"/>
    <n v="2"/>
    <s v="Medium"/>
    <s v="Smartphone"/>
    <s v="PayPal"/>
    <d v="2025-03-12T00:00:00"/>
    <b v="1"/>
    <x v="1"/>
    <s v="Planned"/>
    <s v="Standard"/>
    <n v="9"/>
    <n v="1000.542"/>
    <n v="111.17133333333334"/>
    <n v="333.51400000000001"/>
    <n v="2"/>
    <n v="1"/>
    <n v="3.3333333333333335"/>
    <n v="3"/>
    <n v="1"/>
  </r>
  <r>
    <s v="24-662-2119"/>
    <x v="26"/>
    <x v="1"/>
    <x v="1"/>
    <s v="Widowed"/>
    <s v="Master's"/>
    <s v="Middle"/>
    <x v="427"/>
    <x v="11"/>
    <n v="333.51499999999999"/>
    <n v="9"/>
    <x v="0"/>
    <x v="1"/>
    <n v="4"/>
    <n v="0"/>
    <s v="Medium"/>
    <s v="Somewhat Sensitive"/>
    <n v="2"/>
    <n v="5"/>
    <s v="None"/>
    <s v="Smartphone"/>
    <s v="PayPal"/>
    <d v="2025-03-13T00:00:00"/>
    <b v="0"/>
    <x v="1"/>
    <s v="Wants-based"/>
    <s v="Standard"/>
    <n v="5"/>
    <n v="3001.6349999999998"/>
    <n v="37.057222222222222"/>
    <n v="333.51499999999999"/>
    <n v="0"/>
    <n v="2"/>
    <n v="2"/>
    <n v="3"/>
    <n v="3"/>
  </r>
  <r>
    <s v="61-794-8438"/>
    <x v="5"/>
    <x v="5"/>
    <x v="0"/>
    <s v="Divorced"/>
    <s v="Bachelor's"/>
    <s v="Middle"/>
    <x v="428"/>
    <x v="10"/>
    <n v="333.51600000000002"/>
    <n v="12"/>
    <x v="2"/>
    <x v="3"/>
    <n v="3"/>
    <n v="2"/>
    <s v="High"/>
    <s v="Not Sensitive"/>
    <n v="2"/>
    <n v="6"/>
    <s v="None"/>
    <s v="Desktop"/>
    <s v="Cash"/>
    <d v="2025-03-14T00:00:00"/>
    <b v="1"/>
    <x v="1"/>
    <s v="Impulsive"/>
    <s v="Standard"/>
    <n v="11"/>
    <n v="4002.192"/>
    <n v="27.793000000000003"/>
    <n v="333.51600000000002"/>
    <n v="0"/>
    <n v="3"/>
    <n v="3.6666666666666665"/>
    <n v="1"/>
    <n v="4"/>
  </r>
  <r>
    <s v="21-959-5766"/>
    <x v="2"/>
    <x v="4"/>
    <x v="1"/>
    <s v="Married"/>
    <s v="High School"/>
    <s v="Middle"/>
    <x v="429"/>
    <x v="8"/>
    <n v="333.517"/>
    <n v="9"/>
    <x v="2"/>
    <x v="4"/>
    <n v="2"/>
    <n v="2"/>
    <s v="Medium"/>
    <s v="Somewhat Sensitive"/>
    <n v="1"/>
    <n v="6"/>
    <s v="Low"/>
    <s v="Tablet"/>
    <s v="Other"/>
    <d v="2025-03-15T00:00:00"/>
    <b v="1"/>
    <x v="0"/>
    <s v="Need-based"/>
    <s v="No Preference"/>
    <n v="7"/>
    <n v="3001.6529999999998"/>
    <n v="37.057444444444442"/>
    <n v="333.517"/>
    <n v="1"/>
    <n v="2"/>
    <n v="3.6666666666666665"/>
    <n v="4"/>
    <n v="5"/>
  </r>
  <r>
    <s v="42-518-2602"/>
    <x v="12"/>
    <x v="1"/>
    <x v="0"/>
    <s v="Divorced"/>
    <s v="Bachelor's"/>
    <s v="High"/>
    <x v="430"/>
    <x v="3"/>
    <n v="333.51799999999997"/>
    <n v="12"/>
    <x v="1"/>
    <x v="2"/>
    <n v="1"/>
    <n v="1"/>
    <s v="Medium"/>
    <s v="Somewhat Sensitive"/>
    <n v="2"/>
    <n v="9"/>
    <s v="None"/>
    <s v="Tablet"/>
    <s v="PayPal"/>
    <d v="2025-03-16T00:00:00"/>
    <b v="1"/>
    <x v="0"/>
    <s v="Impulsive"/>
    <s v="Express"/>
    <n v="14"/>
    <n v="4002.2159999999994"/>
    <n v="27.793166666666664"/>
    <n v="333.51799999999997"/>
    <n v="0"/>
    <n v="2"/>
    <n v="2.3333333333333335"/>
    <n v="2"/>
    <n v="7"/>
  </r>
  <r>
    <s v="35-850-8676"/>
    <x v="2"/>
    <x v="0"/>
    <x v="1"/>
    <s v="Married"/>
    <s v="High School"/>
    <s v="Middle"/>
    <x v="431"/>
    <x v="8"/>
    <n v="333.51900000000001"/>
    <n v="8"/>
    <x v="2"/>
    <x v="2"/>
    <n v="4"/>
    <n v="0"/>
    <s v="Low"/>
    <s v="Somewhat Sensitive"/>
    <n v="2"/>
    <n v="8"/>
    <s v="Medium"/>
    <s v="Tablet"/>
    <s v="Cash"/>
    <d v="2025-03-17T00:00:00"/>
    <b v="0"/>
    <x v="1"/>
    <s v="Planned"/>
    <s v="No Preference"/>
    <n v="14"/>
    <n v="2668.152"/>
    <n v="41.689875000000001"/>
    <n v="333.51900000000001"/>
    <n v="2"/>
    <n v="1"/>
    <n v="3"/>
    <n v="2"/>
    <n v="6"/>
  </r>
  <r>
    <s v="07-958-2231"/>
    <x v="23"/>
    <x v="0"/>
    <x v="0"/>
    <s v="Married"/>
    <s v="Bachelor's"/>
    <s v="Middle"/>
    <x v="432"/>
    <x v="15"/>
    <n v="333.52"/>
    <n v="9"/>
    <x v="0"/>
    <x v="1"/>
    <n v="5"/>
    <n v="1"/>
    <s v="None"/>
    <s v="Somewhat Sensitive"/>
    <n v="2"/>
    <n v="7"/>
    <s v="Low"/>
    <s v="Smartphone"/>
    <s v="Debit Card"/>
    <d v="2025-03-18T00:00:00"/>
    <b v="1"/>
    <x v="0"/>
    <s v="Wants-based"/>
    <s v="Standard"/>
    <n v="5"/>
    <n v="3001.68"/>
    <n v="37.057777777777773"/>
    <n v="333.52"/>
    <n v="1"/>
    <n v="0"/>
    <n v="1.3333333333333333"/>
    <n v="3"/>
    <n v="5"/>
  </r>
  <r>
    <s v="78-503-0416"/>
    <x v="8"/>
    <x v="1"/>
    <x v="0"/>
    <s v="Single"/>
    <s v="High School"/>
    <s v="High"/>
    <x v="433"/>
    <x v="8"/>
    <n v="333.52100000000002"/>
    <n v="12"/>
    <x v="1"/>
    <x v="2"/>
    <n v="1"/>
    <n v="1"/>
    <s v="Low"/>
    <s v="Very Sensitive"/>
    <n v="2"/>
    <n v="4"/>
    <s v="Medium"/>
    <s v="Tablet"/>
    <s v="Debit Card"/>
    <d v="2025-03-19T00:00:00"/>
    <b v="1"/>
    <x v="1"/>
    <s v="Planned"/>
    <s v="No Preference"/>
    <n v="9"/>
    <n v="4002.2520000000004"/>
    <n v="27.793416666666669"/>
    <n v="333.52100000000002"/>
    <n v="2"/>
    <n v="1"/>
    <n v="3.3333333333333335"/>
    <n v="2"/>
    <n v="2"/>
  </r>
  <r>
    <s v="46-167-7999"/>
    <x v="32"/>
    <x v="2"/>
    <x v="0"/>
    <s v="Single"/>
    <s v="Master's"/>
    <s v="Middle"/>
    <x v="434"/>
    <x v="21"/>
    <n v="333.52199999999999"/>
    <n v="11"/>
    <x v="0"/>
    <x v="0"/>
    <n v="5"/>
    <n v="0"/>
    <s v="None"/>
    <s v="Very Sensitive"/>
    <n v="1"/>
    <n v="2"/>
    <s v="Medium"/>
    <s v="Smartphone"/>
    <s v="PayPal"/>
    <d v="2025-03-20T00:00:00"/>
    <b v="0"/>
    <x v="0"/>
    <s v="Wants-based"/>
    <s v="No Preference"/>
    <n v="10"/>
    <n v="3668.7419999999997"/>
    <n v="30.320181818181819"/>
    <n v="333.52199999999999"/>
    <n v="2"/>
    <n v="0"/>
    <n v="2"/>
    <n v="5"/>
    <n v="1"/>
  </r>
  <r>
    <s v="93-989-8649"/>
    <x v="29"/>
    <x v="1"/>
    <x v="0"/>
    <s v="Divorced"/>
    <s v="Bachelor's"/>
    <s v="Middle"/>
    <x v="435"/>
    <x v="1"/>
    <n v="333.52300000000002"/>
    <n v="8"/>
    <x v="2"/>
    <x v="3"/>
    <n v="3"/>
    <n v="0"/>
    <s v="Medium"/>
    <s v="Somewhat Sensitive"/>
    <n v="0"/>
    <n v="8"/>
    <s v="Low"/>
    <s v="Desktop"/>
    <s v="Credit Card"/>
    <d v="2025-03-21T00:00:00"/>
    <b v="1"/>
    <x v="0"/>
    <s v="Impulsive"/>
    <s v="No Preference"/>
    <n v="7"/>
    <n v="2668.1840000000002"/>
    <n v="41.690375000000003"/>
    <n v="333.52300000000002"/>
    <n v="1"/>
    <n v="2"/>
    <n v="3"/>
    <n v="1"/>
    <n v="8"/>
  </r>
  <r>
    <s v="98-130-8811"/>
    <x v="27"/>
    <x v="0"/>
    <x v="1"/>
    <s v="Single"/>
    <s v="High School"/>
    <s v="Middle"/>
    <x v="436"/>
    <x v="13"/>
    <n v="333.524"/>
    <n v="6"/>
    <x v="0"/>
    <x v="1"/>
    <n v="2"/>
    <n v="2"/>
    <s v="None"/>
    <s v="Very Sensitive"/>
    <n v="1"/>
    <n v="7"/>
    <s v="High"/>
    <s v="Tablet"/>
    <s v="Credit Card"/>
    <d v="2025-03-22T00:00:00"/>
    <b v="1"/>
    <x v="1"/>
    <s v="Planned"/>
    <s v="Standard"/>
    <n v="1"/>
    <n v="2001.144"/>
    <n v="55.587333333333333"/>
    <n v="333.524"/>
    <n v="3"/>
    <n v="0"/>
    <n v="3.6666666666666665"/>
    <n v="3"/>
    <n v="6"/>
  </r>
  <r>
    <s v="18-614-2070"/>
    <x v="26"/>
    <x v="0"/>
    <x v="0"/>
    <s v="Married"/>
    <s v="Bachelor's"/>
    <s v="High"/>
    <x v="437"/>
    <x v="15"/>
    <n v="333.52499999999998"/>
    <n v="7"/>
    <x v="0"/>
    <x v="4"/>
    <n v="4"/>
    <n v="1"/>
    <s v="None"/>
    <s v="Not Sensitive"/>
    <n v="0"/>
    <n v="5"/>
    <s v="Medium"/>
    <s v="Tablet"/>
    <s v="Debit Card"/>
    <d v="2025-03-23T00:00:00"/>
    <b v="1"/>
    <x v="1"/>
    <s v="Need-based"/>
    <s v="No Preference"/>
    <n v="4"/>
    <n v="2334.6749999999997"/>
    <n v="47.646428571428565"/>
    <n v="333.52499999999998"/>
    <n v="2"/>
    <n v="0"/>
    <n v="2.3333333333333335"/>
    <n v="4"/>
    <n v="5"/>
  </r>
  <r>
    <s v="80-277-3242"/>
    <x v="15"/>
    <x v="1"/>
    <x v="1"/>
    <s v="Widowed"/>
    <s v="High School"/>
    <s v="Middle"/>
    <x v="438"/>
    <x v="22"/>
    <n v="333.52600000000001"/>
    <n v="8"/>
    <x v="1"/>
    <x v="3"/>
    <n v="5"/>
    <n v="2"/>
    <s v="Low"/>
    <s v="Very Sensitive"/>
    <n v="2"/>
    <n v="3"/>
    <s v="High"/>
    <s v="Desktop"/>
    <s v="Other"/>
    <d v="2025-03-24T00:00:00"/>
    <b v="0"/>
    <x v="0"/>
    <s v="Need-based"/>
    <s v="Standard"/>
    <n v="9"/>
    <n v="2668.2080000000001"/>
    <n v="41.690750000000001"/>
    <n v="333.52600000000001"/>
    <n v="3"/>
    <n v="1"/>
    <n v="4.666666666666667"/>
    <n v="1"/>
    <n v="1"/>
  </r>
  <r>
    <s v="44-949-9040"/>
    <x v="25"/>
    <x v="0"/>
    <x v="1"/>
    <s v="Divorced"/>
    <s v="Bachelor's"/>
    <s v="High"/>
    <x v="439"/>
    <x v="10"/>
    <n v="333.52699999999999"/>
    <n v="9"/>
    <x v="1"/>
    <x v="2"/>
    <n v="1"/>
    <n v="2"/>
    <s v="None"/>
    <s v="Very Sensitive"/>
    <n v="0"/>
    <n v="2"/>
    <s v="Medium"/>
    <s v="Desktop"/>
    <s v="PayPal"/>
    <d v="2025-03-25T00:00:00"/>
    <b v="0"/>
    <x v="0"/>
    <s v="Wants-based"/>
    <s v="No Preference"/>
    <n v="5"/>
    <n v="3001.7429999999999"/>
    <n v="37.058555555555557"/>
    <n v="333.52699999999999"/>
    <n v="2"/>
    <n v="0"/>
    <n v="2.6666666666666665"/>
    <n v="2"/>
    <n v="2"/>
  </r>
  <r>
    <s v="04-545-9162"/>
    <x v="1"/>
    <x v="1"/>
    <x v="1"/>
    <s v="Divorced"/>
    <s v="Master's"/>
    <s v="High"/>
    <x v="440"/>
    <x v="13"/>
    <n v="333.52800000000002"/>
    <n v="3"/>
    <x v="0"/>
    <x v="3"/>
    <n v="1"/>
    <n v="1"/>
    <s v="None"/>
    <s v="Somewhat Sensitive"/>
    <n v="1"/>
    <n v="9"/>
    <s v="High"/>
    <s v="Smartphone"/>
    <s v="Debit Card"/>
    <d v="2025-03-26T00:00:00"/>
    <b v="1"/>
    <x v="1"/>
    <s v="Need-based"/>
    <s v="Standard"/>
    <n v="9"/>
    <n v="1000.5840000000001"/>
    <n v="111.176"/>
    <n v="333.52800000000002"/>
    <n v="3"/>
    <n v="0"/>
    <n v="3.3333333333333335"/>
    <n v="1"/>
    <n v="8"/>
  </r>
  <r>
    <s v="51-320-2801"/>
    <x v="23"/>
    <x v="0"/>
    <x v="1"/>
    <s v="Divorced"/>
    <s v="Bachelor's"/>
    <s v="High"/>
    <x v="441"/>
    <x v="19"/>
    <n v="333.529"/>
    <n v="12"/>
    <x v="1"/>
    <x v="3"/>
    <n v="5"/>
    <n v="1"/>
    <s v="High"/>
    <s v="Very Sensitive"/>
    <n v="1"/>
    <n v="8"/>
    <s v="None"/>
    <s v="Desktop"/>
    <s v="Cash"/>
    <d v="2025-03-27T00:00:00"/>
    <b v="1"/>
    <x v="0"/>
    <s v="Planned"/>
    <s v="No Preference"/>
    <n v="1"/>
    <n v="4002.348"/>
    <n v="27.794083333333333"/>
    <n v="333.529"/>
    <n v="0"/>
    <n v="3"/>
    <n v="3.3333333333333335"/>
    <n v="1"/>
    <n v="7"/>
  </r>
  <r>
    <s v="50-510-5119"/>
    <x v="20"/>
    <x v="1"/>
    <x v="1"/>
    <s v="Widowed"/>
    <s v="Master's"/>
    <s v="High"/>
    <x v="442"/>
    <x v="21"/>
    <n v="333.53"/>
    <n v="7"/>
    <x v="0"/>
    <x v="4"/>
    <n v="2"/>
    <n v="1"/>
    <s v="Medium"/>
    <s v="Very Sensitive"/>
    <n v="2"/>
    <n v="3"/>
    <s v="Medium"/>
    <s v="Tablet"/>
    <s v="Cash"/>
    <d v="2025-03-28T00:00:00"/>
    <b v="1"/>
    <x v="1"/>
    <s v="Need-based"/>
    <s v="Express"/>
    <n v="2"/>
    <n v="2334.71"/>
    <n v="47.647142857142853"/>
    <n v="333.53"/>
    <n v="2"/>
    <n v="2"/>
    <n v="4.333333333333333"/>
    <n v="4"/>
    <n v="1"/>
  </r>
  <r>
    <s v="63-964-6954"/>
    <x v="24"/>
    <x v="0"/>
    <x v="1"/>
    <s v="Married"/>
    <s v="High School"/>
    <s v="Middle"/>
    <x v="443"/>
    <x v="10"/>
    <n v="333.53100000000001"/>
    <n v="5"/>
    <x v="0"/>
    <x v="2"/>
    <n v="5"/>
    <n v="1"/>
    <s v="Low"/>
    <s v="Not Sensitive"/>
    <n v="2"/>
    <n v="8"/>
    <s v="High"/>
    <s v="Smartphone"/>
    <s v="PayPal"/>
    <d v="2025-03-29T00:00:00"/>
    <b v="0"/>
    <x v="1"/>
    <s v="Need-based"/>
    <s v="No Preference"/>
    <n v="3"/>
    <n v="1667.655"/>
    <n v="66.706199999999995"/>
    <n v="333.53100000000001"/>
    <n v="3"/>
    <n v="1"/>
    <n v="4.333333333333333"/>
    <n v="2"/>
    <n v="6"/>
  </r>
  <r>
    <s v="55-569-9247"/>
    <x v="30"/>
    <x v="0"/>
    <x v="0"/>
    <s v="Married"/>
    <s v="Master's"/>
    <s v="High"/>
    <x v="377"/>
    <x v="16"/>
    <n v="333.53199999999998"/>
    <n v="10"/>
    <x v="2"/>
    <x v="4"/>
    <n v="2"/>
    <n v="1"/>
    <s v="High"/>
    <s v="Not Sensitive"/>
    <n v="2"/>
    <n v="7"/>
    <s v="Medium"/>
    <s v="Smartphone"/>
    <s v="Credit Card"/>
    <d v="2025-03-30T00:00:00"/>
    <b v="0"/>
    <x v="1"/>
    <s v="Wants-based"/>
    <s v="No Preference"/>
    <n v="3"/>
    <n v="3335.3199999999997"/>
    <n v="33.353200000000001"/>
    <n v="333.53199999999998"/>
    <n v="2"/>
    <n v="3"/>
    <n v="5.333333333333333"/>
    <n v="4"/>
    <n v="5"/>
  </r>
  <r>
    <s v="02-911-0447"/>
    <x v="3"/>
    <x v="0"/>
    <x v="0"/>
    <s v="Single"/>
    <s v="High School"/>
    <s v="Middle"/>
    <x v="444"/>
    <x v="22"/>
    <n v="333.53300000000002"/>
    <n v="10"/>
    <x v="1"/>
    <x v="4"/>
    <n v="2"/>
    <n v="2"/>
    <s v="None"/>
    <s v="Not Sensitive"/>
    <n v="2"/>
    <n v="2"/>
    <s v="None"/>
    <s v="Desktop"/>
    <s v="Cash"/>
    <d v="2025-03-31T00:00:00"/>
    <b v="0"/>
    <x v="0"/>
    <s v="Planned"/>
    <s v="No Preference"/>
    <n v="4"/>
    <n v="3335.33"/>
    <n v="33.353300000000004"/>
    <n v="333.53300000000002"/>
    <n v="0"/>
    <n v="0"/>
    <n v="0.66666666666666663"/>
    <n v="4"/>
    <n v="0"/>
  </r>
  <r>
    <s v="77-626-7240"/>
    <x v="8"/>
    <x v="1"/>
    <x v="1"/>
    <s v="Widowed"/>
    <s v="Master's"/>
    <s v="High"/>
    <x v="445"/>
    <x v="1"/>
    <n v="333.53399999999999"/>
    <n v="5"/>
    <x v="0"/>
    <x v="4"/>
    <n v="5"/>
    <n v="1"/>
    <s v="High"/>
    <s v="Somewhat Sensitive"/>
    <n v="1"/>
    <n v="1"/>
    <s v="Medium"/>
    <s v="Desktop"/>
    <s v="Debit Card"/>
    <d v="2025-04-01T00:00:00"/>
    <b v="0"/>
    <x v="0"/>
    <s v="Need-based"/>
    <s v="Standard"/>
    <n v="7"/>
    <n v="1667.67"/>
    <n v="66.706800000000001"/>
    <n v="333.53399999999999"/>
    <n v="2"/>
    <n v="3"/>
    <n v="5.333333333333333"/>
    <n v="4"/>
    <n v="0"/>
  </r>
  <r>
    <s v="75-915-9803"/>
    <x v="5"/>
    <x v="1"/>
    <x v="1"/>
    <s v="Widowed"/>
    <s v="Bachelor's"/>
    <s v="Middle"/>
    <x v="446"/>
    <x v="15"/>
    <n v="333.53500000000003"/>
    <n v="11"/>
    <x v="0"/>
    <x v="1"/>
    <n v="5"/>
    <n v="2"/>
    <s v="High"/>
    <s v="Not Sensitive"/>
    <n v="2"/>
    <n v="1"/>
    <s v="High"/>
    <s v="Smartphone"/>
    <s v="Credit Card"/>
    <d v="2025-04-02T00:00:00"/>
    <b v="1"/>
    <x v="0"/>
    <s v="Impulsive"/>
    <s v="Express"/>
    <n v="11"/>
    <n v="3668.8850000000002"/>
    <n v="30.321363636363639"/>
    <n v="333.53500000000003"/>
    <n v="3"/>
    <n v="3"/>
    <n v="6.666666666666667"/>
    <n v="3"/>
    <n v="-1"/>
  </r>
  <r>
    <s v="78-905-2660"/>
    <x v="15"/>
    <x v="0"/>
    <x v="0"/>
    <s v="Divorced"/>
    <s v="Bachelor's"/>
    <s v="High"/>
    <x v="447"/>
    <x v="21"/>
    <n v="333.536"/>
    <n v="7"/>
    <x v="2"/>
    <x v="2"/>
    <n v="1"/>
    <n v="1"/>
    <s v="Medium"/>
    <s v="Very Sensitive"/>
    <n v="1"/>
    <n v="10"/>
    <s v="High"/>
    <s v="Desktop"/>
    <s v="PayPal"/>
    <d v="2025-04-03T00:00:00"/>
    <b v="0"/>
    <x v="1"/>
    <s v="Impulsive"/>
    <s v="Express"/>
    <n v="11"/>
    <n v="2334.752"/>
    <n v="47.648000000000003"/>
    <n v="333.536"/>
    <n v="3"/>
    <n v="2"/>
    <n v="5.333333333333333"/>
    <n v="2"/>
    <n v="9"/>
  </r>
  <r>
    <s v="02-677-6735"/>
    <x v="6"/>
    <x v="0"/>
    <x v="1"/>
    <s v="Widowed"/>
    <s v="High School"/>
    <s v="High"/>
    <x v="448"/>
    <x v="13"/>
    <n v="333.53699999999998"/>
    <n v="8"/>
    <x v="2"/>
    <x v="4"/>
    <n v="2"/>
    <n v="1"/>
    <s v="Low"/>
    <s v="Very Sensitive"/>
    <n v="0"/>
    <n v="4"/>
    <s v="High"/>
    <s v="Desktop"/>
    <s v="Debit Card"/>
    <d v="2025-04-04T00:00:00"/>
    <b v="0"/>
    <x v="1"/>
    <s v="Need-based"/>
    <s v="No Preference"/>
    <n v="6"/>
    <n v="2668.2959999999998"/>
    <n v="41.692124999999997"/>
    <n v="333.53699999999998"/>
    <n v="3"/>
    <n v="1"/>
    <n v="4.333333333333333"/>
    <n v="4"/>
    <n v="4"/>
  </r>
  <r>
    <s v="20-460-9796"/>
    <x v="26"/>
    <x v="0"/>
    <x v="0"/>
    <s v="Widowed"/>
    <s v="Master's"/>
    <s v="High"/>
    <x v="449"/>
    <x v="1"/>
    <n v="333.53800000000001"/>
    <n v="8"/>
    <x v="1"/>
    <x v="2"/>
    <n v="3"/>
    <n v="1"/>
    <s v="None"/>
    <s v="Somewhat Sensitive"/>
    <n v="2"/>
    <n v="3"/>
    <s v="None"/>
    <s v="Tablet"/>
    <s v="Credit Card"/>
    <d v="2025-04-05T00:00:00"/>
    <b v="1"/>
    <x v="0"/>
    <s v="Impulsive"/>
    <s v="Express"/>
    <n v="10"/>
    <n v="2668.3040000000001"/>
    <n v="41.692250000000001"/>
    <n v="333.53800000000001"/>
    <n v="0"/>
    <n v="0"/>
    <n v="0.33333333333333331"/>
    <n v="2"/>
    <n v="1"/>
  </r>
  <r>
    <s v="57-587-4005"/>
    <x v="29"/>
    <x v="0"/>
    <x v="0"/>
    <s v="Widowed"/>
    <s v="Bachelor's"/>
    <s v="High"/>
    <x v="82"/>
    <x v="16"/>
    <n v="333.53899999999999"/>
    <n v="9"/>
    <x v="2"/>
    <x v="1"/>
    <n v="3"/>
    <n v="1"/>
    <s v="None"/>
    <s v="Very Sensitive"/>
    <n v="1"/>
    <n v="7"/>
    <s v="None"/>
    <s v="Desktop"/>
    <s v="Credit Card"/>
    <d v="2025-04-06T00:00:00"/>
    <b v="0"/>
    <x v="1"/>
    <s v="Impulsive"/>
    <s v="Express"/>
    <n v="12"/>
    <n v="3001.8509999999997"/>
    <n v="37.059888888888885"/>
    <n v="333.53899999999999"/>
    <n v="0"/>
    <n v="0"/>
    <n v="0.33333333333333331"/>
    <n v="3"/>
    <n v="6"/>
  </r>
  <r>
    <s v="99-477-8256"/>
    <x v="8"/>
    <x v="0"/>
    <x v="0"/>
    <s v="Single"/>
    <s v="Master's"/>
    <s v="High"/>
    <x v="450"/>
    <x v="0"/>
    <n v="333.54"/>
    <n v="6"/>
    <x v="2"/>
    <x v="4"/>
    <n v="3"/>
    <n v="2"/>
    <s v="Low"/>
    <s v="Somewhat Sensitive"/>
    <n v="2"/>
    <n v="9"/>
    <s v="High"/>
    <s v="Desktop"/>
    <s v="Cash"/>
    <d v="2025-04-07T00:00:00"/>
    <b v="1"/>
    <x v="1"/>
    <s v="Wants-based"/>
    <s v="Express"/>
    <n v="6"/>
    <n v="2001.2400000000002"/>
    <n v="55.59"/>
    <n v="333.54"/>
    <n v="3"/>
    <n v="1"/>
    <n v="4.666666666666667"/>
    <n v="4"/>
    <n v="7"/>
  </r>
  <r>
    <s v="03-992-3728"/>
    <x v="29"/>
    <x v="2"/>
    <x v="0"/>
    <s v="Married"/>
    <s v="Bachelor's"/>
    <s v="High"/>
    <x v="451"/>
    <x v="19"/>
    <n v="333.541"/>
    <n v="9"/>
    <x v="1"/>
    <x v="2"/>
    <n v="4"/>
    <n v="0"/>
    <s v="Medium"/>
    <s v="Very Sensitive"/>
    <n v="1"/>
    <n v="4"/>
    <s v="High"/>
    <s v="Tablet"/>
    <s v="Other"/>
    <d v="2025-04-08T00:00:00"/>
    <b v="0"/>
    <x v="0"/>
    <s v="Need-based"/>
    <s v="No Preference"/>
    <n v="7"/>
    <n v="3001.8690000000001"/>
    <n v="37.060111111111112"/>
    <n v="333.541"/>
    <n v="3"/>
    <n v="2"/>
    <n v="5"/>
    <n v="2"/>
    <n v="3"/>
  </r>
  <r>
    <s v="24-878-4507"/>
    <x v="10"/>
    <x v="1"/>
    <x v="1"/>
    <s v="Divorced"/>
    <s v="Bachelor's"/>
    <s v="Middle"/>
    <x v="452"/>
    <x v="20"/>
    <n v="333.54199999999997"/>
    <n v="9"/>
    <x v="0"/>
    <x v="0"/>
    <n v="4"/>
    <n v="0"/>
    <s v="Low"/>
    <s v="Somewhat Sensitive"/>
    <n v="2"/>
    <n v="3"/>
    <s v="High"/>
    <s v="Desktop"/>
    <s v="Cash"/>
    <d v="2025-04-09T00:00:00"/>
    <b v="0"/>
    <x v="1"/>
    <s v="Need-based"/>
    <s v="No Preference"/>
    <n v="7"/>
    <n v="3001.8779999999997"/>
    <n v="37.060222222222222"/>
    <n v="333.54199999999997"/>
    <n v="3"/>
    <n v="1"/>
    <n v="4"/>
    <n v="5"/>
    <n v="1"/>
  </r>
  <r>
    <s v="22-106-8347"/>
    <x v="18"/>
    <x v="1"/>
    <x v="1"/>
    <s v="Divorced"/>
    <s v="Master's"/>
    <s v="Middle"/>
    <x v="453"/>
    <x v="16"/>
    <n v="333.54300000000001"/>
    <n v="2"/>
    <x v="1"/>
    <x v="2"/>
    <n v="5"/>
    <n v="0"/>
    <s v="Medium"/>
    <s v="Not Sensitive"/>
    <n v="2"/>
    <n v="9"/>
    <s v="High"/>
    <s v="Tablet"/>
    <s v="Credit Card"/>
    <d v="2025-04-10T00:00:00"/>
    <b v="1"/>
    <x v="0"/>
    <s v="Impulsive"/>
    <s v="No Preference"/>
    <n v="6"/>
    <n v="667.08600000000001"/>
    <n v="166.7715"/>
    <n v="333.54300000000001"/>
    <n v="3"/>
    <n v="2"/>
    <n v="5"/>
    <n v="2"/>
    <n v="7"/>
  </r>
  <r>
    <s v="81-479-0790"/>
    <x v="24"/>
    <x v="1"/>
    <x v="1"/>
    <s v="Single"/>
    <s v="Bachelor's"/>
    <s v="Middle"/>
    <x v="454"/>
    <x v="1"/>
    <n v="333.54399999999998"/>
    <n v="12"/>
    <x v="0"/>
    <x v="4"/>
    <n v="4"/>
    <n v="2"/>
    <s v="Medium"/>
    <s v="Somewhat Sensitive"/>
    <n v="1"/>
    <n v="5"/>
    <s v="Low"/>
    <s v="Desktop"/>
    <s v="Credit Card"/>
    <d v="2025-04-11T00:00:00"/>
    <b v="0"/>
    <x v="0"/>
    <s v="Need-based"/>
    <s v="No Preference"/>
    <n v="4"/>
    <n v="4002.5279999999998"/>
    <n v="27.795333333333332"/>
    <n v="333.54399999999998"/>
    <n v="1"/>
    <n v="2"/>
    <n v="3.6666666666666665"/>
    <n v="4"/>
    <n v="4"/>
  </r>
  <r>
    <s v="03-023-9932"/>
    <x v="14"/>
    <x v="0"/>
    <x v="1"/>
    <s v="Widowed"/>
    <s v="Bachelor's"/>
    <s v="Middle"/>
    <x v="455"/>
    <x v="19"/>
    <n v="333.54500000000002"/>
    <n v="8"/>
    <x v="1"/>
    <x v="0"/>
    <n v="2"/>
    <n v="0"/>
    <s v="Medium"/>
    <s v="Very Sensitive"/>
    <n v="2"/>
    <n v="4"/>
    <s v="Low"/>
    <s v="Tablet"/>
    <s v="Debit Card"/>
    <d v="2025-04-12T00:00:00"/>
    <b v="1"/>
    <x v="1"/>
    <s v="Wants-based"/>
    <s v="Express"/>
    <n v="1"/>
    <n v="2668.36"/>
    <n v="41.693125000000002"/>
    <n v="333.54500000000002"/>
    <n v="1"/>
    <n v="2"/>
    <n v="3"/>
    <n v="5"/>
    <n v="2"/>
  </r>
  <r>
    <s v="36-632-2460"/>
    <x v="25"/>
    <x v="0"/>
    <x v="1"/>
    <s v="Widowed"/>
    <s v="Bachelor's"/>
    <s v="Middle"/>
    <x v="456"/>
    <x v="0"/>
    <n v="333.54599999999999"/>
    <n v="8"/>
    <x v="0"/>
    <x v="1"/>
    <n v="5"/>
    <n v="0"/>
    <s v="None"/>
    <s v="Somewhat Sensitive"/>
    <n v="2"/>
    <n v="1"/>
    <s v="Low"/>
    <s v="Tablet"/>
    <s v="Credit Card"/>
    <d v="2025-04-13T00:00:00"/>
    <b v="1"/>
    <x v="1"/>
    <s v="Wants-based"/>
    <s v="No Preference"/>
    <n v="12"/>
    <n v="2668.3679999999999"/>
    <n v="41.693249999999999"/>
    <n v="333.54599999999999"/>
    <n v="1"/>
    <n v="0"/>
    <n v="1"/>
    <n v="3"/>
    <n v="-1"/>
  </r>
  <r>
    <s v="32-799-7704"/>
    <x v="10"/>
    <x v="0"/>
    <x v="1"/>
    <s v="Widowed"/>
    <s v="Master's"/>
    <s v="High"/>
    <x v="457"/>
    <x v="10"/>
    <n v="333.54700000000003"/>
    <n v="11"/>
    <x v="1"/>
    <x v="1"/>
    <n v="5"/>
    <n v="1"/>
    <s v="High"/>
    <s v="Not Sensitive"/>
    <n v="0"/>
    <n v="2"/>
    <s v="None"/>
    <s v="Desktop"/>
    <s v="Cash"/>
    <d v="2025-04-14T00:00:00"/>
    <b v="0"/>
    <x v="0"/>
    <s v="Impulsive"/>
    <s v="Standard"/>
    <n v="8"/>
    <n v="3669.0170000000003"/>
    <n v="30.322454545454548"/>
    <n v="333.54700000000003"/>
    <n v="0"/>
    <n v="3"/>
    <n v="3.3333333333333335"/>
    <n v="3"/>
    <n v="2"/>
  </r>
  <r>
    <s v="09-369-0588"/>
    <x v="21"/>
    <x v="1"/>
    <x v="1"/>
    <s v="Single"/>
    <s v="Bachelor's"/>
    <s v="Middle"/>
    <x v="458"/>
    <x v="0"/>
    <n v="333.548"/>
    <n v="6"/>
    <x v="1"/>
    <x v="3"/>
    <n v="1"/>
    <n v="0"/>
    <s v="Medium"/>
    <s v="Very Sensitive"/>
    <n v="2"/>
    <n v="5"/>
    <s v="Low"/>
    <s v="Smartphone"/>
    <s v="Other"/>
    <d v="2025-04-15T00:00:00"/>
    <b v="1"/>
    <x v="0"/>
    <s v="Planned"/>
    <s v="Express"/>
    <n v="8"/>
    <n v="2001.288"/>
    <n v="55.591333333333331"/>
    <n v="333.548"/>
    <n v="1"/>
    <n v="2"/>
    <n v="3"/>
    <n v="1"/>
    <n v="3"/>
  </r>
  <r>
    <s v="87-727-6434"/>
    <x v="31"/>
    <x v="0"/>
    <x v="1"/>
    <s v="Widowed"/>
    <s v="Master's"/>
    <s v="Middle"/>
    <x v="459"/>
    <x v="17"/>
    <n v="333.54899999999998"/>
    <n v="8"/>
    <x v="2"/>
    <x v="2"/>
    <n v="2"/>
    <n v="2"/>
    <s v="Low"/>
    <s v="Very Sensitive"/>
    <n v="1"/>
    <n v="2"/>
    <s v="Low"/>
    <s v="Smartphone"/>
    <s v="Credit Card"/>
    <d v="2025-04-16T00:00:00"/>
    <b v="1"/>
    <x v="1"/>
    <s v="Need-based"/>
    <s v="No Preference"/>
    <n v="6"/>
    <n v="2668.3919999999998"/>
    <n v="41.693624999999997"/>
    <n v="333.54899999999998"/>
    <n v="1"/>
    <n v="1"/>
    <n v="2.6666666666666665"/>
    <n v="2"/>
    <n v="1"/>
  </r>
  <r>
    <s v="18-793-9543"/>
    <x v="31"/>
    <x v="1"/>
    <x v="1"/>
    <s v="Divorced"/>
    <s v="Master's"/>
    <s v="Middle"/>
    <x v="460"/>
    <x v="4"/>
    <n v="333.55"/>
    <n v="11"/>
    <x v="2"/>
    <x v="0"/>
    <n v="2"/>
    <n v="2"/>
    <s v="None"/>
    <s v="Not Sensitive"/>
    <n v="2"/>
    <n v="3"/>
    <s v="None"/>
    <s v="Smartphone"/>
    <s v="Credit Card"/>
    <d v="2025-04-17T00:00:00"/>
    <b v="1"/>
    <x v="1"/>
    <s v="Wants-based"/>
    <s v="Express"/>
    <n v="10"/>
    <n v="3669.05"/>
    <n v="30.322727272727274"/>
    <n v="333.55"/>
    <n v="0"/>
    <n v="0"/>
    <n v="0.66666666666666663"/>
    <n v="5"/>
    <n v="1"/>
  </r>
  <r>
    <s v="63-625-5757"/>
    <x v="4"/>
    <x v="1"/>
    <x v="0"/>
    <s v="Single"/>
    <s v="High School"/>
    <s v="High"/>
    <x v="461"/>
    <x v="1"/>
    <n v="333.55099999999999"/>
    <n v="5"/>
    <x v="2"/>
    <x v="0"/>
    <n v="4"/>
    <n v="1"/>
    <s v="Medium"/>
    <s v="Not Sensitive"/>
    <n v="0"/>
    <n v="6"/>
    <s v="None"/>
    <s v="Tablet"/>
    <s v="Cash"/>
    <d v="2025-04-18T00:00:00"/>
    <b v="0"/>
    <x v="1"/>
    <s v="Impulsive"/>
    <s v="No Preference"/>
    <n v="6"/>
    <n v="1667.7549999999999"/>
    <n v="66.7102"/>
    <n v="333.55099999999999"/>
    <n v="0"/>
    <n v="2"/>
    <n v="2.3333333333333335"/>
    <n v="5"/>
    <n v="6"/>
  </r>
  <r>
    <s v="93-413-4758"/>
    <x v="16"/>
    <x v="0"/>
    <x v="0"/>
    <s v="Single"/>
    <s v="Master's"/>
    <s v="High"/>
    <x v="462"/>
    <x v="11"/>
    <n v="333.55200000000002"/>
    <n v="4"/>
    <x v="2"/>
    <x v="0"/>
    <n v="2"/>
    <n v="0.3"/>
    <s v="Low"/>
    <s v="Not Sensitive"/>
    <n v="2"/>
    <n v="9"/>
    <s v="High"/>
    <s v="Tablet"/>
    <s v="PayPal"/>
    <d v="2025-04-19T00:00:00"/>
    <b v="0"/>
    <x v="1"/>
    <s v="Wants-based"/>
    <s v="Express"/>
    <n v="5"/>
    <n v="1334.2080000000001"/>
    <n v="83.388000000000005"/>
    <n v="333.55200000000002"/>
    <n v="3"/>
    <n v="1"/>
    <n v="4.0999999999999996"/>
    <n v="5"/>
    <n v="7"/>
  </r>
  <r>
    <s v="15-663-7994"/>
    <x v="28"/>
    <x v="0"/>
    <x v="0"/>
    <s v="Widowed"/>
    <s v="Bachelor's"/>
    <s v="High"/>
    <x v="463"/>
    <x v="23"/>
    <n v="333.553"/>
    <n v="2"/>
    <x v="2"/>
    <x v="1"/>
    <n v="5"/>
    <n v="0.2"/>
    <s v="High"/>
    <s v="Somewhat Sensitive"/>
    <n v="1"/>
    <n v="2"/>
    <s v="Medium"/>
    <s v="Smartphone"/>
    <s v="Other"/>
    <d v="2025-04-20T00:00:00"/>
    <b v="1"/>
    <x v="0"/>
    <s v="Wants-based"/>
    <s v="No Preference"/>
    <n v="9"/>
    <n v="667.10599999999999"/>
    <n v="166.7765"/>
    <n v="333.553"/>
    <n v="2"/>
    <n v="3"/>
    <n v="5.0666666666666664"/>
    <n v="3"/>
    <n v="1"/>
  </r>
  <r>
    <s v="29-319-4519"/>
    <x v="11"/>
    <x v="1"/>
    <x v="1"/>
    <s v="Divorced"/>
    <s v="High School"/>
    <s v="High"/>
    <x v="464"/>
    <x v="1"/>
    <n v="333.55399999999997"/>
    <n v="4"/>
    <x v="1"/>
    <x v="3"/>
    <n v="3"/>
    <n v="0"/>
    <s v="High"/>
    <s v="Somewhat Sensitive"/>
    <n v="0"/>
    <n v="4"/>
    <s v="Medium"/>
    <s v="Desktop"/>
    <s v="Debit Card"/>
    <d v="2025-04-21T00:00:00"/>
    <b v="0"/>
    <x v="1"/>
    <s v="Wants-based"/>
    <s v="Standard"/>
    <n v="12"/>
    <n v="1334.2159999999999"/>
    <n v="83.388499999999993"/>
    <n v="333.55399999999997"/>
    <n v="2"/>
    <n v="3"/>
    <n v="5"/>
    <n v="1"/>
    <n v="4"/>
  </r>
  <r>
    <s v="40-347-2903"/>
    <x v="23"/>
    <x v="0"/>
    <x v="0"/>
    <s v="Single"/>
    <s v="Bachelor's"/>
    <s v="High"/>
    <x v="465"/>
    <x v="23"/>
    <n v="333.55500000000001"/>
    <n v="3"/>
    <x v="1"/>
    <x v="4"/>
    <n v="5"/>
    <n v="1"/>
    <s v="Low"/>
    <s v="Not Sensitive"/>
    <n v="1"/>
    <n v="6"/>
    <s v="High"/>
    <s v="Smartphone"/>
    <s v="Cash"/>
    <d v="2025-04-22T00:00:00"/>
    <b v="1"/>
    <x v="1"/>
    <s v="Wants-based"/>
    <s v="Standard"/>
    <n v="11"/>
    <n v="1000.665"/>
    <n v="111.185"/>
    <n v="333.55500000000001"/>
    <n v="3"/>
    <n v="1"/>
    <n v="4.333333333333333"/>
    <n v="4"/>
    <n v="5"/>
  </r>
  <r>
    <s v="18-452-1635"/>
    <x v="24"/>
    <x v="0"/>
    <x v="0"/>
    <s v="Widowed"/>
    <s v="Bachelor's"/>
    <s v="Middle"/>
    <x v="466"/>
    <x v="6"/>
    <n v="333.55599999999998"/>
    <n v="10"/>
    <x v="1"/>
    <x v="0"/>
    <n v="1"/>
    <n v="2"/>
    <s v="Low"/>
    <s v="Somewhat Sensitive"/>
    <n v="1"/>
    <n v="3"/>
    <s v="Low"/>
    <s v="Tablet"/>
    <s v="Debit Card"/>
    <d v="2025-04-23T00:00:00"/>
    <b v="1"/>
    <x v="1"/>
    <s v="Planned"/>
    <s v="No Preference"/>
    <n v="8"/>
    <n v="3335.56"/>
    <n v="33.355599999999995"/>
    <n v="333.55599999999998"/>
    <n v="1"/>
    <n v="1"/>
    <n v="2.6666666666666665"/>
    <n v="5"/>
    <n v="2"/>
  </r>
  <r>
    <s v="47-710-5471"/>
    <x v="17"/>
    <x v="1"/>
    <x v="0"/>
    <s v="Single"/>
    <s v="High School"/>
    <s v="Middle"/>
    <x v="467"/>
    <x v="21"/>
    <n v="333.55700000000002"/>
    <n v="11"/>
    <x v="2"/>
    <x v="0"/>
    <n v="4"/>
    <n v="1"/>
    <s v="High"/>
    <s v="Somewhat Sensitive"/>
    <n v="1"/>
    <n v="5"/>
    <s v="High"/>
    <s v="Desktop"/>
    <s v="PayPal"/>
    <d v="2025-04-24T00:00:00"/>
    <b v="0"/>
    <x v="1"/>
    <s v="Planned"/>
    <s v="Express"/>
    <n v="8"/>
    <n v="3669.1270000000004"/>
    <n v="30.323363636363638"/>
    <n v="333.55700000000002"/>
    <n v="3"/>
    <n v="3"/>
    <n v="6.333333333333333"/>
    <n v="5"/>
    <n v="4"/>
  </r>
  <r>
    <s v="88-167-7129"/>
    <x v="13"/>
    <x v="5"/>
    <x v="1"/>
    <s v="Married"/>
    <s v="Bachelor's"/>
    <s v="Middle"/>
    <x v="468"/>
    <x v="12"/>
    <n v="333.55799999999999"/>
    <n v="10"/>
    <x v="1"/>
    <x v="0"/>
    <n v="5"/>
    <n v="0.2"/>
    <s v="High"/>
    <s v="Somewhat Sensitive"/>
    <n v="1"/>
    <n v="1"/>
    <s v="Medium"/>
    <s v="Desktop"/>
    <s v="Other"/>
    <d v="2025-04-25T00:00:00"/>
    <b v="1"/>
    <x v="1"/>
    <s v="Wants-based"/>
    <s v="No Preference"/>
    <n v="8"/>
    <n v="3335.58"/>
    <n v="33.355800000000002"/>
    <n v="333.55799999999999"/>
    <n v="2"/>
    <n v="3"/>
    <n v="5.0666666666666664"/>
    <n v="5"/>
    <n v="0"/>
  </r>
  <r>
    <s v="86-771-9082"/>
    <x v="28"/>
    <x v="1"/>
    <x v="1"/>
    <s v="Married"/>
    <s v="Bachelor's"/>
    <s v="High"/>
    <x v="469"/>
    <x v="6"/>
    <n v="333.55900000000003"/>
    <n v="8"/>
    <x v="2"/>
    <x v="1"/>
    <n v="4"/>
    <n v="0.3"/>
    <s v="None"/>
    <s v="Somewhat Sensitive"/>
    <n v="1"/>
    <n v="8"/>
    <s v="High"/>
    <s v="Smartphone"/>
    <s v="PayPal"/>
    <d v="2025-04-26T00:00:00"/>
    <b v="0"/>
    <x v="1"/>
    <s v="Wants-based"/>
    <s v="Standard"/>
    <n v="6"/>
    <n v="2668.4720000000002"/>
    <n v="41.694875000000003"/>
    <n v="333.55900000000003"/>
    <n v="3"/>
    <n v="0"/>
    <n v="3.1"/>
    <n v="3"/>
    <n v="7"/>
  </r>
  <r>
    <s v="46-678-4172"/>
    <x v="2"/>
    <x v="0"/>
    <x v="0"/>
    <s v="Married"/>
    <s v="Master's"/>
    <s v="Middle"/>
    <x v="470"/>
    <x v="8"/>
    <n v="333.56"/>
    <n v="12"/>
    <x v="2"/>
    <x v="1"/>
    <n v="3"/>
    <n v="2"/>
    <s v="Medium"/>
    <s v="Very Sensitive"/>
    <n v="0"/>
    <n v="9"/>
    <s v="High"/>
    <s v="Smartphone"/>
    <s v="Other"/>
    <d v="2025-04-27T00:00:00"/>
    <b v="1"/>
    <x v="0"/>
    <s v="Need-based"/>
    <s v="Express"/>
    <n v="7"/>
    <n v="4002.7200000000003"/>
    <n v="27.796666666666667"/>
    <n v="333.56"/>
    <n v="3"/>
    <n v="2"/>
    <n v="5.666666666666667"/>
    <n v="3"/>
    <n v="9"/>
  </r>
  <r>
    <s v="14-249-1256"/>
    <x v="19"/>
    <x v="1"/>
    <x v="0"/>
    <s v="Single"/>
    <s v="High School"/>
    <s v="Middle"/>
    <x v="471"/>
    <x v="21"/>
    <n v="333.56099999999998"/>
    <n v="6"/>
    <x v="0"/>
    <x v="2"/>
    <n v="3"/>
    <n v="2"/>
    <s v="Medium"/>
    <s v="Somewhat Sensitive"/>
    <n v="1"/>
    <n v="7"/>
    <s v="Low"/>
    <s v="Tablet"/>
    <s v="Other"/>
    <d v="2025-04-28T00:00:00"/>
    <b v="0"/>
    <x v="1"/>
    <s v="Impulsive"/>
    <s v="Standard"/>
    <n v="14"/>
    <n v="2001.366"/>
    <n v="55.593499999999999"/>
    <n v="333.56099999999998"/>
    <n v="1"/>
    <n v="2"/>
    <n v="3.6666666666666665"/>
    <n v="2"/>
    <n v="6"/>
  </r>
  <r>
    <s v="75-617-1460"/>
    <x v="17"/>
    <x v="1"/>
    <x v="1"/>
    <s v="Married"/>
    <s v="Master's"/>
    <s v="High"/>
    <x v="3"/>
    <x v="18"/>
    <n v="333.56200000000001"/>
    <n v="3"/>
    <x v="0"/>
    <x v="3"/>
    <n v="1"/>
    <n v="1"/>
    <s v="Medium"/>
    <s v="Very Sensitive"/>
    <n v="0"/>
    <n v="10"/>
    <s v="Medium"/>
    <s v="Desktop"/>
    <s v="Other"/>
    <d v="2025-04-29T00:00:00"/>
    <b v="1"/>
    <x v="1"/>
    <s v="Wants-based"/>
    <s v="Express"/>
    <n v="9"/>
    <n v="1000.686"/>
    <n v="111.18733333333334"/>
    <n v="333.56200000000001"/>
    <n v="2"/>
    <n v="2"/>
    <n v="4.333333333333333"/>
    <n v="1"/>
    <n v="10"/>
  </r>
  <r>
    <s v="10-247-0192"/>
    <x v="3"/>
    <x v="0"/>
    <x v="1"/>
    <s v="Single"/>
    <s v="Bachelor's"/>
    <s v="Middle"/>
    <x v="472"/>
    <x v="19"/>
    <n v="333.56299999999999"/>
    <n v="5"/>
    <x v="0"/>
    <x v="1"/>
    <n v="1"/>
    <n v="0"/>
    <s v="Medium"/>
    <s v="Very Sensitive"/>
    <n v="2"/>
    <n v="6"/>
    <s v="Low"/>
    <s v="Tablet"/>
    <s v="PayPal"/>
    <d v="2025-04-30T00:00:00"/>
    <b v="0"/>
    <x v="1"/>
    <s v="Wants-based"/>
    <s v="No Preference"/>
    <n v="11"/>
    <n v="1667.8150000000001"/>
    <n v="66.712599999999995"/>
    <n v="333.56299999999999"/>
    <n v="1"/>
    <n v="2"/>
    <n v="3"/>
    <n v="3"/>
    <n v="4"/>
  </r>
  <r>
    <s v="94-120-9525"/>
    <x v="10"/>
    <x v="3"/>
    <x v="1"/>
    <s v="Divorced"/>
    <s v="Bachelor's"/>
    <s v="High"/>
    <x v="473"/>
    <x v="13"/>
    <n v="333.56400000000002"/>
    <n v="3"/>
    <x v="2"/>
    <x v="1"/>
    <n v="4"/>
    <n v="2"/>
    <s v="Medium"/>
    <s v="Very Sensitive"/>
    <n v="2"/>
    <n v="3"/>
    <s v="None"/>
    <s v="Tablet"/>
    <s v="Cash"/>
    <d v="2025-05-01T00:00:00"/>
    <b v="0"/>
    <x v="1"/>
    <s v="Impulsive"/>
    <s v="Standard"/>
    <n v="8"/>
    <n v="1000.692"/>
    <n v="111.188"/>
    <n v="333.56400000000002"/>
    <n v="0"/>
    <n v="2"/>
    <n v="2.6666666666666665"/>
    <n v="3"/>
    <n v="1"/>
  </r>
  <r>
    <s v="22-234-9315"/>
    <x v="32"/>
    <x v="0"/>
    <x v="1"/>
    <s v="Widowed"/>
    <s v="Bachelor's"/>
    <s v="High"/>
    <x v="474"/>
    <x v="23"/>
    <n v="333.565"/>
    <n v="7"/>
    <x v="2"/>
    <x v="2"/>
    <n v="1"/>
    <n v="2"/>
    <s v="None"/>
    <s v="Very Sensitive"/>
    <n v="0"/>
    <n v="9"/>
    <s v="Low"/>
    <s v="Smartphone"/>
    <s v="PayPal"/>
    <d v="2025-05-02T00:00:00"/>
    <b v="0"/>
    <x v="1"/>
    <s v="Impulsive"/>
    <s v="Standard"/>
    <n v="8"/>
    <n v="2334.9549999999999"/>
    <n v="47.652142857142856"/>
    <n v="333.565"/>
    <n v="1"/>
    <n v="0"/>
    <n v="1.6666666666666665"/>
    <n v="2"/>
    <n v="9"/>
  </r>
  <r>
    <s v="37-560-7247"/>
    <x v="9"/>
    <x v="7"/>
    <x v="0"/>
    <s v="Married"/>
    <s v="Master's"/>
    <s v="High"/>
    <x v="475"/>
    <x v="19"/>
    <n v="333.56599999999997"/>
    <n v="4"/>
    <x v="2"/>
    <x v="2"/>
    <n v="2"/>
    <n v="0"/>
    <s v="None"/>
    <s v="Somewhat Sensitive"/>
    <n v="1"/>
    <n v="9"/>
    <s v="None"/>
    <s v="Smartphone"/>
    <s v="Other"/>
    <d v="2025-05-03T00:00:00"/>
    <b v="0"/>
    <x v="0"/>
    <s v="Wants-based"/>
    <s v="Standard"/>
    <n v="1"/>
    <n v="1334.2639999999999"/>
    <n v="83.391499999999994"/>
    <n v="333.56599999999997"/>
    <n v="0"/>
    <n v="0"/>
    <n v="0"/>
    <n v="2"/>
    <n v="8"/>
  </r>
  <r>
    <s v="91-857-0797"/>
    <x v="0"/>
    <x v="3"/>
    <x v="1"/>
    <s v="Widowed"/>
    <s v="High School"/>
    <s v="Middle"/>
    <x v="476"/>
    <x v="15"/>
    <n v="333.56700000000001"/>
    <n v="11"/>
    <x v="2"/>
    <x v="4"/>
    <n v="2"/>
    <n v="1"/>
    <s v="Low"/>
    <s v="Very Sensitive"/>
    <n v="0"/>
    <n v="3"/>
    <s v="High"/>
    <s v="Tablet"/>
    <s v="Credit Card"/>
    <d v="2025-05-04T00:00:00"/>
    <b v="1"/>
    <x v="1"/>
    <s v="Planned"/>
    <s v="Standard"/>
    <n v="4"/>
    <n v="3669.2370000000001"/>
    <n v="30.324272727272728"/>
    <n v="333.56700000000001"/>
    <n v="3"/>
    <n v="1"/>
    <n v="4.333333333333333"/>
    <n v="4"/>
    <n v="3"/>
  </r>
  <r>
    <s v="19-344-0102"/>
    <x v="32"/>
    <x v="1"/>
    <x v="1"/>
    <s v="Single"/>
    <s v="Master's"/>
    <s v="High"/>
    <x v="477"/>
    <x v="3"/>
    <n v="333.56799999999998"/>
    <n v="9"/>
    <x v="2"/>
    <x v="4"/>
    <n v="4"/>
    <n v="1"/>
    <s v="None"/>
    <s v="Somewhat Sensitive"/>
    <n v="2"/>
    <n v="5"/>
    <s v="Medium"/>
    <s v="Desktop"/>
    <s v="Other"/>
    <d v="2025-05-05T00:00:00"/>
    <b v="0"/>
    <x v="1"/>
    <s v="Planned"/>
    <s v="No Preference"/>
    <n v="1"/>
    <n v="3002.1120000000001"/>
    <n v="37.063111111111112"/>
    <n v="333.56799999999998"/>
    <n v="2"/>
    <n v="0"/>
    <n v="2.3333333333333335"/>
    <n v="4"/>
    <n v="3"/>
  </r>
  <r>
    <s v="48-609-7715"/>
    <x v="20"/>
    <x v="0"/>
    <x v="1"/>
    <s v="Divorced"/>
    <s v="Master's"/>
    <s v="Middle"/>
    <x v="478"/>
    <x v="23"/>
    <n v="333.56900000000002"/>
    <n v="2"/>
    <x v="0"/>
    <x v="0"/>
    <n v="1"/>
    <n v="1"/>
    <s v="High"/>
    <s v="Not Sensitive"/>
    <n v="1"/>
    <n v="3"/>
    <s v="Low"/>
    <s v="Smartphone"/>
    <s v="PayPal"/>
    <d v="2025-05-06T00:00:00"/>
    <b v="1"/>
    <x v="0"/>
    <s v="Wants-based"/>
    <s v="Express"/>
    <n v="10"/>
    <n v="667.13800000000003"/>
    <n v="166.78450000000001"/>
    <n v="333.56900000000002"/>
    <n v="1"/>
    <n v="3"/>
    <n v="4.333333333333333"/>
    <n v="5"/>
    <n v="2"/>
  </r>
  <r>
    <s v="13-571-6506"/>
    <x v="8"/>
    <x v="1"/>
    <x v="0"/>
    <s v="Divorced"/>
    <s v="Master's"/>
    <s v="High"/>
    <x v="479"/>
    <x v="9"/>
    <n v="333.57"/>
    <n v="6"/>
    <x v="0"/>
    <x v="3"/>
    <n v="2"/>
    <n v="1"/>
    <s v="Low"/>
    <s v="Very Sensitive"/>
    <n v="1"/>
    <n v="5"/>
    <s v="Low"/>
    <s v="Smartphone"/>
    <s v="PayPal"/>
    <d v="2025-05-07T00:00:00"/>
    <b v="1"/>
    <x v="1"/>
    <s v="Wants-based"/>
    <s v="Express"/>
    <n v="7"/>
    <n v="2001.42"/>
    <n v="55.594999999999999"/>
    <n v="333.57"/>
    <n v="1"/>
    <n v="1"/>
    <n v="2.3333333333333335"/>
    <n v="1"/>
    <n v="4"/>
  </r>
  <r>
    <s v="47-073-6440"/>
    <x v="6"/>
    <x v="0"/>
    <x v="0"/>
    <s v="Divorced"/>
    <s v="Master's"/>
    <s v="High"/>
    <x v="480"/>
    <x v="7"/>
    <n v="333.57100000000003"/>
    <n v="4"/>
    <x v="2"/>
    <x v="1"/>
    <n v="2"/>
    <n v="1"/>
    <s v="High"/>
    <s v="Very Sensitive"/>
    <n v="0"/>
    <n v="4"/>
    <s v="High"/>
    <s v="Desktop"/>
    <s v="Cash"/>
    <d v="2025-05-08T00:00:00"/>
    <b v="0"/>
    <x v="0"/>
    <s v="Wants-based"/>
    <s v="Standard"/>
    <n v="1"/>
    <n v="1334.2840000000001"/>
    <n v="83.392750000000007"/>
    <n v="333.57100000000003"/>
    <n v="3"/>
    <n v="3"/>
    <n v="6.333333333333333"/>
    <n v="3"/>
    <n v="4"/>
  </r>
  <r>
    <s v="50-303-1693"/>
    <x v="3"/>
    <x v="0"/>
    <x v="0"/>
    <s v="Married"/>
    <s v="High School"/>
    <s v="High"/>
    <x v="481"/>
    <x v="15"/>
    <n v="333.572"/>
    <n v="10"/>
    <x v="2"/>
    <x v="0"/>
    <n v="3"/>
    <n v="0"/>
    <s v="Medium"/>
    <s v="Very Sensitive"/>
    <n v="1"/>
    <n v="4"/>
    <s v="Low"/>
    <s v="Desktop"/>
    <s v="Credit Card"/>
    <d v="2025-05-09T00:00:00"/>
    <b v="0"/>
    <x v="0"/>
    <s v="Wants-based"/>
    <s v="Standard"/>
    <n v="4"/>
    <n v="3335.7200000000003"/>
    <n v="33.357199999999999"/>
    <n v="333.572"/>
    <n v="1"/>
    <n v="2"/>
    <n v="3"/>
    <n v="5"/>
    <n v="3"/>
  </r>
  <r>
    <s v="69-157-9577"/>
    <x v="30"/>
    <x v="1"/>
    <x v="1"/>
    <s v="Divorced"/>
    <s v="Master's"/>
    <s v="High"/>
    <x v="482"/>
    <x v="16"/>
    <n v="333.57299999999998"/>
    <n v="7"/>
    <x v="0"/>
    <x v="1"/>
    <n v="4"/>
    <n v="1"/>
    <s v="None"/>
    <s v="Somewhat Sensitive"/>
    <n v="1"/>
    <n v="9"/>
    <s v="High"/>
    <s v="Desktop"/>
    <s v="Credit Card"/>
    <d v="2025-05-10T00:00:00"/>
    <b v="1"/>
    <x v="1"/>
    <s v="Need-based"/>
    <s v="No Preference"/>
    <n v="9"/>
    <n v="2335.011"/>
    <n v="47.653285714285708"/>
    <n v="333.57299999999998"/>
    <n v="3"/>
    <n v="0"/>
    <n v="3.3333333333333335"/>
    <n v="3"/>
    <n v="8"/>
  </r>
  <r>
    <s v="09-513-4923"/>
    <x v="9"/>
    <x v="3"/>
    <x v="1"/>
    <s v="Divorced"/>
    <s v="Master's"/>
    <s v="High"/>
    <x v="483"/>
    <x v="22"/>
    <n v="333.57400000000001"/>
    <n v="10"/>
    <x v="2"/>
    <x v="2"/>
    <n v="3"/>
    <n v="0"/>
    <s v="Medium"/>
    <s v="Not Sensitive"/>
    <n v="1"/>
    <n v="6"/>
    <s v="High"/>
    <s v="Desktop"/>
    <s v="PayPal"/>
    <d v="2025-05-11T00:00:00"/>
    <b v="0"/>
    <x v="0"/>
    <s v="Need-based"/>
    <s v="Express"/>
    <n v="8"/>
    <n v="3335.7400000000002"/>
    <n v="33.357399999999998"/>
    <n v="333.57400000000001"/>
    <n v="3"/>
    <n v="2"/>
    <n v="5"/>
    <n v="2"/>
    <n v="5"/>
  </r>
  <r>
    <s v="82-975-8569"/>
    <x v="29"/>
    <x v="1"/>
    <x v="1"/>
    <s v="Widowed"/>
    <s v="Bachelor's"/>
    <s v="High"/>
    <x v="484"/>
    <x v="8"/>
    <n v="333.57499999999999"/>
    <n v="12"/>
    <x v="0"/>
    <x v="0"/>
    <n v="1"/>
    <n v="1"/>
    <s v="Medium"/>
    <s v="Somewhat Sensitive"/>
    <n v="1"/>
    <n v="8"/>
    <s v="High"/>
    <s v="Desktop"/>
    <s v="PayPal"/>
    <d v="2025-05-12T00:00:00"/>
    <b v="0"/>
    <x v="1"/>
    <s v="Planned"/>
    <s v="Standard"/>
    <n v="1"/>
    <n v="4002.8999999999996"/>
    <n v="27.797916666666666"/>
    <n v="333.57499999999999"/>
    <n v="3"/>
    <n v="2"/>
    <n v="5.333333333333333"/>
    <n v="5"/>
    <n v="7"/>
  </r>
  <r>
    <s v="70-774-7728"/>
    <x v="30"/>
    <x v="0"/>
    <x v="0"/>
    <s v="Widowed"/>
    <s v="Master's"/>
    <s v="Middle"/>
    <x v="485"/>
    <x v="16"/>
    <n v="333.57600000000002"/>
    <n v="2"/>
    <x v="1"/>
    <x v="1"/>
    <n v="3"/>
    <n v="2"/>
    <s v="Medium"/>
    <s v="Very Sensitive"/>
    <n v="2"/>
    <n v="1"/>
    <s v="Low"/>
    <s v="Tablet"/>
    <s v="PayPal"/>
    <d v="2025-05-13T00:00:00"/>
    <b v="1"/>
    <x v="0"/>
    <s v="Impulsive"/>
    <s v="No Preference"/>
    <n v="6"/>
    <n v="667.15200000000004"/>
    <n v="166.78800000000001"/>
    <n v="333.57600000000002"/>
    <n v="1"/>
    <n v="2"/>
    <n v="3.6666666666666665"/>
    <n v="3"/>
    <n v="-1"/>
  </r>
  <r>
    <s v="13-015-8097"/>
    <x v="19"/>
    <x v="0"/>
    <x v="1"/>
    <s v="Single"/>
    <s v="Bachelor's"/>
    <s v="High"/>
    <x v="486"/>
    <x v="6"/>
    <n v="333.577"/>
    <n v="11"/>
    <x v="0"/>
    <x v="4"/>
    <n v="3"/>
    <n v="0"/>
    <s v="High"/>
    <s v="Very Sensitive"/>
    <n v="0"/>
    <n v="6"/>
    <s v="None"/>
    <s v="Tablet"/>
    <s v="PayPal"/>
    <d v="2025-05-14T00:00:00"/>
    <b v="0"/>
    <x v="0"/>
    <s v="Impulsive"/>
    <s v="No Preference"/>
    <n v="11"/>
    <n v="3669.3469999999998"/>
    <n v="30.325181818181818"/>
    <n v="333.577"/>
    <n v="0"/>
    <n v="3"/>
    <n v="3"/>
    <n v="4"/>
    <n v="6"/>
  </r>
  <r>
    <s v="68-391-7279"/>
    <x v="7"/>
    <x v="7"/>
    <x v="1"/>
    <s v="Widowed"/>
    <s v="Bachelor's"/>
    <s v="Middle"/>
    <x v="487"/>
    <x v="0"/>
    <n v="333.57799999999997"/>
    <n v="5"/>
    <x v="0"/>
    <x v="3"/>
    <n v="1"/>
    <n v="1"/>
    <s v="Medium"/>
    <s v="Very Sensitive"/>
    <n v="2"/>
    <n v="6"/>
    <s v="None"/>
    <s v="Smartphone"/>
    <s v="PayPal"/>
    <d v="2025-05-15T00:00:00"/>
    <b v="1"/>
    <x v="0"/>
    <s v="Planned"/>
    <s v="Express"/>
    <n v="10"/>
    <n v="1667.8899999999999"/>
    <n v="66.715599999999995"/>
    <n v="333.57799999999997"/>
    <n v="0"/>
    <n v="2"/>
    <n v="2.3333333333333335"/>
    <n v="1"/>
    <n v="4"/>
  </r>
  <r>
    <s v="28-764-3337"/>
    <x v="20"/>
    <x v="1"/>
    <x v="0"/>
    <s v="Divorced"/>
    <s v="Bachelor's"/>
    <s v="Middle"/>
    <x v="488"/>
    <x v="13"/>
    <n v="333.57900000000001"/>
    <n v="11"/>
    <x v="0"/>
    <x v="4"/>
    <n v="3"/>
    <n v="2"/>
    <s v="Low"/>
    <s v="Not Sensitive"/>
    <n v="1"/>
    <n v="7"/>
    <s v="None"/>
    <s v="Tablet"/>
    <s v="Other"/>
    <d v="2025-05-16T00:00:00"/>
    <b v="0"/>
    <x v="1"/>
    <s v="Wants-based"/>
    <s v="Express"/>
    <n v="8"/>
    <n v="3669.3690000000001"/>
    <n v="30.325363636363637"/>
    <n v="333.57900000000001"/>
    <n v="0"/>
    <n v="1"/>
    <n v="1.6666666666666665"/>
    <n v="4"/>
    <n v="6"/>
  </r>
  <r>
    <s v="00-285-9607"/>
    <x v="32"/>
    <x v="3"/>
    <x v="0"/>
    <s v="Married"/>
    <s v="Bachelor's"/>
    <s v="Middle"/>
    <x v="489"/>
    <x v="20"/>
    <n v="333.58"/>
    <n v="10"/>
    <x v="0"/>
    <x v="3"/>
    <n v="1"/>
    <n v="0"/>
    <s v="Low"/>
    <s v="Somewhat Sensitive"/>
    <n v="2"/>
    <n v="7"/>
    <s v="None"/>
    <s v="Desktop"/>
    <s v="PayPal"/>
    <d v="2025-05-17T00:00:00"/>
    <b v="0"/>
    <x v="0"/>
    <s v="Planned"/>
    <s v="Standard"/>
    <n v="1"/>
    <n v="3335.7999999999997"/>
    <n v="33.357999999999997"/>
    <n v="333.58"/>
    <n v="0"/>
    <n v="1"/>
    <n v="1"/>
    <n v="1"/>
    <n v="5"/>
  </r>
  <r>
    <s v="04-832-3559"/>
    <x v="29"/>
    <x v="1"/>
    <x v="0"/>
    <s v="Widowed"/>
    <s v="Bachelor's"/>
    <s v="Middle"/>
    <x v="490"/>
    <x v="21"/>
    <n v="333.58100000000002"/>
    <n v="5"/>
    <x v="1"/>
    <x v="0"/>
    <n v="2"/>
    <n v="0"/>
    <s v="Medium"/>
    <s v="Not Sensitive"/>
    <n v="0"/>
    <n v="4"/>
    <s v="Medium"/>
    <s v="Desktop"/>
    <s v="Cash"/>
    <d v="2025-05-18T00:00:00"/>
    <b v="1"/>
    <x v="0"/>
    <s v="Need-based"/>
    <s v="No Preference"/>
    <n v="4"/>
    <n v="1667.9050000000002"/>
    <n v="66.716200000000001"/>
    <n v="333.58100000000002"/>
    <n v="2"/>
    <n v="2"/>
    <n v="4"/>
    <n v="5"/>
    <n v="4"/>
  </r>
  <r>
    <s v="27-613-5005"/>
    <x v="3"/>
    <x v="1"/>
    <x v="0"/>
    <s v="Widowed"/>
    <s v="Master's"/>
    <s v="High"/>
    <x v="491"/>
    <x v="2"/>
    <n v="333.58199999999999"/>
    <n v="8"/>
    <x v="2"/>
    <x v="4"/>
    <n v="5"/>
    <n v="1"/>
    <s v="High"/>
    <s v="Not Sensitive"/>
    <n v="0"/>
    <n v="6"/>
    <s v="None"/>
    <s v="Tablet"/>
    <s v="Credit Card"/>
    <d v="2025-05-19T00:00:00"/>
    <b v="0"/>
    <x v="0"/>
    <s v="Wants-based"/>
    <s v="Standard"/>
    <n v="11"/>
    <n v="2668.6559999999999"/>
    <n v="41.697749999999999"/>
    <n v="333.58199999999999"/>
    <n v="0"/>
    <n v="3"/>
    <n v="3.3333333333333335"/>
    <n v="4"/>
    <n v="6"/>
  </r>
  <r>
    <s v="49-825-3438"/>
    <x v="17"/>
    <x v="1"/>
    <x v="1"/>
    <s v="Widowed"/>
    <s v="High School"/>
    <s v="High"/>
    <x v="492"/>
    <x v="7"/>
    <n v="333.58300000000003"/>
    <n v="2"/>
    <x v="1"/>
    <x v="2"/>
    <n v="4"/>
    <n v="0"/>
    <s v="None"/>
    <s v="Somewhat Sensitive"/>
    <n v="2"/>
    <n v="2"/>
    <s v="Medium"/>
    <s v="Smartphone"/>
    <s v="Cash"/>
    <d v="2025-05-20T00:00:00"/>
    <b v="0"/>
    <x v="1"/>
    <s v="Impulsive"/>
    <s v="Express"/>
    <n v="13"/>
    <n v="667.16600000000005"/>
    <n v="166.79150000000001"/>
    <n v="333.58300000000003"/>
    <n v="2"/>
    <n v="0"/>
    <n v="2"/>
    <n v="2"/>
    <n v="0"/>
  </r>
  <r>
    <s v="31-783-9785"/>
    <x v="24"/>
    <x v="0"/>
    <x v="1"/>
    <s v="Divorced"/>
    <s v="Master's"/>
    <s v="Middle"/>
    <x v="493"/>
    <x v="16"/>
    <n v="333.584"/>
    <n v="3"/>
    <x v="2"/>
    <x v="4"/>
    <n v="2"/>
    <n v="2"/>
    <s v="Low"/>
    <s v="Very Sensitive"/>
    <n v="0"/>
    <n v="9"/>
    <s v="Medium"/>
    <s v="Smartphone"/>
    <s v="Credit Card"/>
    <d v="2025-05-21T00:00:00"/>
    <b v="1"/>
    <x v="1"/>
    <s v="Impulsive"/>
    <s v="Standard"/>
    <n v="4"/>
    <n v="1000.752"/>
    <n v="111.19466666666666"/>
    <n v="333.584"/>
    <n v="2"/>
    <n v="1"/>
    <n v="3.6666666666666665"/>
    <n v="4"/>
    <n v="9"/>
  </r>
  <r>
    <s v="58-059-8187"/>
    <x v="23"/>
    <x v="1"/>
    <x v="1"/>
    <s v="Widowed"/>
    <s v="High School"/>
    <s v="Middle"/>
    <x v="494"/>
    <x v="18"/>
    <n v="333.58499999999998"/>
    <n v="10"/>
    <x v="1"/>
    <x v="2"/>
    <n v="3"/>
    <n v="1"/>
    <s v="High"/>
    <s v="Very Sensitive"/>
    <n v="2"/>
    <n v="2"/>
    <s v="Medium"/>
    <s v="Desktop"/>
    <s v="Other"/>
    <d v="2025-05-22T00:00:00"/>
    <b v="0"/>
    <x v="1"/>
    <s v="Wants-based"/>
    <s v="Standard"/>
    <n v="8"/>
    <n v="3335.85"/>
    <n v="33.358499999999999"/>
    <n v="333.58499999999998"/>
    <n v="2"/>
    <n v="3"/>
    <n v="5.333333333333333"/>
    <n v="2"/>
    <n v="0"/>
  </r>
  <r>
    <s v="74-882-6648"/>
    <x v="10"/>
    <x v="0"/>
    <x v="1"/>
    <s v="Married"/>
    <s v="High School"/>
    <s v="High"/>
    <x v="495"/>
    <x v="17"/>
    <n v="333.58600000000001"/>
    <n v="7"/>
    <x v="1"/>
    <x v="1"/>
    <n v="4"/>
    <n v="0"/>
    <s v="High"/>
    <s v="Very Sensitive"/>
    <n v="2"/>
    <n v="3"/>
    <s v="High"/>
    <s v="Desktop"/>
    <s v="Debit Card"/>
    <d v="2025-05-23T00:00:00"/>
    <b v="0"/>
    <x v="1"/>
    <s v="Wants-based"/>
    <s v="Express"/>
    <n v="1"/>
    <n v="2335.1019999999999"/>
    <n v="47.655142857142856"/>
    <n v="333.58600000000001"/>
    <n v="3"/>
    <n v="3"/>
    <n v="6"/>
    <n v="3"/>
    <n v="1"/>
  </r>
  <r>
    <s v="03-180-9200"/>
    <x v="7"/>
    <x v="1"/>
    <x v="1"/>
    <s v="Divorced"/>
    <s v="Bachelor's"/>
    <s v="Middle"/>
    <x v="496"/>
    <x v="12"/>
    <n v="333.58699999999999"/>
    <n v="6"/>
    <x v="1"/>
    <x v="1"/>
    <n v="2"/>
    <n v="1"/>
    <s v="None"/>
    <s v="Very Sensitive"/>
    <n v="0"/>
    <n v="4"/>
    <s v="None"/>
    <s v="Desktop"/>
    <s v="Credit Card"/>
    <d v="2025-05-24T00:00:00"/>
    <b v="0"/>
    <x v="1"/>
    <s v="Impulsive"/>
    <s v="No Preference"/>
    <n v="11"/>
    <n v="2001.5219999999999"/>
    <n v="55.597833333333334"/>
    <n v="333.58699999999999"/>
    <n v="0"/>
    <n v="0"/>
    <n v="0.33333333333333331"/>
    <n v="3"/>
    <n v="4"/>
  </r>
  <r>
    <s v="46-578-1425"/>
    <x v="32"/>
    <x v="1"/>
    <x v="1"/>
    <s v="Divorced"/>
    <s v="Master's"/>
    <s v="High"/>
    <x v="497"/>
    <x v="9"/>
    <n v="333.58800000000002"/>
    <n v="10"/>
    <x v="2"/>
    <x v="0"/>
    <n v="5"/>
    <n v="0"/>
    <s v="None"/>
    <s v="Somewhat Sensitive"/>
    <n v="0"/>
    <n v="6"/>
    <s v="Low"/>
    <s v="Desktop"/>
    <s v="Credit Card"/>
    <d v="2025-05-25T00:00:00"/>
    <b v="1"/>
    <x v="0"/>
    <s v="Need-based"/>
    <s v="Express"/>
    <n v="7"/>
    <n v="3335.88"/>
    <n v="33.358800000000002"/>
    <n v="333.58800000000002"/>
    <n v="1"/>
    <n v="0"/>
    <n v="1"/>
    <n v="5"/>
    <n v="6"/>
  </r>
  <r>
    <s v="13-588-5783"/>
    <x v="28"/>
    <x v="0"/>
    <x v="0"/>
    <s v="Married"/>
    <s v="High School"/>
    <s v="Middle"/>
    <x v="359"/>
    <x v="16"/>
    <n v="333.589"/>
    <n v="2"/>
    <x v="2"/>
    <x v="4"/>
    <n v="5"/>
    <n v="1"/>
    <s v="None"/>
    <s v="Somewhat Sensitive"/>
    <n v="1"/>
    <n v="6"/>
    <s v="None"/>
    <s v="Smartphone"/>
    <s v="Debit Card"/>
    <d v="2025-05-26T00:00:00"/>
    <b v="1"/>
    <x v="0"/>
    <s v="Planned"/>
    <s v="Standard"/>
    <n v="13"/>
    <n v="667.178"/>
    <n v="166.7945"/>
    <n v="333.589"/>
    <n v="0"/>
    <n v="0"/>
    <n v="0.33333333333333331"/>
    <n v="4"/>
    <n v="5"/>
  </r>
  <r>
    <s v="25-085-7917"/>
    <x v="21"/>
    <x v="0"/>
    <x v="0"/>
    <s v="Single"/>
    <s v="High School"/>
    <s v="High"/>
    <x v="498"/>
    <x v="11"/>
    <n v="333.59"/>
    <n v="5"/>
    <x v="1"/>
    <x v="2"/>
    <n v="1"/>
    <n v="2"/>
    <s v="Medium"/>
    <s v="Not Sensitive"/>
    <n v="0"/>
    <n v="10"/>
    <s v="High"/>
    <s v="Smartphone"/>
    <s v="Other"/>
    <d v="2025-05-27T00:00:00"/>
    <b v="1"/>
    <x v="0"/>
    <s v="Impulsive"/>
    <s v="No Preference"/>
    <n v="11"/>
    <n v="1667.9499999999998"/>
    <n v="66.717999999999989"/>
    <n v="333.59"/>
    <n v="3"/>
    <n v="2"/>
    <n v="5.666666666666667"/>
    <n v="2"/>
    <n v="10"/>
  </r>
  <r>
    <s v="66-085-1226"/>
    <x v="0"/>
    <x v="0"/>
    <x v="0"/>
    <s v="Married"/>
    <s v="Master's"/>
    <s v="High"/>
    <x v="499"/>
    <x v="19"/>
    <n v="333.59100000000001"/>
    <n v="7"/>
    <x v="0"/>
    <x v="4"/>
    <n v="5"/>
    <n v="2"/>
    <s v="High"/>
    <s v="Very Sensitive"/>
    <n v="0"/>
    <n v="1"/>
    <s v="High"/>
    <s v="Tablet"/>
    <s v="Debit Card"/>
    <d v="2025-05-28T00:00:00"/>
    <b v="0"/>
    <x v="0"/>
    <s v="Wants-based"/>
    <s v="No Preference"/>
    <n v="4"/>
    <n v="2335.1370000000002"/>
    <n v="47.655857142857144"/>
    <n v="333.59100000000001"/>
    <n v="3"/>
    <n v="3"/>
    <n v="6.666666666666667"/>
    <n v="4"/>
    <n v="1"/>
  </r>
  <r>
    <s v="37-037-1765"/>
    <x v="12"/>
    <x v="1"/>
    <x v="1"/>
    <s v="Married"/>
    <s v="Bachelor's"/>
    <s v="Middle"/>
    <x v="500"/>
    <x v="23"/>
    <n v="333.59199999999998"/>
    <n v="6"/>
    <x v="1"/>
    <x v="3"/>
    <n v="3"/>
    <n v="1"/>
    <s v="High"/>
    <s v="Very Sensitive"/>
    <n v="0"/>
    <n v="4"/>
    <s v="Low"/>
    <s v="Smartphone"/>
    <s v="Debit Card"/>
    <d v="2025-05-29T00:00:00"/>
    <b v="0"/>
    <x v="0"/>
    <s v="Impulsive"/>
    <s v="Express"/>
    <n v="11"/>
    <n v="2001.5519999999999"/>
    <n v="55.598666666666666"/>
    <n v="333.59199999999998"/>
    <n v="1"/>
    <n v="3"/>
    <n v="4.333333333333333"/>
    <n v="1"/>
    <n v="4"/>
  </r>
  <r>
    <s v="48-630-6410"/>
    <x v="7"/>
    <x v="1"/>
    <x v="1"/>
    <s v="Divorced"/>
    <s v="Master's"/>
    <s v="High"/>
    <x v="501"/>
    <x v="19"/>
    <n v="333.59300000000002"/>
    <n v="10"/>
    <x v="1"/>
    <x v="1"/>
    <n v="4"/>
    <n v="1"/>
    <s v="None"/>
    <s v="Somewhat Sensitive"/>
    <n v="1"/>
    <n v="3"/>
    <s v="Medium"/>
    <s v="Smartphone"/>
    <s v="Debit Card"/>
    <d v="2025-05-30T00:00:00"/>
    <b v="1"/>
    <x v="0"/>
    <s v="Planned"/>
    <s v="Express"/>
    <n v="10"/>
    <n v="3335.9300000000003"/>
    <n v="33.359300000000005"/>
    <n v="333.59300000000002"/>
    <n v="2"/>
    <n v="0"/>
    <n v="2.3333333333333335"/>
    <n v="3"/>
    <n v="2"/>
  </r>
  <r>
    <s v="50-471-0212"/>
    <x v="24"/>
    <x v="0"/>
    <x v="1"/>
    <s v="Single"/>
    <s v="Bachelor's"/>
    <s v="High"/>
    <x v="502"/>
    <x v="23"/>
    <n v="333.59399999999999"/>
    <n v="4"/>
    <x v="0"/>
    <x v="1"/>
    <n v="3"/>
    <n v="1"/>
    <s v="Medium"/>
    <s v="Not Sensitive"/>
    <n v="0"/>
    <n v="3"/>
    <s v="Medium"/>
    <s v="Smartphone"/>
    <s v="Cash"/>
    <d v="2025-05-31T00:00:00"/>
    <b v="0"/>
    <x v="0"/>
    <s v="Impulsive"/>
    <s v="Standard"/>
    <n v="8"/>
    <n v="1334.376"/>
    <n v="83.398499999999999"/>
    <n v="333.59399999999999"/>
    <n v="2"/>
    <n v="2"/>
    <n v="4.333333333333333"/>
    <n v="3"/>
    <n v="3"/>
  </r>
  <r>
    <s v="48-642-5768"/>
    <x v="29"/>
    <x v="0"/>
    <x v="0"/>
    <s v="Widowed"/>
    <s v="Bachelor's"/>
    <s v="Middle"/>
    <x v="503"/>
    <x v="12"/>
    <n v="333.59500000000003"/>
    <n v="7"/>
    <x v="2"/>
    <x v="1"/>
    <n v="5"/>
    <n v="2"/>
    <s v="Low"/>
    <s v="Very Sensitive"/>
    <n v="0"/>
    <n v="9"/>
    <s v="Medium"/>
    <s v="Tablet"/>
    <s v="Other"/>
    <d v="2025-06-01T00:00:00"/>
    <b v="1"/>
    <x v="0"/>
    <s v="Planned"/>
    <s v="Standard"/>
    <n v="2"/>
    <n v="2335.165"/>
    <n v="47.656428571428577"/>
    <n v="333.59500000000003"/>
    <n v="2"/>
    <n v="1"/>
    <n v="3.6666666666666665"/>
    <n v="3"/>
    <n v="9"/>
  </r>
  <r>
    <s v="15-152-9751"/>
    <x v="6"/>
    <x v="0"/>
    <x v="1"/>
    <s v="Married"/>
    <s v="High School"/>
    <s v="Middle"/>
    <x v="504"/>
    <x v="4"/>
    <n v="333.596"/>
    <n v="10"/>
    <x v="2"/>
    <x v="3"/>
    <n v="4"/>
    <n v="2"/>
    <s v="High"/>
    <s v="Somewhat Sensitive"/>
    <n v="1"/>
    <n v="9"/>
    <s v="High"/>
    <s v="Desktop"/>
    <s v="Debit Card"/>
    <d v="2025-06-02T00:00:00"/>
    <b v="1"/>
    <x v="1"/>
    <s v="Wants-based"/>
    <s v="Standard"/>
    <n v="4"/>
    <n v="3335.96"/>
    <n v="33.3596"/>
    <n v="333.596"/>
    <n v="3"/>
    <n v="3"/>
    <n v="6.666666666666667"/>
    <n v="1"/>
    <n v="8"/>
  </r>
  <r>
    <s v="23-451-9920"/>
    <x v="14"/>
    <x v="1"/>
    <x v="0"/>
    <s v="Divorced"/>
    <s v="Master's"/>
    <s v="High"/>
    <x v="505"/>
    <x v="8"/>
    <n v="333.59699999999998"/>
    <n v="12"/>
    <x v="0"/>
    <x v="1"/>
    <n v="5"/>
    <n v="2"/>
    <s v="Low"/>
    <s v="Very Sensitive"/>
    <n v="0"/>
    <n v="6"/>
    <s v="None"/>
    <s v="Desktop"/>
    <s v="PayPal"/>
    <d v="2025-06-03T00:00:00"/>
    <b v="1"/>
    <x v="1"/>
    <s v="Planned"/>
    <s v="No Preference"/>
    <n v="1"/>
    <n v="4003.1639999999998"/>
    <n v="27.79975"/>
    <n v="333.59699999999998"/>
    <n v="0"/>
    <n v="1"/>
    <n v="1.6666666666666665"/>
    <n v="3"/>
    <n v="6"/>
  </r>
  <r>
    <s v="09-775-4058"/>
    <x v="25"/>
    <x v="1"/>
    <x v="1"/>
    <s v="Married"/>
    <s v="High School"/>
    <s v="High"/>
    <x v="506"/>
    <x v="7"/>
    <n v="333.59800000000001"/>
    <n v="12"/>
    <x v="2"/>
    <x v="2"/>
    <n v="4"/>
    <n v="2"/>
    <s v="Low"/>
    <s v="Somewhat Sensitive"/>
    <n v="0"/>
    <n v="4"/>
    <s v="High"/>
    <s v="Desktop"/>
    <s v="Other"/>
    <d v="2025-06-04T00:00:00"/>
    <b v="1"/>
    <x v="1"/>
    <s v="Planned"/>
    <s v="Express"/>
    <n v="12"/>
    <n v="4003.1760000000004"/>
    <n v="27.799833333333336"/>
    <n v="333.59800000000001"/>
    <n v="3"/>
    <n v="1"/>
    <n v="4.666666666666667"/>
    <n v="2"/>
    <n v="4"/>
  </r>
  <r>
    <s v="43-595-0966"/>
    <x v="19"/>
    <x v="1"/>
    <x v="0"/>
    <s v="Married"/>
    <s v="Master's"/>
    <s v="Middle"/>
    <x v="507"/>
    <x v="14"/>
    <n v="333.59899999999999"/>
    <n v="2"/>
    <x v="1"/>
    <x v="3"/>
    <n v="3"/>
    <n v="0"/>
    <s v="High"/>
    <s v="Very Sensitive"/>
    <n v="1"/>
    <n v="7"/>
    <s v="None"/>
    <s v="Desktop"/>
    <s v="Debit Card"/>
    <d v="2025-06-05T00:00:00"/>
    <b v="0"/>
    <x v="0"/>
    <s v="Need-based"/>
    <s v="Standard"/>
    <n v="12"/>
    <n v="667.19799999999998"/>
    <n v="166.79949999999999"/>
    <n v="333.59899999999999"/>
    <n v="0"/>
    <n v="3"/>
    <n v="3"/>
    <n v="1"/>
    <n v="6"/>
  </r>
  <r>
    <s v="56-592-0089"/>
    <x v="22"/>
    <x v="0"/>
    <x v="0"/>
    <s v="Divorced"/>
    <s v="Master's"/>
    <s v="High"/>
    <x v="508"/>
    <x v="10"/>
    <n v="333.6"/>
    <n v="10"/>
    <x v="0"/>
    <x v="0"/>
    <n v="3"/>
    <n v="0"/>
    <s v="Low"/>
    <s v="Somewhat Sensitive"/>
    <n v="1"/>
    <n v="9"/>
    <s v="Low"/>
    <s v="Desktop"/>
    <s v="Credit Card"/>
    <d v="2025-06-06T00:00:00"/>
    <b v="1"/>
    <x v="1"/>
    <s v="Planned"/>
    <s v="No Preference"/>
    <n v="7"/>
    <n v="3336"/>
    <n v="33.36"/>
    <n v="333.6"/>
    <n v="1"/>
    <n v="1"/>
    <n v="2"/>
    <n v="5"/>
    <n v="8"/>
  </r>
  <r>
    <s v="29-374-1297"/>
    <x v="4"/>
    <x v="4"/>
    <x v="0"/>
    <s v="Widowed"/>
    <s v="High School"/>
    <s v="Middle"/>
    <x v="509"/>
    <x v="9"/>
    <n v="333.601"/>
    <n v="10"/>
    <x v="2"/>
    <x v="0"/>
    <n v="4"/>
    <n v="0"/>
    <s v="Low"/>
    <s v="Not Sensitive"/>
    <n v="1"/>
    <n v="8"/>
    <s v="Medium"/>
    <s v="Desktop"/>
    <s v="PayPal"/>
    <d v="2025-06-07T00:00:00"/>
    <b v="1"/>
    <x v="1"/>
    <s v="Wants-based"/>
    <s v="Standard"/>
    <n v="8"/>
    <n v="3336.01"/>
    <n v="33.360100000000003"/>
    <n v="333.601"/>
    <n v="2"/>
    <n v="1"/>
    <n v="3"/>
    <n v="5"/>
    <n v="7"/>
  </r>
  <r>
    <s v="80-728-6133"/>
    <x v="26"/>
    <x v="1"/>
    <x v="0"/>
    <s v="Divorced"/>
    <s v="High School"/>
    <s v="Middle"/>
    <x v="510"/>
    <x v="0"/>
    <n v="333.60199999999998"/>
    <n v="5"/>
    <x v="0"/>
    <x v="0"/>
    <n v="1"/>
    <n v="2"/>
    <s v="High"/>
    <s v="Very Sensitive"/>
    <n v="1"/>
    <n v="1"/>
    <s v="Low"/>
    <s v="Desktop"/>
    <s v="PayPal"/>
    <d v="2025-06-08T00:00:00"/>
    <b v="1"/>
    <x v="0"/>
    <s v="Planned"/>
    <s v="No Preference"/>
    <n v="14"/>
    <n v="1668.0099999999998"/>
    <n v="66.720399999999998"/>
    <n v="333.60199999999998"/>
    <n v="1"/>
    <n v="3"/>
    <n v="4.666666666666667"/>
    <n v="5"/>
    <n v="0"/>
  </r>
  <r>
    <s v="58-502-7490"/>
    <x v="11"/>
    <x v="1"/>
    <x v="1"/>
    <s v="Widowed"/>
    <s v="Bachelor's"/>
    <s v="High"/>
    <x v="511"/>
    <x v="18"/>
    <n v="333.60300000000001"/>
    <n v="6"/>
    <x v="0"/>
    <x v="4"/>
    <n v="4"/>
    <n v="0"/>
    <s v="Medium"/>
    <s v="Very Sensitive"/>
    <n v="2"/>
    <n v="2"/>
    <s v="None"/>
    <s v="Smartphone"/>
    <s v="PayPal"/>
    <d v="2025-06-09T00:00:00"/>
    <b v="0"/>
    <x v="0"/>
    <s v="Impulsive"/>
    <s v="Standard"/>
    <n v="6"/>
    <n v="2001.6179999999999"/>
    <n v="55.600500000000004"/>
    <n v="333.60300000000001"/>
    <n v="0"/>
    <n v="2"/>
    <n v="2"/>
    <n v="4"/>
    <n v="0"/>
  </r>
  <r>
    <s v="23-537-0742"/>
    <x v="28"/>
    <x v="1"/>
    <x v="0"/>
    <s v="Widowed"/>
    <s v="Bachelor's"/>
    <s v="High"/>
    <x v="512"/>
    <x v="4"/>
    <n v="333.60399999999998"/>
    <n v="11"/>
    <x v="0"/>
    <x v="4"/>
    <n v="5"/>
    <n v="0"/>
    <s v="High"/>
    <s v="Very Sensitive"/>
    <n v="2"/>
    <n v="8"/>
    <s v="Low"/>
    <s v="Tablet"/>
    <s v="Other"/>
    <d v="2025-06-10T00:00:00"/>
    <b v="1"/>
    <x v="0"/>
    <s v="Planned"/>
    <s v="No Preference"/>
    <n v="3"/>
    <n v="3669.6439999999998"/>
    <n v="30.327636363636362"/>
    <n v="333.60399999999998"/>
    <n v="1"/>
    <n v="3"/>
    <n v="4"/>
    <n v="4"/>
    <n v="6"/>
  </r>
  <r>
    <s v="22-483-3115"/>
    <x v="14"/>
    <x v="0"/>
    <x v="1"/>
    <s v="Single"/>
    <s v="Bachelor's"/>
    <s v="Middle"/>
    <x v="513"/>
    <x v="17"/>
    <n v="333.60500000000002"/>
    <n v="6"/>
    <x v="2"/>
    <x v="1"/>
    <n v="2"/>
    <n v="0"/>
    <s v="Medium"/>
    <s v="Very Sensitive"/>
    <n v="0"/>
    <n v="2"/>
    <s v="High"/>
    <s v="Desktop"/>
    <s v="Cash"/>
    <d v="2025-06-11T00:00:00"/>
    <b v="0"/>
    <x v="0"/>
    <s v="Wants-based"/>
    <s v="Express"/>
    <n v="6"/>
    <n v="2001.63"/>
    <n v="55.600833333333334"/>
    <n v="333.60500000000002"/>
    <n v="3"/>
    <n v="2"/>
    <n v="5"/>
    <n v="3"/>
    <n v="2"/>
  </r>
  <r>
    <s v="57-372-5969"/>
    <x v="22"/>
    <x v="4"/>
    <x v="1"/>
    <s v="Divorced"/>
    <s v="Master's"/>
    <s v="High"/>
    <x v="514"/>
    <x v="20"/>
    <n v="333.60599999999999"/>
    <n v="9"/>
    <x v="0"/>
    <x v="3"/>
    <n v="2"/>
    <n v="0"/>
    <s v="Medium"/>
    <s v="Somewhat Sensitive"/>
    <n v="1"/>
    <n v="2"/>
    <s v="Low"/>
    <s v="Tablet"/>
    <s v="PayPal"/>
    <d v="2025-06-12T00:00:00"/>
    <b v="0"/>
    <x v="0"/>
    <s v="Planned"/>
    <s v="Express"/>
    <n v="13"/>
    <n v="3002.4539999999997"/>
    <n v="37.06733333333333"/>
    <n v="333.60599999999999"/>
    <n v="1"/>
    <n v="2"/>
    <n v="3"/>
    <n v="1"/>
    <n v="1"/>
  </r>
  <r>
    <s v="37-283-9076"/>
    <x v="27"/>
    <x v="0"/>
    <x v="0"/>
    <s v="Single"/>
    <s v="High School"/>
    <s v="High"/>
    <x v="515"/>
    <x v="4"/>
    <n v="333.60700000000003"/>
    <n v="7"/>
    <x v="1"/>
    <x v="0"/>
    <n v="3"/>
    <n v="2"/>
    <s v="None"/>
    <s v="Not Sensitive"/>
    <n v="1"/>
    <n v="5"/>
    <s v="Low"/>
    <s v="Desktop"/>
    <s v="Cash"/>
    <d v="2025-06-13T00:00:00"/>
    <b v="0"/>
    <x v="0"/>
    <s v="Planned"/>
    <s v="Standard"/>
    <n v="8"/>
    <n v="2335.2490000000003"/>
    <n v="47.658142857142863"/>
    <n v="333.60700000000003"/>
    <n v="1"/>
    <n v="0"/>
    <n v="1.6666666666666665"/>
    <n v="5"/>
    <n v="4"/>
  </r>
  <r>
    <s v="39-075-3518"/>
    <x v="23"/>
    <x v="1"/>
    <x v="0"/>
    <s v="Widowed"/>
    <s v="High School"/>
    <s v="High"/>
    <x v="516"/>
    <x v="6"/>
    <n v="333.608"/>
    <n v="6"/>
    <x v="0"/>
    <x v="2"/>
    <n v="5"/>
    <n v="0"/>
    <s v="High"/>
    <s v="Not Sensitive"/>
    <n v="0"/>
    <n v="6"/>
    <s v="Low"/>
    <s v="Desktop"/>
    <s v="Other"/>
    <d v="2025-06-14T00:00:00"/>
    <b v="0"/>
    <x v="0"/>
    <s v="Impulsive"/>
    <s v="No Preference"/>
    <n v="1"/>
    <n v="2001.6480000000001"/>
    <n v="55.601333333333336"/>
    <n v="333.608"/>
    <n v="1"/>
    <n v="3"/>
    <n v="4"/>
    <n v="2"/>
    <n v="6"/>
  </r>
  <r>
    <s v="84-315-7189"/>
    <x v="3"/>
    <x v="0"/>
    <x v="1"/>
    <s v="Married"/>
    <s v="Bachelor's"/>
    <s v="Middle"/>
    <x v="517"/>
    <x v="7"/>
    <n v="333.60899999999998"/>
    <n v="12"/>
    <x v="0"/>
    <x v="4"/>
    <n v="5"/>
    <n v="1"/>
    <s v="High"/>
    <s v="Somewhat Sensitive"/>
    <n v="0"/>
    <n v="9"/>
    <s v="High"/>
    <s v="Smartphone"/>
    <s v="Debit Card"/>
    <d v="2025-06-15T00:00:00"/>
    <b v="0"/>
    <x v="0"/>
    <s v="Wants-based"/>
    <s v="Standard"/>
    <n v="3"/>
    <n v="4003.308"/>
    <n v="27.800749999999997"/>
    <n v="333.60899999999998"/>
    <n v="3"/>
    <n v="3"/>
    <n v="6.333333333333333"/>
    <n v="4"/>
    <n v="9"/>
  </r>
  <r>
    <s v="75-964-5589"/>
    <x v="2"/>
    <x v="1"/>
    <x v="1"/>
    <s v="Widowed"/>
    <s v="Master's"/>
    <s v="High"/>
    <x v="518"/>
    <x v="6"/>
    <n v="333.61"/>
    <n v="5"/>
    <x v="0"/>
    <x v="4"/>
    <n v="3"/>
    <n v="0"/>
    <s v="Medium"/>
    <s v="Not Sensitive"/>
    <n v="2"/>
    <n v="7"/>
    <s v="None"/>
    <s v="Smartphone"/>
    <s v="Debit Card"/>
    <d v="2025-06-16T00:00:00"/>
    <b v="0"/>
    <x v="1"/>
    <s v="Need-based"/>
    <s v="Express"/>
    <n v="14"/>
    <n v="1668.0500000000002"/>
    <n v="66.722000000000008"/>
    <n v="333.61"/>
    <n v="0"/>
    <n v="2"/>
    <n v="2"/>
    <n v="4"/>
    <n v="5"/>
  </r>
  <r>
    <s v="06-594-3417"/>
    <x v="23"/>
    <x v="1"/>
    <x v="1"/>
    <s v="Single"/>
    <s v="Bachelor's"/>
    <s v="High"/>
    <x v="519"/>
    <x v="14"/>
    <n v="333.61099999999999"/>
    <n v="10"/>
    <x v="1"/>
    <x v="1"/>
    <n v="1"/>
    <n v="2"/>
    <s v="Low"/>
    <s v="Somewhat Sensitive"/>
    <n v="1"/>
    <n v="9"/>
    <s v="High"/>
    <s v="Desktop"/>
    <s v="Other"/>
    <d v="2025-06-17T00:00:00"/>
    <b v="1"/>
    <x v="1"/>
    <s v="Wants-based"/>
    <s v="Express"/>
    <n v="14"/>
    <n v="3336.1099999999997"/>
    <n v="33.3611"/>
    <n v="333.61099999999999"/>
    <n v="3"/>
    <n v="1"/>
    <n v="4.666666666666667"/>
    <n v="3"/>
    <n v="8"/>
  </r>
  <r>
    <s v="08-297-3351"/>
    <x v="10"/>
    <x v="1"/>
    <x v="1"/>
    <s v="Single"/>
    <s v="Master's"/>
    <s v="High"/>
    <x v="520"/>
    <x v="10"/>
    <n v="333.61200000000002"/>
    <n v="10"/>
    <x v="2"/>
    <x v="2"/>
    <n v="2"/>
    <n v="2"/>
    <s v="None"/>
    <s v="Very Sensitive"/>
    <n v="0"/>
    <n v="8"/>
    <s v="High"/>
    <s v="Tablet"/>
    <s v="Cash"/>
    <d v="2025-06-18T00:00:00"/>
    <b v="1"/>
    <x v="1"/>
    <s v="Wants-based"/>
    <s v="Standard"/>
    <n v="11"/>
    <n v="3336.1200000000003"/>
    <n v="33.361200000000004"/>
    <n v="333.61200000000002"/>
    <n v="3"/>
    <n v="0"/>
    <n v="3.6666666666666665"/>
    <n v="2"/>
    <n v="8"/>
  </r>
  <r>
    <s v="05-546-5128"/>
    <x v="6"/>
    <x v="1"/>
    <x v="0"/>
    <s v="Divorced"/>
    <s v="Bachelor's"/>
    <s v="Middle"/>
    <x v="521"/>
    <x v="6"/>
    <n v="333.613"/>
    <n v="9"/>
    <x v="1"/>
    <x v="0"/>
    <n v="2"/>
    <n v="1"/>
    <s v="Low"/>
    <s v="Somewhat Sensitive"/>
    <n v="1"/>
    <n v="3"/>
    <s v="High"/>
    <s v="Tablet"/>
    <s v="Cash"/>
    <d v="2025-06-19T00:00:00"/>
    <b v="1"/>
    <x v="1"/>
    <s v="Impulsive"/>
    <s v="No Preference"/>
    <n v="3"/>
    <n v="3002.5169999999998"/>
    <n v="37.068111111111108"/>
    <n v="333.613"/>
    <n v="3"/>
    <n v="1"/>
    <n v="4.333333333333333"/>
    <n v="5"/>
    <n v="2"/>
  </r>
  <r>
    <s v="79-759-6726"/>
    <x v="27"/>
    <x v="1"/>
    <x v="1"/>
    <s v="Widowed"/>
    <s v="High School"/>
    <s v="High"/>
    <x v="522"/>
    <x v="3"/>
    <n v="333.61399999999998"/>
    <n v="3"/>
    <x v="1"/>
    <x v="2"/>
    <n v="4"/>
    <n v="1"/>
    <s v="Medium"/>
    <s v="Very Sensitive"/>
    <n v="1"/>
    <n v="3"/>
    <s v="None"/>
    <s v="Smartphone"/>
    <s v="Other"/>
    <d v="2025-06-20T00:00:00"/>
    <b v="0"/>
    <x v="1"/>
    <s v="Wants-based"/>
    <s v="Express"/>
    <n v="11"/>
    <n v="1000.8419999999999"/>
    <n v="111.20466666666665"/>
    <n v="333.61399999999998"/>
    <n v="0"/>
    <n v="2"/>
    <n v="2.3333333333333335"/>
    <n v="2"/>
    <n v="2"/>
  </r>
  <r>
    <s v="12-851-1771"/>
    <x v="17"/>
    <x v="2"/>
    <x v="1"/>
    <s v="Married"/>
    <s v="High School"/>
    <s v="High"/>
    <x v="523"/>
    <x v="13"/>
    <n v="333.61500000000001"/>
    <n v="9"/>
    <x v="2"/>
    <x v="3"/>
    <n v="4"/>
    <n v="0"/>
    <s v="High"/>
    <s v="Not Sensitive"/>
    <n v="2"/>
    <n v="5"/>
    <s v="High"/>
    <s v="Smartphone"/>
    <s v="Credit Card"/>
    <d v="2025-06-21T00:00:00"/>
    <b v="0"/>
    <x v="1"/>
    <s v="Need-based"/>
    <s v="No Preference"/>
    <n v="10"/>
    <n v="3002.5349999999999"/>
    <n v="37.068333333333335"/>
    <n v="333.61500000000001"/>
    <n v="3"/>
    <n v="3"/>
    <n v="6"/>
    <n v="1"/>
    <n v="3"/>
  </r>
  <r>
    <s v="79-960-1714"/>
    <x v="16"/>
    <x v="1"/>
    <x v="0"/>
    <s v="Single"/>
    <s v="Master's"/>
    <s v="High"/>
    <x v="524"/>
    <x v="22"/>
    <n v="333.61599999999999"/>
    <n v="2"/>
    <x v="1"/>
    <x v="1"/>
    <n v="3"/>
    <n v="0"/>
    <s v="Low"/>
    <s v="Very Sensitive"/>
    <n v="1"/>
    <n v="9"/>
    <s v="Low"/>
    <s v="Smartphone"/>
    <s v="Credit Card"/>
    <d v="2025-06-22T00:00:00"/>
    <b v="1"/>
    <x v="0"/>
    <s v="Impulsive"/>
    <s v="No Preference"/>
    <n v="7"/>
    <n v="667.23199999999997"/>
    <n v="166.80799999999999"/>
    <n v="333.61599999999999"/>
    <n v="1"/>
    <n v="1"/>
    <n v="2"/>
    <n v="3"/>
    <n v="8"/>
  </r>
  <r>
    <s v="30-417-6981"/>
    <x v="5"/>
    <x v="1"/>
    <x v="1"/>
    <s v="Married"/>
    <s v="Master's"/>
    <s v="High"/>
    <x v="525"/>
    <x v="15"/>
    <n v="333.61700000000002"/>
    <n v="3"/>
    <x v="1"/>
    <x v="3"/>
    <n v="5"/>
    <n v="2"/>
    <s v="High"/>
    <s v="Very Sensitive"/>
    <n v="1"/>
    <n v="8"/>
    <s v="None"/>
    <s v="Tablet"/>
    <s v="Debit Card"/>
    <d v="2025-06-23T00:00:00"/>
    <b v="0"/>
    <x v="0"/>
    <s v="Impulsive"/>
    <s v="Express"/>
    <n v="11"/>
    <n v="1000.8510000000001"/>
    <n v="111.20566666666667"/>
    <n v="333.61700000000002"/>
    <n v="0"/>
    <n v="3"/>
    <n v="3.6666666666666665"/>
    <n v="1"/>
    <n v="7"/>
  </r>
  <r>
    <s v="91-532-5399"/>
    <x v="3"/>
    <x v="1"/>
    <x v="0"/>
    <s v="Single"/>
    <s v="Master's"/>
    <s v="Middle"/>
    <x v="526"/>
    <x v="18"/>
    <n v="333.61799999999999"/>
    <n v="4"/>
    <x v="0"/>
    <x v="3"/>
    <n v="1"/>
    <n v="0"/>
    <s v="High"/>
    <s v="Somewhat Sensitive"/>
    <n v="1"/>
    <n v="10"/>
    <s v="Low"/>
    <s v="Tablet"/>
    <s v="Credit Card"/>
    <d v="2025-06-24T00:00:00"/>
    <b v="1"/>
    <x v="1"/>
    <s v="Need-based"/>
    <s v="Standard"/>
    <n v="8"/>
    <n v="1334.472"/>
    <n v="83.404499999999999"/>
    <n v="333.61799999999999"/>
    <n v="1"/>
    <n v="3"/>
    <n v="4"/>
    <n v="1"/>
    <n v="9"/>
  </r>
  <r>
    <s v="89-997-9041"/>
    <x v="15"/>
    <x v="1"/>
    <x v="1"/>
    <s v="Widowed"/>
    <s v="High School"/>
    <s v="Middle"/>
    <x v="527"/>
    <x v="2"/>
    <n v="333.61900000000003"/>
    <n v="11"/>
    <x v="0"/>
    <x v="0"/>
    <n v="1"/>
    <n v="0"/>
    <s v="High"/>
    <s v="Very Sensitive"/>
    <n v="0"/>
    <n v="3"/>
    <s v="High"/>
    <s v="Desktop"/>
    <s v="Credit Card"/>
    <d v="2025-06-25T00:00:00"/>
    <b v="0"/>
    <x v="0"/>
    <s v="Need-based"/>
    <s v="Standard"/>
    <n v="11"/>
    <n v="3669.8090000000002"/>
    <n v="30.329000000000004"/>
    <n v="333.61900000000003"/>
    <n v="3"/>
    <n v="3"/>
    <n v="6"/>
    <n v="5"/>
    <n v="3"/>
  </r>
  <r>
    <s v="26-235-6745"/>
    <x v="23"/>
    <x v="0"/>
    <x v="1"/>
    <s v="Widowed"/>
    <s v="Master's"/>
    <s v="High"/>
    <x v="528"/>
    <x v="23"/>
    <n v="333.62"/>
    <n v="12"/>
    <x v="0"/>
    <x v="0"/>
    <n v="1"/>
    <n v="0"/>
    <s v="High"/>
    <s v="Not Sensitive"/>
    <n v="2"/>
    <n v="1"/>
    <s v="None"/>
    <s v="Desktop"/>
    <s v="PayPal"/>
    <d v="2025-06-26T00:00:00"/>
    <b v="0"/>
    <x v="1"/>
    <s v="Wants-based"/>
    <s v="No Preference"/>
    <n v="6"/>
    <n v="4003.44"/>
    <n v="27.801666666666666"/>
    <n v="333.62"/>
    <n v="0"/>
    <n v="3"/>
    <n v="3"/>
    <n v="5"/>
    <n v="-1"/>
  </r>
  <r>
    <s v="99-080-9462"/>
    <x v="2"/>
    <x v="1"/>
    <x v="1"/>
    <s v="Single"/>
    <s v="High School"/>
    <s v="Middle"/>
    <x v="529"/>
    <x v="5"/>
    <n v="333.62099999999998"/>
    <n v="3"/>
    <x v="0"/>
    <x v="3"/>
    <n v="5"/>
    <n v="2"/>
    <s v="High"/>
    <s v="Not Sensitive"/>
    <n v="2"/>
    <n v="10"/>
    <s v="Medium"/>
    <s v="Tablet"/>
    <s v="Other"/>
    <d v="2025-06-27T00:00:00"/>
    <b v="0"/>
    <x v="0"/>
    <s v="Wants-based"/>
    <s v="Express"/>
    <n v="6"/>
    <n v="1000.8629999999999"/>
    <n v="111.20699999999999"/>
    <n v="333.62099999999998"/>
    <n v="2"/>
    <n v="3"/>
    <n v="5.666666666666667"/>
    <n v="1"/>
    <n v="8"/>
  </r>
  <r>
    <s v="87-056-8987"/>
    <x v="1"/>
    <x v="6"/>
    <x v="1"/>
    <s v="Widowed"/>
    <s v="High School"/>
    <s v="Middle"/>
    <x v="530"/>
    <x v="19"/>
    <n v="333.62200000000001"/>
    <n v="10"/>
    <x v="1"/>
    <x v="0"/>
    <n v="3"/>
    <n v="0"/>
    <s v="Medium"/>
    <s v="Very Sensitive"/>
    <n v="1"/>
    <n v="1"/>
    <s v="Low"/>
    <s v="Desktop"/>
    <s v="Credit Card"/>
    <d v="2025-06-28T00:00:00"/>
    <b v="0"/>
    <x v="0"/>
    <s v="Wants-based"/>
    <s v="Standard"/>
    <n v="2"/>
    <n v="3336.2200000000003"/>
    <n v="33.362200000000001"/>
    <n v="333.62200000000001"/>
    <n v="1"/>
    <n v="2"/>
    <n v="3"/>
    <n v="5"/>
    <n v="0"/>
  </r>
  <r>
    <s v="06-160-8063"/>
    <x v="6"/>
    <x v="2"/>
    <x v="0"/>
    <s v="Divorced"/>
    <s v="High School"/>
    <s v="High"/>
    <x v="531"/>
    <x v="6"/>
    <n v="333.62299999999999"/>
    <n v="4"/>
    <x v="2"/>
    <x v="0"/>
    <n v="3"/>
    <n v="2"/>
    <s v="Low"/>
    <s v="Not Sensitive"/>
    <n v="1"/>
    <n v="9"/>
    <s v="None"/>
    <s v="Desktop"/>
    <s v="Credit Card"/>
    <d v="2025-06-29T00:00:00"/>
    <b v="0"/>
    <x v="0"/>
    <s v="Planned"/>
    <s v="Express"/>
    <n v="1"/>
    <n v="1334.492"/>
    <n v="83.405749999999998"/>
    <n v="333.62299999999999"/>
    <n v="0"/>
    <n v="1"/>
    <n v="1.6666666666666665"/>
    <n v="5"/>
    <n v="8"/>
  </r>
  <r>
    <s v="73-434-2308"/>
    <x v="24"/>
    <x v="0"/>
    <x v="0"/>
    <s v="Married"/>
    <s v="Master's"/>
    <s v="High"/>
    <x v="532"/>
    <x v="7"/>
    <n v="333.62400000000002"/>
    <n v="10"/>
    <x v="0"/>
    <x v="2"/>
    <n v="3"/>
    <n v="0"/>
    <s v="Low"/>
    <s v="Very Sensitive"/>
    <n v="0"/>
    <n v="8"/>
    <s v="Low"/>
    <s v="Desktop"/>
    <s v="Other"/>
    <d v="2025-06-30T00:00:00"/>
    <b v="0"/>
    <x v="0"/>
    <s v="Need-based"/>
    <s v="No Preference"/>
    <n v="6"/>
    <n v="3336.2400000000002"/>
    <n v="33.362400000000001"/>
    <n v="333.62400000000002"/>
    <n v="1"/>
    <n v="1"/>
    <n v="2"/>
    <n v="2"/>
    <n v="8"/>
  </r>
  <r>
    <s v="84-260-6464"/>
    <x v="25"/>
    <x v="0"/>
    <x v="0"/>
    <s v="Married"/>
    <s v="Bachelor's"/>
    <s v="High"/>
    <x v="533"/>
    <x v="7"/>
    <n v="333.625"/>
    <n v="7"/>
    <x v="1"/>
    <x v="3"/>
    <n v="5"/>
    <n v="0"/>
    <s v="Low"/>
    <s v="Not Sensitive"/>
    <n v="1"/>
    <n v="6"/>
    <s v="Low"/>
    <s v="Smartphone"/>
    <s v="PayPal"/>
    <d v="2025-07-01T00:00:00"/>
    <b v="1"/>
    <x v="1"/>
    <s v="Need-based"/>
    <s v="Standard"/>
    <n v="8"/>
    <n v="2335.375"/>
    <n v="47.660714285714285"/>
    <n v="333.625"/>
    <n v="1"/>
    <n v="1"/>
    <n v="2"/>
    <n v="1"/>
    <n v="5"/>
  </r>
  <r>
    <s v="00-149-4481"/>
    <x v="31"/>
    <x v="0"/>
    <x v="1"/>
    <s v="Divorced"/>
    <s v="Master's"/>
    <s v="High"/>
    <x v="534"/>
    <x v="19"/>
    <n v="333.62599999999998"/>
    <n v="2"/>
    <x v="0"/>
    <x v="0"/>
    <n v="1"/>
    <n v="0"/>
    <s v="Low"/>
    <s v="Very Sensitive"/>
    <n v="0"/>
    <n v="3"/>
    <s v="Low"/>
    <s v="Desktop"/>
    <s v="Debit Card"/>
    <d v="2025-07-02T00:00:00"/>
    <b v="0"/>
    <x v="1"/>
    <s v="Need-based"/>
    <s v="No Preference"/>
    <n v="3"/>
    <n v="667.25199999999995"/>
    <n v="166.81299999999999"/>
    <n v="333.62599999999998"/>
    <n v="1"/>
    <n v="1"/>
    <n v="2"/>
    <n v="5"/>
    <n v="3"/>
  </r>
  <r>
    <s v="05-710-6109"/>
    <x v="23"/>
    <x v="0"/>
    <x v="1"/>
    <s v="Divorced"/>
    <s v="Master's"/>
    <s v="High"/>
    <x v="535"/>
    <x v="3"/>
    <n v="333.62700000000001"/>
    <n v="7"/>
    <x v="0"/>
    <x v="2"/>
    <n v="3"/>
    <n v="2"/>
    <s v="None"/>
    <s v="Very Sensitive"/>
    <n v="2"/>
    <n v="3"/>
    <s v="Low"/>
    <s v="Desktop"/>
    <s v="Debit Card"/>
    <d v="2025-07-03T00:00:00"/>
    <b v="1"/>
    <x v="0"/>
    <s v="Impulsive"/>
    <s v="No Preference"/>
    <n v="14"/>
    <n v="2335.3890000000001"/>
    <n v="47.661000000000001"/>
    <n v="333.62700000000001"/>
    <n v="1"/>
    <n v="0"/>
    <n v="1.6666666666666665"/>
    <n v="2"/>
    <n v="1"/>
  </r>
  <r>
    <s v="84-724-8407"/>
    <x v="26"/>
    <x v="0"/>
    <x v="1"/>
    <s v="Divorced"/>
    <s v="Bachelor's"/>
    <s v="Middle"/>
    <x v="536"/>
    <x v="23"/>
    <n v="333.62799999999999"/>
    <n v="8"/>
    <x v="2"/>
    <x v="1"/>
    <n v="3"/>
    <n v="1"/>
    <s v="None"/>
    <s v="Very Sensitive"/>
    <n v="2"/>
    <n v="4"/>
    <s v="High"/>
    <s v="Tablet"/>
    <s v="Cash"/>
    <d v="2025-07-04T00:00:00"/>
    <b v="1"/>
    <x v="1"/>
    <s v="Planned"/>
    <s v="Express"/>
    <n v="8"/>
    <n v="2669.0239999999999"/>
    <n v="41.703499999999998"/>
    <n v="333.62799999999999"/>
    <n v="3"/>
    <n v="0"/>
    <n v="3.3333333333333335"/>
    <n v="3"/>
    <n v="2"/>
  </r>
  <r>
    <s v="45-795-1873"/>
    <x v="28"/>
    <x v="6"/>
    <x v="1"/>
    <s v="Widowed"/>
    <s v="Master's"/>
    <s v="Middle"/>
    <x v="537"/>
    <x v="12"/>
    <n v="333.62900000000002"/>
    <n v="7"/>
    <x v="0"/>
    <x v="1"/>
    <n v="4"/>
    <n v="2"/>
    <s v="High"/>
    <s v="Not Sensitive"/>
    <n v="0"/>
    <n v="4"/>
    <s v="High"/>
    <s v="Tablet"/>
    <s v="Credit Card"/>
    <d v="2025-07-05T00:00:00"/>
    <b v="1"/>
    <x v="1"/>
    <s v="Need-based"/>
    <s v="No Preference"/>
    <n v="12"/>
    <n v="2335.4030000000002"/>
    <n v="47.661285714285718"/>
    <n v="333.62900000000002"/>
    <n v="3"/>
    <n v="3"/>
    <n v="6.666666666666667"/>
    <n v="3"/>
    <n v="4"/>
  </r>
  <r>
    <s v="06-647-3248"/>
    <x v="29"/>
    <x v="0"/>
    <x v="1"/>
    <s v="Single"/>
    <s v="Master's"/>
    <s v="High"/>
    <x v="538"/>
    <x v="13"/>
    <n v="333.63"/>
    <n v="7"/>
    <x v="0"/>
    <x v="4"/>
    <n v="3"/>
    <n v="0"/>
    <s v="Medium"/>
    <s v="Not Sensitive"/>
    <n v="1"/>
    <n v="10"/>
    <s v="High"/>
    <s v="Tablet"/>
    <s v="Credit Card"/>
    <d v="2025-07-06T00:00:00"/>
    <b v="1"/>
    <x v="1"/>
    <s v="Planned"/>
    <s v="No Preference"/>
    <n v="6"/>
    <n v="2335.41"/>
    <n v="47.661428571428573"/>
    <n v="333.63"/>
    <n v="3"/>
    <n v="2"/>
    <n v="5"/>
    <n v="4"/>
    <n v="9"/>
  </r>
  <r>
    <s v="06-767-5206"/>
    <x v="1"/>
    <x v="1"/>
    <x v="1"/>
    <s v="Single"/>
    <s v="Bachelor's"/>
    <s v="Middle"/>
    <x v="539"/>
    <x v="18"/>
    <n v="333.63099999999997"/>
    <n v="4"/>
    <x v="1"/>
    <x v="4"/>
    <n v="4"/>
    <n v="1"/>
    <s v="None"/>
    <s v="Very Sensitive"/>
    <n v="1"/>
    <n v="5"/>
    <s v="None"/>
    <s v="Tablet"/>
    <s v="Credit Card"/>
    <d v="2025-07-07T00:00:00"/>
    <b v="1"/>
    <x v="0"/>
    <s v="Wants-based"/>
    <s v="No Preference"/>
    <n v="1"/>
    <n v="1334.5239999999999"/>
    <n v="83.407749999999993"/>
    <n v="333.63099999999997"/>
    <n v="0"/>
    <n v="0"/>
    <n v="0.33333333333333331"/>
    <n v="4"/>
    <n v="4"/>
  </r>
  <r>
    <s v="94-288-4423"/>
    <x v="7"/>
    <x v="0"/>
    <x v="1"/>
    <s v="Widowed"/>
    <s v="Master's"/>
    <s v="High"/>
    <x v="540"/>
    <x v="21"/>
    <n v="333.63200000000001"/>
    <n v="12"/>
    <x v="1"/>
    <x v="3"/>
    <n v="4"/>
    <n v="0"/>
    <s v="None"/>
    <s v="Somewhat Sensitive"/>
    <n v="0"/>
    <n v="6"/>
    <s v="None"/>
    <s v="Desktop"/>
    <s v="PayPal"/>
    <d v="2025-07-08T00:00:00"/>
    <b v="1"/>
    <x v="0"/>
    <s v="Impulsive"/>
    <s v="Express"/>
    <n v="3"/>
    <n v="4003.5839999999998"/>
    <n v="27.802666666666667"/>
    <n v="333.63200000000001"/>
    <n v="0"/>
    <n v="0"/>
    <n v="0"/>
    <n v="1"/>
    <n v="6"/>
  </r>
  <r>
    <s v="49-891-9711"/>
    <x v="0"/>
    <x v="1"/>
    <x v="0"/>
    <s v="Divorced"/>
    <s v="Master's"/>
    <s v="Middle"/>
    <x v="536"/>
    <x v="22"/>
    <n v="333.63299999999998"/>
    <n v="3"/>
    <x v="0"/>
    <x v="4"/>
    <n v="5"/>
    <n v="0"/>
    <s v="Medium"/>
    <s v="Not Sensitive"/>
    <n v="2"/>
    <n v="6"/>
    <s v="None"/>
    <s v="Desktop"/>
    <s v="Cash"/>
    <d v="2025-07-09T00:00:00"/>
    <b v="0"/>
    <x v="0"/>
    <s v="Need-based"/>
    <s v="No Preference"/>
    <n v="7"/>
    <n v="1000.8989999999999"/>
    <n v="111.211"/>
    <n v="333.63299999999998"/>
    <n v="0"/>
    <n v="2"/>
    <n v="2"/>
    <n v="4"/>
    <n v="4"/>
  </r>
  <r>
    <s v="08-806-0588"/>
    <x v="8"/>
    <x v="1"/>
    <x v="1"/>
    <s v="Single"/>
    <s v="High School"/>
    <s v="Middle"/>
    <x v="541"/>
    <x v="18"/>
    <n v="333.63400000000001"/>
    <n v="11"/>
    <x v="1"/>
    <x v="2"/>
    <n v="5"/>
    <n v="2"/>
    <s v="High"/>
    <s v="Somewhat Sensitive"/>
    <n v="0"/>
    <n v="4"/>
    <s v="Medium"/>
    <s v="Smartphone"/>
    <s v="Other"/>
    <d v="2025-07-10T00:00:00"/>
    <b v="1"/>
    <x v="0"/>
    <s v="Impulsive"/>
    <s v="Express"/>
    <n v="11"/>
    <n v="3669.9740000000002"/>
    <n v="30.330363636363639"/>
    <n v="333.63400000000001"/>
    <n v="2"/>
    <n v="3"/>
    <n v="5.666666666666667"/>
    <n v="2"/>
    <n v="4"/>
  </r>
  <r>
    <s v="94-746-2001"/>
    <x v="12"/>
    <x v="0"/>
    <x v="0"/>
    <s v="Married"/>
    <s v="Bachelor's"/>
    <s v="Middle"/>
    <x v="542"/>
    <x v="2"/>
    <n v="333.63499999999999"/>
    <n v="9"/>
    <x v="0"/>
    <x v="1"/>
    <n v="4"/>
    <n v="1"/>
    <s v="Low"/>
    <s v="Somewhat Sensitive"/>
    <n v="2"/>
    <n v="4"/>
    <s v="Medium"/>
    <s v="Smartphone"/>
    <s v="Credit Card"/>
    <d v="2025-07-11T00:00:00"/>
    <b v="1"/>
    <x v="0"/>
    <s v="Need-based"/>
    <s v="Standard"/>
    <n v="13"/>
    <n v="3002.7150000000001"/>
    <n v="37.070555555555558"/>
    <n v="333.63499999999999"/>
    <n v="2"/>
    <n v="1"/>
    <n v="3.3333333333333335"/>
    <n v="3"/>
    <n v="2"/>
  </r>
  <r>
    <s v="38-943-5744"/>
    <x v="24"/>
    <x v="5"/>
    <x v="1"/>
    <s v="Married"/>
    <s v="Bachelor's"/>
    <s v="High"/>
    <x v="543"/>
    <x v="23"/>
    <n v="333.63600000000002"/>
    <n v="3"/>
    <x v="2"/>
    <x v="3"/>
    <n v="4"/>
    <n v="1"/>
    <s v="High"/>
    <s v="Somewhat Sensitive"/>
    <n v="1"/>
    <n v="4"/>
    <s v="Medium"/>
    <s v="Tablet"/>
    <s v="Cash"/>
    <d v="2025-07-12T00:00:00"/>
    <b v="1"/>
    <x v="0"/>
    <s v="Impulsive"/>
    <s v="Standard"/>
    <n v="13"/>
    <n v="1000.9080000000001"/>
    <n v="111.212"/>
    <n v="333.63600000000002"/>
    <n v="2"/>
    <n v="3"/>
    <n v="5.333333333333333"/>
    <n v="1"/>
    <n v="3"/>
  </r>
  <r>
    <s v="98-535-8497"/>
    <x v="22"/>
    <x v="1"/>
    <x v="1"/>
    <s v="Divorced"/>
    <s v="Master's"/>
    <s v="Middle"/>
    <x v="544"/>
    <x v="20"/>
    <n v="333.637"/>
    <n v="12"/>
    <x v="0"/>
    <x v="1"/>
    <n v="2"/>
    <n v="1"/>
    <s v="Low"/>
    <s v="Not Sensitive"/>
    <n v="1"/>
    <n v="1"/>
    <s v="Medium"/>
    <s v="Tablet"/>
    <s v="Cash"/>
    <d v="2025-07-13T00:00:00"/>
    <b v="0"/>
    <x v="0"/>
    <s v="Planned"/>
    <s v="Express"/>
    <n v="4"/>
    <n v="4003.6440000000002"/>
    <n v="27.803083333333333"/>
    <n v="333.637"/>
    <n v="2"/>
    <n v="1"/>
    <n v="3.3333333333333335"/>
    <n v="3"/>
    <n v="0"/>
  </r>
  <r>
    <s v="33-243-8793"/>
    <x v="5"/>
    <x v="1"/>
    <x v="0"/>
    <s v="Widowed"/>
    <s v="High School"/>
    <s v="High"/>
    <x v="545"/>
    <x v="8"/>
    <n v="333.63799999999998"/>
    <n v="3"/>
    <x v="1"/>
    <x v="1"/>
    <n v="5"/>
    <n v="1"/>
    <s v="High"/>
    <s v="Somewhat Sensitive"/>
    <n v="2"/>
    <n v="10"/>
    <s v="High"/>
    <s v="Desktop"/>
    <s v="Cash"/>
    <d v="2025-07-14T00:00:00"/>
    <b v="1"/>
    <x v="0"/>
    <s v="Planned"/>
    <s v="Standard"/>
    <n v="7"/>
    <n v="1000.914"/>
    <n v="111.21266666666666"/>
    <n v="333.63799999999998"/>
    <n v="3"/>
    <n v="3"/>
    <n v="6.333333333333333"/>
    <n v="3"/>
    <n v="8"/>
  </r>
  <r>
    <s v="99-581-5577"/>
    <x v="28"/>
    <x v="1"/>
    <x v="1"/>
    <s v="Single"/>
    <s v="High School"/>
    <s v="High"/>
    <x v="546"/>
    <x v="0"/>
    <n v="333.63900000000001"/>
    <n v="6"/>
    <x v="0"/>
    <x v="4"/>
    <n v="1"/>
    <n v="2"/>
    <s v="None"/>
    <s v="Somewhat Sensitive"/>
    <n v="0"/>
    <n v="6"/>
    <s v="Low"/>
    <s v="Desktop"/>
    <s v="Debit Card"/>
    <d v="2025-07-15T00:00:00"/>
    <b v="0"/>
    <x v="1"/>
    <s v="Planned"/>
    <s v="No Preference"/>
    <n v="6"/>
    <n v="2001.8340000000001"/>
    <n v="55.606500000000004"/>
    <n v="333.63900000000001"/>
    <n v="1"/>
    <n v="0"/>
    <n v="1.6666666666666665"/>
    <n v="4"/>
    <n v="6"/>
  </r>
  <r>
    <s v="64-180-2404"/>
    <x v="18"/>
    <x v="1"/>
    <x v="0"/>
    <s v="Divorced"/>
    <s v="High School"/>
    <s v="High"/>
    <x v="547"/>
    <x v="0"/>
    <n v="333.64"/>
    <n v="10"/>
    <x v="2"/>
    <x v="3"/>
    <n v="4"/>
    <n v="1"/>
    <s v="Medium"/>
    <s v="Somewhat Sensitive"/>
    <n v="2"/>
    <n v="9"/>
    <s v="High"/>
    <s v="Tablet"/>
    <s v="Cash"/>
    <d v="2025-07-16T00:00:00"/>
    <b v="1"/>
    <x v="1"/>
    <s v="Wants-based"/>
    <s v="Express"/>
    <n v="13"/>
    <n v="3336.3999999999996"/>
    <n v="33.363999999999997"/>
    <n v="333.64"/>
    <n v="3"/>
    <n v="2"/>
    <n v="5.333333333333333"/>
    <n v="1"/>
    <n v="7"/>
  </r>
  <r>
    <s v="73-097-0986"/>
    <x v="25"/>
    <x v="1"/>
    <x v="0"/>
    <s v="Single"/>
    <s v="Master's"/>
    <s v="High"/>
    <x v="548"/>
    <x v="11"/>
    <n v="333.64100000000002"/>
    <n v="2"/>
    <x v="1"/>
    <x v="4"/>
    <n v="2"/>
    <n v="0"/>
    <s v="None"/>
    <s v="Somewhat Sensitive"/>
    <n v="1"/>
    <n v="8"/>
    <s v="Low"/>
    <s v="Tablet"/>
    <s v="Other"/>
    <d v="2025-07-17T00:00:00"/>
    <b v="1"/>
    <x v="0"/>
    <s v="Wants-based"/>
    <s v="Standard"/>
    <n v="13"/>
    <n v="667.28200000000004"/>
    <n v="166.82050000000001"/>
    <n v="333.64100000000002"/>
    <n v="1"/>
    <n v="0"/>
    <n v="1"/>
    <n v="4"/>
    <n v="7"/>
  </r>
  <r>
    <s v="88-051-0567"/>
    <x v="1"/>
    <x v="0"/>
    <x v="1"/>
    <s v="Widowed"/>
    <s v="High School"/>
    <s v="High"/>
    <x v="549"/>
    <x v="16"/>
    <n v="333.642"/>
    <n v="11"/>
    <x v="1"/>
    <x v="3"/>
    <n v="5"/>
    <n v="2"/>
    <s v="None"/>
    <s v="Very Sensitive"/>
    <n v="1"/>
    <n v="8"/>
    <s v="High"/>
    <s v="Smartphone"/>
    <s v="PayPal"/>
    <d v="2025-07-18T00:00:00"/>
    <b v="0"/>
    <x v="1"/>
    <s v="Wants-based"/>
    <s v="Express"/>
    <n v="6"/>
    <n v="3670.0619999999999"/>
    <n v="30.331090909090907"/>
    <n v="333.642"/>
    <n v="3"/>
    <n v="0"/>
    <n v="3.6666666666666665"/>
    <n v="1"/>
    <n v="7"/>
  </r>
  <r>
    <s v="44-715-9594"/>
    <x v="25"/>
    <x v="0"/>
    <x v="0"/>
    <s v="Widowed"/>
    <s v="Bachelor's"/>
    <s v="High"/>
    <x v="550"/>
    <x v="13"/>
    <n v="333.64299999999997"/>
    <n v="3"/>
    <x v="0"/>
    <x v="3"/>
    <n v="1"/>
    <n v="2"/>
    <s v="Medium"/>
    <s v="Somewhat Sensitive"/>
    <n v="0"/>
    <n v="4"/>
    <s v="None"/>
    <s v="Desktop"/>
    <s v="PayPal"/>
    <d v="2025-07-19T00:00:00"/>
    <b v="1"/>
    <x v="0"/>
    <s v="Impulsive"/>
    <s v="Express"/>
    <n v="1"/>
    <n v="1000.9289999999999"/>
    <n v="111.21433333333333"/>
    <n v="333.64299999999997"/>
    <n v="0"/>
    <n v="2"/>
    <n v="2.6666666666666665"/>
    <n v="1"/>
    <n v="4"/>
  </r>
  <r>
    <s v="84-188-6577"/>
    <x v="7"/>
    <x v="1"/>
    <x v="0"/>
    <s v="Widowed"/>
    <s v="High School"/>
    <s v="High"/>
    <x v="551"/>
    <x v="0"/>
    <n v="333.64400000000001"/>
    <n v="8"/>
    <x v="2"/>
    <x v="0"/>
    <n v="3"/>
    <n v="0"/>
    <s v="High"/>
    <s v="Somewhat Sensitive"/>
    <n v="1"/>
    <n v="3"/>
    <s v="None"/>
    <s v="Smartphone"/>
    <s v="PayPal"/>
    <d v="2025-07-20T00:00:00"/>
    <b v="0"/>
    <x v="1"/>
    <s v="Wants-based"/>
    <s v="No Preference"/>
    <n v="8"/>
    <n v="2669.152"/>
    <n v="41.705500000000001"/>
    <n v="333.64400000000001"/>
    <n v="0"/>
    <n v="3"/>
    <n v="3"/>
    <n v="5"/>
    <n v="2"/>
  </r>
  <r>
    <s v="19-116-4723"/>
    <x v="5"/>
    <x v="1"/>
    <x v="1"/>
    <s v="Married"/>
    <s v="High School"/>
    <s v="High"/>
    <x v="552"/>
    <x v="9"/>
    <n v="333.64499999999998"/>
    <n v="7"/>
    <x v="1"/>
    <x v="4"/>
    <n v="1"/>
    <n v="0"/>
    <s v="Low"/>
    <s v="Very Sensitive"/>
    <n v="0"/>
    <n v="1"/>
    <s v="None"/>
    <s v="Desktop"/>
    <s v="Cash"/>
    <d v="2025-07-21T00:00:00"/>
    <b v="1"/>
    <x v="0"/>
    <s v="Wants-based"/>
    <s v="Standard"/>
    <n v="8"/>
    <n v="2335.5149999999999"/>
    <n v="47.663571428571423"/>
    <n v="333.64499999999998"/>
    <n v="0"/>
    <n v="1"/>
    <n v="1"/>
    <n v="4"/>
    <n v="1"/>
  </r>
  <r>
    <s v="21-783-9242"/>
    <x v="16"/>
    <x v="7"/>
    <x v="1"/>
    <s v="Divorced"/>
    <s v="Master's"/>
    <s v="High"/>
    <x v="553"/>
    <x v="19"/>
    <n v="333.64600000000002"/>
    <n v="3"/>
    <x v="1"/>
    <x v="2"/>
    <n v="5"/>
    <n v="2"/>
    <s v="High"/>
    <s v="Very Sensitive"/>
    <n v="1"/>
    <n v="9"/>
    <s v="None"/>
    <s v="Desktop"/>
    <s v="PayPal"/>
    <d v="2025-07-22T00:00:00"/>
    <b v="1"/>
    <x v="0"/>
    <s v="Planned"/>
    <s v="Express"/>
    <n v="8"/>
    <n v="1000.9380000000001"/>
    <n v="111.21533333333333"/>
    <n v="333.64600000000002"/>
    <n v="0"/>
    <n v="3"/>
    <n v="3.6666666666666665"/>
    <n v="2"/>
    <n v="8"/>
  </r>
  <r>
    <s v="95-528-2313"/>
    <x v="24"/>
    <x v="0"/>
    <x v="0"/>
    <s v="Married"/>
    <s v="Bachelor's"/>
    <s v="High"/>
    <x v="554"/>
    <x v="13"/>
    <n v="333.64699999999999"/>
    <n v="3"/>
    <x v="0"/>
    <x v="1"/>
    <n v="3"/>
    <n v="0"/>
    <s v="High"/>
    <s v="Somewhat Sensitive"/>
    <n v="1"/>
    <n v="9"/>
    <s v="None"/>
    <s v="Smartphone"/>
    <s v="Other"/>
    <d v="2025-07-23T00:00:00"/>
    <b v="1"/>
    <x v="1"/>
    <s v="Wants-based"/>
    <s v="Express"/>
    <n v="3"/>
    <n v="1000.941"/>
    <n v="111.21566666666666"/>
    <n v="333.64699999999999"/>
    <n v="0"/>
    <n v="3"/>
    <n v="3"/>
    <n v="3"/>
    <n v="8"/>
  </r>
  <r>
    <s v="94-682-4886"/>
    <x v="23"/>
    <x v="1"/>
    <x v="0"/>
    <s v="Single"/>
    <s v="Bachelor's"/>
    <s v="High"/>
    <x v="555"/>
    <x v="0"/>
    <n v="333.64800000000002"/>
    <n v="12"/>
    <x v="0"/>
    <x v="1"/>
    <n v="2"/>
    <n v="0"/>
    <s v="High"/>
    <s v="Not Sensitive"/>
    <n v="0"/>
    <n v="5"/>
    <s v="High"/>
    <s v="Tablet"/>
    <s v="PayPal"/>
    <d v="2025-07-24T00:00:00"/>
    <b v="1"/>
    <x v="0"/>
    <s v="Need-based"/>
    <s v="Express"/>
    <n v="2"/>
    <n v="4003.7760000000003"/>
    <n v="27.804000000000002"/>
    <n v="333.64800000000002"/>
    <n v="3"/>
    <n v="3"/>
    <n v="6"/>
    <n v="3"/>
    <n v="5"/>
  </r>
  <r>
    <s v="55-944-9669"/>
    <x v="11"/>
    <x v="2"/>
    <x v="0"/>
    <s v="Divorced"/>
    <s v="Master's"/>
    <s v="High"/>
    <x v="556"/>
    <x v="20"/>
    <n v="333.649"/>
    <n v="5"/>
    <x v="0"/>
    <x v="3"/>
    <n v="4"/>
    <n v="2"/>
    <s v="Low"/>
    <s v="Very Sensitive"/>
    <n v="1"/>
    <n v="4"/>
    <s v="Low"/>
    <s v="Desktop"/>
    <s v="Cash"/>
    <d v="2025-07-25T00:00:00"/>
    <b v="1"/>
    <x v="0"/>
    <s v="Wants-based"/>
    <s v="No Preference"/>
    <n v="1"/>
    <n v="1668.2449999999999"/>
    <n v="66.729799999999997"/>
    <n v="333.649"/>
    <n v="1"/>
    <n v="1"/>
    <n v="2.6666666666666665"/>
    <n v="1"/>
    <n v="3"/>
  </r>
  <r>
    <s v="32-314-2958"/>
    <x v="2"/>
    <x v="1"/>
    <x v="0"/>
    <s v="Married"/>
    <s v="Master's"/>
    <s v="High"/>
    <x v="557"/>
    <x v="3"/>
    <n v="333.65"/>
    <n v="7"/>
    <x v="0"/>
    <x v="2"/>
    <n v="4"/>
    <n v="0"/>
    <s v="High"/>
    <s v="Somewhat Sensitive"/>
    <n v="0"/>
    <n v="7"/>
    <s v="None"/>
    <s v="Tablet"/>
    <s v="Cash"/>
    <d v="2025-07-26T00:00:00"/>
    <b v="1"/>
    <x v="1"/>
    <s v="Impulsive"/>
    <s v="No Preference"/>
    <n v="1"/>
    <n v="2335.5499999999997"/>
    <n v="47.664285714285711"/>
    <n v="333.65"/>
    <n v="0"/>
    <n v="3"/>
    <n v="3"/>
    <n v="2"/>
    <n v="7"/>
  </r>
  <r>
    <s v="67-697-2331"/>
    <x v="0"/>
    <x v="1"/>
    <x v="0"/>
    <s v="Married"/>
    <s v="Master's"/>
    <s v="High"/>
    <x v="558"/>
    <x v="19"/>
    <n v="333.65100000000001"/>
    <n v="4"/>
    <x v="0"/>
    <x v="3"/>
    <n v="4"/>
    <n v="1"/>
    <s v="None"/>
    <s v="Somewhat Sensitive"/>
    <n v="2"/>
    <n v="8"/>
    <s v="Low"/>
    <s v="Smartphone"/>
    <s v="Credit Card"/>
    <d v="2025-07-27T00:00:00"/>
    <b v="1"/>
    <x v="1"/>
    <s v="Wants-based"/>
    <s v="No Preference"/>
    <n v="4"/>
    <n v="1334.604"/>
    <n v="83.412750000000003"/>
    <n v="333.65100000000001"/>
    <n v="1"/>
    <n v="0"/>
    <n v="1.3333333333333333"/>
    <n v="1"/>
    <n v="6"/>
  </r>
  <r>
    <s v="28-855-1639"/>
    <x v="19"/>
    <x v="1"/>
    <x v="1"/>
    <s v="Single"/>
    <s v="High School"/>
    <s v="Middle"/>
    <x v="559"/>
    <x v="13"/>
    <n v="333.65199999999999"/>
    <n v="6"/>
    <x v="2"/>
    <x v="0"/>
    <n v="5"/>
    <n v="2"/>
    <s v="High"/>
    <s v="Somewhat Sensitive"/>
    <n v="2"/>
    <n v="4"/>
    <s v="High"/>
    <s v="Smartphone"/>
    <s v="Debit Card"/>
    <d v="2025-07-28T00:00:00"/>
    <b v="0"/>
    <x v="1"/>
    <s v="Need-based"/>
    <s v="No Preference"/>
    <n v="13"/>
    <n v="2001.9119999999998"/>
    <n v="55.608666666666664"/>
    <n v="333.65199999999999"/>
    <n v="3"/>
    <n v="3"/>
    <n v="6.666666666666667"/>
    <n v="5"/>
    <n v="2"/>
  </r>
  <r>
    <s v="38-069-8615"/>
    <x v="14"/>
    <x v="0"/>
    <x v="0"/>
    <s v="Married"/>
    <s v="Bachelor's"/>
    <s v="Middle"/>
    <x v="560"/>
    <x v="14"/>
    <n v="333.65300000000002"/>
    <n v="6"/>
    <x v="0"/>
    <x v="2"/>
    <n v="4"/>
    <n v="0"/>
    <s v="High"/>
    <s v="Somewhat Sensitive"/>
    <n v="1"/>
    <n v="7"/>
    <s v="None"/>
    <s v="Smartphone"/>
    <s v="Other"/>
    <d v="2025-07-29T00:00:00"/>
    <b v="1"/>
    <x v="0"/>
    <s v="Impulsive"/>
    <s v="Express"/>
    <n v="7"/>
    <n v="2001.9180000000001"/>
    <n v="55.608833333333337"/>
    <n v="333.65300000000002"/>
    <n v="0"/>
    <n v="3"/>
    <n v="3"/>
    <n v="2"/>
    <n v="6"/>
  </r>
  <r>
    <s v="58-233-5963"/>
    <x v="10"/>
    <x v="1"/>
    <x v="1"/>
    <s v="Single"/>
    <s v="Bachelor's"/>
    <s v="High"/>
    <x v="561"/>
    <x v="22"/>
    <n v="333.654"/>
    <n v="8"/>
    <x v="2"/>
    <x v="0"/>
    <n v="3"/>
    <n v="2"/>
    <s v="Medium"/>
    <s v="Somewhat Sensitive"/>
    <n v="0"/>
    <n v="3"/>
    <s v="Medium"/>
    <s v="Tablet"/>
    <s v="Cash"/>
    <d v="2025-07-30T00:00:00"/>
    <b v="0"/>
    <x v="1"/>
    <s v="Planned"/>
    <s v="Standard"/>
    <n v="1"/>
    <n v="2669.232"/>
    <n v="41.70675"/>
    <n v="333.654"/>
    <n v="2"/>
    <n v="2"/>
    <n v="4.666666666666667"/>
    <n v="5"/>
    <n v="3"/>
  </r>
  <r>
    <s v="02-004-0620"/>
    <x v="11"/>
    <x v="1"/>
    <x v="0"/>
    <s v="Single"/>
    <s v="Master's"/>
    <s v="High"/>
    <x v="562"/>
    <x v="19"/>
    <n v="333.65499999999997"/>
    <n v="2"/>
    <x v="2"/>
    <x v="1"/>
    <n v="5"/>
    <n v="1"/>
    <s v="None"/>
    <s v="Not Sensitive"/>
    <n v="2"/>
    <n v="2"/>
    <s v="Low"/>
    <s v="Desktop"/>
    <s v="Other"/>
    <d v="2025-07-31T00:00:00"/>
    <b v="1"/>
    <x v="0"/>
    <s v="Need-based"/>
    <s v="No Preference"/>
    <n v="13"/>
    <n v="667.31"/>
    <n v="166.82749999999999"/>
    <n v="333.65499999999997"/>
    <n v="1"/>
    <n v="0"/>
    <n v="1.3333333333333333"/>
    <n v="3"/>
    <n v="0"/>
  </r>
  <r>
    <s v="78-822-9328"/>
    <x v="32"/>
    <x v="1"/>
    <x v="1"/>
    <s v="Divorced"/>
    <s v="High School"/>
    <s v="Middle"/>
    <x v="563"/>
    <x v="0"/>
    <n v="333.65600000000001"/>
    <n v="2"/>
    <x v="1"/>
    <x v="4"/>
    <n v="2"/>
    <n v="0"/>
    <s v="None"/>
    <s v="Somewhat Sensitive"/>
    <n v="1"/>
    <n v="6"/>
    <s v="Medium"/>
    <s v="Desktop"/>
    <s v="PayPal"/>
    <d v="2025-08-01T00:00:00"/>
    <b v="0"/>
    <x v="0"/>
    <s v="Wants-based"/>
    <s v="Express"/>
    <n v="14"/>
    <n v="667.31200000000001"/>
    <n v="166.828"/>
    <n v="333.65600000000001"/>
    <n v="2"/>
    <n v="0"/>
    <n v="2"/>
    <n v="4"/>
    <n v="5"/>
  </r>
  <r>
    <s v="73-359-1998"/>
    <x v="2"/>
    <x v="0"/>
    <x v="0"/>
    <s v="Divorced"/>
    <s v="Bachelor's"/>
    <s v="Middle"/>
    <x v="564"/>
    <x v="7"/>
    <n v="333.65699999999998"/>
    <n v="11"/>
    <x v="0"/>
    <x v="0"/>
    <n v="4"/>
    <n v="0"/>
    <s v="Medium"/>
    <s v="Somewhat Sensitive"/>
    <n v="0"/>
    <n v="6"/>
    <s v="High"/>
    <s v="Tablet"/>
    <s v="PayPal"/>
    <d v="2025-08-02T00:00:00"/>
    <b v="0"/>
    <x v="1"/>
    <s v="Impulsive"/>
    <s v="Express"/>
    <n v="2"/>
    <n v="3670.2269999999999"/>
    <n v="30.332454545454542"/>
    <n v="333.65699999999998"/>
    <n v="3"/>
    <n v="2"/>
    <n v="5"/>
    <n v="5"/>
    <n v="6"/>
  </r>
  <r>
    <s v="84-459-7736"/>
    <x v="0"/>
    <x v="7"/>
    <x v="0"/>
    <s v="Widowed"/>
    <s v="Master's"/>
    <s v="Middle"/>
    <x v="565"/>
    <x v="8"/>
    <n v="333.65800000000002"/>
    <n v="5"/>
    <x v="2"/>
    <x v="2"/>
    <n v="2"/>
    <n v="0"/>
    <s v="High"/>
    <s v="Very Sensitive"/>
    <n v="1"/>
    <n v="6"/>
    <s v="Medium"/>
    <s v="Desktop"/>
    <s v="PayPal"/>
    <d v="2025-08-03T00:00:00"/>
    <b v="1"/>
    <x v="0"/>
    <s v="Need-based"/>
    <s v="Express"/>
    <n v="1"/>
    <n v="1668.29"/>
    <n v="66.7316"/>
    <n v="333.65800000000002"/>
    <n v="2"/>
    <n v="3"/>
    <n v="5"/>
    <n v="2"/>
    <n v="5"/>
  </r>
  <r>
    <s v="07-395-5818"/>
    <x v="14"/>
    <x v="6"/>
    <x v="1"/>
    <s v="Single"/>
    <s v="High School"/>
    <s v="High"/>
    <x v="566"/>
    <x v="20"/>
    <n v="333.65899999999999"/>
    <n v="2"/>
    <x v="1"/>
    <x v="2"/>
    <n v="2"/>
    <n v="0"/>
    <s v="High"/>
    <s v="Not Sensitive"/>
    <n v="0"/>
    <n v="4"/>
    <s v="Low"/>
    <s v="Tablet"/>
    <s v="Credit Card"/>
    <d v="2025-08-04T00:00:00"/>
    <b v="0"/>
    <x v="0"/>
    <s v="Impulsive"/>
    <s v="Standard"/>
    <n v="1"/>
    <n v="667.31799999999998"/>
    <n v="166.8295"/>
    <n v="333.65899999999999"/>
    <n v="1"/>
    <n v="3"/>
    <n v="4"/>
    <n v="2"/>
    <n v="4"/>
  </r>
  <r>
    <s v="07-560-6637"/>
    <x v="30"/>
    <x v="0"/>
    <x v="0"/>
    <s v="Divorced"/>
    <s v="Master's"/>
    <s v="High"/>
    <x v="567"/>
    <x v="20"/>
    <n v="333.66"/>
    <n v="7"/>
    <x v="1"/>
    <x v="4"/>
    <n v="5"/>
    <n v="0"/>
    <s v="None"/>
    <s v="Not Sensitive"/>
    <n v="0"/>
    <n v="1"/>
    <s v="None"/>
    <s v="Tablet"/>
    <s v="Debit Card"/>
    <d v="2025-08-05T00:00:00"/>
    <b v="1"/>
    <x v="0"/>
    <s v="Planned"/>
    <s v="No Preference"/>
    <n v="8"/>
    <n v="2335.6200000000003"/>
    <n v="47.665714285714287"/>
    <n v="333.66"/>
    <n v="0"/>
    <n v="0"/>
    <n v="0"/>
    <n v="4"/>
    <n v="1"/>
  </r>
  <r>
    <s v="61-926-1691"/>
    <x v="11"/>
    <x v="1"/>
    <x v="1"/>
    <s v="Divorced"/>
    <s v="High School"/>
    <s v="Middle"/>
    <x v="568"/>
    <x v="2"/>
    <n v="333.661"/>
    <n v="7"/>
    <x v="1"/>
    <x v="0"/>
    <n v="3"/>
    <n v="1"/>
    <s v="None"/>
    <s v="Very Sensitive"/>
    <n v="2"/>
    <n v="6"/>
    <s v="Low"/>
    <s v="Smartphone"/>
    <s v="PayPal"/>
    <d v="2025-08-06T00:00:00"/>
    <b v="0"/>
    <x v="0"/>
    <s v="Wants-based"/>
    <s v="Express"/>
    <n v="7"/>
    <n v="2335.627"/>
    <n v="47.665857142857142"/>
    <n v="333.661"/>
    <n v="1"/>
    <n v="0"/>
    <n v="1.3333333333333333"/>
    <n v="5"/>
    <n v="4"/>
  </r>
  <r>
    <s v="68-129-1060"/>
    <x v="14"/>
    <x v="0"/>
    <x v="1"/>
    <s v="Divorced"/>
    <s v="Bachelor's"/>
    <s v="High"/>
    <x v="569"/>
    <x v="17"/>
    <n v="333.66199999999998"/>
    <n v="6"/>
    <x v="1"/>
    <x v="0"/>
    <n v="5"/>
    <n v="0"/>
    <s v="Medium"/>
    <s v="Very Sensitive"/>
    <n v="0"/>
    <n v="7"/>
    <s v="Low"/>
    <s v="Desktop"/>
    <s v="Other"/>
    <d v="2025-08-07T00:00:00"/>
    <b v="0"/>
    <x v="1"/>
    <s v="Impulsive"/>
    <s v="Standard"/>
    <n v="7"/>
    <n v="2001.9719999999998"/>
    <n v="55.61033333333333"/>
    <n v="333.66199999999998"/>
    <n v="1"/>
    <n v="2"/>
    <n v="3"/>
    <n v="5"/>
    <n v="7"/>
  </r>
  <r>
    <s v="04-052-5592"/>
    <x v="30"/>
    <x v="1"/>
    <x v="0"/>
    <s v="Widowed"/>
    <s v="High School"/>
    <s v="Middle"/>
    <x v="570"/>
    <x v="1"/>
    <n v="333.66300000000001"/>
    <n v="12"/>
    <x v="1"/>
    <x v="0"/>
    <n v="3"/>
    <n v="2"/>
    <s v="High"/>
    <s v="Very Sensitive"/>
    <n v="0"/>
    <n v="4"/>
    <s v="Low"/>
    <s v="Desktop"/>
    <s v="Cash"/>
    <d v="2025-08-08T00:00:00"/>
    <b v="1"/>
    <x v="1"/>
    <s v="Impulsive"/>
    <s v="Standard"/>
    <n v="12"/>
    <n v="4003.9560000000001"/>
    <n v="27.805250000000001"/>
    <n v="333.66300000000001"/>
    <n v="1"/>
    <n v="3"/>
    <n v="4.666666666666667"/>
    <n v="5"/>
    <n v="4"/>
  </r>
  <r>
    <s v="41-215-6092"/>
    <x v="14"/>
    <x v="0"/>
    <x v="1"/>
    <s v="Single"/>
    <s v="High School"/>
    <s v="High"/>
    <x v="571"/>
    <x v="5"/>
    <n v="333.66399999999999"/>
    <n v="12"/>
    <x v="1"/>
    <x v="2"/>
    <n v="5"/>
    <n v="0"/>
    <s v="None"/>
    <s v="Very Sensitive"/>
    <n v="0"/>
    <n v="9"/>
    <s v="Low"/>
    <s v="Tablet"/>
    <s v="Credit Card"/>
    <d v="2025-08-09T00:00:00"/>
    <b v="0"/>
    <x v="1"/>
    <s v="Planned"/>
    <s v="Express"/>
    <n v="6"/>
    <n v="4003.9679999999998"/>
    <n v="27.805333333333333"/>
    <n v="333.66399999999999"/>
    <n v="1"/>
    <n v="0"/>
    <n v="1"/>
    <n v="2"/>
    <n v="9"/>
  </r>
  <r>
    <s v="89-833-7175"/>
    <x v="20"/>
    <x v="1"/>
    <x v="0"/>
    <s v="Widowed"/>
    <s v="High School"/>
    <s v="High"/>
    <x v="572"/>
    <x v="9"/>
    <n v="333.66500000000002"/>
    <n v="12"/>
    <x v="0"/>
    <x v="3"/>
    <n v="2"/>
    <n v="1"/>
    <s v="Medium"/>
    <s v="Very Sensitive"/>
    <n v="0"/>
    <n v="7"/>
    <s v="Medium"/>
    <s v="Tablet"/>
    <s v="Other"/>
    <d v="2025-08-10T00:00:00"/>
    <b v="1"/>
    <x v="0"/>
    <s v="Planned"/>
    <s v="Standard"/>
    <n v="9"/>
    <n v="4003.9800000000005"/>
    <n v="27.80541666666667"/>
    <n v="333.66500000000002"/>
    <n v="2"/>
    <n v="2"/>
    <n v="4.333333333333333"/>
    <n v="1"/>
    <n v="7"/>
  </r>
  <r>
    <s v="08-117-9893"/>
    <x v="1"/>
    <x v="1"/>
    <x v="1"/>
    <s v="Single"/>
    <s v="High School"/>
    <s v="Middle"/>
    <x v="573"/>
    <x v="15"/>
    <n v="333.666"/>
    <n v="6"/>
    <x v="0"/>
    <x v="2"/>
    <n v="1"/>
    <n v="0"/>
    <s v="Medium"/>
    <s v="Somewhat Sensitive"/>
    <n v="2"/>
    <n v="7"/>
    <s v="Medium"/>
    <s v="Tablet"/>
    <s v="PayPal"/>
    <d v="2025-08-11T00:00:00"/>
    <b v="1"/>
    <x v="0"/>
    <s v="Wants-based"/>
    <s v="Express"/>
    <n v="12"/>
    <n v="2001.9960000000001"/>
    <n v="55.610999999999997"/>
    <n v="333.666"/>
    <n v="2"/>
    <n v="2"/>
    <n v="4"/>
    <n v="2"/>
    <n v="5"/>
  </r>
  <r>
    <s v="24-109-2173"/>
    <x v="23"/>
    <x v="0"/>
    <x v="1"/>
    <s v="Single"/>
    <s v="Bachelor's"/>
    <s v="High"/>
    <x v="574"/>
    <x v="1"/>
    <n v="333.66699999999997"/>
    <n v="2"/>
    <x v="2"/>
    <x v="3"/>
    <n v="5"/>
    <n v="1"/>
    <s v="High"/>
    <s v="Very Sensitive"/>
    <n v="1"/>
    <n v="2"/>
    <s v="None"/>
    <s v="Tablet"/>
    <s v="PayPal"/>
    <d v="2025-08-12T00:00:00"/>
    <b v="0"/>
    <x v="1"/>
    <s v="Wants-based"/>
    <s v="Standard"/>
    <n v="10"/>
    <n v="667.33399999999995"/>
    <n v="166.83349999999999"/>
    <n v="333.66699999999997"/>
    <n v="0"/>
    <n v="3"/>
    <n v="3.3333333333333335"/>
    <n v="1"/>
    <n v="1"/>
  </r>
  <r>
    <s v="79-939-2140"/>
    <x v="30"/>
    <x v="1"/>
    <x v="0"/>
    <s v="Widowed"/>
    <s v="High School"/>
    <s v="High"/>
    <x v="575"/>
    <x v="10"/>
    <n v="333.66800000000001"/>
    <n v="6"/>
    <x v="2"/>
    <x v="0"/>
    <n v="1"/>
    <n v="1"/>
    <s v="Low"/>
    <s v="Somewhat Sensitive"/>
    <n v="1"/>
    <n v="8"/>
    <s v="None"/>
    <s v="Tablet"/>
    <s v="Debit Card"/>
    <d v="2025-08-13T00:00:00"/>
    <b v="0"/>
    <x v="1"/>
    <s v="Need-based"/>
    <s v="Standard"/>
    <n v="9"/>
    <n v="2002.008"/>
    <n v="55.611333333333334"/>
    <n v="333.66800000000001"/>
    <n v="0"/>
    <n v="1"/>
    <n v="1.3333333333333333"/>
    <n v="5"/>
    <n v="7"/>
  </r>
  <r>
    <s v="95-999-0984"/>
    <x v="4"/>
    <x v="1"/>
    <x v="1"/>
    <s v="Divorced"/>
    <s v="Bachelor's"/>
    <s v="Middle"/>
    <x v="576"/>
    <x v="12"/>
    <n v="333.66899999999998"/>
    <n v="2"/>
    <x v="1"/>
    <x v="2"/>
    <n v="1"/>
    <n v="1"/>
    <s v="High"/>
    <s v="Very Sensitive"/>
    <n v="2"/>
    <n v="8"/>
    <s v="Medium"/>
    <s v="Tablet"/>
    <s v="Cash"/>
    <d v="2025-08-14T00:00:00"/>
    <b v="1"/>
    <x v="1"/>
    <s v="Planned"/>
    <s v="No Preference"/>
    <n v="10"/>
    <n v="667.33799999999997"/>
    <n v="166.83449999999999"/>
    <n v="333.66899999999998"/>
    <n v="2"/>
    <n v="3"/>
    <n v="5.333333333333333"/>
    <n v="2"/>
    <n v="6"/>
  </r>
  <r>
    <s v="64-799-3174"/>
    <x v="19"/>
    <x v="1"/>
    <x v="0"/>
    <s v="Divorced"/>
    <s v="Master's"/>
    <s v="Middle"/>
    <x v="577"/>
    <x v="22"/>
    <n v="333.67"/>
    <n v="3"/>
    <x v="1"/>
    <x v="3"/>
    <n v="5"/>
    <n v="0"/>
    <s v="Medium"/>
    <s v="Somewhat Sensitive"/>
    <n v="2"/>
    <n v="7"/>
    <s v="None"/>
    <s v="Smartphone"/>
    <s v="PayPal"/>
    <d v="2025-08-15T00:00:00"/>
    <b v="0"/>
    <x v="0"/>
    <s v="Wants-based"/>
    <s v="No Preference"/>
    <n v="6"/>
    <n v="1001.01"/>
    <n v="111.22333333333334"/>
    <n v="333.67"/>
    <n v="0"/>
    <n v="2"/>
    <n v="2"/>
    <n v="1"/>
    <n v="5"/>
  </r>
  <r>
    <s v="27-018-2262"/>
    <x v="21"/>
    <x v="0"/>
    <x v="0"/>
    <s v="Married"/>
    <s v="Bachelor's"/>
    <s v="Middle"/>
    <x v="578"/>
    <x v="22"/>
    <n v="333.67099999999999"/>
    <n v="4"/>
    <x v="1"/>
    <x v="4"/>
    <n v="4"/>
    <n v="2"/>
    <s v="None"/>
    <s v="Somewhat Sensitive"/>
    <n v="1"/>
    <n v="6"/>
    <s v="High"/>
    <s v="Smartphone"/>
    <s v="Debit Card"/>
    <d v="2025-08-16T00:00:00"/>
    <b v="0"/>
    <x v="0"/>
    <s v="Wants-based"/>
    <s v="Express"/>
    <n v="3"/>
    <n v="1334.684"/>
    <n v="83.417749999999998"/>
    <n v="333.67099999999999"/>
    <n v="3"/>
    <n v="0"/>
    <n v="3.6666666666666665"/>
    <n v="4"/>
    <n v="5"/>
  </r>
  <r>
    <s v="38-881-0766"/>
    <x v="23"/>
    <x v="1"/>
    <x v="0"/>
    <s v="Widowed"/>
    <s v="High School"/>
    <s v="Middle"/>
    <x v="579"/>
    <x v="21"/>
    <n v="333.67200000000003"/>
    <n v="12"/>
    <x v="0"/>
    <x v="2"/>
    <n v="5"/>
    <n v="0.3"/>
    <s v="Low"/>
    <s v="Very Sensitive"/>
    <n v="0"/>
    <n v="4"/>
    <s v="Low"/>
    <s v="Desktop"/>
    <s v="Credit Card"/>
    <d v="2025-08-17T00:00:00"/>
    <b v="0"/>
    <x v="1"/>
    <s v="Need-based"/>
    <s v="No Preference"/>
    <n v="7"/>
    <n v="4004.0640000000003"/>
    <n v="27.806000000000001"/>
    <n v="333.67200000000003"/>
    <n v="1"/>
    <n v="1"/>
    <n v="2.1"/>
    <n v="2"/>
    <n v="4"/>
  </r>
  <r>
    <s v="17-344-8603"/>
    <x v="3"/>
    <x v="1"/>
    <x v="1"/>
    <s v="Divorced"/>
    <s v="Bachelor's"/>
    <s v="Middle"/>
    <x v="580"/>
    <x v="9"/>
    <n v="333.673"/>
    <n v="9"/>
    <x v="1"/>
    <x v="4"/>
    <n v="1"/>
    <n v="0"/>
    <s v="Low"/>
    <s v="Not Sensitive"/>
    <n v="1"/>
    <n v="6"/>
    <s v="High"/>
    <s v="Tablet"/>
    <s v="PayPal"/>
    <d v="2025-08-18T00:00:00"/>
    <b v="1"/>
    <x v="1"/>
    <s v="Need-based"/>
    <s v="No Preference"/>
    <n v="8"/>
    <n v="3003.0569999999998"/>
    <n v="37.074777777777776"/>
    <n v="333.673"/>
    <n v="3"/>
    <n v="1"/>
    <n v="4"/>
    <n v="4"/>
    <n v="5"/>
  </r>
  <r>
    <s v="51-387-9144"/>
    <x v="9"/>
    <x v="1"/>
    <x v="1"/>
    <s v="Single"/>
    <s v="Master's"/>
    <s v="Middle"/>
    <x v="581"/>
    <x v="13"/>
    <n v="333.67399999999998"/>
    <n v="8"/>
    <x v="2"/>
    <x v="0"/>
    <n v="2"/>
    <n v="1"/>
    <s v="None"/>
    <s v="Somewhat Sensitive"/>
    <n v="2"/>
    <n v="10"/>
    <s v="High"/>
    <s v="Desktop"/>
    <s v="PayPal"/>
    <d v="2025-08-19T00:00:00"/>
    <b v="0"/>
    <x v="1"/>
    <s v="Impulsive"/>
    <s v="Express"/>
    <n v="3"/>
    <n v="2669.3919999999998"/>
    <n v="41.709249999999997"/>
    <n v="333.67399999999998"/>
    <n v="3"/>
    <n v="0"/>
    <n v="3.3333333333333335"/>
    <n v="5"/>
    <n v="8"/>
  </r>
  <r>
    <s v="42-101-8525"/>
    <x v="6"/>
    <x v="1"/>
    <x v="0"/>
    <s v="Widowed"/>
    <s v="Bachelor's"/>
    <s v="Middle"/>
    <x v="582"/>
    <x v="0"/>
    <n v="333.67500000000001"/>
    <n v="9"/>
    <x v="0"/>
    <x v="2"/>
    <n v="1"/>
    <n v="2"/>
    <s v="High"/>
    <s v="Not Sensitive"/>
    <n v="2"/>
    <n v="8"/>
    <s v="Medium"/>
    <s v="Smartphone"/>
    <s v="Other"/>
    <d v="2025-08-20T00:00:00"/>
    <b v="0"/>
    <x v="1"/>
    <s v="Need-based"/>
    <s v="Express"/>
    <n v="13"/>
    <n v="3003.0750000000003"/>
    <n v="37.075000000000003"/>
    <n v="333.67500000000001"/>
    <n v="2"/>
    <n v="3"/>
    <n v="5.666666666666667"/>
    <n v="2"/>
    <n v="6"/>
  </r>
  <r>
    <s v="69-157-6752"/>
    <x v="27"/>
    <x v="1"/>
    <x v="0"/>
    <s v="Single"/>
    <s v="Bachelor's"/>
    <s v="Middle"/>
    <x v="583"/>
    <x v="13"/>
    <n v="333.67599999999999"/>
    <n v="5"/>
    <x v="2"/>
    <x v="4"/>
    <n v="1"/>
    <n v="2"/>
    <s v="Medium"/>
    <s v="Somewhat Sensitive"/>
    <n v="2"/>
    <n v="5"/>
    <s v="None"/>
    <s v="Desktop"/>
    <s v="Other"/>
    <d v="2025-08-21T00:00:00"/>
    <b v="1"/>
    <x v="1"/>
    <s v="Planned"/>
    <s v="Express"/>
    <n v="14"/>
    <n v="1668.3799999999999"/>
    <n v="66.735199999999992"/>
    <n v="333.67599999999999"/>
    <n v="0"/>
    <n v="2"/>
    <n v="2.6666666666666665"/>
    <n v="4"/>
    <n v="3"/>
  </r>
  <r>
    <s v="27-843-5553"/>
    <x v="32"/>
    <x v="4"/>
    <x v="0"/>
    <s v="Single"/>
    <s v="Bachelor's"/>
    <s v="Middle"/>
    <x v="584"/>
    <x v="7"/>
    <n v="333.67700000000002"/>
    <n v="6"/>
    <x v="2"/>
    <x v="3"/>
    <n v="4"/>
    <n v="2"/>
    <s v="High"/>
    <s v="Very Sensitive"/>
    <n v="2"/>
    <n v="5"/>
    <s v="Low"/>
    <s v="Smartphone"/>
    <s v="Credit Card"/>
    <d v="2025-08-22T00:00:00"/>
    <b v="1"/>
    <x v="0"/>
    <s v="Impulsive"/>
    <s v="Standard"/>
    <n v="7"/>
    <n v="2002.0620000000001"/>
    <n v="55.612833333333334"/>
    <n v="333.67700000000002"/>
    <n v="1"/>
    <n v="3"/>
    <n v="4.666666666666667"/>
    <n v="1"/>
    <n v="3"/>
  </r>
  <r>
    <s v="04-468-5487"/>
    <x v="0"/>
    <x v="1"/>
    <x v="0"/>
    <s v="Married"/>
    <s v="High School"/>
    <s v="High"/>
    <x v="81"/>
    <x v="2"/>
    <n v="333.678"/>
    <n v="12"/>
    <x v="1"/>
    <x v="2"/>
    <n v="1"/>
    <n v="2"/>
    <s v="None"/>
    <s v="Somewhat Sensitive"/>
    <n v="1"/>
    <n v="1"/>
    <s v="None"/>
    <s v="Tablet"/>
    <s v="Debit Card"/>
    <d v="2025-08-23T00:00:00"/>
    <b v="0"/>
    <x v="0"/>
    <s v="Impulsive"/>
    <s v="Standard"/>
    <n v="12"/>
    <n v="4004.136"/>
    <n v="27.8065"/>
    <n v="333.678"/>
    <n v="0"/>
    <n v="0"/>
    <n v="0.66666666666666663"/>
    <n v="2"/>
    <n v="0"/>
  </r>
  <r>
    <s v="08-584-8296"/>
    <x v="27"/>
    <x v="0"/>
    <x v="0"/>
    <s v="Divorced"/>
    <s v="High School"/>
    <s v="High"/>
    <x v="585"/>
    <x v="1"/>
    <n v="333.67899999999997"/>
    <n v="4"/>
    <x v="0"/>
    <x v="1"/>
    <n v="1"/>
    <n v="2"/>
    <s v="Low"/>
    <s v="Very Sensitive"/>
    <n v="0"/>
    <n v="8"/>
    <s v="High"/>
    <s v="Smartphone"/>
    <s v="Debit Card"/>
    <d v="2025-08-24T00:00:00"/>
    <b v="0"/>
    <x v="0"/>
    <s v="Wants-based"/>
    <s v="Standard"/>
    <n v="12"/>
    <n v="1334.7159999999999"/>
    <n v="83.419749999999993"/>
    <n v="333.67899999999997"/>
    <n v="3"/>
    <n v="1"/>
    <n v="4.666666666666667"/>
    <n v="3"/>
    <n v="8"/>
  </r>
  <r>
    <s v="81-014-4502"/>
    <x v="2"/>
    <x v="0"/>
    <x v="0"/>
    <s v="Widowed"/>
    <s v="Master's"/>
    <s v="Middle"/>
    <x v="586"/>
    <x v="9"/>
    <n v="333.68"/>
    <n v="5"/>
    <x v="0"/>
    <x v="4"/>
    <n v="4"/>
    <n v="1"/>
    <s v="None"/>
    <s v="Not Sensitive"/>
    <n v="2"/>
    <n v="4"/>
    <s v="Medium"/>
    <s v="Smartphone"/>
    <s v="Debit Card"/>
    <d v="2025-08-25T00:00:00"/>
    <b v="0"/>
    <x v="1"/>
    <s v="Need-based"/>
    <s v="Express"/>
    <n v="5"/>
    <n v="1668.4"/>
    <n v="66.736000000000004"/>
    <n v="333.68"/>
    <n v="2"/>
    <n v="0"/>
    <n v="2.3333333333333335"/>
    <n v="4"/>
    <n v="2"/>
  </r>
  <r>
    <s v="65-167-9819"/>
    <x v="31"/>
    <x v="1"/>
    <x v="1"/>
    <s v="Divorced"/>
    <s v="High School"/>
    <s v="Middle"/>
    <x v="10"/>
    <x v="8"/>
    <n v="333.68099999999998"/>
    <n v="11"/>
    <x v="2"/>
    <x v="3"/>
    <n v="3"/>
    <n v="1"/>
    <s v="Low"/>
    <s v="Somewhat Sensitive"/>
    <n v="0"/>
    <n v="8"/>
    <s v="High"/>
    <s v="Tablet"/>
    <s v="Credit Card"/>
    <d v="2025-08-26T00:00:00"/>
    <b v="1"/>
    <x v="0"/>
    <s v="Planned"/>
    <s v="No Preference"/>
    <n v="6"/>
    <n v="3670.491"/>
    <n v="30.334636363636363"/>
    <n v="333.68099999999998"/>
    <n v="3"/>
    <n v="1"/>
    <n v="4.333333333333333"/>
    <n v="1"/>
    <n v="8"/>
  </r>
  <r>
    <s v="19-925-2376"/>
    <x v="2"/>
    <x v="1"/>
    <x v="1"/>
    <s v="Single"/>
    <s v="Bachelor's"/>
    <s v="Middle"/>
    <x v="587"/>
    <x v="7"/>
    <n v="333.68200000000002"/>
    <n v="11"/>
    <x v="1"/>
    <x v="3"/>
    <n v="2"/>
    <n v="2"/>
    <s v="High"/>
    <s v="Very Sensitive"/>
    <n v="1"/>
    <n v="8"/>
    <s v="Low"/>
    <s v="Desktop"/>
    <s v="Cash"/>
    <d v="2025-08-27T00:00:00"/>
    <b v="0"/>
    <x v="1"/>
    <s v="Impulsive"/>
    <s v="Express"/>
    <n v="14"/>
    <n v="3670.5020000000004"/>
    <n v="30.334727272727275"/>
    <n v="333.68200000000002"/>
    <n v="1"/>
    <n v="3"/>
    <n v="4.666666666666667"/>
    <n v="1"/>
    <n v="7"/>
  </r>
  <r>
    <s v="03-669-7519"/>
    <x v="13"/>
    <x v="0"/>
    <x v="0"/>
    <s v="Married"/>
    <s v="Master's"/>
    <s v="High"/>
    <x v="588"/>
    <x v="18"/>
    <n v="333.68299999999999"/>
    <n v="2"/>
    <x v="2"/>
    <x v="1"/>
    <n v="1"/>
    <n v="1"/>
    <s v="None"/>
    <s v="Not Sensitive"/>
    <n v="0"/>
    <n v="1"/>
    <s v="Medium"/>
    <s v="Smartphone"/>
    <s v="Other"/>
    <d v="2025-08-28T00:00:00"/>
    <b v="0"/>
    <x v="1"/>
    <s v="Impulsive"/>
    <s v="Express"/>
    <n v="8"/>
    <n v="667.36599999999999"/>
    <n v="166.8415"/>
    <n v="333.68299999999999"/>
    <n v="2"/>
    <n v="0"/>
    <n v="2.3333333333333335"/>
    <n v="3"/>
    <n v="1"/>
  </r>
  <r>
    <s v="00-520-4376"/>
    <x v="17"/>
    <x v="1"/>
    <x v="1"/>
    <s v="Widowed"/>
    <s v="Bachelor's"/>
    <s v="Middle"/>
    <x v="589"/>
    <x v="21"/>
    <n v="333.68400000000003"/>
    <n v="2"/>
    <x v="1"/>
    <x v="0"/>
    <n v="5"/>
    <n v="1"/>
    <s v="Low"/>
    <s v="Somewhat Sensitive"/>
    <n v="0"/>
    <n v="10"/>
    <s v="None"/>
    <s v="Desktop"/>
    <s v="Credit Card"/>
    <d v="2025-08-29T00:00:00"/>
    <b v="1"/>
    <x v="0"/>
    <s v="Planned"/>
    <s v="No Preference"/>
    <n v="1"/>
    <n v="667.36800000000005"/>
    <n v="166.84200000000001"/>
    <n v="333.68400000000003"/>
    <n v="0"/>
    <n v="1"/>
    <n v="1.3333333333333333"/>
    <n v="5"/>
    <n v="10"/>
  </r>
  <r>
    <s v="62-701-1037"/>
    <x v="1"/>
    <x v="1"/>
    <x v="0"/>
    <s v="Widowed"/>
    <s v="Master's"/>
    <s v="High"/>
    <x v="590"/>
    <x v="5"/>
    <n v="333.685"/>
    <n v="9"/>
    <x v="0"/>
    <x v="2"/>
    <n v="5"/>
    <n v="2"/>
    <s v="Medium"/>
    <s v="Very Sensitive"/>
    <n v="0"/>
    <n v="2"/>
    <s v="Medium"/>
    <s v="Smartphone"/>
    <s v="Credit Card"/>
    <d v="2025-08-30T00:00:00"/>
    <b v="1"/>
    <x v="0"/>
    <s v="Need-based"/>
    <s v="Standard"/>
    <n v="9"/>
    <n v="3003.165"/>
    <n v="37.076111111111111"/>
    <n v="333.685"/>
    <n v="2"/>
    <n v="2"/>
    <n v="4.666666666666667"/>
    <n v="2"/>
    <n v="2"/>
  </r>
  <r>
    <s v="87-806-4478"/>
    <x v="22"/>
    <x v="1"/>
    <x v="0"/>
    <s v="Widowed"/>
    <s v="Master's"/>
    <s v="Middle"/>
    <x v="580"/>
    <x v="13"/>
    <n v="333.68599999999998"/>
    <n v="8"/>
    <x v="2"/>
    <x v="1"/>
    <n v="4"/>
    <n v="0"/>
    <s v="Medium"/>
    <s v="Not Sensitive"/>
    <n v="1"/>
    <n v="10"/>
    <s v="None"/>
    <s v="Tablet"/>
    <s v="Debit Card"/>
    <d v="2025-08-31T00:00:00"/>
    <b v="0"/>
    <x v="0"/>
    <s v="Planned"/>
    <s v="No Preference"/>
    <n v="1"/>
    <n v="2669.4879999999998"/>
    <n v="41.710749999999997"/>
    <n v="333.68599999999998"/>
    <n v="0"/>
    <n v="2"/>
    <n v="2"/>
    <n v="3"/>
    <n v="9"/>
  </r>
  <r>
    <s v="04-809-8989"/>
    <x v="8"/>
    <x v="0"/>
    <x v="1"/>
    <s v="Married"/>
    <s v="High School"/>
    <s v="Middle"/>
    <x v="591"/>
    <x v="4"/>
    <n v="333.68700000000001"/>
    <n v="8"/>
    <x v="2"/>
    <x v="3"/>
    <n v="4"/>
    <n v="1"/>
    <s v="Medium"/>
    <s v="Somewhat Sensitive"/>
    <n v="2"/>
    <n v="5"/>
    <s v="Medium"/>
    <s v="Tablet"/>
    <s v="Other"/>
    <d v="2025-09-01T00:00:00"/>
    <b v="0"/>
    <x v="1"/>
    <s v="Impulsive"/>
    <s v="No Preference"/>
    <n v="10"/>
    <n v="2669.4960000000001"/>
    <n v="41.710875000000001"/>
    <n v="333.68700000000001"/>
    <n v="2"/>
    <n v="2"/>
    <n v="4.333333333333333"/>
    <n v="1"/>
    <n v="3"/>
  </r>
  <r>
    <s v="39-867-1989"/>
    <x v="13"/>
    <x v="0"/>
    <x v="1"/>
    <s v="Widowed"/>
    <s v="High School"/>
    <s v="High"/>
    <x v="592"/>
    <x v="7"/>
    <n v="333.68799999999999"/>
    <n v="4"/>
    <x v="1"/>
    <x v="1"/>
    <n v="5"/>
    <n v="1"/>
    <s v="Medium"/>
    <s v="Somewhat Sensitive"/>
    <n v="0"/>
    <n v="6"/>
    <s v="Medium"/>
    <s v="Tablet"/>
    <s v="PayPal"/>
    <d v="2025-09-02T00:00:00"/>
    <b v="0"/>
    <x v="1"/>
    <s v="Wants-based"/>
    <s v="Express"/>
    <n v="8"/>
    <n v="1334.752"/>
    <n v="83.421999999999997"/>
    <n v="333.68799999999999"/>
    <n v="2"/>
    <n v="2"/>
    <n v="4.333333333333333"/>
    <n v="3"/>
    <n v="6"/>
  </r>
  <r>
    <s v="45-584-7333"/>
    <x v="13"/>
    <x v="0"/>
    <x v="1"/>
    <s v="Widowed"/>
    <s v="Master's"/>
    <s v="High"/>
    <x v="593"/>
    <x v="13"/>
    <n v="333.68900000000002"/>
    <n v="11"/>
    <x v="1"/>
    <x v="3"/>
    <n v="2"/>
    <n v="1"/>
    <s v="None"/>
    <s v="Not Sensitive"/>
    <n v="1"/>
    <n v="1"/>
    <s v="High"/>
    <s v="Desktop"/>
    <s v="Other"/>
    <d v="2025-09-03T00:00:00"/>
    <b v="1"/>
    <x v="1"/>
    <s v="Wants-based"/>
    <s v="No Preference"/>
    <n v="9"/>
    <n v="3670.5790000000002"/>
    <n v="30.335363636363638"/>
    <n v="333.68900000000002"/>
    <n v="3"/>
    <n v="0"/>
    <n v="3.3333333333333335"/>
    <n v="1"/>
    <n v="0"/>
  </r>
  <r>
    <s v="85-885-6579"/>
    <x v="17"/>
    <x v="1"/>
    <x v="0"/>
    <s v="Single"/>
    <s v="Bachelor's"/>
    <s v="Middle"/>
    <x v="594"/>
    <x v="17"/>
    <n v="333.69"/>
    <n v="6"/>
    <x v="0"/>
    <x v="0"/>
    <n v="1"/>
    <n v="1"/>
    <s v="High"/>
    <s v="Somewhat Sensitive"/>
    <n v="0"/>
    <n v="9"/>
    <s v="Low"/>
    <s v="Tablet"/>
    <s v="Other"/>
    <d v="2025-09-04T00:00:00"/>
    <b v="0"/>
    <x v="0"/>
    <s v="Impulsive"/>
    <s v="Express"/>
    <n v="7"/>
    <n v="2002.1399999999999"/>
    <n v="55.615000000000002"/>
    <n v="333.69"/>
    <n v="1"/>
    <n v="3"/>
    <n v="4.333333333333333"/>
    <n v="5"/>
    <n v="9"/>
  </r>
  <r>
    <s v="65-457-2840"/>
    <x v="2"/>
    <x v="1"/>
    <x v="0"/>
    <s v="Single"/>
    <s v="High School"/>
    <s v="Middle"/>
    <x v="595"/>
    <x v="14"/>
    <n v="333.69099999999997"/>
    <n v="5"/>
    <x v="1"/>
    <x v="3"/>
    <n v="1"/>
    <n v="1"/>
    <s v="None"/>
    <s v="Somewhat Sensitive"/>
    <n v="2"/>
    <n v="10"/>
    <s v="Medium"/>
    <s v="Tablet"/>
    <s v="Credit Card"/>
    <d v="2025-09-05T00:00:00"/>
    <b v="1"/>
    <x v="0"/>
    <s v="Wants-based"/>
    <s v="Standard"/>
    <n v="1"/>
    <n v="1668.4549999999999"/>
    <n v="66.738199999999992"/>
    <n v="333.69099999999997"/>
    <n v="2"/>
    <n v="0"/>
    <n v="2.3333333333333335"/>
    <n v="1"/>
    <n v="8"/>
  </r>
  <r>
    <s v="82-726-1255"/>
    <x v="12"/>
    <x v="0"/>
    <x v="0"/>
    <s v="Married"/>
    <s v="Bachelor's"/>
    <s v="High"/>
    <x v="596"/>
    <x v="22"/>
    <n v="333.69200000000001"/>
    <n v="12"/>
    <x v="0"/>
    <x v="2"/>
    <n v="1"/>
    <n v="1"/>
    <s v="Medium"/>
    <s v="Very Sensitive"/>
    <n v="1"/>
    <n v="10"/>
    <s v="None"/>
    <s v="Desktop"/>
    <s v="PayPal"/>
    <d v="2025-09-06T00:00:00"/>
    <b v="1"/>
    <x v="0"/>
    <s v="Impulsive"/>
    <s v="Express"/>
    <n v="13"/>
    <n v="4004.3040000000001"/>
    <n v="27.807666666666666"/>
    <n v="333.69200000000001"/>
    <n v="0"/>
    <n v="2"/>
    <n v="2.3333333333333335"/>
    <n v="2"/>
    <n v="9"/>
  </r>
  <r>
    <s v="90-602-3583"/>
    <x v="11"/>
    <x v="0"/>
    <x v="1"/>
    <s v="Widowed"/>
    <s v="Bachelor's"/>
    <s v="Middle"/>
    <x v="597"/>
    <x v="3"/>
    <n v="333.69299999999998"/>
    <n v="4"/>
    <x v="0"/>
    <x v="2"/>
    <n v="4"/>
    <n v="1.2"/>
    <s v="None"/>
    <s v="Somewhat Sensitive"/>
    <n v="0"/>
    <n v="6"/>
    <s v="None"/>
    <s v="Smartphone"/>
    <s v="Debit Card"/>
    <d v="2025-09-07T00:00:00"/>
    <b v="1"/>
    <x v="0"/>
    <s v="Need-based"/>
    <s v="Express"/>
    <n v="10"/>
    <n v="1334.7719999999999"/>
    <n v="83.423249999999996"/>
    <n v="333.69299999999998"/>
    <n v="0"/>
    <n v="0"/>
    <n v="0.39999999999999997"/>
    <n v="2"/>
    <n v="6"/>
  </r>
  <r>
    <s v="02-711-1034"/>
    <x v="18"/>
    <x v="0"/>
    <x v="1"/>
    <s v="Widowed"/>
    <s v="High School"/>
    <s v="Middle"/>
    <x v="598"/>
    <x v="21"/>
    <n v="333.69400000000002"/>
    <n v="2"/>
    <x v="1"/>
    <x v="3"/>
    <n v="3"/>
    <n v="2"/>
    <s v="High"/>
    <s v="Not Sensitive"/>
    <n v="0"/>
    <n v="1"/>
    <s v="High"/>
    <s v="Tablet"/>
    <s v="Other"/>
    <d v="2025-09-08T00:00:00"/>
    <b v="1"/>
    <x v="0"/>
    <s v="Planned"/>
    <s v="No Preference"/>
    <n v="5"/>
    <n v="667.38800000000003"/>
    <n v="166.84700000000001"/>
    <n v="333.69400000000002"/>
    <n v="3"/>
    <n v="3"/>
    <n v="6.666666666666667"/>
    <n v="1"/>
    <n v="1"/>
  </r>
  <r>
    <s v="27-347-7437"/>
    <x v="32"/>
    <x v="0"/>
    <x v="1"/>
    <s v="Married"/>
    <s v="Bachelor's"/>
    <s v="High"/>
    <x v="599"/>
    <x v="8"/>
    <n v="333.69499999999999"/>
    <n v="12"/>
    <x v="2"/>
    <x v="3"/>
    <n v="3"/>
    <n v="1"/>
    <s v="Low"/>
    <s v="Very Sensitive"/>
    <n v="2"/>
    <n v="10"/>
    <s v="Low"/>
    <s v="Tablet"/>
    <s v="Credit Card"/>
    <d v="2025-09-09T00:00:00"/>
    <b v="1"/>
    <x v="1"/>
    <s v="Wants-based"/>
    <s v="Standard"/>
    <n v="14"/>
    <n v="4004.34"/>
    <n v="27.807916666666667"/>
    <n v="333.69499999999999"/>
    <n v="1"/>
    <n v="1"/>
    <n v="2.3333333333333335"/>
    <n v="1"/>
    <n v="8"/>
  </r>
  <r>
    <s v="95-675-7816"/>
    <x v="24"/>
    <x v="0"/>
    <x v="1"/>
    <s v="Widowed"/>
    <s v="Master's"/>
    <s v="Middle"/>
    <x v="600"/>
    <x v="19"/>
    <n v="333.69600000000003"/>
    <n v="11"/>
    <x v="0"/>
    <x v="3"/>
    <n v="4"/>
    <n v="2"/>
    <s v="Low"/>
    <s v="Somewhat Sensitive"/>
    <n v="2"/>
    <n v="10"/>
    <s v="Medium"/>
    <s v="Smartphone"/>
    <s v="PayPal"/>
    <d v="2025-09-10T00:00:00"/>
    <b v="1"/>
    <x v="0"/>
    <s v="Impulsive"/>
    <s v="Express"/>
    <n v="11"/>
    <n v="3670.6560000000004"/>
    <n v="30.336000000000002"/>
    <n v="333.69600000000003"/>
    <n v="2"/>
    <n v="1"/>
    <n v="3.6666666666666665"/>
    <n v="1"/>
    <n v="8"/>
  </r>
  <r>
    <s v="87-418-1400"/>
    <x v="7"/>
    <x v="1"/>
    <x v="0"/>
    <s v="Widowed"/>
    <s v="Bachelor's"/>
    <s v="High"/>
    <x v="601"/>
    <x v="20"/>
    <n v="333.697"/>
    <n v="9"/>
    <x v="1"/>
    <x v="4"/>
    <n v="4"/>
    <n v="1"/>
    <s v="Medium"/>
    <s v="Very Sensitive"/>
    <n v="0"/>
    <n v="5"/>
    <s v="None"/>
    <s v="Desktop"/>
    <s v="Cash"/>
    <d v="2025-09-11T00:00:00"/>
    <b v="0"/>
    <x v="1"/>
    <s v="Need-based"/>
    <s v="Standard"/>
    <n v="7"/>
    <n v="3003.2730000000001"/>
    <n v="37.077444444444446"/>
    <n v="333.697"/>
    <n v="0"/>
    <n v="2"/>
    <n v="2.3333333333333335"/>
    <n v="4"/>
    <n v="5"/>
  </r>
  <r>
    <s v="73-991-0066"/>
    <x v="22"/>
    <x v="0"/>
    <x v="1"/>
    <s v="Single"/>
    <s v="Bachelor's"/>
    <s v="Middle"/>
    <x v="602"/>
    <x v="15"/>
    <n v="333.69799999999998"/>
    <n v="6"/>
    <x v="2"/>
    <x v="4"/>
    <n v="4"/>
    <n v="2"/>
    <s v="Low"/>
    <s v="Somewhat Sensitive"/>
    <n v="2"/>
    <n v="2"/>
    <s v="High"/>
    <s v="Desktop"/>
    <s v="Credit Card"/>
    <d v="2025-09-12T00:00:00"/>
    <b v="0"/>
    <x v="1"/>
    <s v="Need-based"/>
    <s v="Standard"/>
    <n v="3"/>
    <n v="2002.1879999999999"/>
    <n v="55.61633333333333"/>
    <n v="333.69799999999998"/>
    <n v="3"/>
    <n v="1"/>
    <n v="4.666666666666667"/>
    <n v="4"/>
    <n v="0"/>
  </r>
  <r>
    <s v="62-273-8089"/>
    <x v="7"/>
    <x v="1"/>
    <x v="0"/>
    <s v="Single"/>
    <s v="Master's"/>
    <s v="Middle"/>
    <x v="603"/>
    <x v="10"/>
    <n v="333.69900000000001"/>
    <n v="9"/>
    <x v="1"/>
    <x v="0"/>
    <n v="4"/>
    <n v="1"/>
    <s v="Medium"/>
    <s v="Not Sensitive"/>
    <n v="0"/>
    <n v="9"/>
    <s v="High"/>
    <s v="Smartphone"/>
    <s v="Credit Card"/>
    <d v="2025-09-13T00:00:00"/>
    <b v="1"/>
    <x v="1"/>
    <s v="Wants-based"/>
    <s v="Express"/>
    <n v="8"/>
    <n v="3003.2910000000002"/>
    <n v="37.077666666666666"/>
    <n v="333.69900000000001"/>
    <n v="3"/>
    <n v="2"/>
    <n v="5.333333333333333"/>
    <n v="5"/>
    <n v="9"/>
  </r>
  <r>
    <s v="51-220-3072"/>
    <x v="16"/>
    <x v="1"/>
    <x v="0"/>
    <s v="Married"/>
    <s v="Master's"/>
    <s v="High"/>
    <x v="604"/>
    <x v="7"/>
    <n v="333.7"/>
    <n v="4"/>
    <x v="1"/>
    <x v="4"/>
    <n v="4"/>
    <n v="2"/>
    <s v="High"/>
    <s v="Somewhat Sensitive"/>
    <n v="2"/>
    <n v="2"/>
    <s v="Low"/>
    <s v="Desktop"/>
    <s v="PayPal"/>
    <d v="2025-09-14T00:00:00"/>
    <b v="1"/>
    <x v="1"/>
    <s v="Wants-based"/>
    <s v="Express"/>
    <n v="6"/>
    <n v="1334.8"/>
    <n v="83.424999999999997"/>
    <n v="333.7"/>
    <n v="1"/>
    <n v="3"/>
    <n v="4.666666666666667"/>
    <n v="4"/>
    <n v="0"/>
  </r>
  <r>
    <s v="17-648-0171"/>
    <x v="9"/>
    <x v="0"/>
    <x v="1"/>
    <s v="Widowed"/>
    <s v="Bachelor's"/>
    <s v="Middle"/>
    <x v="605"/>
    <x v="19"/>
    <n v="333.70100000000002"/>
    <n v="11"/>
    <x v="2"/>
    <x v="3"/>
    <n v="1"/>
    <n v="0.3"/>
    <s v="Low"/>
    <s v="Somewhat Sensitive"/>
    <n v="1"/>
    <n v="3"/>
    <s v="High"/>
    <s v="Desktop"/>
    <s v="Other"/>
    <d v="2025-09-15T00:00:00"/>
    <b v="1"/>
    <x v="0"/>
    <s v="Wants-based"/>
    <s v="No Preference"/>
    <n v="12"/>
    <n v="3670.7110000000002"/>
    <n v="30.336454545454547"/>
    <n v="333.70100000000002"/>
    <n v="3"/>
    <n v="1"/>
    <n v="4.0999999999999996"/>
    <n v="1"/>
    <n v="2"/>
  </r>
  <r>
    <s v="11-975-9054"/>
    <x v="4"/>
    <x v="1"/>
    <x v="0"/>
    <s v="Married"/>
    <s v="High School"/>
    <s v="High"/>
    <x v="606"/>
    <x v="20"/>
    <n v="333.702"/>
    <n v="2"/>
    <x v="0"/>
    <x v="1"/>
    <n v="1"/>
    <n v="1"/>
    <s v="High"/>
    <s v="Not Sensitive"/>
    <n v="0"/>
    <n v="7"/>
    <s v="None"/>
    <s v="Smartphone"/>
    <s v="Credit Card"/>
    <d v="2025-09-16T00:00:00"/>
    <b v="0"/>
    <x v="0"/>
    <s v="Planned"/>
    <s v="No Preference"/>
    <n v="5"/>
    <n v="667.404"/>
    <n v="166.851"/>
    <n v="333.702"/>
    <n v="0"/>
    <n v="3"/>
    <n v="3.3333333333333335"/>
    <n v="3"/>
    <n v="7"/>
  </r>
  <r>
    <s v="75-518-2831"/>
    <x v="4"/>
    <x v="1"/>
    <x v="0"/>
    <s v="Divorced"/>
    <s v="Master's"/>
    <s v="Middle"/>
    <x v="607"/>
    <x v="23"/>
    <n v="333.70299999999997"/>
    <n v="5"/>
    <x v="2"/>
    <x v="1"/>
    <n v="4"/>
    <n v="1.3"/>
    <s v="Medium"/>
    <s v="Very Sensitive"/>
    <n v="2"/>
    <n v="10"/>
    <s v="None"/>
    <s v="Desktop"/>
    <s v="PayPal"/>
    <d v="2025-09-17T00:00:00"/>
    <b v="0"/>
    <x v="1"/>
    <s v="Wants-based"/>
    <s v="Standard"/>
    <n v="14"/>
    <n v="1668.5149999999999"/>
    <n v="66.740600000000001"/>
    <n v="333.70299999999997"/>
    <n v="0"/>
    <n v="2"/>
    <n v="2.4333333333333336"/>
    <n v="3"/>
    <n v="8"/>
  </r>
  <r>
    <s v="13-297-9777"/>
    <x v="21"/>
    <x v="6"/>
    <x v="0"/>
    <s v="Married"/>
    <s v="Bachelor's"/>
    <s v="High"/>
    <x v="608"/>
    <x v="12"/>
    <n v="333.70400000000001"/>
    <n v="10"/>
    <x v="2"/>
    <x v="4"/>
    <n v="3"/>
    <n v="2"/>
    <s v="None"/>
    <s v="Very Sensitive"/>
    <n v="2"/>
    <n v="9"/>
    <s v="Medium"/>
    <s v="Tablet"/>
    <s v="Cash"/>
    <d v="2025-09-18T00:00:00"/>
    <b v="0"/>
    <x v="0"/>
    <s v="Need-based"/>
    <s v="Standard"/>
    <n v="1"/>
    <n v="3337.04"/>
    <n v="33.370400000000004"/>
    <n v="333.70400000000001"/>
    <n v="2"/>
    <n v="0"/>
    <n v="2.6666666666666665"/>
    <n v="4"/>
    <n v="7"/>
  </r>
  <r>
    <s v="81-604-7906"/>
    <x v="1"/>
    <x v="1"/>
    <x v="0"/>
    <s v="Divorced"/>
    <s v="High School"/>
    <s v="High"/>
    <x v="609"/>
    <x v="11"/>
    <n v="333.70499999999998"/>
    <n v="6"/>
    <x v="0"/>
    <x v="2"/>
    <n v="5"/>
    <n v="1"/>
    <s v="Low"/>
    <s v="Very Sensitive"/>
    <n v="2"/>
    <n v="7"/>
    <s v="Low"/>
    <s v="Tablet"/>
    <s v="Cash"/>
    <d v="2025-09-19T00:00:00"/>
    <b v="0"/>
    <x v="0"/>
    <s v="Impulsive"/>
    <s v="No Preference"/>
    <n v="12"/>
    <n v="2002.23"/>
    <n v="55.6175"/>
    <n v="333.70499999999998"/>
    <n v="1"/>
    <n v="1"/>
    <n v="2.3333333333333335"/>
    <n v="2"/>
    <n v="5"/>
  </r>
  <r>
    <s v="87-518-0375"/>
    <x v="19"/>
    <x v="4"/>
    <x v="0"/>
    <s v="Divorced"/>
    <s v="High School"/>
    <s v="High"/>
    <x v="610"/>
    <x v="6"/>
    <n v="333.70600000000002"/>
    <n v="11"/>
    <x v="1"/>
    <x v="3"/>
    <n v="5"/>
    <n v="1"/>
    <s v="Medium"/>
    <s v="Very Sensitive"/>
    <n v="1"/>
    <n v="6"/>
    <s v="Low"/>
    <s v="Desktop"/>
    <s v="Debit Card"/>
    <d v="2025-09-20T00:00:00"/>
    <b v="1"/>
    <x v="1"/>
    <s v="Planned"/>
    <s v="Express"/>
    <n v="1"/>
    <n v="3670.7660000000001"/>
    <n v="30.336909090909092"/>
    <n v="333.70600000000002"/>
    <n v="1"/>
    <n v="2"/>
    <n v="3.3333333333333335"/>
    <n v="1"/>
    <n v="5"/>
  </r>
  <r>
    <s v="53-437-2629"/>
    <x v="21"/>
    <x v="1"/>
    <x v="1"/>
    <s v="Single"/>
    <s v="Bachelor's"/>
    <s v="Middle"/>
    <x v="611"/>
    <x v="5"/>
    <n v="333.70699999999999"/>
    <n v="4"/>
    <x v="0"/>
    <x v="3"/>
    <n v="3"/>
    <n v="1"/>
    <s v="High"/>
    <s v="Somewhat Sensitive"/>
    <n v="1"/>
    <n v="1"/>
    <s v="High"/>
    <s v="Smartphone"/>
    <s v="Cash"/>
    <d v="2025-09-21T00:00:00"/>
    <b v="1"/>
    <x v="1"/>
    <s v="Planned"/>
    <s v="Standard"/>
    <n v="1"/>
    <n v="1334.828"/>
    <n v="83.426749999999998"/>
    <n v="333.70699999999999"/>
    <n v="3"/>
    <n v="3"/>
    <n v="6.333333333333333"/>
    <n v="1"/>
    <n v="0"/>
  </r>
  <r>
    <s v="46-681-0764"/>
    <x v="32"/>
    <x v="0"/>
    <x v="0"/>
    <s v="Married"/>
    <s v="Master's"/>
    <s v="High"/>
    <x v="612"/>
    <x v="8"/>
    <n v="333.70800000000003"/>
    <n v="3"/>
    <x v="1"/>
    <x v="4"/>
    <n v="3"/>
    <n v="1"/>
    <s v="High"/>
    <s v="Somewhat Sensitive"/>
    <n v="0"/>
    <n v="4"/>
    <s v="None"/>
    <s v="Desktop"/>
    <s v="Other"/>
    <d v="2025-09-22T00:00:00"/>
    <b v="1"/>
    <x v="1"/>
    <s v="Impulsive"/>
    <s v="Standard"/>
    <n v="4"/>
    <n v="1001.124"/>
    <n v="111.236"/>
    <n v="333.70800000000003"/>
    <n v="0"/>
    <n v="3"/>
    <n v="3.3333333333333335"/>
    <n v="4"/>
    <n v="4"/>
  </r>
  <r>
    <s v="43-990-6454"/>
    <x v="4"/>
    <x v="0"/>
    <x v="1"/>
    <s v="Divorced"/>
    <s v="Master's"/>
    <s v="Middle"/>
    <x v="613"/>
    <x v="23"/>
    <n v="333.709"/>
    <n v="11"/>
    <x v="2"/>
    <x v="1"/>
    <n v="2"/>
    <n v="2"/>
    <s v="Medium"/>
    <s v="Very Sensitive"/>
    <n v="0"/>
    <n v="4"/>
    <s v="Low"/>
    <s v="Tablet"/>
    <s v="Cash"/>
    <d v="2025-09-23T00:00:00"/>
    <b v="1"/>
    <x v="0"/>
    <s v="Planned"/>
    <s v="Express"/>
    <n v="4"/>
    <n v="3670.799"/>
    <n v="30.337181818181818"/>
    <n v="333.709"/>
    <n v="1"/>
    <n v="2"/>
    <n v="3.6666666666666665"/>
    <n v="3"/>
    <n v="4"/>
  </r>
  <r>
    <s v="55-570-3804"/>
    <x v="15"/>
    <x v="1"/>
    <x v="0"/>
    <s v="Widowed"/>
    <s v="Master's"/>
    <s v="Middle"/>
    <x v="614"/>
    <x v="8"/>
    <n v="333.71"/>
    <n v="2"/>
    <x v="1"/>
    <x v="2"/>
    <n v="3"/>
    <n v="1"/>
    <s v="High"/>
    <s v="Somewhat Sensitive"/>
    <n v="0"/>
    <n v="3"/>
    <s v="Medium"/>
    <s v="Smartphone"/>
    <s v="Credit Card"/>
    <d v="2025-09-24T00:00:00"/>
    <b v="1"/>
    <x v="0"/>
    <s v="Need-based"/>
    <s v="Standard"/>
    <n v="8"/>
    <n v="667.42"/>
    <n v="166.85499999999999"/>
    <n v="333.71"/>
    <n v="2"/>
    <n v="3"/>
    <n v="5.333333333333333"/>
    <n v="2"/>
    <n v="3"/>
  </r>
  <r>
    <s v="29-067-4901"/>
    <x v="22"/>
    <x v="1"/>
    <x v="1"/>
    <s v="Divorced"/>
    <s v="Master's"/>
    <s v="Middle"/>
    <x v="615"/>
    <x v="18"/>
    <n v="333.71100000000001"/>
    <n v="12"/>
    <x v="2"/>
    <x v="2"/>
    <n v="2"/>
    <n v="0"/>
    <s v="High"/>
    <s v="Very Sensitive"/>
    <n v="2"/>
    <n v="10"/>
    <s v="Low"/>
    <s v="Desktop"/>
    <s v="PayPal"/>
    <d v="2025-09-25T00:00:00"/>
    <b v="1"/>
    <x v="1"/>
    <s v="Planned"/>
    <s v="Standard"/>
    <n v="2"/>
    <n v="4004.5320000000002"/>
    <n v="27.809250000000002"/>
    <n v="333.71100000000001"/>
    <n v="1"/>
    <n v="3"/>
    <n v="4"/>
    <n v="2"/>
    <n v="8"/>
  </r>
  <r>
    <s v="93-957-6269"/>
    <x v="29"/>
    <x v="1"/>
    <x v="1"/>
    <s v="Divorced"/>
    <s v="Bachelor's"/>
    <s v="Middle"/>
    <x v="616"/>
    <x v="3"/>
    <n v="333.71199999999999"/>
    <n v="4"/>
    <x v="0"/>
    <x v="0"/>
    <n v="5"/>
    <n v="0"/>
    <s v="Low"/>
    <s v="Somewhat Sensitive"/>
    <n v="1"/>
    <n v="5"/>
    <s v="Low"/>
    <s v="Smartphone"/>
    <s v="Credit Card"/>
    <d v="2025-09-26T00:00:00"/>
    <b v="1"/>
    <x v="1"/>
    <s v="Need-based"/>
    <s v="Express"/>
    <n v="8"/>
    <n v="1334.848"/>
    <n v="83.427999999999997"/>
    <n v="333.71199999999999"/>
    <n v="1"/>
    <n v="1"/>
    <n v="2"/>
    <n v="5"/>
    <n v="4"/>
  </r>
  <r>
    <s v="81-225-6647"/>
    <x v="20"/>
    <x v="0"/>
    <x v="1"/>
    <s v="Widowed"/>
    <s v="Bachelor's"/>
    <s v="High"/>
    <x v="617"/>
    <x v="9"/>
    <n v="333.71300000000002"/>
    <n v="5"/>
    <x v="2"/>
    <x v="4"/>
    <n v="3"/>
    <n v="2"/>
    <s v="None"/>
    <s v="Not Sensitive"/>
    <n v="2"/>
    <n v="7"/>
    <s v="Low"/>
    <s v="Tablet"/>
    <s v="Debit Card"/>
    <d v="2025-09-27T00:00:00"/>
    <b v="0"/>
    <x v="0"/>
    <s v="Need-based"/>
    <s v="Express"/>
    <n v="7"/>
    <n v="1668.5650000000001"/>
    <n v="66.74260000000001"/>
    <n v="333.71300000000002"/>
    <n v="1"/>
    <n v="0"/>
    <n v="1.6666666666666665"/>
    <n v="4"/>
    <n v="5"/>
  </r>
  <r>
    <s v="64-706-7841"/>
    <x v="8"/>
    <x v="1"/>
    <x v="1"/>
    <s v="Divorced"/>
    <s v="Bachelor's"/>
    <s v="Middle"/>
    <x v="618"/>
    <x v="0"/>
    <n v="333.714"/>
    <n v="11"/>
    <x v="2"/>
    <x v="1"/>
    <n v="3"/>
    <n v="2"/>
    <s v="High"/>
    <s v="Not Sensitive"/>
    <n v="2"/>
    <n v="10"/>
    <s v="None"/>
    <s v="Smartphone"/>
    <s v="Cash"/>
    <d v="2025-09-28T00:00:00"/>
    <b v="0"/>
    <x v="0"/>
    <s v="Impulsive"/>
    <s v="No Preference"/>
    <n v="10"/>
    <n v="3670.8539999999998"/>
    <n v="30.337636363636364"/>
    <n v="333.714"/>
    <n v="0"/>
    <n v="3"/>
    <n v="3.6666666666666665"/>
    <n v="3"/>
    <n v="8"/>
  </r>
  <r>
    <s v="47-178-9529"/>
    <x v="14"/>
    <x v="0"/>
    <x v="1"/>
    <s v="Divorced"/>
    <s v="Master's"/>
    <s v="Middle"/>
    <x v="619"/>
    <x v="23"/>
    <n v="333.71499999999997"/>
    <n v="3"/>
    <x v="1"/>
    <x v="4"/>
    <n v="4"/>
    <n v="2"/>
    <s v="Medium"/>
    <s v="Not Sensitive"/>
    <n v="1"/>
    <n v="4"/>
    <s v="High"/>
    <s v="Tablet"/>
    <s v="Debit Card"/>
    <d v="2025-09-29T00:00:00"/>
    <b v="0"/>
    <x v="1"/>
    <s v="Wants-based"/>
    <s v="No Preference"/>
    <n v="14"/>
    <n v="1001.145"/>
    <n v="111.23833333333333"/>
    <n v="333.71499999999997"/>
    <n v="3"/>
    <n v="2"/>
    <n v="5.666666666666667"/>
    <n v="4"/>
    <n v="3"/>
  </r>
  <r>
    <s v="63-808-3641"/>
    <x v="8"/>
    <x v="1"/>
    <x v="1"/>
    <s v="Widowed"/>
    <s v="Bachelor's"/>
    <s v="Middle"/>
    <x v="620"/>
    <x v="3"/>
    <n v="333.71600000000001"/>
    <n v="3"/>
    <x v="2"/>
    <x v="3"/>
    <n v="2"/>
    <n v="1"/>
    <s v="Medium"/>
    <s v="Very Sensitive"/>
    <n v="1"/>
    <n v="1"/>
    <s v="None"/>
    <s v="Desktop"/>
    <s v="PayPal"/>
    <d v="2025-09-30T00:00:00"/>
    <b v="0"/>
    <x v="1"/>
    <s v="Need-based"/>
    <s v="Standard"/>
    <n v="3"/>
    <n v="1001.148"/>
    <n v="111.23866666666667"/>
    <n v="333.71600000000001"/>
    <n v="0"/>
    <n v="2"/>
    <n v="2.3333333333333335"/>
    <n v="1"/>
    <n v="0"/>
  </r>
  <r>
    <s v="85-738-8909"/>
    <x v="13"/>
    <x v="0"/>
    <x v="0"/>
    <s v="Divorced"/>
    <s v="High School"/>
    <s v="Middle"/>
    <x v="621"/>
    <x v="21"/>
    <n v="333.71699999999998"/>
    <n v="3"/>
    <x v="0"/>
    <x v="4"/>
    <n v="5"/>
    <n v="0.3"/>
    <s v="None"/>
    <s v="Not Sensitive"/>
    <n v="2"/>
    <n v="5"/>
    <s v="None"/>
    <s v="Tablet"/>
    <s v="Debit Card"/>
    <d v="2025-10-01T00:00:00"/>
    <b v="0"/>
    <x v="0"/>
    <s v="Wants-based"/>
    <s v="Express"/>
    <n v="14"/>
    <n v="1001.151"/>
    <n v="111.23899999999999"/>
    <n v="333.71699999999998"/>
    <n v="0"/>
    <n v="0"/>
    <n v="9.9999999999999992E-2"/>
    <n v="4"/>
    <n v="3"/>
  </r>
  <r>
    <s v="40-224-1057"/>
    <x v="13"/>
    <x v="0"/>
    <x v="0"/>
    <s v="Married"/>
    <s v="Bachelor's"/>
    <s v="High"/>
    <x v="622"/>
    <x v="6"/>
    <n v="333.71800000000002"/>
    <n v="2"/>
    <x v="1"/>
    <x v="4"/>
    <n v="2"/>
    <n v="2"/>
    <s v="None"/>
    <s v="Not Sensitive"/>
    <n v="0"/>
    <n v="4"/>
    <s v="Medium"/>
    <s v="Smartphone"/>
    <s v="Debit Card"/>
    <d v="2025-10-02T00:00:00"/>
    <b v="0"/>
    <x v="0"/>
    <s v="Wants-based"/>
    <s v="No Preference"/>
    <n v="3"/>
    <n v="667.43600000000004"/>
    <n v="166.85900000000001"/>
    <n v="333.71800000000002"/>
    <n v="2"/>
    <n v="0"/>
    <n v="2.6666666666666665"/>
    <n v="4"/>
    <n v="4"/>
  </r>
  <r>
    <s v="24-853-1635"/>
    <x v="28"/>
    <x v="0"/>
    <x v="0"/>
    <s v="Widowed"/>
    <s v="High School"/>
    <s v="Middle"/>
    <x v="623"/>
    <x v="23"/>
    <n v="333.71899999999999"/>
    <n v="5"/>
    <x v="2"/>
    <x v="0"/>
    <n v="5"/>
    <n v="1"/>
    <s v="Medium"/>
    <s v="Very Sensitive"/>
    <n v="1"/>
    <n v="9"/>
    <s v="None"/>
    <s v="Smartphone"/>
    <s v="Cash"/>
    <d v="2025-10-03T00:00:00"/>
    <b v="0"/>
    <x v="0"/>
    <s v="Need-based"/>
    <s v="Standard"/>
    <n v="13"/>
    <n v="1668.595"/>
    <n v="66.743799999999993"/>
    <n v="333.71899999999999"/>
    <n v="0"/>
    <n v="2"/>
    <n v="2.3333333333333335"/>
    <n v="5"/>
    <n v="8"/>
  </r>
  <r>
    <s v="61-627-1822"/>
    <x v="7"/>
    <x v="1"/>
    <x v="1"/>
    <s v="Widowed"/>
    <s v="Bachelor's"/>
    <s v="High"/>
    <x v="624"/>
    <x v="23"/>
    <n v="333.72"/>
    <n v="9"/>
    <x v="1"/>
    <x v="2"/>
    <n v="1"/>
    <n v="2"/>
    <s v="Low"/>
    <s v="Somewhat Sensitive"/>
    <n v="2"/>
    <n v="7"/>
    <s v="None"/>
    <s v="Tablet"/>
    <s v="Other"/>
    <d v="2025-10-04T00:00:00"/>
    <b v="1"/>
    <x v="1"/>
    <s v="Need-based"/>
    <s v="Express"/>
    <n v="12"/>
    <n v="3003.4800000000005"/>
    <n v="37.080000000000005"/>
    <n v="333.72"/>
    <n v="0"/>
    <n v="1"/>
    <n v="1.6666666666666665"/>
    <n v="2"/>
    <n v="5"/>
  </r>
  <r>
    <s v="89-392-5002"/>
    <x v="24"/>
    <x v="0"/>
    <x v="1"/>
    <s v="Single"/>
    <s v="Bachelor's"/>
    <s v="High"/>
    <x v="625"/>
    <x v="17"/>
    <n v="333.721"/>
    <n v="3"/>
    <x v="0"/>
    <x v="2"/>
    <n v="3"/>
    <n v="2"/>
    <s v="None"/>
    <s v="Very Sensitive"/>
    <n v="2"/>
    <n v="7"/>
    <s v="High"/>
    <s v="Tablet"/>
    <s v="PayPal"/>
    <d v="2025-10-05T00:00:00"/>
    <b v="1"/>
    <x v="1"/>
    <s v="Planned"/>
    <s v="Standard"/>
    <n v="11"/>
    <n v="1001.163"/>
    <n v="111.24033333333334"/>
    <n v="333.721"/>
    <n v="3"/>
    <n v="0"/>
    <n v="3.6666666666666665"/>
    <n v="2"/>
    <n v="5"/>
  </r>
  <r>
    <s v="71-573-6085"/>
    <x v="16"/>
    <x v="0"/>
    <x v="0"/>
    <s v="Widowed"/>
    <s v="Master's"/>
    <s v="High"/>
    <x v="626"/>
    <x v="8"/>
    <n v="333.72199999999998"/>
    <n v="6"/>
    <x v="0"/>
    <x v="3"/>
    <n v="2"/>
    <n v="0"/>
    <s v="Medium"/>
    <s v="Somewhat Sensitive"/>
    <n v="2"/>
    <n v="10"/>
    <s v="Low"/>
    <s v="Smartphone"/>
    <s v="Debit Card"/>
    <d v="2025-10-06T00:00:00"/>
    <b v="1"/>
    <x v="1"/>
    <s v="Impulsive"/>
    <s v="Express"/>
    <n v="12"/>
    <n v="2002.3319999999999"/>
    <n v="55.620333333333328"/>
    <n v="333.72199999999998"/>
    <n v="1"/>
    <n v="2"/>
    <n v="3"/>
    <n v="1"/>
    <n v="8"/>
  </r>
  <r>
    <s v="91-810-3612"/>
    <x v="15"/>
    <x v="0"/>
    <x v="0"/>
    <s v="Married"/>
    <s v="Bachelor's"/>
    <s v="Middle"/>
    <x v="627"/>
    <x v="6"/>
    <n v="333.72300000000001"/>
    <n v="7"/>
    <x v="2"/>
    <x v="0"/>
    <n v="1"/>
    <n v="0"/>
    <s v="Medium"/>
    <s v="Very Sensitive"/>
    <n v="2"/>
    <n v="2"/>
    <s v="High"/>
    <s v="Smartphone"/>
    <s v="Debit Card"/>
    <d v="2025-10-07T00:00:00"/>
    <b v="1"/>
    <x v="1"/>
    <s v="Need-based"/>
    <s v="No Preference"/>
    <n v="7"/>
    <n v="2336.0610000000001"/>
    <n v="47.674714285714288"/>
    <n v="333.72300000000001"/>
    <n v="3"/>
    <n v="2"/>
    <n v="5"/>
    <n v="5"/>
    <n v="0"/>
  </r>
  <r>
    <s v="07-323-0255"/>
    <x v="16"/>
    <x v="3"/>
    <x v="0"/>
    <s v="Married"/>
    <s v="High School"/>
    <s v="High"/>
    <x v="628"/>
    <x v="19"/>
    <n v="333.72399999999999"/>
    <n v="4"/>
    <x v="2"/>
    <x v="2"/>
    <n v="1"/>
    <n v="2"/>
    <s v="High"/>
    <s v="Somewhat Sensitive"/>
    <n v="1"/>
    <n v="6"/>
    <s v="None"/>
    <s v="Smartphone"/>
    <s v="PayPal"/>
    <d v="2025-10-08T00:00:00"/>
    <b v="1"/>
    <x v="1"/>
    <s v="Wants-based"/>
    <s v="No Preference"/>
    <n v="3"/>
    <n v="1334.896"/>
    <n v="83.430999999999997"/>
    <n v="333.72399999999999"/>
    <n v="0"/>
    <n v="3"/>
    <n v="3.6666666666666665"/>
    <n v="2"/>
    <n v="5"/>
  </r>
  <r>
    <s v="81-054-5343"/>
    <x v="5"/>
    <x v="0"/>
    <x v="1"/>
    <s v="Divorced"/>
    <s v="Bachelor's"/>
    <s v="Middle"/>
    <x v="629"/>
    <x v="2"/>
    <n v="333.72500000000002"/>
    <n v="4"/>
    <x v="0"/>
    <x v="0"/>
    <n v="1"/>
    <n v="1"/>
    <s v="None"/>
    <s v="Very Sensitive"/>
    <n v="1"/>
    <n v="2"/>
    <s v="None"/>
    <s v="Smartphone"/>
    <s v="Cash"/>
    <d v="2025-10-09T00:00:00"/>
    <b v="0"/>
    <x v="1"/>
    <s v="Wants-based"/>
    <s v="Express"/>
    <n v="1"/>
    <n v="1334.9"/>
    <n v="83.431250000000006"/>
    <n v="333.72500000000002"/>
    <n v="0"/>
    <n v="0"/>
    <n v="0.33333333333333331"/>
    <n v="5"/>
    <n v="1"/>
  </r>
  <r>
    <s v="14-854-9545"/>
    <x v="5"/>
    <x v="6"/>
    <x v="0"/>
    <s v="Single"/>
    <s v="High School"/>
    <s v="Middle"/>
    <x v="630"/>
    <x v="3"/>
    <n v="333.726"/>
    <n v="8"/>
    <x v="0"/>
    <x v="2"/>
    <n v="2"/>
    <n v="2"/>
    <s v="None"/>
    <s v="Very Sensitive"/>
    <n v="1"/>
    <n v="3"/>
    <s v="Medium"/>
    <s v="Tablet"/>
    <s v="Debit Card"/>
    <d v="2025-10-10T00:00:00"/>
    <b v="1"/>
    <x v="1"/>
    <s v="Need-based"/>
    <s v="Express"/>
    <n v="6"/>
    <n v="2669.808"/>
    <n v="41.71575"/>
    <n v="333.726"/>
    <n v="2"/>
    <n v="0"/>
    <n v="2.6666666666666665"/>
    <n v="2"/>
    <n v="2"/>
  </r>
  <r>
    <s v="52-150-4629"/>
    <x v="25"/>
    <x v="0"/>
    <x v="1"/>
    <s v="Divorced"/>
    <s v="Master's"/>
    <s v="High"/>
    <x v="631"/>
    <x v="6"/>
    <n v="333.72699999999998"/>
    <n v="4"/>
    <x v="1"/>
    <x v="3"/>
    <n v="2"/>
    <n v="1"/>
    <s v="Low"/>
    <s v="Very Sensitive"/>
    <n v="2"/>
    <n v="5"/>
    <s v="High"/>
    <s v="Desktop"/>
    <s v="Other"/>
    <d v="2025-10-11T00:00:00"/>
    <b v="0"/>
    <x v="0"/>
    <s v="Need-based"/>
    <s v="No Preference"/>
    <n v="1"/>
    <n v="1334.9079999999999"/>
    <n v="83.431749999999994"/>
    <n v="333.72699999999998"/>
    <n v="3"/>
    <n v="1"/>
    <n v="4.333333333333333"/>
    <n v="1"/>
    <n v="3"/>
  </r>
  <r>
    <s v="48-918-4473"/>
    <x v="31"/>
    <x v="1"/>
    <x v="0"/>
    <s v="Married"/>
    <s v="High School"/>
    <s v="High"/>
    <x v="632"/>
    <x v="14"/>
    <n v="333.72800000000001"/>
    <n v="11"/>
    <x v="2"/>
    <x v="0"/>
    <n v="2"/>
    <n v="1"/>
    <s v="Medium"/>
    <s v="Somewhat Sensitive"/>
    <n v="1"/>
    <n v="3"/>
    <s v="High"/>
    <s v="Tablet"/>
    <s v="Cash"/>
    <d v="2025-10-12T00:00:00"/>
    <b v="1"/>
    <x v="0"/>
    <s v="Impulsive"/>
    <s v="Express"/>
    <n v="11"/>
    <n v="3671.0080000000003"/>
    <n v="30.338909090909091"/>
    <n v="333.72800000000001"/>
    <n v="3"/>
    <n v="2"/>
    <n v="5.333333333333333"/>
    <n v="5"/>
    <n v="2"/>
  </r>
  <r>
    <s v="06-764-5496"/>
    <x v="29"/>
    <x v="0"/>
    <x v="1"/>
    <s v="Single"/>
    <s v="High School"/>
    <s v="Middle"/>
    <x v="633"/>
    <x v="20"/>
    <n v="333.72899999999998"/>
    <n v="7"/>
    <x v="1"/>
    <x v="4"/>
    <n v="4"/>
    <n v="0"/>
    <s v="None"/>
    <s v="Very Sensitive"/>
    <n v="0"/>
    <n v="10"/>
    <s v="Medium"/>
    <s v="Desktop"/>
    <s v="PayPal"/>
    <d v="2025-10-13T00:00:00"/>
    <b v="1"/>
    <x v="1"/>
    <s v="Impulsive"/>
    <s v="No Preference"/>
    <n v="14"/>
    <n v="2336.1030000000001"/>
    <n v="47.675571428571423"/>
    <n v="333.72899999999998"/>
    <n v="2"/>
    <n v="0"/>
    <n v="2"/>
    <n v="4"/>
    <n v="10"/>
  </r>
  <r>
    <s v="67-036-4295"/>
    <x v="17"/>
    <x v="0"/>
    <x v="0"/>
    <s v="Divorced"/>
    <s v="Master's"/>
    <s v="High"/>
    <x v="634"/>
    <x v="17"/>
    <n v="333.73"/>
    <n v="5"/>
    <x v="2"/>
    <x v="1"/>
    <n v="2"/>
    <n v="1"/>
    <s v="None"/>
    <s v="Somewhat Sensitive"/>
    <n v="1"/>
    <n v="7"/>
    <s v="Low"/>
    <s v="Smartphone"/>
    <s v="Other"/>
    <d v="2025-10-14T00:00:00"/>
    <b v="1"/>
    <x v="1"/>
    <s v="Need-based"/>
    <s v="Standard"/>
    <n v="7"/>
    <n v="1668.65"/>
    <n v="66.746000000000009"/>
    <n v="333.73"/>
    <n v="1"/>
    <n v="0"/>
    <n v="1.3333333333333333"/>
    <n v="3"/>
    <n v="6"/>
  </r>
  <r>
    <s v="35-880-9374"/>
    <x v="15"/>
    <x v="0"/>
    <x v="0"/>
    <s v="Widowed"/>
    <s v="Bachelor's"/>
    <s v="High"/>
    <x v="635"/>
    <x v="17"/>
    <n v="333.73099999999999"/>
    <n v="10"/>
    <x v="1"/>
    <x v="3"/>
    <n v="3"/>
    <n v="2"/>
    <s v="High"/>
    <s v="Not Sensitive"/>
    <n v="2"/>
    <n v="10"/>
    <s v="High"/>
    <s v="Desktop"/>
    <s v="Debit Card"/>
    <d v="2025-10-15T00:00:00"/>
    <b v="0"/>
    <x v="0"/>
    <s v="Need-based"/>
    <s v="No Preference"/>
    <n v="7"/>
    <n v="3337.31"/>
    <n v="33.373100000000001"/>
    <n v="333.73099999999999"/>
    <n v="3"/>
    <n v="3"/>
    <n v="6.666666666666667"/>
    <n v="1"/>
    <n v="8"/>
  </r>
  <r>
    <s v="08-614-6177"/>
    <x v="11"/>
    <x v="1"/>
    <x v="0"/>
    <s v="Widowed"/>
    <s v="Master's"/>
    <s v="Middle"/>
    <x v="636"/>
    <x v="3"/>
    <n v="333.73200000000003"/>
    <n v="2"/>
    <x v="1"/>
    <x v="0"/>
    <n v="1"/>
    <n v="1"/>
    <s v="Low"/>
    <s v="Very Sensitive"/>
    <n v="0"/>
    <n v="1"/>
    <s v="Medium"/>
    <s v="Tablet"/>
    <s v="Credit Card"/>
    <d v="2025-10-16T00:00:00"/>
    <b v="0"/>
    <x v="1"/>
    <s v="Planned"/>
    <s v="Express"/>
    <n v="8"/>
    <n v="667.46400000000006"/>
    <n v="166.86600000000001"/>
    <n v="333.73200000000003"/>
    <n v="2"/>
    <n v="1"/>
    <n v="3.3333333333333335"/>
    <n v="5"/>
    <n v="1"/>
  </r>
  <r>
    <s v="35-879-0014"/>
    <x v="10"/>
    <x v="1"/>
    <x v="1"/>
    <s v="Married"/>
    <s v="Master's"/>
    <s v="Middle"/>
    <x v="637"/>
    <x v="1"/>
    <n v="333.733"/>
    <n v="7"/>
    <x v="0"/>
    <x v="0"/>
    <n v="3"/>
    <n v="2"/>
    <s v="High"/>
    <s v="Very Sensitive"/>
    <n v="2"/>
    <n v="10"/>
    <s v="Low"/>
    <s v="Smartphone"/>
    <s v="Credit Card"/>
    <d v="2025-10-17T00:00:00"/>
    <b v="0"/>
    <x v="1"/>
    <s v="Wants-based"/>
    <s v="No Preference"/>
    <n v="2"/>
    <n v="2336.1309999999999"/>
    <n v="47.676142857142857"/>
    <n v="333.733"/>
    <n v="1"/>
    <n v="3"/>
    <n v="4.666666666666667"/>
    <n v="5"/>
    <n v="8"/>
  </r>
  <r>
    <s v="91-570-2695"/>
    <x v="17"/>
    <x v="1"/>
    <x v="0"/>
    <s v="Married"/>
    <s v="High School"/>
    <s v="Middle"/>
    <x v="638"/>
    <x v="15"/>
    <n v="333.73399999999998"/>
    <n v="11"/>
    <x v="2"/>
    <x v="4"/>
    <n v="2"/>
    <n v="1"/>
    <s v="Medium"/>
    <s v="Not Sensitive"/>
    <n v="0"/>
    <n v="6"/>
    <s v="Low"/>
    <s v="Desktop"/>
    <s v="Other"/>
    <d v="2025-10-18T00:00:00"/>
    <b v="1"/>
    <x v="1"/>
    <s v="Planned"/>
    <s v="Express"/>
    <n v="4"/>
    <n v="3671.0739999999996"/>
    <n v="30.339454545454544"/>
    <n v="333.73399999999998"/>
    <n v="1"/>
    <n v="2"/>
    <n v="3.3333333333333335"/>
    <n v="4"/>
    <n v="6"/>
  </r>
  <r>
    <s v="54-193-3526"/>
    <x v="2"/>
    <x v="0"/>
    <x v="0"/>
    <s v="Widowed"/>
    <s v="Bachelor's"/>
    <s v="Middle"/>
    <x v="639"/>
    <x v="22"/>
    <n v="333.73500000000001"/>
    <n v="9"/>
    <x v="2"/>
    <x v="3"/>
    <n v="2"/>
    <n v="1"/>
    <s v="Low"/>
    <s v="Very Sensitive"/>
    <n v="2"/>
    <n v="8"/>
    <s v="Medium"/>
    <s v="Desktop"/>
    <s v="Cash"/>
    <d v="2025-10-19T00:00:00"/>
    <b v="1"/>
    <x v="1"/>
    <s v="Planned"/>
    <s v="No Preference"/>
    <n v="10"/>
    <n v="3003.6150000000002"/>
    <n v="37.081666666666671"/>
    <n v="333.73500000000001"/>
    <n v="2"/>
    <n v="1"/>
    <n v="3.3333333333333335"/>
    <n v="1"/>
    <n v="6"/>
  </r>
  <r>
    <s v="55-237-7991"/>
    <x v="1"/>
    <x v="1"/>
    <x v="0"/>
    <s v="Widowed"/>
    <s v="Master's"/>
    <s v="High"/>
    <x v="640"/>
    <x v="3"/>
    <n v="333.73599999999999"/>
    <n v="12"/>
    <x v="1"/>
    <x v="4"/>
    <n v="4"/>
    <n v="2"/>
    <s v="None"/>
    <s v="Somewhat Sensitive"/>
    <n v="0"/>
    <n v="8"/>
    <s v="High"/>
    <s v="Desktop"/>
    <s v="PayPal"/>
    <d v="2025-10-20T00:00:00"/>
    <b v="0"/>
    <x v="1"/>
    <s v="Planned"/>
    <s v="No Preference"/>
    <n v="1"/>
    <n v="4004.8319999999999"/>
    <n v="27.811333333333334"/>
    <n v="333.73599999999999"/>
    <n v="3"/>
    <n v="0"/>
    <n v="3.6666666666666665"/>
    <n v="4"/>
    <n v="8"/>
  </r>
  <r>
    <s v="90-569-7391"/>
    <x v="27"/>
    <x v="0"/>
    <x v="0"/>
    <s v="Single"/>
    <s v="Bachelor's"/>
    <s v="Middle"/>
    <x v="641"/>
    <x v="18"/>
    <n v="333.73700000000002"/>
    <n v="11"/>
    <x v="0"/>
    <x v="2"/>
    <n v="4"/>
    <n v="2"/>
    <s v="Medium"/>
    <s v="Not Sensitive"/>
    <n v="1"/>
    <n v="4"/>
    <s v="Low"/>
    <s v="Desktop"/>
    <s v="Debit Card"/>
    <d v="2025-10-21T00:00:00"/>
    <b v="1"/>
    <x v="1"/>
    <s v="Wants-based"/>
    <s v="Standard"/>
    <n v="5"/>
    <n v="3671.1070000000004"/>
    <n v="30.339727272727274"/>
    <n v="333.73700000000002"/>
    <n v="1"/>
    <n v="2"/>
    <n v="3.6666666666666665"/>
    <n v="2"/>
    <n v="3"/>
  </r>
  <r>
    <s v="88-395-8741"/>
    <x v="32"/>
    <x v="1"/>
    <x v="1"/>
    <s v="Divorced"/>
    <s v="High School"/>
    <s v="Middle"/>
    <x v="642"/>
    <x v="22"/>
    <n v="333.738"/>
    <n v="8"/>
    <x v="1"/>
    <x v="3"/>
    <n v="1"/>
    <n v="2"/>
    <s v="High"/>
    <s v="Very Sensitive"/>
    <n v="2"/>
    <n v="7"/>
    <s v="High"/>
    <s v="Tablet"/>
    <s v="Debit Card"/>
    <d v="2025-10-22T00:00:00"/>
    <b v="0"/>
    <x v="0"/>
    <s v="Impulsive"/>
    <s v="Standard"/>
    <n v="14"/>
    <n v="2669.904"/>
    <n v="41.71725"/>
    <n v="333.738"/>
    <n v="3"/>
    <n v="3"/>
    <n v="6.666666666666667"/>
    <n v="1"/>
    <n v="5"/>
  </r>
  <r>
    <s v="06-638-0433"/>
    <x v="30"/>
    <x v="1"/>
    <x v="1"/>
    <s v="Married"/>
    <s v="High School"/>
    <s v="Middle"/>
    <x v="643"/>
    <x v="22"/>
    <n v="333.73899999999998"/>
    <n v="10"/>
    <x v="2"/>
    <x v="1"/>
    <n v="2"/>
    <n v="1"/>
    <s v="Low"/>
    <s v="Somewhat Sensitive"/>
    <n v="2"/>
    <n v="4"/>
    <s v="High"/>
    <s v="Smartphone"/>
    <s v="Debit Card"/>
    <d v="2025-10-23T00:00:00"/>
    <b v="0"/>
    <x v="0"/>
    <s v="Planned"/>
    <s v="No Preference"/>
    <n v="2"/>
    <n v="3337.39"/>
    <n v="33.373899999999999"/>
    <n v="333.73899999999998"/>
    <n v="3"/>
    <n v="1"/>
    <n v="4.333333333333333"/>
    <n v="3"/>
    <n v="2"/>
  </r>
  <r>
    <s v="84-208-7045"/>
    <x v="4"/>
    <x v="1"/>
    <x v="1"/>
    <s v="Divorced"/>
    <s v="High School"/>
    <s v="High"/>
    <x v="644"/>
    <x v="5"/>
    <n v="333.74"/>
    <n v="12"/>
    <x v="1"/>
    <x v="4"/>
    <n v="3"/>
    <n v="0.3"/>
    <s v="Medium"/>
    <s v="Not Sensitive"/>
    <n v="1"/>
    <n v="3"/>
    <s v="High"/>
    <s v="Tablet"/>
    <s v="PayPal"/>
    <d v="2025-10-24T00:00:00"/>
    <b v="0"/>
    <x v="1"/>
    <s v="Need-based"/>
    <s v="Express"/>
    <n v="3"/>
    <n v="4004.88"/>
    <n v="27.811666666666667"/>
    <n v="333.74"/>
    <n v="3"/>
    <n v="2"/>
    <n v="5.0999999999999996"/>
    <n v="4"/>
    <n v="2"/>
  </r>
  <r>
    <s v="71-568-0867"/>
    <x v="19"/>
    <x v="1"/>
    <x v="1"/>
    <s v="Single"/>
    <s v="Bachelor's"/>
    <s v="High"/>
    <x v="645"/>
    <x v="14"/>
    <n v="333.74099999999999"/>
    <n v="8"/>
    <x v="1"/>
    <x v="4"/>
    <n v="1"/>
    <n v="2"/>
    <s v="High"/>
    <s v="Somewhat Sensitive"/>
    <n v="1"/>
    <n v="6"/>
    <s v="Medium"/>
    <s v="Tablet"/>
    <s v="Other"/>
    <d v="2025-10-25T00:00:00"/>
    <b v="0"/>
    <x v="0"/>
    <s v="Wants-based"/>
    <s v="Express"/>
    <n v="3"/>
    <n v="2669.9279999999999"/>
    <n v="41.717624999999998"/>
    <n v="333.74099999999999"/>
    <n v="2"/>
    <n v="3"/>
    <n v="5.666666666666667"/>
    <n v="4"/>
    <n v="5"/>
  </r>
  <r>
    <s v="18-925-1867"/>
    <x v="25"/>
    <x v="0"/>
    <x v="1"/>
    <s v="Married"/>
    <s v="Bachelor's"/>
    <s v="High"/>
    <x v="646"/>
    <x v="16"/>
    <n v="333.74200000000002"/>
    <n v="12"/>
    <x v="2"/>
    <x v="3"/>
    <n v="5"/>
    <n v="1"/>
    <s v="Low"/>
    <s v="Somewhat Sensitive"/>
    <n v="0"/>
    <n v="9"/>
    <s v="None"/>
    <s v="Smartphone"/>
    <s v="Debit Card"/>
    <d v="2025-10-26T00:00:00"/>
    <b v="1"/>
    <x v="1"/>
    <s v="Planned"/>
    <s v="Express"/>
    <n v="11"/>
    <n v="4004.9040000000005"/>
    <n v="27.811833333333336"/>
    <n v="333.74200000000002"/>
    <n v="0"/>
    <n v="1"/>
    <n v="1.3333333333333333"/>
    <n v="1"/>
    <n v="9"/>
  </r>
  <r>
    <s v="69-394-1424"/>
    <x v="22"/>
    <x v="0"/>
    <x v="1"/>
    <s v="Single"/>
    <s v="Master's"/>
    <s v="Middle"/>
    <x v="647"/>
    <x v="14"/>
    <n v="333.74299999999999"/>
    <n v="12"/>
    <x v="1"/>
    <x v="0"/>
    <n v="4"/>
    <n v="2"/>
    <s v="Low"/>
    <s v="Not Sensitive"/>
    <n v="1"/>
    <n v="5"/>
    <s v="Low"/>
    <s v="Tablet"/>
    <s v="Debit Card"/>
    <d v="2025-10-27T00:00:00"/>
    <b v="0"/>
    <x v="0"/>
    <s v="Planned"/>
    <s v="No Preference"/>
    <n v="7"/>
    <n v="4004.9160000000002"/>
    <n v="27.811916666666665"/>
    <n v="333.74299999999999"/>
    <n v="1"/>
    <n v="1"/>
    <n v="2.6666666666666665"/>
    <n v="5"/>
    <n v="4"/>
  </r>
  <r>
    <s v="91-695-8237"/>
    <x v="16"/>
    <x v="0"/>
    <x v="0"/>
    <s v="Widowed"/>
    <s v="High School"/>
    <s v="High"/>
    <x v="648"/>
    <x v="17"/>
    <n v="333.74400000000003"/>
    <n v="6"/>
    <x v="2"/>
    <x v="1"/>
    <n v="2"/>
    <n v="2"/>
    <s v="Medium"/>
    <s v="Very Sensitive"/>
    <n v="2"/>
    <n v="9"/>
    <s v="Medium"/>
    <s v="Tablet"/>
    <s v="PayPal"/>
    <d v="2025-10-28T00:00:00"/>
    <b v="1"/>
    <x v="1"/>
    <s v="Wants-based"/>
    <s v="Standard"/>
    <n v="8"/>
    <n v="2002.4640000000002"/>
    <n v="55.624000000000002"/>
    <n v="333.74400000000003"/>
    <n v="2"/>
    <n v="2"/>
    <n v="4.666666666666667"/>
    <n v="3"/>
    <n v="7"/>
  </r>
  <r>
    <s v="68-458-0904"/>
    <x v="28"/>
    <x v="0"/>
    <x v="1"/>
    <s v="Single"/>
    <s v="Bachelor's"/>
    <s v="High"/>
    <x v="649"/>
    <x v="6"/>
    <n v="333.745"/>
    <n v="8"/>
    <x v="0"/>
    <x v="1"/>
    <n v="5"/>
    <n v="0"/>
    <s v="None"/>
    <s v="Not Sensitive"/>
    <n v="2"/>
    <n v="4"/>
    <s v="Medium"/>
    <s v="Tablet"/>
    <s v="Credit Card"/>
    <d v="2025-10-29T00:00:00"/>
    <b v="1"/>
    <x v="1"/>
    <s v="Planned"/>
    <s v="No Preference"/>
    <n v="4"/>
    <n v="2669.96"/>
    <n v="41.718125000000001"/>
    <n v="333.745"/>
    <n v="2"/>
    <n v="0"/>
    <n v="2"/>
    <n v="3"/>
    <n v="2"/>
  </r>
  <r>
    <s v="28-862-5550"/>
    <x v="1"/>
    <x v="0"/>
    <x v="0"/>
    <s v="Married"/>
    <s v="Bachelor's"/>
    <s v="High"/>
    <x v="650"/>
    <x v="1"/>
    <n v="333.74599999999998"/>
    <n v="12"/>
    <x v="0"/>
    <x v="3"/>
    <n v="5"/>
    <n v="1"/>
    <s v="Medium"/>
    <s v="Somewhat Sensitive"/>
    <n v="0"/>
    <n v="1"/>
    <s v="High"/>
    <s v="Tablet"/>
    <s v="Other"/>
    <d v="2025-10-30T00:00:00"/>
    <b v="1"/>
    <x v="1"/>
    <s v="Wants-based"/>
    <s v="Standard"/>
    <n v="2"/>
    <n v="4004.9519999999998"/>
    <n v="27.812166666666666"/>
    <n v="333.74599999999998"/>
    <n v="3"/>
    <n v="2"/>
    <n v="5.333333333333333"/>
    <n v="1"/>
    <n v="1"/>
  </r>
  <r>
    <s v="85-666-7449"/>
    <x v="29"/>
    <x v="0"/>
    <x v="1"/>
    <s v="Widowed"/>
    <s v="Bachelor's"/>
    <s v="High"/>
    <x v="651"/>
    <x v="18"/>
    <n v="333.74700000000001"/>
    <n v="10"/>
    <x v="1"/>
    <x v="3"/>
    <n v="3"/>
    <n v="2"/>
    <s v="Medium"/>
    <s v="Somewhat Sensitive"/>
    <n v="1"/>
    <n v="3"/>
    <s v="Medium"/>
    <s v="Desktop"/>
    <s v="Other"/>
    <d v="2025-10-31T00:00:00"/>
    <b v="0"/>
    <x v="0"/>
    <s v="Planned"/>
    <s v="No Preference"/>
    <n v="9"/>
    <n v="3337.4700000000003"/>
    <n v="33.374700000000004"/>
    <n v="333.74700000000001"/>
    <n v="2"/>
    <n v="2"/>
    <n v="4.666666666666667"/>
    <n v="1"/>
    <n v="2"/>
  </r>
  <r>
    <s v="30-987-7421"/>
    <x v="15"/>
    <x v="1"/>
    <x v="0"/>
    <s v="Widowed"/>
    <s v="High School"/>
    <s v="High"/>
    <x v="652"/>
    <x v="4"/>
    <n v="333.74799999999999"/>
    <n v="11"/>
    <x v="2"/>
    <x v="3"/>
    <n v="4"/>
    <n v="0"/>
    <s v="High"/>
    <s v="Somewhat Sensitive"/>
    <n v="0"/>
    <n v="9"/>
    <s v="Medium"/>
    <s v="Desktop"/>
    <s v="Cash"/>
    <d v="2025-11-01T00:00:00"/>
    <b v="0"/>
    <x v="0"/>
    <s v="Wants-based"/>
    <s v="Express"/>
    <n v="14"/>
    <n v="3671.2280000000001"/>
    <n v="30.340727272727271"/>
    <n v="333.74799999999999"/>
    <n v="2"/>
    <n v="3"/>
    <n v="5"/>
    <n v="1"/>
    <n v="9"/>
  </r>
  <r>
    <s v="39-107-6852"/>
    <x v="6"/>
    <x v="1"/>
    <x v="0"/>
    <s v="Married"/>
    <s v="High School"/>
    <s v="High"/>
    <x v="653"/>
    <x v="6"/>
    <n v="333.74900000000002"/>
    <n v="11"/>
    <x v="0"/>
    <x v="1"/>
    <n v="2"/>
    <n v="1"/>
    <s v="High"/>
    <s v="Not Sensitive"/>
    <n v="0"/>
    <n v="2"/>
    <s v="None"/>
    <s v="Desktop"/>
    <s v="Credit Card"/>
    <d v="2025-11-02T00:00:00"/>
    <b v="0"/>
    <x v="0"/>
    <s v="Need-based"/>
    <s v="No Preference"/>
    <n v="8"/>
    <n v="3671.2390000000005"/>
    <n v="30.340818181818182"/>
    <n v="333.74900000000002"/>
    <n v="0"/>
    <n v="3"/>
    <n v="3.3333333333333335"/>
    <n v="3"/>
    <n v="2"/>
  </r>
  <r>
    <s v="85-467-6564"/>
    <x v="22"/>
    <x v="0"/>
    <x v="0"/>
    <s v="Widowed"/>
    <s v="High School"/>
    <s v="Middle"/>
    <x v="654"/>
    <x v="10"/>
    <n v="333.75"/>
    <n v="5"/>
    <x v="1"/>
    <x v="4"/>
    <n v="2"/>
    <n v="0"/>
    <s v="High"/>
    <s v="Very Sensitive"/>
    <n v="1"/>
    <n v="7"/>
    <s v="None"/>
    <s v="Smartphone"/>
    <s v="Other"/>
    <d v="2025-11-03T00:00:00"/>
    <b v="0"/>
    <x v="0"/>
    <s v="Planned"/>
    <s v="No Preference"/>
    <n v="6"/>
    <n v="1668.75"/>
    <n v="66.75"/>
    <n v="333.75"/>
    <n v="0"/>
    <n v="3"/>
    <n v="3"/>
    <n v="4"/>
    <n v="6"/>
  </r>
  <r>
    <s v="82-692-9306"/>
    <x v="30"/>
    <x v="1"/>
    <x v="1"/>
    <s v="Married"/>
    <s v="High School"/>
    <s v="Middle"/>
    <x v="655"/>
    <x v="15"/>
    <n v="333.75099999999998"/>
    <n v="7"/>
    <x v="1"/>
    <x v="2"/>
    <n v="5"/>
    <n v="0"/>
    <s v="Medium"/>
    <s v="Very Sensitive"/>
    <n v="1"/>
    <n v="7"/>
    <s v="High"/>
    <s v="Smartphone"/>
    <s v="Credit Card"/>
    <d v="2025-11-04T00:00:00"/>
    <b v="0"/>
    <x v="1"/>
    <s v="Planned"/>
    <s v="Express"/>
    <n v="6"/>
    <n v="2336.2569999999996"/>
    <n v="47.678714285714285"/>
    <n v="333.75099999999998"/>
    <n v="3"/>
    <n v="2"/>
    <n v="5"/>
    <n v="2"/>
    <n v="6"/>
  </r>
  <r>
    <s v="18-593-8611"/>
    <x v="0"/>
    <x v="7"/>
    <x v="1"/>
    <s v="Single"/>
    <s v="High School"/>
    <s v="Middle"/>
    <x v="656"/>
    <x v="18"/>
    <n v="333.75200000000001"/>
    <n v="7"/>
    <x v="1"/>
    <x v="4"/>
    <n v="5"/>
    <n v="2"/>
    <s v="Low"/>
    <s v="Somewhat Sensitive"/>
    <n v="1"/>
    <n v="7"/>
    <s v="Low"/>
    <s v="Desktop"/>
    <s v="Credit Card"/>
    <d v="2025-11-05T00:00:00"/>
    <b v="0"/>
    <x v="1"/>
    <s v="Need-based"/>
    <s v="Standard"/>
    <n v="4"/>
    <n v="2336.2640000000001"/>
    <n v="47.678857142857147"/>
    <n v="333.75200000000001"/>
    <n v="1"/>
    <n v="1"/>
    <n v="2.6666666666666665"/>
    <n v="4"/>
    <n v="6"/>
  </r>
  <r>
    <s v="93-093-0556"/>
    <x v="21"/>
    <x v="1"/>
    <x v="0"/>
    <s v="Single"/>
    <s v="Master's"/>
    <s v="Middle"/>
    <x v="657"/>
    <x v="6"/>
    <n v="333.75299999999999"/>
    <n v="3"/>
    <x v="1"/>
    <x v="4"/>
    <n v="5"/>
    <n v="1"/>
    <s v="Low"/>
    <s v="Very Sensitive"/>
    <n v="1"/>
    <n v="8"/>
    <s v="Medium"/>
    <s v="Tablet"/>
    <s v="Cash"/>
    <d v="2025-11-06T00:00:00"/>
    <b v="1"/>
    <x v="0"/>
    <s v="Planned"/>
    <s v="No Preference"/>
    <n v="12"/>
    <n v="1001.259"/>
    <n v="111.25099999999999"/>
    <n v="333.75299999999999"/>
    <n v="2"/>
    <n v="1"/>
    <n v="3.3333333333333335"/>
    <n v="4"/>
    <n v="7"/>
  </r>
  <r>
    <s v="59-080-5779"/>
    <x v="17"/>
    <x v="1"/>
    <x v="1"/>
    <s v="Single"/>
    <s v="Bachelor's"/>
    <s v="High"/>
    <x v="658"/>
    <x v="14"/>
    <n v="333.75400000000002"/>
    <n v="11"/>
    <x v="0"/>
    <x v="0"/>
    <n v="1"/>
    <n v="0"/>
    <s v="Medium"/>
    <s v="Somewhat Sensitive"/>
    <n v="2"/>
    <n v="6"/>
    <s v="None"/>
    <s v="Tablet"/>
    <s v="Credit Card"/>
    <d v="2025-11-07T00:00:00"/>
    <b v="0"/>
    <x v="0"/>
    <s v="Planned"/>
    <s v="Standard"/>
    <n v="12"/>
    <n v="3671.2940000000003"/>
    <n v="30.341272727272727"/>
    <n v="333.75400000000002"/>
    <n v="0"/>
    <n v="2"/>
    <n v="2"/>
    <n v="5"/>
    <n v="4"/>
  </r>
  <r>
    <s v="64-915-2968"/>
    <x v="12"/>
    <x v="0"/>
    <x v="1"/>
    <s v="Divorced"/>
    <s v="High School"/>
    <s v="Middle"/>
    <x v="119"/>
    <x v="12"/>
    <n v="333.755"/>
    <n v="11"/>
    <x v="0"/>
    <x v="4"/>
    <n v="3"/>
    <n v="1"/>
    <s v="Medium"/>
    <s v="Not Sensitive"/>
    <n v="0"/>
    <n v="6"/>
    <s v="Medium"/>
    <s v="Desktop"/>
    <s v="Debit Card"/>
    <d v="2025-11-08T00:00:00"/>
    <b v="1"/>
    <x v="1"/>
    <s v="Need-based"/>
    <s v="Express"/>
    <n v="8"/>
    <n v="3671.3049999999998"/>
    <n v="30.341363636363635"/>
    <n v="333.755"/>
    <n v="2"/>
    <n v="2"/>
    <n v="4.333333333333333"/>
    <n v="4"/>
    <n v="6"/>
  </r>
  <r>
    <s v="94-495-3402"/>
    <x v="1"/>
    <x v="0"/>
    <x v="1"/>
    <s v="Divorced"/>
    <s v="Master's"/>
    <s v="High"/>
    <x v="659"/>
    <x v="21"/>
    <n v="333.75599999999997"/>
    <n v="10"/>
    <x v="2"/>
    <x v="0"/>
    <n v="4"/>
    <n v="1"/>
    <s v="Medium"/>
    <s v="Very Sensitive"/>
    <n v="2"/>
    <n v="3"/>
    <s v="None"/>
    <s v="Smartphone"/>
    <s v="Other"/>
    <d v="2025-11-09T00:00:00"/>
    <b v="1"/>
    <x v="0"/>
    <s v="Planned"/>
    <s v="No Preference"/>
    <n v="6"/>
    <n v="3337.5599999999995"/>
    <n v="33.375599999999999"/>
    <n v="333.75599999999997"/>
    <n v="0"/>
    <n v="2"/>
    <n v="2.3333333333333335"/>
    <n v="5"/>
    <n v="1"/>
  </r>
  <r>
    <s v="84-458-6432"/>
    <x v="13"/>
    <x v="0"/>
    <x v="0"/>
    <s v="Divorced"/>
    <s v="Bachelor's"/>
    <s v="Middle"/>
    <x v="660"/>
    <x v="19"/>
    <n v="333.75700000000001"/>
    <n v="4"/>
    <x v="2"/>
    <x v="1"/>
    <n v="3"/>
    <n v="1"/>
    <s v="None"/>
    <s v="Not Sensitive"/>
    <n v="0"/>
    <n v="5"/>
    <s v="High"/>
    <s v="Tablet"/>
    <s v="Credit Card"/>
    <d v="2025-11-10T00:00:00"/>
    <b v="1"/>
    <x v="0"/>
    <s v="Need-based"/>
    <s v="Standard"/>
    <n v="2"/>
    <n v="1335.028"/>
    <n v="83.439250000000001"/>
    <n v="333.75700000000001"/>
    <n v="3"/>
    <n v="0"/>
    <n v="3.3333333333333335"/>
    <n v="3"/>
    <n v="5"/>
  </r>
  <r>
    <s v="46-452-3822"/>
    <x v="9"/>
    <x v="0"/>
    <x v="0"/>
    <s v="Single"/>
    <s v="Bachelor's"/>
    <s v="Middle"/>
    <x v="661"/>
    <x v="4"/>
    <n v="333.75799999999998"/>
    <n v="10"/>
    <x v="0"/>
    <x v="3"/>
    <n v="2"/>
    <n v="2"/>
    <s v="None"/>
    <s v="Not Sensitive"/>
    <n v="1"/>
    <n v="7"/>
    <s v="High"/>
    <s v="Desktop"/>
    <s v="Debit Card"/>
    <d v="2025-11-11T00:00:00"/>
    <b v="1"/>
    <x v="0"/>
    <s v="Need-based"/>
    <s v="No Preference"/>
    <n v="13"/>
    <n v="3337.58"/>
    <n v="33.375799999999998"/>
    <n v="333.75799999999998"/>
    <n v="3"/>
    <n v="0"/>
    <n v="3.6666666666666665"/>
    <n v="1"/>
    <n v="6"/>
  </r>
  <r>
    <s v="54-877-5699"/>
    <x v="6"/>
    <x v="1"/>
    <x v="1"/>
    <s v="Married"/>
    <s v="Master's"/>
    <s v="High"/>
    <x v="662"/>
    <x v="6"/>
    <n v="333.75900000000001"/>
    <n v="10"/>
    <x v="2"/>
    <x v="0"/>
    <n v="1"/>
    <n v="1"/>
    <s v="Low"/>
    <s v="Somewhat Sensitive"/>
    <n v="0"/>
    <n v="5"/>
    <s v="Low"/>
    <s v="Desktop"/>
    <s v="Other"/>
    <d v="2025-11-12T00:00:00"/>
    <b v="0"/>
    <x v="1"/>
    <s v="Impulsive"/>
    <s v="No Preference"/>
    <n v="14"/>
    <n v="3337.59"/>
    <n v="33.375900000000001"/>
    <n v="333.75900000000001"/>
    <n v="1"/>
    <n v="1"/>
    <n v="2.3333333333333335"/>
    <n v="5"/>
    <n v="5"/>
  </r>
  <r>
    <s v="15-146-4456"/>
    <x v="13"/>
    <x v="1"/>
    <x v="1"/>
    <s v="Divorced"/>
    <s v="Master's"/>
    <s v="High"/>
    <x v="663"/>
    <x v="9"/>
    <n v="333.76"/>
    <n v="5"/>
    <x v="0"/>
    <x v="0"/>
    <n v="5"/>
    <n v="1"/>
    <s v="None"/>
    <s v="Very Sensitive"/>
    <n v="1"/>
    <n v="5"/>
    <s v="Medium"/>
    <s v="Tablet"/>
    <s v="Debit Card"/>
    <d v="2025-11-13T00:00:00"/>
    <b v="0"/>
    <x v="0"/>
    <s v="Wants-based"/>
    <s v="Standard"/>
    <n v="11"/>
    <n v="1668.8"/>
    <n v="66.751999999999995"/>
    <n v="333.76"/>
    <n v="2"/>
    <n v="0"/>
    <n v="2.3333333333333335"/>
    <n v="5"/>
    <n v="4"/>
  </r>
  <r>
    <s v="76-620-2994"/>
    <x v="29"/>
    <x v="1"/>
    <x v="1"/>
    <s v="Divorced"/>
    <s v="Master's"/>
    <s v="Middle"/>
    <x v="664"/>
    <x v="7"/>
    <n v="333.76100000000002"/>
    <n v="11"/>
    <x v="0"/>
    <x v="3"/>
    <n v="1"/>
    <n v="1"/>
    <s v="None"/>
    <s v="Very Sensitive"/>
    <n v="2"/>
    <n v="1"/>
    <s v="None"/>
    <s v="Smartphone"/>
    <s v="Cash"/>
    <d v="2025-11-14T00:00:00"/>
    <b v="1"/>
    <x v="1"/>
    <s v="Need-based"/>
    <s v="No Preference"/>
    <n v="13"/>
    <n v="3671.3710000000001"/>
    <n v="30.341909090909095"/>
    <n v="333.76100000000002"/>
    <n v="0"/>
    <n v="0"/>
    <n v="0.33333333333333331"/>
    <n v="1"/>
    <n v="-1"/>
  </r>
  <r>
    <s v="60-834-3348"/>
    <x v="11"/>
    <x v="0"/>
    <x v="0"/>
    <s v="Married"/>
    <s v="Master's"/>
    <s v="Middle"/>
    <x v="665"/>
    <x v="23"/>
    <n v="333.762"/>
    <n v="10"/>
    <x v="1"/>
    <x v="1"/>
    <n v="1"/>
    <n v="2"/>
    <s v="Medium"/>
    <s v="Not Sensitive"/>
    <n v="2"/>
    <n v="3"/>
    <s v="High"/>
    <s v="Tablet"/>
    <s v="Debit Card"/>
    <d v="2025-11-15T00:00:00"/>
    <b v="0"/>
    <x v="0"/>
    <s v="Impulsive"/>
    <s v="No Preference"/>
    <n v="5"/>
    <n v="3337.62"/>
    <n v="33.376199999999997"/>
    <n v="333.762"/>
    <n v="3"/>
    <n v="2"/>
    <n v="5.666666666666667"/>
    <n v="3"/>
    <n v="1"/>
  </r>
  <r>
    <s v="77-742-5663"/>
    <x v="26"/>
    <x v="0"/>
    <x v="0"/>
    <s v="Widowed"/>
    <s v="High School"/>
    <s v="High"/>
    <x v="666"/>
    <x v="23"/>
    <n v="333.76299999999998"/>
    <n v="6"/>
    <x v="2"/>
    <x v="1"/>
    <n v="1"/>
    <n v="2"/>
    <s v="Low"/>
    <s v="Very Sensitive"/>
    <n v="2"/>
    <n v="10"/>
    <s v="Medium"/>
    <s v="Tablet"/>
    <s v="Other"/>
    <d v="2025-11-16T00:00:00"/>
    <b v="1"/>
    <x v="0"/>
    <s v="Wants-based"/>
    <s v="No Preference"/>
    <n v="10"/>
    <n v="2002.578"/>
    <n v="55.62716666666666"/>
    <n v="333.76299999999998"/>
    <n v="2"/>
    <n v="1"/>
    <n v="3.6666666666666665"/>
    <n v="3"/>
    <n v="8"/>
  </r>
  <r>
    <s v="05-167-0833"/>
    <x v="6"/>
    <x v="1"/>
    <x v="0"/>
    <s v="Single"/>
    <s v="Master's"/>
    <s v="Middle"/>
    <x v="667"/>
    <x v="22"/>
    <n v="333.76400000000001"/>
    <n v="12"/>
    <x v="2"/>
    <x v="2"/>
    <n v="1"/>
    <n v="1"/>
    <s v="High"/>
    <s v="Very Sensitive"/>
    <n v="0"/>
    <n v="4"/>
    <s v="Low"/>
    <s v="Desktop"/>
    <s v="Credit Card"/>
    <d v="2025-11-17T00:00:00"/>
    <b v="0"/>
    <x v="0"/>
    <s v="Planned"/>
    <s v="Express"/>
    <n v="7"/>
    <n v="4005.1680000000001"/>
    <n v="27.813666666666666"/>
    <n v="333.76400000000001"/>
    <n v="1"/>
    <n v="3"/>
    <n v="4.333333333333333"/>
    <n v="2"/>
    <n v="4"/>
  </r>
  <r>
    <s v="86-182-9556"/>
    <x v="10"/>
    <x v="1"/>
    <x v="1"/>
    <s v="Widowed"/>
    <s v="High School"/>
    <s v="High"/>
    <x v="668"/>
    <x v="13"/>
    <n v="333.76499999999999"/>
    <n v="4"/>
    <x v="0"/>
    <x v="4"/>
    <n v="1"/>
    <n v="2"/>
    <s v="High"/>
    <s v="Very Sensitive"/>
    <n v="0"/>
    <n v="10"/>
    <s v="High"/>
    <s v="Desktop"/>
    <s v="PayPal"/>
    <d v="2025-11-18T00:00:00"/>
    <b v="0"/>
    <x v="1"/>
    <s v="Need-based"/>
    <s v="No Preference"/>
    <n v="14"/>
    <n v="1335.06"/>
    <n v="83.441249999999997"/>
    <n v="333.76499999999999"/>
    <n v="3"/>
    <n v="3"/>
    <n v="6.666666666666667"/>
    <n v="4"/>
    <n v="10"/>
  </r>
  <r>
    <s v="14-415-2802"/>
    <x v="3"/>
    <x v="1"/>
    <x v="0"/>
    <s v="Widowed"/>
    <s v="Master's"/>
    <s v="High"/>
    <x v="669"/>
    <x v="18"/>
    <n v="333.76600000000002"/>
    <n v="8"/>
    <x v="0"/>
    <x v="0"/>
    <n v="4"/>
    <n v="2"/>
    <s v="Low"/>
    <s v="Very Sensitive"/>
    <n v="1"/>
    <n v="3"/>
    <s v="Medium"/>
    <s v="Desktop"/>
    <s v="Debit Card"/>
    <d v="2025-11-19T00:00:00"/>
    <b v="0"/>
    <x v="1"/>
    <s v="Wants-based"/>
    <s v="Express"/>
    <n v="12"/>
    <n v="2670.1280000000002"/>
    <n v="41.720750000000002"/>
    <n v="333.76600000000002"/>
    <n v="2"/>
    <n v="1"/>
    <n v="3.6666666666666665"/>
    <n v="5"/>
    <n v="2"/>
  </r>
  <r>
    <s v="49-469-9163"/>
    <x v="28"/>
    <x v="0"/>
    <x v="0"/>
    <s v="Divorced"/>
    <s v="Bachelor's"/>
    <s v="High"/>
    <x v="670"/>
    <x v="23"/>
    <n v="333.767"/>
    <n v="10"/>
    <x v="0"/>
    <x v="3"/>
    <n v="3"/>
    <n v="0"/>
    <s v="Low"/>
    <s v="Very Sensitive"/>
    <n v="0"/>
    <n v="2"/>
    <s v="Low"/>
    <s v="Smartphone"/>
    <s v="Credit Card"/>
    <d v="2025-11-20T00:00:00"/>
    <b v="1"/>
    <x v="1"/>
    <s v="Impulsive"/>
    <s v="Standard"/>
    <n v="13"/>
    <n v="3337.67"/>
    <n v="33.3767"/>
    <n v="333.767"/>
    <n v="1"/>
    <n v="1"/>
    <n v="2"/>
    <n v="1"/>
    <n v="2"/>
  </r>
  <r>
    <s v="67-937-6624"/>
    <x v="17"/>
    <x v="1"/>
    <x v="1"/>
    <s v="Divorced"/>
    <s v="Bachelor's"/>
    <s v="Middle"/>
    <x v="671"/>
    <x v="14"/>
    <n v="333.76799999999997"/>
    <n v="7"/>
    <x v="0"/>
    <x v="0"/>
    <n v="2"/>
    <n v="2"/>
    <s v="Low"/>
    <s v="Very Sensitive"/>
    <n v="2"/>
    <n v="1"/>
    <s v="High"/>
    <s v="Smartphone"/>
    <s v="Cash"/>
    <d v="2025-11-21T00:00:00"/>
    <b v="1"/>
    <x v="0"/>
    <s v="Planned"/>
    <s v="Express"/>
    <n v="12"/>
    <n v="2336.3759999999997"/>
    <n v="47.681142857142852"/>
    <n v="333.76799999999997"/>
    <n v="3"/>
    <n v="1"/>
    <n v="4.666666666666667"/>
    <n v="5"/>
    <n v="-1"/>
  </r>
  <r>
    <s v="91-761-9492"/>
    <x v="3"/>
    <x v="0"/>
    <x v="0"/>
    <s v="Divorced"/>
    <s v="Master's"/>
    <s v="High"/>
    <x v="672"/>
    <x v="22"/>
    <n v="333.76900000000001"/>
    <n v="10"/>
    <x v="2"/>
    <x v="3"/>
    <n v="1"/>
    <n v="1"/>
    <s v="Low"/>
    <s v="Very Sensitive"/>
    <n v="0"/>
    <n v="1"/>
    <s v="Medium"/>
    <s v="Smartphone"/>
    <s v="PayPal"/>
    <d v="2025-11-22T00:00:00"/>
    <b v="1"/>
    <x v="1"/>
    <s v="Impulsive"/>
    <s v="Standard"/>
    <n v="9"/>
    <n v="3337.69"/>
    <n v="33.376899999999999"/>
    <n v="333.76900000000001"/>
    <n v="2"/>
    <n v="1"/>
    <n v="3.3333333333333335"/>
    <n v="1"/>
    <n v="1"/>
  </r>
  <r>
    <s v="19-184-7665"/>
    <x v="8"/>
    <x v="4"/>
    <x v="0"/>
    <s v="Married"/>
    <s v="Bachelor's"/>
    <s v="High"/>
    <x v="673"/>
    <x v="7"/>
    <n v="333.77"/>
    <n v="10"/>
    <x v="0"/>
    <x v="1"/>
    <n v="4"/>
    <n v="0"/>
    <s v="None"/>
    <s v="Somewhat Sensitive"/>
    <n v="2"/>
    <n v="7"/>
    <s v="None"/>
    <s v="Tablet"/>
    <s v="Credit Card"/>
    <d v="2025-11-23T00:00:00"/>
    <b v="0"/>
    <x v="1"/>
    <s v="Wants-based"/>
    <s v="No Preference"/>
    <n v="5"/>
    <n v="3337.7"/>
    <n v="33.376999999999995"/>
    <n v="333.77"/>
    <n v="0"/>
    <n v="0"/>
    <n v="0"/>
    <n v="3"/>
    <n v="5"/>
  </r>
  <r>
    <s v="19-383-9741"/>
    <x v="14"/>
    <x v="1"/>
    <x v="0"/>
    <s v="Widowed"/>
    <s v="High School"/>
    <s v="Middle"/>
    <x v="674"/>
    <x v="16"/>
    <n v="333.77100000000002"/>
    <n v="9"/>
    <x v="0"/>
    <x v="3"/>
    <n v="4"/>
    <n v="0"/>
    <s v="Low"/>
    <s v="Very Sensitive"/>
    <n v="1"/>
    <n v="8"/>
    <s v="High"/>
    <s v="Desktop"/>
    <s v="PayPal"/>
    <d v="2025-11-24T00:00:00"/>
    <b v="1"/>
    <x v="0"/>
    <s v="Impulsive"/>
    <s v="Standard"/>
    <n v="3"/>
    <n v="3003.9390000000003"/>
    <n v="37.085666666666668"/>
    <n v="333.77100000000002"/>
    <n v="3"/>
    <n v="1"/>
    <n v="4"/>
    <n v="1"/>
    <n v="7"/>
  </r>
  <r>
    <s v="15-625-4047"/>
    <x v="7"/>
    <x v="1"/>
    <x v="0"/>
    <s v="Single"/>
    <s v="Master's"/>
    <s v="Middle"/>
    <x v="288"/>
    <x v="19"/>
    <n v="333.77199999999999"/>
    <n v="2"/>
    <x v="2"/>
    <x v="3"/>
    <n v="2"/>
    <n v="1"/>
    <s v="High"/>
    <s v="Very Sensitive"/>
    <n v="2"/>
    <n v="2"/>
    <s v="None"/>
    <s v="Tablet"/>
    <s v="Cash"/>
    <d v="2025-11-25T00:00:00"/>
    <b v="1"/>
    <x v="1"/>
    <s v="Impulsive"/>
    <s v="No Preference"/>
    <n v="9"/>
    <n v="667.54399999999998"/>
    <n v="166.886"/>
    <n v="333.77199999999999"/>
    <n v="0"/>
    <n v="3"/>
    <n v="3.3333333333333335"/>
    <n v="1"/>
    <n v="0"/>
  </r>
  <r>
    <s v="81-820-4735"/>
    <x v="18"/>
    <x v="0"/>
    <x v="0"/>
    <s v="Divorced"/>
    <s v="Bachelor's"/>
    <s v="High"/>
    <x v="675"/>
    <x v="16"/>
    <n v="333.77300000000002"/>
    <n v="4"/>
    <x v="0"/>
    <x v="1"/>
    <n v="4"/>
    <n v="2"/>
    <s v="Medium"/>
    <s v="Somewhat Sensitive"/>
    <n v="0"/>
    <n v="6"/>
    <s v="None"/>
    <s v="Desktop"/>
    <s v="PayPal"/>
    <d v="2025-11-26T00:00:00"/>
    <b v="0"/>
    <x v="1"/>
    <s v="Need-based"/>
    <s v="No Preference"/>
    <n v="2"/>
    <n v="1335.0920000000001"/>
    <n v="83.443250000000006"/>
    <n v="333.77300000000002"/>
    <n v="0"/>
    <n v="2"/>
    <n v="2.6666666666666665"/>
    <n v="3"/>
    <n v="6"/>
  </r>
  <r>
    <s v="71-436-6908"/>
    <x v="26"/>
    <x v="1"/>
    <x v="1"/>
    <s v="Divorced"/>
    <s v="Bachelor's"/>
    <s v="Middle"/>
    <x v="676"/>
    <x v="16"/>
    <n v="333.774"/>
    <n v="5"/>
    <x v="2"/>
    <x v="1"/>
    <n v="3"/>
    <n v="0"/>
    <s v="Medium"/>
    <s v="Somewhat Sensitive"/>
    <n v="0"/>
    <n v="3"/>
    <s v="Medium"/>
    <s v="Smartphone"/>
    <s v="Cash"/>
    <d v="2025-11-27T00:00:00"/>
    <b v="1"/>
    <x v="1"/>
    <s v="Need-based"/>
    <s v="No Preference"/>
    <n v="11"/>
    <n v="1668.87"/>
    <n v="66.754800000000003"/>
    <n v="333.774"/>
    <n v="2"/>
    <n v="2"/>
    <n v="4"/>
    <n v="3"/>
    <n v="3"/>
  </r>
  <r>
    <s v="73-145-5784"/>
    <x v="17"/>
    <x v="0"/>
    <x v="0"/>
    <s v="Divorced"/>
    <s v="High School"/>
    <s v="High"/>
    <x v="677"/>
    <x v="4"/>
    <n v="333.77499999999998"/>
    <n v="5"/>
    <x v="1"/>
    <x v="2"/>
    <n v="2"/>
    <n v="1"/>
    <s v="None"/>
    <s v="Not Sensitive"/>
    <n v="0"/>
    <n v="5"/>
    <s v="High"/>
    <s v="Smartphone"/>
    <s v="Other"/>
    <d v="2025-11-28T00:00:00"/>
    <b v="1"/>
    <x v="1"/>
    <s v="Need-based"/>
    <s v="Standard"/>
    <n v="6"/>
    <n v="1668.875"/>
    <n v="66.754999999999995"/>
    <n v="333.77499999999998"/>
    <n v="3"/>
    <n v="0"/>
    <n v="3.3333333333333335"/>
    <n v="2"/>
    <n v="5"/>
  </r>
  <r>
    <s v="50-637-1630"/>
    <x v="21"/>
    <x v="5"/>
    <x v="1"/>
    <s v="Married"/>
    <s v="High School"/>
    <s v="Middle"/>
    <x v="678"/>
    <x v="13"/>
    <n v="333.77600000000001"/>
    <n v="12"/>
    <x v="0"/>
    <x v="0"/>
    <n v="4"/>
    <n v="1.3"/>
    <s v="High"/>
    <s v="Not Sensitive"/>
    <n v="1"/>
    <n v="2"/>
    <s v="None"/>
    <s v="Smartphone"/>
    <s v="Other"/>
    <d v="2025-11-29T00:00:00"/>
    <b v="0"/>
    <x v="0"/>
    <s v="Impulsive"/>
    <s v="No Preference"/>
    <n v="10"/>
    <n v="4005.3119999999999"/>
    <n v="27.814666666666668"/>
    <n v="333.77600000000001"/>
    <n v="0"/>
    <n v="3"/>
    <n v="3.4333333333333336"/>
    <n v="5"/>
    <n v="1"/>
  </r>
  <r>
    <s v="44-938-7475"/>
    <x v="31"/>
    <x v="0"/>
    <x v="1"/>
    <s v="Single"/>
    <s v="Bachelor's"/>
    <s v="High"/>
    <x v="679"/>
    <x v="11"/>
    <n v="333.77699999999999"/>
    <n v="9"/>
    <x v="0"/>
    <x v="2"/>
    <n v="5"/>
    <n v="2"/>
    <s v="High"/>
    <s v="Not Sensitive"/>
    <n v="1"/>
    <n v="10"/>
    <s v="Medium"/>
    <s v="Tablet"/>
    <s v="Cash"/>
    <d v="2025-11-30T00:00:00"/>
    <b v="0"/>
    <x v="1"/>
    <s v="Wants-based"/>
    <s v="Standard"/>
    <n v="6"/>
    <n v="3003.9929999999999"/>
    <n v="37.086333333333329"/>
    <n v="333.77699999999999"/>
    <n v="2"/>
    <n v="3"/>
    <n v="5.666666666666667"/>
    <n v="2"/>
    <n v="9"/>
  </r>
  <r>
    <s v="55-279-3045"/>
    <x v="25"/>
    <x v="1"/>
    <x v="0"/>
    <s v="Single"/>
    <s v="High School"/>
    <s v="Middle"/>
    <x v="680"/>
    <x v="11"/>
    <n v="333.77800000000002"/>
    <n v="5"/>
    <x v="2"/>
    <x v="4"/>
    <n v="2"/>
    <n v="0"/>
    <s v="Low"/>
    <s v="Somewhat Sensitive"/>
    <n v="1"/>
    <n v="7"/>
    <s v="Low"/>
    <s v="Desktop"/>
    <s v="Other"/>
    <d v="2025-12-01T00:00:00"/>
    <b v="1"/>
    <x v="1"/>
    <s v="Need-based"/>
    <s v="Standard"/>
    <n v="13"/>
    <n v="1668.89"/>
    <n v="66.755600000000001"/>
    <n v="333.77800000000002"/>
    <n v="1"/>
    <n v="1"/>
    <n v="2"/>
    <n v="4"/>
    <n v="6"/>
  </r>
  <r>
    <s v="59-997-3903"/>
    <x v="21"/>
    <x v="1"/>
    <x v="1"/>
    <s v="Divorced"/>
    <s v="High School"/>
    <s v="High"/>
    <x v="681"/>
    <x v="17"/>
    <n v="333.779"/>
    <n v="7"/>
    <x v="0"/>
    <x v="2"/>
    <n v="5"/>
    <n v="1"/>
    <s v="Medium"/>
    <s v="Not Sensitive"/>
    <n v="2"/>
    <n v="8"/>
    <s v="Medium"/>
    <s v="Tablet"/>
    <s v="Cash"/>
    <d v="2025-12-02T00:00:00"/>
    <b v="1"/>
    <x v="0"/>
    <s v="Planned"/>
    <s v="Express"/>
    <n v="14"/>
    <n v="2336.453"/>
    <n v="47.682714285714283"/>
    <n v="333.779"/>
    <n v="2"/>
    <n v="2"/>
    <n v="4.333333333333333"/>
    <n v="2"/>
    <n v="6"/>
  </r>
  <r>
    <s v="12-029-9344"/>
    <x v="11"/>
    <x v="1"/>
    <x v="1"/>
    <s v="Single"/>
    <s v="Bachelor's"/>
    <s v="High"/>
    <x v="682"/>
    <x v="16"/>
    <n v="333.78"/>
    <n v="10"/>
    <x v="1"/>
    <x v="0"/>
    <n v="3"/>
    <n v="1"/>
    <s v="High"/>
    <s v="Not Sensitive"/>
    <n v="2"/>
    <n v="6"/>
    <s v="Medium"/>
    <s v="Tablet"/>
    <s v="PayPal"/>
    <d v="2025-12-03T00:00:00"/>
    <b v="1"/>
    <x v="0"/>
    <s v="Wants-based"/>
    <s v="No Preference"/>
    <n v="10"/>
    <n v="3337.7999999999997"/>
    <n v="33.378"/>
    <n v="333.78"/>
    <n v="2"/>
    <n v="3"/>
    <n v="5.333333333333333"/>
    <n v="5"/>
    <n v="4"/>
  </r>
  <r>
    <s v="41-130-2570"/>
    <x v="4"/>
    <x v="1"/>
    <x v="0"/>
    <s v="Divorced"/>
    <s v="Bachelor's"/>
    <s v="High"/>
    <x v="683"/>
    <x v="9"/>
    <n v="333.78100000000001"/>
    <n v="11"/>
    <x v="2"/>
    <x v="1"/>
    <n v="5"/>
    <n v="2"/>
    <s v="None"/>
    <s v="Not Sensitive"/>
    <n v="2"/>
    <n v="1"/>
    <s v="High"/>
    <s v="Tablet"/>
    <s v="PayPal"/>
    <d v="2025-12-04T00:00:00"/>
    <b v="0"/>
    <x v="0"/>
    <s v="Wants-based"/>
    <s v="No Preference"/>
    <n v="4"/>
    <n v="3671.5909999999999"/>
    <n v="30.343727272727275"/>
    <n v="333.78100000000001"/>
    <n v="3"/>
    <n v="0"/>
    <n v="3.6666666666666665"/>
    <n v="3"/>
    <n v="-1"/>
  </r>
  <r>
    <s v="25-285-7453"/>
    <x v="11"/>
    <x v="1"/>
    <x v="1"/>
    <s v="Single"/>
    <s v="Bachelor's"/>
    <s v="Middle"/>
    <x v="684"/>
    <x v="17"/>
    <n v="333.78199999999998"/>
    <n v="3"/>
    <x v="1"/>
    <x v="4"/>
    <n v="1"/>
    <n v="1"/>
    <s v="Low"/>
    <s v="Not Sensitive"/>
    <n v="0"/>
    <n v="1"/>
    <s v="Medium"/>
    <s v="Tablet"/>
    <s v="Debit Card"/>
    <d v="2025-12-05T00:00:00"/>
    <b v="0"/>
    <x v="1"/>
    <s v="Planned"/>
    <s v="Standard"/>
    <n v="10"/>
    <n v="1001.346"/>
    <n v="111.26066666666667"/>
    <n v="333.78199999999998"/>
    <n v="2"/>
    <n v="1"/>
    <n v="3.3333333333333335"/>
    <n v="4"/>
    <n v="1"/>
  </r>
  <r>
    <s v="47-225-8686"/>
    <x v="3"/>
    <x v="1"/>
    <x v="1"/>
    <s v="Widowed"/>
    <s v="High School"/>
    <s v="High"/>
    <x v="685"/>
    <x v="10"/>
    <n v="333.78300000000002"/>
    <n v="9"/>
    <x v="0"/>
    <x v="2"/>
    <n v="4"/>
    <n v="0.3"/>
    <s v="Low"/>
    <s v="Not Sensitive"/>
    <n v="2"/>
    <n v="3"/>
    <s v="Medium"/>
    <s v="Desktop"/>
    <s v="Credit Card"/>
    <d v="2025-12-06T00:00:00"/>
    <b v="0"/>
    <x v="0"/>
    <s v="Impulsive"/>
    <s v="Express"/>
    <n v="4"/>
    <n v="3004.047"/>
    <n v="37.087000000000003"/>
    <n v="333.78300000000002"/>
    <n v="2"/>
    <n v="1"/>
    <n v="3.1"/>
    <n v="2"/>
    <n v="1"/>
  </r>
  <r>
    <s v="33-519-4214"/>
    <x v="8"/>
    <x v="4"/>
    <x v="1"/>
    <s v="Divorced"/>
    <s v="Bachelor's"/>
    <s v="Middle"/>
    <x v="686"/>
    <x v="7"/>
    <n v="333.78399999999999"/>
    <n v="6"/>
    <x v="0"/>
    <x v="3"/>
    <n v="1"/>
    <n v="0"/>
    <s v="Low"/>
    <s v="Somewhat Sensitive"/>
    <n v="0"/>
    <n v="9"/>
    <s v="Medium"/>
    <s v="Smartphone"/>
    <s v="PayPal"/>
    <d v="2025-12-07T00:00:00"/>
    <b v="1"/>
    <x v="1"/>
    <s v="Need-based"/>
    <s v="No Preference"/>
    <n v="10"/>
    <n v="2002.704"/>
    <n v="55.630666666666663"/>
    <n v="333.78399999999999"/>
    <n v="2"/>
    <n v="1"/>
    <n v="3"/>
    <n v="1"/>
    <n v="9"/>
  </r>
  <r>
    <s v="03-991-2098"/>
    <x v="30"/>
    <x v="0"/>
    <x v="1"/>
    <s v="Divorced"/>
    <s v="Bachelor's"/>
    <s v="Middle"/>
    <x v="687"/>
    <x v="14"/>
    <n v="333.78500000000003"/>
    <n v="2"/>
    <x v="1"/>
    <x v="3"/>
    <n v="5"/>
    <n v="1"/>
    <s v="None"/>
    <s v="Not Sensitive"/>
    <n v="1"/>
    <n v="6"/>
    <s v="High"/>
    <s v="Smartphone"/>
    <s v="Debit Card"/>
    <d v="2025-12-08T00:00:00"/>
    <b v="0"/>
    <x v="1"/>
    <s v="Impulsive"/>
    <s v="No Preference"/>
    <n v="8"/>
    <n v="667.57"/>
    <n v="166.89250000000001"/>
    <n v="333.78500000000003"/>
    <n v="3"/>
    <n v="0"/>
    <n v="3.3333333333333335"/>
    <n v="1"/>
    <n v="5"/>
  </r>
  <r>
    <s v="30-735-8744"/>
    <x v="2"/>
    <x v="0"/>
    <x v="0"/>
    <s v="Divorced"/>
    <s v="Bachelor's"/>
    <s v="High"/>
    <x v="688"/>
    <x v="7"/>
    <n v="333.786"/>
    <n v="8"/>
    <x v="2"/>
    <x v="2"/>
    <n v="4"/>
    <n v="0"/>
    <s v="Medium"/>
    <s v="Not Sensitive"/>
    <n v="1"/>
    <n v="2"/>
    <s v="High"/>
    <s v="Desktop"/>
    <s v="Cash"/>
    <d v="2025-12-09T00:00:00"/>
    <b v="0"/>
    <x v="0"/>
    <s v="Wants-based"/>
    <s v="No Preference"/>
    <n v="8"/>
    <n v="2670.288"/>
    <n v="41.72325"/>
    <n v="333.786"/>
    <n v="3"/>
    <n v="2"/>
    <n v="5"/>
    <n v="2"/>
    <n v="1"/>
  </r>
  <r>
    <s v="13-848-5757"/>
    <x v="11"/>
    <x v="0"/>
    <x v="1"/>
    <s v="Single"/>
    <s v="Master's"/>
    <s v="Middle"/>
    <x v="689"/>
    <x v="6"/>
    <n v="333.78699999999998"/>
    <n v="10"/>
    <x v="2"/>
    <x v="0"/>
    <n v="2"/>
    <n v="0"/>
    <s v="None"/>
    <s v="Very Sensitive"/>
    <n v="0"/>
    <n v="7"/>
    <s v="Medium"/>
    <s v="Smartphone"/>
    <s v="Other"/>
    <d v="2025-12-10T00:00:00"/>
    <b v="1"/>
    <x v="0"/>
    <s v="Planned"/>
    <s v="No Preference"/>
    <n v="9"/>
    <n v="3337.87"/>
    <n v="33.378699999999995"/>
    <n v="333.78699999999998"/>
    <n v="2"/>
    <n v="0"/>
    <n v="2"/>
    <n v="5"/>
    <n v="7"/>
  </r>
  <r>
    <s v="21-300-2001"/>
    <x v="30"/>
    <x v="0"/>
    <x v="0"/>
    <s v="Widowed"/>
    <s v="High School"/>
    <s v="Middle"/>
    <x v="690"/>
    <x v="8"/>
    <n v="333.78800000000001"/>
    <n v="3"/>
    <x v="0"/>
    <x v="4"/>
    <n v="4"/>
    <n v="1"/>
    <s v="High"/>
    <s v="Very Sensitive"/>
    <n v="0"/>
    <n v="6"/>
    <s v="None"/>
    <s v="Smartphone"/>
    <s v="Cash"/>
    <d v="2025-12-11T00:00:00"/>
    <b v="0"/>
    <x v="0"/>
    <s v="Impulsive"/>
    <s v="No Preference"/>
    <n v="14"/>
    <n v="1001.364"/>
    <n v="111.26266666666668"/>
    <n v="333.78800000000001"/>
    <n v="0"/>
    <n v="3"/>
    <n v="3.3333333333333335"/>
    <n v="4"/>
    <n v="6"/>
  </r>
  <r>
    <s v="38-587-1781"/>
    <x v="27"/>
    <x v="1"/>
    <x v="0"/>
    <s v="Divorced"/>
    <s v="Bachelor's"/>
    <s v="Middle"/>
    <x v="691"/>
    <x v="10"/>
    <n v="333.78899999999999"/>
    <n v="3"/>
    <x v="0"/>
    <x v="3"/>
    <n v="1"/>
    <n v="2"/>
    <s v="Medium"/>
    <s v="Very Sensitive"/>
    <n v="0"/>
    <n v="6"/>
    <s v="None"/>
    <s v="Desktop"/>
    <s v="Cash"/>
    <d v="2025-12-12T00:00:00"/>
    <b v="1"/>
    <x v="0"/>
    <s v="Wants-based"/>
    <s v="Express"/>
    <n v="5"/>
    <n v="1001.367"/>
    <n v="111.26299999999999"/>
    <n v="333.78899999999999"/>
    <n v="0"/>
    <n v="2"/>
    <n v="2.6666666666666665"/>
    <n v="1"/>
    <n v="6"/>
  </r>
  <r>
    <s v="66-557-1474"/>
    <x v="8"/>
    <x v="1"/>
    <x v="0"/>
    <s v="Single"/>
    <s v="Master's"/>
    <s v="Middle"/>
    <x v="692"/>
    <x v="4"/>
    <n v="333.79"/>
    <n v="9"/>
    <x v="2"/>
    <x v="0"/>
    <n v="1"/>
    <n v="0"/>
    <s v="Medium"/>
    <s v="Somewhat Sensitive"/>
    <n v="2"/>
    <n v="6"/>
    <s v="High"/>
    <s v="Tablet"/>
    <s v="Debit Card"/>
    <d v="2025-12-13T00:00:00"/>
    <b v="1"/>
    <x v="1"/>
    <s v="Need-based"/>
    <s v="Express"/>
    <n v="6"/>
    <n v="3004.11"/>
    <n v="37.087777777777781"/>
    <n v="333.79"/>
    <n v="3"/>
    <n v="2"/>
    <n v="5"/>
    <n v="5"/>
    <n v="4"/>
  </r>
  <r>
    <s v="03-422-8710"/>
    <x v="1"/>
    <x v="1"/>
    <x v="0"/>
    <s v="Divorced"/>
    <s v="Bachelor's"/>
    <s v="High"/>
    <x v="693"/>
    <x v="6"/>
    <n v="333.791"/>
    <n v="4"/>
    <x v="0"/>
    <x v="2"/>
    <n v="1"/>
    <n v="0"/>
    <s v="Medium"/>
    <s v="Very Sensitive"/>
    <n v="1"/>
    <n v="8"/>
    <s v="Medium"/>
    <s v="Tablet"/>
    <s v="PayPal"/>
    <d v="2025-12-14T00:00:00"/>
    <b v="1"/>
    <x v="0"/>
    <s v="Wants-based"/>
    <s v="Standard"/>
    <n v="10"/>
    <n v="1335.164"/>
    <n v="83.447749999999999"/>
    <n v="333.791"/>
    <n v="2"/>
    <n v="2"/>
    <n v="4"/>
    <n v="2"/>
    <n v="7"/>
  </r>
  <r>
    <s v="39-731-8532"/>
    <x v="7"/>
    <x v="1"/>
    <x v="1"/>
    <s v="Married"/>
    <s v="Master's"/>
    <s v="Middle"/>
    <x v="694"/>
    <x v="17"/>
    <n v="333.79199999999997"/>
    <n v="8"/>
    <x v="2"/>
    <x v="2"/>
    <n v="3"/>
    <n v="1.2"/>
    <s v="Medium"/>
    <s v="Somewhat Sensitive"/>
    <n v="1"/>
    <n v="10"/>
    <s v="Low"/>
    <s v="Desktop"/>
    <s v="Credit Card"/>
    <d v="2025-12-15T00:00:00"/>
    <b v="1"/>
    <x v="1"/>
    <s v="Impulsive"/>
    <s v="Standard"/>
    <n v="14"/>
    <n v="2670.3359999999998"/>
    <n v="41.723999999999997"/>
    <n v="333.79199999999997"/>
    <n v="1"/>
    <n v="2"/>
    <n v="3.4"/>
    <n v="2"/>
    <n v="9"/>
  </r>
  <r>
    <s v="80-830-3184"/>
    <x v="26"/>
    <x v="0"/>
    <x v="1"/>
    <s v="Single"/>
    <s v="High School"/>
    <s v="Middle"/>
    <x v="695"/>
    <x v="23"/>
    <n v="333.79300000000001"/>
    <n v="6"/>
    <x v="2"/>
    <x v="1"/>
    <n v="5"/>
    <n v="0"/>
    <s v="None"/>
    <s v="Very Sensitive"/>
    <n v="1"/>
    <n v="8"/>
    <s v="Medium"/>
    <s v="Desktop"/>
    <s v="Cash"/>
    <d v="2025-12-16T00:00:00"/>
    <b v="1"/>
    <x v="1"/>
    <s v="Need-based"/>
    <s v="Standard"/>
    <n v="3"/>
    <n v="2002.758"/>
    <n v="55.63216666666667"/>
    <n v="333.79300000000001"/>
    <n v="2"/>
    <n v="0"/>
    <n v="2"/>
    <n v="3"/>
    <n v="7"/>
  </r>
  <r>
    <s v="97-505-8416"/>
    <x v="20"/>
    <x v="1"/>
    <x v="0"/>
    <s v="Married"/>
    <s v="Bachelor's"/>
    <s v="Middle"/>
    <x v="696"/>
    <x v="8"/>
    <n v="333.79399999999998"/>
    <n v="7"/>
    <x v="0"/>
    <x v="4"/>
    <n v="5"/>
    <n v="0"/>
    <s v="None"/>
    <s v="Very Sensitive"/>
    <n v="1"/>
    <n v="10"/>
    <s v="High"/>
    <s v="Desktop"/>
    <s v="Credit Card"/>
    <d v="2025-12-17T00:00:00"/>
    <b v="0"/>
    <x v="1"/>
    <s v="Planned"/>
    <s v="Standard"/>
    <n v="3"/>
    <n v="2336.558"/>
    <n v="47.68485714285714"/>
    <n v="333.79399999999998"/>
    <n v="3"/>
    <n v="0"/>
    <n v="3"/>
    <n v="4"/>
    <n v="9"/>
  </r>
  <r>
    <s v="98-585-4742"/>
    <x v="9"/>
    <x v="0"/>
    <x v="1"/>
    <s v="Widowed"/>
    <s v="High School"/>
    <s v="High"/>
    <x v="697"/>
    <x v="3"/>
    <n v="333.79500000000002"/>
    <n v="11"/>
    <x v="0"/>
    <x v="4"/>
    <n v="1"/>
    <n v="1"/>
    <s v="High"/>
    <s v="Not Sensitive"/>
    <n v="2"/>
    <n v="2"/>
    <s v="Low"/>
    <s v="Desktop"/>
    <s v="Credit Card"/>
    <d v="2025-12-18T00:00:00"/>
    <b v="1"/>
    <x v="1"/>
    <s v="Planned"/>
    <s v="Express"/>
    <n v="8"/>
    <n v="3671.7450000000003"/>
    <n v="30.345000000000002"/>
    <n v="333.79500000000002"/>
    <n v="1"/>
    <n v="3"/>
    <n v="4.333333333333333"/>
    <n v="4"/>
    <n v="0"/>
  </r>
  <r>
    <s v="51-302-9537"/>
    <x v="13"/>
    <x v="0"/>
    <x v="1"/>
    <s v="Single"/>
    <s v="Bachelor's"/>
    <s v="Middle"/>
    <x v="698"/>
    <x v="9"/>
    <n v="333.79599999999999"/>
    <n v="2"/>
    <x v="0"/>
    <x v="3"/>
    <n v="5"/>
    <n v="2"/>
    <s v="Low"/>
    <s v="Very Sensitive"/>
    <n v="1"/>
    <n v="3"/>
    <s v="High"/>
    <s v="Tablet"/>
    <s v="Other"/>
    <d v="2025-12-19T00:00:00"/>
    <b v="1"/>
    <x v="0"/>
    <s v="Need-based"/>
    <s v="Express"/>
    <n v="13"/>
    <n v="667.59199999999998"/>
    <n v="166.898"/>
    <n v="333.79599999999999"/>
    <n v="3"/>
    <n v="1"/>
    <n v="4.666666666666667"/>
    <n v="1"/>
    <n v="2"/>
  </r>
  <r>
    <s v="88-313-2633"/>
    <x v="4"/>
    <x v="1"/>
    <x v="0"/>
    <s v="Divorced"/>
    <s v="Master's"/>
    <s v="Middle"/>
    <x v="699"/>
    <x v="4"/>
    <n v="333.79700000000003"/>
    <n v="9"/>
    <x v="1"/>
    <x v="2"/>
    <n v="2"/>
    <n v="2"/>
    <s v="Low"/>
    <s v="Somewhat Sensitive"/>
    <n v="0"/>
    <n v="7"/>
    <s v="None"/>
    <s v="Tablet"/>
    <s v="Debit Card"/>
    <d v="2025-12-20T00:00:00"/>
    <b v="1"/>
    <x v="0"/>
    <s v="Wants-based"/>
    <s v="No Preference"/>
    <n v="11"/>
    <n v="3004.1730000000002"/>
    <n v="37.088555555555558"/>
    <n v="333.79700000000003"/>
    <n v="0"/>
    <n v="1"/>
    <n v="1.6666666666666665"/>
    <n v="2"/>
    <n v="7"/>
  </r>
  <r>
    <s v="61-286-0069"/>
    <x v="27"/>
    <x v="6"/>
    <x v="0"/>
    <s v="Widowed"/>
    <s v="Bachelor's"/>
    <s v="Middle"/>
    <x v="700"/>
    <x v="17"/>
    <n v="333.798"/>
    <n v="5"/>
    <x v="2"/>
    <x v="2"/>
    <n v="1"/>
    <n v="1"/>
    <s v="Low"/>
    <s v="Not Sensitive"/>
    <n v="2"/>
    <n v="7"/>
    <s v="High"/>
    <s v="Smartphone"/>
    <s v="Debit Card"/>
    <d v="2025-12-21T00:00:00"/>
    <b v="0"/>
    <x v="0"/>
    <s v="Planned"/>
    <s v="Express"/>
    <n v="5"/>
    <n v="1668.99"/>
    <n v="66.759600000000006"/>
    <n v="333.798"/>
    <n v="3"/>
    <n v="1"/>
    <n v="4.333333333333333"/>
    <n v="2"/>
    <n v="5"/>
  </r>
  <r>
    <s v="35-907-0586"/>
    <x v="7"/>
    <x v="0"/>
    <x v="1"/>
    <s v="Married"/>
    <s v="Bachelor's"/>
    <s v="High"/>
    <x v="701"/>
    <x v="4"/>
    <n v="333.79899999999998"/>
    <n v="6"/>
    <x v="2"/>
    <x v="1"/>
    <n v="4"/>
    <n v="2"/>
    <s v="Medium"/>
    <s v="Not Sensitive"/>
    <n v="2"/>
    <n v="5"/>
    <s v="Medium"/>
    <s v="Desktop"/>
    <s v="Cash"/>
    <d v="2025-12-22T00:00:00"/>
    <b v="0"/>
    <x v="1"/>
    <s v="Planned"/>
    <s v="Standard"/>
    <n v="4"/>
    <n v="2002.7939999999999"/>
    <n v="55.633166666666661"/>
    <n v="333.79899999999998"/>
    <n v="2"/>
    <n v="2"/>
    <n v="4.666666666666667"/>
    <n v="3"/>
    <n v="3"/>
  </r>
  <r>
    <s v="30-522-1574"/>
    <x v="16"/>
    <x v="1"/>
    <x v="0"/>
    <s v="Divorced"/>
    <s v="Bachelor's"/>
    <s v="High"/>
    <x v="702"/>
    <x v="18"/>
    <n v="333.8"/>
    <n v="2"/>
    <x v="1"/>
    <x v="0"/>
    <n v="5"/>
    <n v="1"/>
    <s v="Medium"/>
    <s v="Somewhat Sensitive"/>
    <n v="0"/>
    <n v="2"/>
    <s v="Medium"/>
    <s v="Desktop"/>
    <s v="Debit Card"/>
    <d v="2025-12-23T00:00:00"/>
    <b v="0"/>
    <x v="0"/>
    <s v="Planned"/>
    <s v="Standard"/>
    <n v="4"/>
    <n v="667.6"/>
    <n v="166.9"/>
    <n v="333.8"/>
    <n v="2"/>
    <n v="2"/>
    <n v="4.333333333333333"/>
    <n v="5"/>
    <n v="2"/>
  </r>
  <r>
    <s v="43-715-8777"/>
    <x v="23"/>
    <x v="1"/>
    <x v="0"/>
    <s v="Divorced"/>
    <s v="Master's"/>
    <s v="High"/>
    <x v="703"/>
    <x v="8"/>
    <n v="333.80099999999999"/>
    <n v="9"/>
    <x v="1"/>
    <x v="1"/>
    <n v="5"/>
    <n v="2"/>
    <s v="Medium"/>
    <s v="Not Sensitive"/>
    <n v="2"/>
    <n v="2"/>
    <s v="None"/>
    <s v="Desktop"/>
    <s v="Debit Card"/>
    <d v="2025-12-24T00:00:00"/>
    <b v="1"/>
    <x v="0"/>
    <s v="Impulsive"/>
    <s v="No Preference"/>
    <n v="1"/>
    <n v="3004.2089999999998"/>
    <n v="37.088999999999999"/>
    <n v="333.80099999999999"/>
    <n v="0"/>
    <n v="2"/>
    <n v="2.6666666666666665"/>
    <n v="3"/>
    <n v="0"/>
  </r>
  <r>
    <s v="94-692-4313"/>
    <x v="16"/>
    <x v="0"/>
    <x v="1"/>
    <s v="Single"/>
    <s v="Bachelor's"/>
    <s v="Middle"/>
    <x v="704"/>
    <x v="9"/>
    <n v="333.80200000000002"/>
    <n v="3"/>
    <x v="2"/>
    <x v="0"/>
    <n v="3"/>
    <n v="1"/>
    <s v="None"/>
    <s v="Very Sensitive"/>
    <n v="1"/>
    <n v="6"/>
    <s v="High"/>
    <s v="Desktop"/>
    <s v="PayPal"/>
    <d v="2025-12-25T00:00:00"/>
    <b v="0"/>
    <x v="1"/>
    <s v="Need-based"/>
    <s v="Standard"/>
    <n v="12"/>
    <n v="1001.4060000000001"/>
    <n v="111.26733333333334"/>
    <n v="333.80200000000002"/>
    <n v="3"/>
    <n v="0"/>
    <n v="3.3333333333333335"/>
    <n v="5"/>
    <n v="5"/>
  </r>
  <r>
    <s v="96-915-4091"/>
    <x v="15"/>
    <x v="0"/>
    <x v="1"/>
    <s v="Widowed"/>
    <s v="Bachelor's"/>
    <s v="Middle"/>
    <x v="705"/>
    <x v="13"/>
    <n v="333.803"/>
    <n v="3"/>
    <x v="2"/>
    <x v="2"/>
    <n v="3"/>
    <n v="1"/>
    <s v="High"/>
    <s v="Not Sensitive"/>
    <n v="2"/>
    <n v="3"/>
    <s v="High"/>
    <s v="Tablet"/>
    <s v="Debit Card"/>
    <d v="2025-12-26T00:00:00"/>
    <b v="0"/>
    <x v="0"/>
    <s v="Impulsive"/>
    <s v="No Preference"/>
    <n v="9"/>
    <n v="1001.409"/>
    <n v="111.26766666666667"/>
    <n v="333.803"/>
    <n v="3"/>
    <n v="3"/>
    <n v="6.333333333333333"/>
    <n v="2"/>
    <n v="1"/>
  </r>
  <r>
    <s v="67-073-5578"/>
    <x v="23"/>
    <x v="0"/>
    <x v="0"/>
    <s v="Divorced"/>
    <s v="High School"/>
    <s v="Middle"/>
    <x v="400"/>
    <x v="19"/>
    <n v="333.80399999999997"/>
    <n v="6"/>
    <x v="0"/>
    <x v="2"/>
    <n v="3"/>
    <n v="1"/>
    <s v="High"/>
    <s v="Somewhat Sensitive"/>
    <n v="1"/>
    <n v="9"/>
    <s v="High"/>
    <s v="Tablet"/>
    <s v="Debit Card"/>
    <d v="2025-12-27T00:00:00"/>
    <b v="0"/>
    <x v="0"/>
    <s v="Need-based"/>
    <s v="Standard"/>
    <n v="11"/>
    <n v="2002.8239999999998"/>
    <n v="55.633999999999993"/>
    <n v="333.80399999999997"/>
    <n v="3"/>
    <n v="3"/>
    <n v="6.333333333333333"/>
    <n v="2"/>
    <n v="8"/>
  </r>
  <r>
    <s v="27-010-9462"/>
    <x v="6"/>
    <x v="6"/>
    <x v="0"/>
    <s v="Married"/>
    <s v="Bachelor's"/>
    <s v="High"/>
    <x v="706"/>
    <x v="19"/>
    <n v="333.80500000000001"/>
    <n v="2"/>
    <x v="0"/>
    <x v="4"/>
    <n v="5"/>
    <n v="1"/>
    <s v="None"/>
    <s v="Not Sensitive"/>
    <n v="2"/>
    <n v="6"/>
    <s v="High"/>
    <s v="Desktop"/>
    <s v="PayPal"/>
    <d v="2025-12-28T00:00:00"/>
    <b v="1"/>
    <x v="1"/>
    <s v="Wants-based"/>
    <s v="No Preference"/>
    <n v="3"/>
    <n v="667.61"/>
    <n v="166.9025"/>
    <n v="333.80500000000001"/>
    <n v="3"/>
    <n v="0"/>
    <n v="3.3333333333333335"/>
    <n v="4"/>
    <n v="4"/>
  </r>
  <r>
    <s v="19-689-4556"/>
    <x v="17"/>
    <x v="0"/>
    <x v="0"/>
    <s v="Married"/>
    <s v="High School"/>
    <s v="Middle"/>
    <x v="707"/>
    <x v="8"/>
    <n v="333.80599999999998"/>
    <n v="4"/>
    <x v="0"/>
    <x v="3"/>
    <n v="5"/>
    <n v="2"/>
    <s v="High"/>
    <s v="Very Sensitive"/>
    <n v="0"/>
    <n v="8"/>
    <s v="None"/>
    <s v="Smartphone"/>
    <s v="Other"/>
    <d v="2025-12-29T00:00:00"/>
    <b v="0"/>
    <x v="1"/>
    <s v="Impulsive"/>
    <s v="Express"/>
    <n v="7"/>
    <n v="1335.2239999999999"/>
    <n v="83.451499999999996"/>
    <n v="333.80599999999998"/>
    <n v="0"/>
    <n v="3"/>
    <n v="3.6666666666666665"/>
    <n v="1"/>
    <n v="8"/>
  </r>
  <r>
    <s v="53-143-6147"/>
    <x v="1"/>
    <x v="0"/>
    <x v="1"/>
    <s v="Divorced"/>
    <s v="High School"/>
    <s v="High"/>
    <x v="708"/>
    <x v="10"/>
    <n v="333.80700000000002"/>
    <n v="10"/>
    <x v="1"/>
    <x v="1"/>
    <n v="1"/>
    <n v="1"/>
    <s v="Low"/>
    <s v="Not Sensitive"/>
    <n v="2"/>
    <n v="7"/>
    <s v="None"/>
    <s v="Tablet"/>
    <s v="PayPal"/>
    <d v="2025-12-30T00:00:00"/>
    <b v="0"/>
    <x v="0"/>
    <s v="Impulsive"/>
    <s v="Express"/>
    <n v="12"/>
    <n v="3338.07"/>
    <n v="33.380700000000004"/>
    <n v="333.80700000000002"/>
    <n v="0"/>
    <n v="1"/>
    <n v="1.3333333333333333"/>
    <n v="3"/>
    <n v="5"/>
  </r>
  <r>
    <s v="02-725-7664"/>
    <x v="20"/>
    <x v="0"/>
    <x v="1"/>
    <s v="Divorced"/>
    <s v="High School"/>
    <s v="Middle"/>
    <x v="709"/>
    <x v="1"/>
    <n v="333.80799999999999"/>
    <n v="6"/>
    <x v="1"/>
    <x v="2"/>
    <n v="1"/>
    <n v="0"/>
    <s v="None"/>
    <s v="Very Sensitive"/>
    <n v="0"/>
    <n v="2"/>
    <s v="None"/>
    <s v="Desktop"/>
    <s v="PayPal"/>
    <d v="2025-12-31T00:00:00"/>
    <b v="0"/>
    <x v="1"/>
    <s v="Wants-based"/>
    <s v="Express"/>
    <n v="4"/>
    <n v="2002.848"/>
    <n v="55.634666666666668"/>
    <n v="333.80799999999999"/>
    <n v="0"/>
    <n v="0"/>
    <n v="0"/>
    <n v="2"/>
    <n v="2"/>
  </r>
  <r>
    <s v="54-439-4748"/>
    <x v="22"/>
    <x v="4"/>
    <x v="1"/>
    <s v="Widowed"/>
    <s v="Bachelor's"/>
    <s v="High"/>
    <x v="710"/>
    <x v="10"/>
    <n v="333.80900000000003"/>
    <n v="6"/>
    <x v="2"/>
    <x v="1"/>
    <n v="4"/>
    <n v="0"/>
    <s v="High"/>
    <s v="Not Sensitive"/>
    <n v="1"/>
    <n v="8"/>
    <s v="Medium"/>
    <s v="Smartphone"/>
    <s v="Other"/>
    <d v="2026-01-01T00:00:00"/>
    <b v="0"/>
    <x v="1"/>
    <s v="Impulsive"/>
    <s v="Express"/>
    <n v="1"/>
    <n v="2002.8540000000003"/>
    <n v="55.63483333333334"/>
    <n v="333.80900000000003"/>
    <n v="2"/>
    <n v="3"/>
    <n v="5"/>
    <n v="3"/>
    <n v="7"/>
  </r>
  <r>
    <s v="66-949-9895"/>
    <x v="6"/>
    <x v="1"/>
    <x v="0"/>
    <s v="Widowed"/>
    <s v="Master's"/>
    <s v="High"/>
    <x v="711"/>
    <x v="13"/>
    <n v="333.81"/>
    <n v="12"/>
    <x v="1"/>
    <x v="2"/>
    <n v="4"/>
    <n v="0"/>
    <s v="None"/>
    <s v="Not Sensitive"/>
    <n v="2"/>
    <n v="7"/>
    <s v="Low"/>
    <s v="Smartphone"/>
    <s v="Cash"/>
    <d v="2026-01-02T00:00:00"/>
    <b v="1"/>
    <x v="1"/>
    <s v="Need-based"/>
    <s v="Standard"/>
    <n v="10"/>
    <n v="4005.7200000000003"/>
    <n v="27.817499999999999"/>
    <n v="333.81"/>
    <n v="1"/>
    <n v="0"/>
    <n v="1"/>
    <n v="2"/>
    <n v="5"/>
  </r>
  <r>
    <s v="20-648-1010"/>
    <x v="10"/>
    <x v="1"/>
    <x v="1"/>
    <s v="Married"/>
    <s v="High School"/>
    <s v="Middle"/>
    <x v="712"/>
    <x v="3"/>
    <n v="333.81099999999998"/>
    <n v="7"/>
    <x v="2"/>
    <x v="4"/>
    <n v="4"/>
    <n v="1"/>
    <s v="Low"/>
    <s v="Very Sensitive"/>
    <n v="1"/>
    <n v="3"/>
    <s v="Medium"/>
    <s v="Smartphone"/>
    <s v="Credit Card"/>
    <d v="2026-01-03T00:00:00"/>
    <b v="0"/>
    <x v="1"/>
    <s v="Impulsive"/>
    <s v="Standard"/>
    <n v="11"/>
    <n v="2336.6769999999997"/>
    <n v="47.687285714285714"/>
    <n v="333.81099999999998"/>
    <n v="2"/>
    <n v="1"/>
    <n v="3.3333333333333335"/>
    <n v="4"/>
    <n v="2"/>
  </r>
  <r>
    <s v="79-939-5393"/>
    <x v="6"/>
    <x v="0"/>
    <x v="1"/>
    <s v="Married"/>
    <s v="High School"/>
    <s v="High"/>
    <x v="713"/>
    <x v="2"/>
    <n v="333.81200000000001"/>
    <n v="11"/>
    <x v="0"/>
    <x v="0"/>
    <n v="5"/>
    <n v="1"/>
    <s v="Medium"/>
    <s v="Somewhat Sensitive"/>
    <n v="1"/>
    <n v="1"/>
    <s v="High"/>
    <s v="Tablet"/>
    <s v="Cash"/>
    <d v="2026-01-04T00:00:00"/>
    <b v="0"/>
    <x v="0"/>
    <s v="Need-based"/>
    <s v="Standard"/>
    <n v="13"/>
    <n v="3671.9320000000002"/>
    <n v="30.346545454545456"/>
    <n v="333.81200000000001"/>
    <n v="3"/>
    <n v="2"/>
    <n v="5.333333333333333"/>
    <n v="5"/>
    <n v="0"/>
  </r>
  <r>
    <s v="89-249-8369"/>
    <x v="25"/>
    <x v="0"/>
    <x v="1"/>
    <s v="Widowed"/>
    <s v="Bachelor's"/>
    <s v="High"/>
    <x v="714"/>
    <x v="4"/>
    <n v="333.81299999999999"/>
    <n v="3"/>
    <x v="0"/>
    <x v="1"/>
    <n v="3"/>
    <n v="2"/>
    <s v="Medium"/>
    <s v="Very Sensitive"/>
    <n v="1"/>
    <n v="8"/>
    <s v="Medium"/>
    <s v="Tablet"/>
    <s v="Cash"/>
    <d v="2026-01-05T00:00:00"/>
    <b v="0"/>
    <x v="0"/>
    <s v="Wants-based"/>
    <s v="No Preference"/>
    <n v="1"/>
    <n v="1001.439"/>
    <n v="111.271"/>
    <n v="333.81299999999999"/>
    <n v="2"/>
    <n v="2"/>
    <n v="4.666666666666667"/>
    <n v="3"/>
    <n v="7"/>
  </r>
  <r>
    <s v="85-366-1482"/>
    <x v="16"/>
    <x v="0"/>
    <x v="0"/>
    <s v="Married"/>
    <s v="High School"/>
    <s v="Middle"/>
    <x v="715"/>
    <x v="10"/>
    <n v="333.81400000000002"/>
    <n v="8"/>
    <x v="0"/>
    <x v="1"/>
    <n v="3"/>
    <n v="2"/>
    <s v="Low"/>
    <s v="Not Sensitive"/>
    <n v="1"/>
    <n v="5"/>
    <s v="High"/>
    <s v="Desktop"/>
    <s v="Credit Card"/>
    <d v="2026-01-06T00:00:00"/>
    <b v="1"/>
    <x v="0"/>
    <s v="Impulsive"/>
    <s v="Express"/>
    <n v="1"/>
    <n v="2670.5120000000002"/>
    <n v="41.726750000000003"/>
    <n v="333.81400000000002"/>
    <n v="3"/>
    <n v="1"/>
    <n v="4.666666666666667"/>
    <n v="3"/>
    <n v="4"/>
  </r>
  <r>
    <s v="34-874-7357"/>
    <x v="6"/>
    <x v="1"/>
    <x v="1"/>
    <s v="Widowed"/>
    <s v="Master's"/>
    <s v="Middle"/>
    <x v="716"/>
    <x v="21"/>
    <n v="333.815"/>
    <n v="12"/>
    <x v="2"/>
    <x v="2"/>
    <n v="3"/>
    <n v="2"/>
    <s v="Low"/>
    <s v="Very Sensitive"/>
    <n v="0"/>
    <n v="2"/>
    <s v="Low"/>
    <s v="Smartphone"/>
    <s v="Debit Card"/>
    <d v="2026-01-07T00:00:00"/>
    <b v="0"/>
    <x v="1"/>
    <s v="Impulsive"/>
    <s v="Express"/>
    <n v="14"/>
    <n v="4005.7799999999997"/>
    <n v="27.817916666666665"/>
    <n v="333.815"/>
    <n v="1"/>
    <n v="1"/>
    <n v="2.6666666666666665"/>
    <n v="2"/>
    <n v="2"/>
  </r>
  <r>
    <s v="11-820-5039"/>
    <x v="0"/>
    <x v="0"/>
    <x v="0"/>
    <s v="Married"/>
    <s v="Bachelor's"/>
    <s v="Middle"/>
    <x v="717"/>
    <x v="2"/>
    <n v="333.81599999999997"/>
    <n v="2"/>
    <x v="2"/>
    <x v="3"/>
    <n v="4"/>
    <n v="1"/>
    <s v="None"/>
    <s v="Not Sensitive"/>
    <n v="1"/>
    <n v="8"/>
    <s v="Medium"/>
    <s v="Smartphone"/>
    <s v="Debit Card"/>
    <d v="2026-01-08T00:00:00"/>
    <b v="1"/>
    <x v="0"/>
    <s v="Need-based"/>
    <s v="Express"/>
    <n v="9"/>
    <n v="667.63199999999995"/>
    <n v="166.90799999999999"/>
    <n v="333.81599999999997"/>
    <n v="2"/>
    <n v="0"/>
    <n v="2.3333333333333335"/>
    <n v="1"/>
    <n v="7"/>
  </r>
  <r>
    <s v="73-846-1423"/>
    <x v="9"/>
    <x v="0"/>
    <x v="1"/>
    <s v="Single"/>
    <s v="High School"/>
    <s v="High"/>
    <x v="718"/>
    <x v="21"/>
    <n v="333.81700000000001"/>
    <n v="7"/>
    <x v="1"/>
    <x v="3"/>
    <n v="5"/>
    <n v="2"/>
    <s v="Low"/>
    <s v="Somewhat Sensitive"/>
    <n v="2"/>
    <n v="8"/>
    <s v="None"/>
    <s v="Desktop"/>
    <s v="PayPal"/>
    <d v="2026-01-09T00:00:00"/>
    <b v="0"/>
    <x v="0"/>
    <s v="Planned"/>
    <s v="No Preference"/>
    <n v="9"/>
    <n v="2336.7190000000001"/>
    <n v="47.688142857142857"/>
    <n v="333.81700000000001"/>
    <n v="0"/>
    <n v="1"/>
    <n v="1.6666666666666665"/>
    <n v="1"/>
    <n v="6"/>
  </r>
  <r>
    <s v="90-363-8040"/>
    <x v="23"/>
    <x v="1"/>
    <x v="1"/>
    <s v="Divorced"/>
    <s v="Bachelor's"/>
    <s v="Middle"/>
    <x v="719"/>
    <x v="10"/>
    <n v="333.81799999999998"/>
    <n v="7"/>
    <x v="2"/>
    <x v="2"/>
    <n v="4"/>
    <n v="2"/>
    <s v="Medium"/>
    <s v="Somewhat Sensitive"/>
    <n v="0"/>
    <n v="5"/>
    <s v="High"/>
    <s v="Smartphone"/>
    <s v="PayPal"/>
    <d v="2026-01-10T00:00:00"/>
    <b v="1"/>
    <x v="0"/>
    <s v="Impulsive"/>
    <s v="Express"/>
    <n v="9"/>
    <n v="2336.7259999999997"/>
    <n v="47.688285714285712"/>
    <n v="333.81799999999998"/>
    <n v="3"/>
    <n v="2"/>
    <n v="5.666666666666667"/>
    <n v="2"/>
    <n v="5"/>
  </r>
  <r>
    <s v="65-533-1660"/>
    <x v="27"/>
    <x v="1"/>
    <x v="0"/>
    <s v="Married"/>
    <s v="Master's"/>
    <s v="High"/>
    <x v="720"/>
    <x v="3"/>
    <n v="333.81900000000002"/>
    <n v="11"/>
    <x v="1"/>
    <x v="4"/>
    <n v="2"/>
    <n v="1"/>
    <s v="Low"/>
    <s v="Very Sensitive"/>
    <n v="1"/>
    <n v="9"/>
    <s v="None"/>
    <s v="Tablet"/>
    <s v="PayPal"/>
    <d v="2026-01-11T00:00:00"/>
    <b v="0"/>
    <x v="1"/>
    <s v="Impulsive"/>
    <s v="Standard"/>
    <n v="2"/>
    <n v="3672.009"/>
    <n v="30.34718181818182"/>
    <n v="333.81900000000002"/>
    <n v="0"/>
    <n v="1"/>
    <n v="1.3333333333333333"/>
    <n v="4"/>
    <n v="8"/>
  </r>
  <r>
    <s v="98-376-8787"/>
    <x v="15"/>
    <x v="1"/>
    <x v="1"/>
    <s v="Married"/>
    <s v="Master's"/>
    <s v="Middle"/>
    <x v="721"/>
    <x v="13"/>
    <n v="333.82"/>
    <n v="7"/>
    <x v="0"/>
    <x v="3"/>
    <n v="5"/>
    <n v="0"/>
    <s v="Medium"/>
    <s v="Somewhat Sensitive"/>
    <n v="1"/>
    <n v="3"/>
    <s v="Low"/>
    <s v="Smartphone"/>
    <s v="Other"/>
    <d v="2026-01-12T00:00:00"/>
    <b v="0"/>
    <x v="1"/>
    <s v="Planned"/>
    <s v="No Preference"/>
    <n v="7"/>
    <n v="2336.7399999999998"/>
    <n v="47.688571428571429"/>
    <n v="333.82"/>
    <n v="1"/>
    <n v="2"/>
    <n v="3"/>
    <n v="1"/>
    <n v="2"/>
  </r>
  <r>
    <s v="18-938-9896"/>
    <x v="32"/>
    <x v="0"/>
    <x v="0"/>
    <s v="Widowed"/>
    <s v="High School"/>
    <s v="High"/>
    <x v="722"/>
    <x v="12"/>
    <n v="333.82100000000003"/>
    <n v="2"/>
    <x v="1"/>
    <x v="1"/>
    <n v="4"/>
    <n v="1"/>
    <s v="Medium"/>
    <s v="Very Sensitive"/>
    <n v="0"/>
    <n v="6"/>
    <s v="None"/>
    <s v="Smartphone"/>
    <s v="Other"/>
    <d v="2026-01-13T00:00:00"/>
    <b v="1"/>
    <x v="1"/>
    <s v="Impulsive"/>
    <s v="No Preference"/>
    <n v="3"/>
    <n v="667.64200000000005"/>
    <n v="166.91050000000001"/>
    <n v="333.82100000000003"/>
    <n v="0"/>
    <n v="2"/>
    <n v="2.3333333333333335"/>
    <n v="3"/>
    <n v="6"/>
  </r>
  <r>
    <s v="04-829-7037"/>
    <x v="18"/>
    <x v="2"/>
    <x v="1"/>
    <s v="Married"/>
    <s v="High School"/>
    <s v="High"/>
    <x v="723"/>
    <x v="17"/>
    <n v="333.822"/>
    <n v="11"/>
    <x v="2"/>
    <x v="4"/>
    <n v="5"/>
    <n v="1"/>
    <s v="High"/>
    <s v="Not Sensitive"/>
    <n v="2"/>
    <n v="7"/>
    <s v="Low"/>
    <s v="Desktop"/>
    <s v="Other"/>
    <d v="2026-01-14T00:00:00"/>
    <b v="0"/>
    <x v="1"/>
    <s v="Need-based"/>
    <s v="Express"/>
    <n v="14"/>
    <n v="3672.0419999999999"/>
    <n v="30.347454545454546"/>
    <n v="333.822"/>
    <n v="1"/>
    <n v="3"/>
    <n v="4.333333333333333"/>
    <n v="4"/>
    <n v="5"/>
  </r>
  <r>
    <s v="93-455-0576"/>
    <x v="25"/>
    <x v="0"/>
    <x v="0"/>
    <s v="Widowed"/>
    <s v="Master's"/>
    <s v="Middle"/>
    <x v="724"/>
    <x v="16"/>
    <n v="333.82299999999998"/>
    <n v="6"/>
    <x v="0"/>
    <x v="3"/>
    <n v="4"/>
    <n v="1"/>
    <s v="High"/>
    <s v="Somewhat Sensitive"/>
    <n v="2"/>
    <n v="5"/>
    <s v="Low"/>
    <s v="Tablet"/>
    <s v="Credit Card"/>
    <d v="2026-01-15T00:00:00"/>
    <b v="0"/>
    <x v="0"/>
    <s v="Planned"/>
    <s v="Express"/>
    <n v="1"/>
    <n v="2002.9379999999999"/>
    <n v="55.637166666666666"/>
    <n v="333.82299999999998"/>
    <n v="1"/>
    <n v="3"/>
    <n v="4.333333333333333"/>
    <n v="1"/>
    <n v="3"/>
  </r>
  <r>
    <s v="84-637-9188"/>
    <x v="22"/>
    <x v="1"/>
    <x v="0"/>
    <s v="Divorced"/>
    <s v="Bachelor's"/>
    <s v="Middle"/>
    <x v="725"/>
    <x v="23"/>
    <n v="333.82400000000001"/>
    <n v="4"/>
    <x v="0"/>
    <x v="3"/>
    <n v="4"/>
    <n v="2"/>
    <s v="High"/>
    <s v="Not Sensitive"/>
    <n v="0"/>
    <n v="1"/>
    <s v="Low"/>
    <s v="Tablet"/>
    <s v="Other"/>
    <d v="2026-01-16T00:00:00"/>
    <b v="1"/>
    <x v="0"/>
    <s v="Need-based"/>
    <s v="No Preference"/>
    <n v="2"/>
    <n v="1335.296"/>
    <n v="83.456000000000003"/>
    <n v="333.82400000000001"/>
    <n v="1"/>
    <n v="3"/>
    <n v="4.666666666666667"/>
    <n v="1"/>
    <n v="1"/>
  </r>
  <r>
    <s v="81-111-7832"/>
    <x v="17"/>
    <x v="0"/>
    <x v="1"/>
    <s v="Widowed"/>
    <s v="Bachelor's"/>
    <s v="Middle"/>
    <x v="726"/>
    <x v="9"/>
    <n v="333.82499999999999"/>
    <n v="2"/>
    <x v="2"/>
    <x v="0"/>
    <n v="2"/>
    <n v="2"/>
    <s v="None"/>
    <s v="Very Sensitive"/>
    <n v="2"/>
    <n v="2"/>
    <s v="Medium"/>
    <s v="Desktop"/>
    <s v="Debit Card"/>
    <d v="2026-01-17T00:00:00"/>
    <b v="1"/>
    <x v="0"/>
    <s v="Planned"/>
    <s v="No Preference"/>
    <n v="9"/>
    <n v="667.65"/>
    <n v="166.91249999999999"/>
    <n v="333.82499999999999"/>
    <n v="2"/>
    <n v="0"/>
    <n v="2.6666666666666665"/>
    <n v="5"/>
    <n v="0"/>
  </r>
  <r>
    <s v="77-401-8183"/>
    <x v="12"/>
    <x v="0"/>
    <x v="1"/>
    <s v="Divorced"/>
    <s v="High School"/>
    <s v="High"/>
    <x v="727"/>
    <x v="15"/>
    <n v="333.82600000000002"/>
    <n v="10"/>
    <x v="0"/>
    <x v="1"/>
    <n v="5"/>
    <n v="1"/>
    <s v="Low"/>
    <s v="Not Sensitive"/>
    <n v="1"/>
    <n v="5"/>
    <s v="Low"/>
    <s v="Desktop"/>
    <s v="PayPal"/>
    <d v="2026-01-18T00:00:00"/>
    <b v="0"/>
    <x v="1"/>
    <s v="Planned"/>
    <s v="No Preference"/>
    <n v="10"/>
    <n v="3338.26"/>
    <n v="33.382600000000004"/>
    <n v="333.82600000000002"/>
    <n v="1"/>
    <n v="1"/>
    <n v="2.3333333333333335"/>
    <n v="3"/>
    <n v="4"/>
  </r>
  <r>
    <s v="01-484-8220"/>
    <x v="9"/>
    <x v="1"/>
    <x v="0"/>
    <s v="Married"/>
    <s v="Bachelor's"/>
    <s v="Middle"/>
    <x v="728"/>
    <x v="11"/>
    <n v="333.827"/>
    <n v="3"/>
    <x v="1"/>
    <x v="1"/>
    <n v="2"/>
    <n v="1"/>
    <s v="High"/>
    <s v="Not Sensitive"/>
    <n v="1"/>
    <n v="9"/>
    <s v="High"/>
    <s v="Smartphone"/>
    <s v="Other"/>
    <d v="2026-01-19T00:00:00"/>
    <b v="1"/>
    <x v="0"/>
    <s v="Impulsive"/>
    <s v="No Preference"/>
    <n v="9"/>
    <n v="1001.481"/>
    <n v="111.27566666666667"/>
    <n v="333.827"/>
    <n v="3"/>
    <n v="3"/>
    <n v="6.333333333333333"/>
    <n v="3"/>
    <n v="8"/>
  </r>
  <r>
    <s v="11-121-0709"/>
    <x v="21"/>
    <x v="1"/>
    <x v="0"/>
    <s v="Married"/>
    <s v="Master's"/>
    <s v="Middle"/>
    <x v="729"/>
    <x v="18"/>
    <n v="333.82799999999997"/>
    <n v="10"/>
    <x v="2"/>
    <x v="2"/>
    <n v="4"/>
    <n v="1"/>
    <s v="Low"/>
    <s v="Not Sensitive"/>
    <n v="2"/>
    <n v="4"/>
    <s v="High"/>
    <s v="Smartphone"/>
    <s v="Credit Card"/>
    <d v="2026-01-20T00:00:00"/>
    <b v="1"/>
    <x v="0"/>
    <s v="Planned"/>
    <s v="Express"/>
    <n v="1"/>
    <n v="3338.2799999999997"/>
    <n v="33.382799999999996"/>
    <n v="333.82799999999997"/>
    <n v="3"/>
    <n v="1"/>
    <n v="4.333333333333333"/>
    <n v="2"/>
    <n v="2"/>
  </r>
  <r>
    <s v="36-649-0081"/>
    <x v="2"/>
    <x v="0"/>
    <x v="1"/>
    <s v="Divorced"/>
    <s v="Master's"/>
    <s v="Middle"/>
    <x v="730"/>
    <x v="11"/>
    <n v="333.82900000000001"/>
    <n v="7"/>
    <x v="2"/>
    <x v="1"/>
    <n v="3"/>
    <n v="1"/>
    <s v="High"/>
    <s v="Very Sensitive"/>
    <n v="1"/>
    <n v="7"/>
    <s v="Low"/>
    <s v="Smartphone"/>
    <s v="Credit Card"/>
    <d v="2026-01-21T00:00:00"/>
    <b v="1"/>
    <x v="0"/>
    <s v="Planned"/>
    <s v="No Preference"/>
    <n v="5"/>
    <n v="2336.8029999999999"/>
    <n v="47.689857142857143"/>
    <n v="333.82900000000001"/>
    <n v="1"/>
    <n v="3"/>
    <n v="4.333333333333333"/>
    <n v="3"/>
    <n v="6"/>
  </r>
  <r>
    <s v="61-176-8712"/>
    <x v="23"/>
    <x v="0"/>
    <x v="1"/>
    <s v="Married"/>
    <s v="Master's"/>
    <s v="Middle"/>
    <x v="731"/>
    <x v="21"/>
    <n v="333.83"/>
    <n v="11"/>
    <x v="1"/>
    <x v="1"/>
    <n v="2"/>
    <n v="1"/>
    <s v="Medium"/>
    <s v="Somewhat Sensitive"/>
    <n v="0"/>
    <n v="1"/>
    <s v="None"/>
    <s v="Desktop"/>
    <s v="Cash"/>
    <d v="2026-01-22T00:00:00"/>
    <b v="1"/>
    <x v="0"/>
    <s v="Planned"/>
    <s v="Express"/>
    <n v="6"/>
    <n v="3672.1299999999997"/>
    <n v="30.348181818181818"/>
    <n v="333.83"/>
    <n v="0"/>
    <n v="2"/>
    <n v="2.3333333333333335"/>
    <n v="3"/>
    <n v="1"/>
  </r>
  <r>
    <s v="75-526-2611"/>
    <x v="15"/>
    <x v="0"/>
    <x v="1"/>
    <s v="Widowed"/>
    <s v="Master's"/>
    <s v="High"/>
    <x v="732"/>
    <x v="21"/>
    <n v="333.83100000000002"/>
    <n v="12"/>
    <x v="2"/>
    <x v="0"/>
    <n v="3"/>
    <n v="2"/>
    <s v="Low"/>
    <s v="Very Sensitive"/>
    <n v="0"/>
    <n v="5"/>
    <s v="Medium"/>
    <s v="Smartphone"/>
    <s v="Other"/>
    <d v="2026-01-23T00:00:00"/>
    <b v="1"/>
    <x v="0"/>
    <s v="Wants-based"/>
    <s v="Express"/>
    <n v="5"/>
    <n v="4005.9720000000002"/>
    <n v="27.81925"/>
    <n v="333.83100000000002"/>
    <n v="2"/>
    <n v="1"/>
    <n v="3.6666666666666665"/>
    <n v="5"/>
    <n v="5"/>
  </r>
  <r>
    <s v="72-339-1854"/>
    <x v="24"/>
    <x v="2"/>
    <x v="1"/>
    <s v="Single"/>
    <s v="Master's"/>
    <s v="Middle"/>
    <x v="733"/>
    <x v="4"/>
    <n v="333.83199999999999"/>
    <n v="11"/>
    <x v="2"/>
    <x v="1"/>
    <n v="2"/>
    <n v="1"/>
    <s v="Low"/>
    <s v="Not Sensitive"/>
    <n v="0"/>
    <n v="3"/>
    <s v="Medium"/>
    <s v="Desktop"/>
    <s v="Cash"/>
    <d v="2026-01-24T00:00:00"/>
    <b v="1"/>
    <x v="0"/>
    <s v="Impulsive"/>
    <s v="Express"/>
    <n v="5"/>
    <n v="3672.152"/>
    <n v="30.348363636363636"/>
    <n v="333.83199999999999"/>
    <n v="2"/>
    <n v="1"/>
    <n v="3.3333333333333335"/>
    <n v="3"/>
    <n v="3"/>
  </r>
  <r>
    <s v="80-360-6324"/>
    <x v="2"/>
    <x v="0"/>
    <x v="1"/>
    <s v="Single"/>
    <s v="Bachelor's"/>
    <s v="Middle"/>
    <x v="734"/>
    <x v="12"/>
    <n v="333.83300000000003"/>
    <n v="9"/>
    <x v="2"/>
    <x v="3"/>
    <n v="4"/>
    <n v="2"/>
    <s v="Medium"/>
    <s v="Very Sensitive"/>
    <n v="2"/>
    <n v="10"/>
    <s v="None"/>
    <s v="Desktop"/>
    <s v="Debit Card"/>
    <d v="2026-01-25T00:00:00"/>
    <b v="0"/>
    <x v="1"/>
    <s v="Impulsive"/>
    <s v="Standard"/>
    <n v="2"/>
    <n v="3004.4970000000003"/>
    <n v="37.092555555555556"/>
    <n v="333.83300000000003"/>
    <n v="0"/>
    <n v="2"/>
    <n v="2.6666666666666665"/>
    <n v="1"/>
    <n v="8"/>
  </r>
  <r>
    <s v="24-591-4327"/>
    <x v="22"/>
    <x v="1"/>
    <x v="1"/>
    <s v="Divorced"/>
    <s v="High School"/>
    <s v="High"/>
    <x v="735"/>
    <x v="9"/>
    <n v="333.834"/>
    <n v="6"/>
    <x v="2"/>
    <x v="3"/>
    <n v="1"/>
    <n v="1"/>
    <s v="High"/>
    <s v="Not Sensitive"/>
    <n v="2"/>
    <n v="2"/>
    <s v="High"/>
    <s v="Desktop"/>
    <s v="Other"/>
    <d v="2026-01-26T00:00:00"/>
    <b v="1"/>
    <x v="0"/>
    <s v="Impulsive"/>
    <s v="Standard"/>
    <n v="4"/>
    <n v="2003.0039999999999"/>
    <n v="55.639000000000003"/>
    <n v="333.834"/>
    <n v="3"/>
    <n v="3"/>
    <n v="6.333333333333333"/>
    <n v="1"/>
    <n v="0"/>
  </r>
  <r>
    <s v="58-487-8848"/>
    <x v="9"/>
    <x v="0"/>
    <x v="1"/>
    <s v="Married"/>
    <s v="High School"/>
    <s v="High"/>
    <x v="736"/>
    <x v="21"/>
    <n v="333.83499999999998"/>
    <n v="9"/>
    <x v="0"/>
    <x v="4"/>
    <n v="3"/>
    <n v="0"/>
    <s v="None"/>
    <s v="Very Sensitive"/>
    <n v="0"/>
    <n v="8"/>
    <s v="High"/>
    <s v="Tablet"/>
    <s v="PayPal"/>
    <d v="2026-01-27T00:00:00"/>
    <b v="0"/>
    <x v="1"/>
    <s v="Wants-based"/>
    <s v="Express"/>
    <n v="6"/>
    <n v="3004.5149999999999"/>
    <n v="37.092777777777776"/>
    <n v="333.83499999999998"/>
    <n v="3"/>
    <n v="0"/>
    <n v="3"/>
    <n v="4"/>
    <n v="8"/>
  </r>
  <r>
    <s v="61-453-3503"/>
    <x v="10"/>
    <x v="1"/>
    <x v="1"/>
    <s v="Widowed"/>
    <s v="High School"/>
    <s v="High"/>
    <x v="737"/>
    <x v="14"/>
    <n v="333.83600000000001"/>
    <n v="6"/>
    <x v="2"/>
    <x v="2"/>
    <n v="3"/>
    <n v="2"/>
    <s v="None"/>
    <s v="Not Sensitive"/>
    <n v="1"/>
    <n v="7"/>
    <s v="Medium"/>
    <s v="Desktop"/>
    <s v="Credit Card"/>
    <d v="2026-01-28T00:00:00"/>
    <b v="1"/>
    <x v="1"/>
    <s v="Need-based"/>
    <s v="No Preference"/>
    <n v="1"/>
    <n v="2003.0160000000001"/>
    <n v="55.639333333333333"/>
    <n v="333.83600000000001"/>
    <n v="2"/>
    <n v="0"/>
    <n v="2.6666666666666665"/>
    <n v="2"/>
    <n v="6"/>
  </r>
  <r>
    <s v="63-680-7694"/>
    <x v="3"/>
    <x v="0"/>
    <x v="1"/>
    <s v="Divorced"/>
    <s v="Master's"/>
    <s v="Middle"/>
    <x v="738"/>
    <x v="11"/>
    <n v="333.83699999999999"/>
    <n v="6"/>
    <x v="2"/>
    <x v="0"/>
    <n v="4"/>
    <n v="1"/>
    <s v="Medium"/>
    <s v="Very Sensitive"/>
    <n v="2"/>
    <n v="1"/>
    <s v="None"/>
    <s v="Tablet"/>
    <s v="PayPal"/>
    <d v="2026-01-29T00:00:00"/>
    <b v="1"/>
    <x v="1"/>
    <s v="Need-based"/>
    <s v="No Preference"/>
    <n v="1"/>
    <n v="2003.0219999999999"/>
    <n v="55.639499999999998"/>
    <n v="333.83699999999999"/>
    <n v="0"/>
    <n v="2"/>
    <n v="2.3333333333333335"/>
    <n v="5"/>
    <n v="-1"/>
  </r>
  <r>
    <s v="51-431-7150"/>
    <x v="30"/>
    <x v="0"/>
    <x v="0"/>
    <s v="Widowed"/>
    <s v="Bachelor's"/>
    <s v="Middle"/>
    <x v="739"/>
    <x v="4"/>
    <n v="333.83800000000002"/>
    <n v="10"/>
    <x v="1"/>
    <x v="3"/>
    <n v="3"/>
    <n v="1"/>
    <s v="High"/>
    <s v="Not Sensitive"/>
    <n v="2"/>
    <n v="1"/>
    <s v="High"/>
    <s v="Desktop"/>
    <s v="PayPal"/>
    <d v="2026-01-30T00:00:00"/>
    <b v="1"/>
    <x v="1"/>
    <s v="Impulsive"/>
    <s v="Standard"/>
    <n v="1"/>
    <n v="3338.38"/>
    <n v="33.383800000000001"/>
    <n v="333.83800000000002"/>
    <n v="3"/>
    <n v="3"/>
    <n v="6.333333333333333"/>
    <n v="1"/>
    <n v="-1"/>
  </r>
  <r>
    <s v="23-039-9347"/>
    <x v="30"/>
    <x v="1"/>
    <x v="0"/>
    <s v="Divorced"/>
    <s v="High School"/>
    <s v="High"/>
    <x v="740"/>
    <x v="18"/>
    <n v="333.839"/>
    <n v="7"/>
    <x v="1"/>
    <x v="4"/>
    <n v="4"/>
    <n v="0"/>
    <s v="Medium"/>
    <s v="Not Sensitive"/>
    <n v="1"/>
    <n v="7"/>
    <s v="None"/>
    <s v="Tablet"/>
    <s v="Credit Card"/>
    <d v="2026-01-31T00:00:00"/>
    <b v="1"/>
    <x v="1"/>
    <s v="Wants-based"/>
    <s v="Standard"/>
    <n v="9"/>
    <n v="2336.873"/>
    <n v="47.691285714285712"/>
    <n v="333.839"/>
    <n v="0"/>
    <n v="2"/>
    <n v="2"/>
    <n v="4"/>
    <n v="6"/>
  </r>
  <r>
    <s v="18-832-6916"/>
    <x v="11"/>
    <x v="1"/>
    <x v="1"/>
    <s v="Married"/>
    <s v="Bachelor's"/>
    <s v="High"/>
    <x v="741"/>
    <x v="9"/>
    <n v="333.84"/>
    <n v="12"/>
    <x v="0"/>
    <x v="0"/>
    <n v="5"/>
    <n v="0"/>
    <s v="None"/>
    <s v="Not Sensitive"/>
    <n v="0"/>
    <n v="5"/>
    <s v="Low"/>
    <s v="Smartphone"/>
    <s v="Credit Card"/>
    <d v="2026-02-01T00:00:00"/>
    <b v="1"/>
    <x v="0"/>
    <s v="Planned"/>
    <s v="Standard"/>
    <n v="13"/>
    <n v="4006.08"/>
    <n v="27.819999999999997"/>
    <n v="333.84"/>
    <n v="1"/>
    <n v="0"/>
    <n v="1"/>
    <n v="5"/>
    <n v="5"/>
  </r>
  <r>
    <s v="29-438-8126"/>
    <x v="15"/>
    <x v="0"/>
    <x v="0"/>
    <s v="Single"/>
    <s v="High School"/>
    <s v="High"/>
    <x v="742"/>
    <x v="12"/>
    <n v="333.84100000000001"/>
    <n v="11"/>
    <x v="2"/>
    <x v="3"/>
    <n v="3"/>
    <n v="0"/>
    <s v="Medium"/>
    <s v="Very Sensitive"/>
    <n v="2"/>
    <n v="2"/>
    <s v="Low"/>
    <s v="Smartphone"/>
    <s v="Debit Card"/>
    <d v="2026-02-02T00:00:00"/>
    <b v="0"/>
    <x v="0"/>
    <s v="Planned"/>
    <s v="Express"/>
    <n v="12"/>
    <n v="3672.2510000000002"/>
    <n v="30.349181818181819"/>
    <n v="333.84100000000001"/>
    <n v="1"/>
    <n v="2"/>
    <n v="3"/>
    <n v="1"/>
    <n v="0"/>
  </r>
  <r>
    <s v="68-201-1633"/>
    <x v="4"/>
    <x v="1"/>
    <x v="0"/>
    <s v="Married"/>
    <s v="Bachelor's"/>
    <s v="High"/>
    <x v="743"/>
    <x v="14"/>
    <n v="333.84199999999998"/>
    <n v="3"/>
    <x v="0"/>
    <x v="0"/>
    <n v="3"/>
    <n v="2"/>
    <s v="Medium"/>
    <s v="Somewhat Sensitive"/>
    <n v="0"/>
    <n v="8"/>
    <s v="High"/>
    <s v="Tablet"/>
    <s v="Credit Card"/>
    <d v="2026-02-03T00:00:00"/>
    <b v="1"/>
    <x v="1"/>
    <s v="Wants-based"/>
    <s v="Standard"/>
    <n v="10"/>
    <n v="1001.526"/>
    <n v="111.28066666666666"/>
    <n v="333.84199999999998"/>
    <n v="3"/>
    <n v="2"/>
    <n v="5.666666666666667"/>
    <n v="5"/>
    <n v="8"/>
  </r>
  <r>
    <s v="07-314-2945"/>
    <x v="8"/>
    <x v="0"/>
    <x v="0"/>
    <s v="Married"/>
    <s v="Master's"/>
    <s v="Middle"/>
    <x v="744"/>
    <x v="7"/>
    <n v="333.84300000000002"/>
    <n v="7"/>
    <x v="1"/>
    <x v="1"/>
    <n v="5"/>
    <n v="2"/>
    <s v="Medium"/>
    <s v="Very Sensitive"/>
    <n v="1"/>
    <n v="4"/>
    <s v="None"/>
    <s v="Desktop"/>
    <s v="Cash"/>
    <d v="2026-02-04T00:00:00"/>
    <b v="1"/>
    <x v="0"/>
    <s v="Impulsive"/>
    <s v="Express"/>
    <n v="1"/>
    <n v="2336.9010000000003"/>
    <n v="47.691857142857145"/>
    <n v="333.84300000000002"/>
    <n v="0"/>
    <n v="2"/>
    <n v="2.6666666666666665"/>
    <n v="3"/>
    <n v="3"/>
  </r>
  <r>
    <s v="64-490-6975"/>
    <x v="19"/>
    <x v="0"/>
    <x v="0"/>
    <s v="Married"/>
    <s v="Bachelor's"/>
    <s v="Middle"/>
    <x v="745"/>
    <x v="23"/>
    <n v="333.84399999999999"/>
    <n v="3"/>
    <x v="0"/>
    <x v="1"/>
    <n v="5"/>
    <n v="2"/>
    <s v="None"/>
    <s v="Somewhat Sensitive"/>
    <n v="2"/>
    <n v="3"/>
    <s v="High"/>
    <s v="Desktop"/>
    <s v="Credit Card"/>
    <d v="2026-02-05T00:00:00"/>
    <b v="1"/>
    <x v="1"/>
    <s v="Need-based"/>
    <s v="No Preference"/>
    <n v="3"/>
    <n v="1001.5319999999999"/>
    <n v="111.28133333333334"/>
    <n v="333.84399999999999"/>
    <n v="3"/>
    <n v="0"/>
    <n v="3.6666666666666665"/>
    <n v="3"/>
    <n v="1"/>
  </r>
  <r>
    <s v="91-789-3191"/>
    <x v="30"/>
    <x v="0"/>
    <x v="1"/>
    <s v="Single"/>
    <s v="High School"/>
    <s v="Middle"/>
    <x v="746"/>
    <x v="6"/>
    <n v="333.84500000000003"/>
    <n v="7"/>
    <x v="0"/>
    <x v="1"/>
    <n v="4"/>
    <n v="0"/>
    <s v="None"/>
    <s v="Very Sensitive"/>
    <n v="2"/>
    <n v="9"/>
    <s v="None"/>
    <s v="Desktop"/>
    <s v="Other"/>
    <d v="2026-02-06T00:00:00"/>
    <b v="0"/>
    <x v="1"/>
    <s v="Need-based"/>
    <s v="Standard"/>
    <n v="6"/>
    <n v="2336.915"/>
    <n v="47.692142857142862"/>
    <n v="333.84500000000003"/>
    <n v="0"/>
    <n v="0"/>
    <n v="0"/>
    <n v="3"/>
    <n v="7"/>
  </r>
  <r>
    <s v="83-714-9649"/>
    <x v="31"/>
    <x v="0"/>
    <x v="0"/>
    <s v="Widowed"/>
    <s v="Bachelor's"/>
    <s v="Middle"/>
    <x v="747"/>
    <x v="3"/>
    <n v="333.846"/>
    <n v="3"/>
    <x v="2"/>
    <x v="1"/>
    <n v="1"/>
    <n v="1"/>
    <s v="High"/>
    <s v="Not Sensitive"/>
    <n v="1"/>
    <n v="10"/>
    <s v="Medium"/>
    <s v="Desktop"/>
    <s v="PayPal"/>
    <d v="2026-02-07T00:00:00"/>
    <b v="1"/>
    <x v="0"/>
    <s v="Wants-based"/>
    <s v="No Preference"/>
    <n v="13"/>
    <n v="1001.538"/>
    <n v="111.282"/>
    <n v="333.846"/>
    <n v="2"/>
    <n v="3"/>
    <n v="5.333333333333333"/>
    <n v="3"/>
    <n v="9"/>
  </r>
  <r>
    <s v="33-203-4230"/>
    <x v="25"/>
    <x v="1"/>
    <x v="1"/>
    <s v="Divorced"/>
    <s v="Master's"/>
    <s v="Middle"/>
    <x v="748"/>
    <x v="14"/>
    <n v="333.84699999999998"/>
    <n v="2"/>
    <x v="0"/>
    <x v="0"/>
    <n v="3"/>
    <n v="0"/>
    <s v="High"/>
    <s v="Not Sensitive"/>
    <n v="2"/>
    <n v="7"/>
    <s v="Low"/>
    <s v="Desktop"/>
    <s v="PayPal"/>
    <d v="2026-02-08T00:00:00"/>
    <b v="0"/>
    <x v="0"/>
    <s v="Need-based"/>
    <s v="Express"/>
    <n v="3"/>
    <n v="667.69399999999996"/>
    <n v="166.92349999999999"/>
    <n v="333.84699999999998"/>
    <n v="1"/>
    <n v="3"/>
    <n v="4"/>
    <n v="5"/>
    <n v="5"/>
  </r>
  <r>
    <s v="90-918-2833"/>
    <x v="18"/>
    <x v="0"/>
    <x v="1"/>
    <s v="Widowed"/>
    <s v="High School"/>
    <s v="High"/>
    <x v="749"/>
    <x v="4"/>
    <n v="333.84800000000001"/>
    <n v="7"/>
    <x v="1"/>
    <x v="2"/>
    <n v="5"/>
    <n v="1"/>
    <s v="Low"/>
    <s v="Very Sensitive"/>
    <n v="2"/>
    <n v="3"/>
    <s v="Low"/>
    <s v="Smartphone"/>
    <s v="Other"/>
    <d v="2026-02-09T00:00:00"/>
    <b v="1"/>
    <x v="0"/>
    <s v="Impulsive"/>
    <s v="Express"/>
    <n v="1"/>
    <n v="2336.9360000000001"/>
    <n v="47.692571428571434"/>
    <n v="333.84800000000001"/>
    <n v="1"/>
    <n v="1"/>
    <n v="2.3333333333333335"/>
    <n v="2"/>
    <n v="1"/>
  </r>
  <r>
    <s v="53-409-1176"/>
    <x v="29"/>
    <x v="1"/>
    <x v="1"/>
    <s v="Single"/>
    <s v="Master's"/>
    <s v="High"/>
    <x v="750"/>
    <x v="17"/>
    <n v="333.84899999999999"/>
    <n v="7"/>
    <x v="1"/>
    <x v="0"/>
    <n v="1"/>
    <n v="1"/>
    <s v="High"/>
    <s v="Not Sensitive"/>
    <n v="0"/>
    <n v="1"/>
    <s v="High"/>
    <s v="Tablet"/>
    <s v="Other"/>
    <d v="2026-02-10T00:00:00"/>
    <b v="0"/>
    <x v="0"/>
    <s v="Planned"/>
    <s v="Express"/>
    <n v="7"/>
    <n v="2336.9429999999998"/>
    <n v="47.692714285714281"/>
    <n v="333.84899999999999"/>
    <n v="3"/>
    <n v="3"/>
    <n v="6.333333333333333"/>
    <n v="5"/>
    <n v="1"/>
  </r>
  <r>
    <s v="52-491-3386"/>
    <x v="7"/>
    <x v="0"/>
    <x v="1"/>
    <s v="Married"/>
    <s v="Master's"/>
    <s v="Middle"/>
    <x v="751"/>
    <x v="17"/>
    <n v="333.85"/>
    <n v="7"/>
    <x v="1"/>
    <x v="3"/>
    <n v="2"/>
    <n v="2"/>
    <s v="High"/>
    <s v="Not Sensitive"/>
    <n v="0"/>
    <n v="5"/>
    <s v="Medium"/>
    <s v="Tablet"/>
    <s v="Debit Card"/>
    <d v="2026-02-11T00:00:00"/>
    <b v="1"/>
    <x v="0"/>
    <s v="Need-based"/>
    <s v="No Preference"/>
    <n v="11"/>
    <n v="2336.9500000000003"/>
    <n v="47.692857142857143"/>
    <n v="333.85"/>
    <n v="2"/>
    <n v="3"/>
    <n v="5.666666666666667"/>
    <n v="1"/>
    <n v="5"/>
  </r>
  <r>
    <s v="10-870-3357"/>
    <x v="5"/>
    <x v="1"/>
    <x v="0"/>
    <s v="Married"/>
    <s v="High School"/>
    <s v="High"/>
    <x v="752"/>
    <x v="6"/>
    <n v="333.851"/>
    <n v="2"/>
    <x v="0"/>
    <x v="0"/>
    <n v="3"/>
    <n v="2"/>
    <s v="Low"/>
    <s v="Very Sensitive"/>
    <n v="0"/>
    <n v="2"/>
    <s v="None"/>
    <s v="Desktop"/>
    <s v="PayPal"/>
    <d v="2026-02-12T00:00:00"/>
    <b v="1"/>
    <x v="1"/>
    <s v="Need-based"/>
    <s v="No Preference"/>
    <n v="12"/>
    <n v="667.702"/>
    <n v="166.9255"/>
    <n v="333.851"/>
    <n v="0"/>
    <n v="1"/>
    <n v="1.6666666666666665"/>
    <n v="5"/>
    <n v="2"/>
  </r>
  <r>
    <s v="41-816-7753"/>
    <x v="0"/>
    <x v="1"/>
    <x v="0"/>
    <s v="Divorced"/>
    <s v="High School"/>
    <s v="High"/>
    <x v="753"/>
    <x v="16"/>
    <n v="333.85199999999998"/>
    <n v="7"/>
    <x v="0"/>
    <x v="4"/>
    <n v="4"/>
    <n v="1.5"/>
    <s v="Low"/>
    <s v="Very Sensitive"/>
    <n v="0"/>
    <n v="3"/>
    <s v="High"/>
    <s v="Smartphone"/>
    <s v="Credit Card"/>
    <d v="2026-02-13T00:00:00"/>
    <b v="1"/>
    <x v="0"/>
    <s v="Wants-based"/>
    <s v="Standard"/>
    <n v="8"/>
    <n v="2336.9639999999999"/>
    <n v="47.693142857142853"/>
    <n v="333.85199999999998"/>
    <n v="3"/>
    <n v="1"/>
    <n v="4.5"/>
    <n v="4"/>
    <n v="3"/>
  </r>
  <r>
    <s v="68-296-5978"/>
    <x v="15"/>
    <x v="1"/>
    <x v="1"/>
    <s v="Married"/>
    <s v="High School"/>
    <s v="Middle"/>
    <x v="754"/>
    <x v="11"/>
    <n v="333.85300000000001"/>
    <n v="5"/>
    <x v="0"/>
    <x v="4"/>
    <n v="3"/>
    <n v="0"/>
    <s v="Medium"/>
    <s v="Very Sensitive"/>
    <n v="0"/>
    <n v="4"/>
    <s v="Medium"/>
    <s v="Smartphone"/>
    <s v="Cash"/>
    <d v="2026-02-14T00:00:00"/>
    <b v="1"/>
    <x v="0"/>
    <s v="Planned"/>
    <s v="No Preference"/>
    <n v="11"/>
    <n v="1669.2650000000001"/>
    <n v="66.770600000000002"/>
    <n v="333.85300000000001"/>
    <n v="2"/>
    <n v="2"/>
    <n v="4"/>
    <n v="4"/>
    <n v="4"/>
  </r>
  <r>
    <s v="03-874-9055"/>
    <x v="3"/>
    <x v="0"/>
    <x v="0"/>
    <s v="Married"/>
    <s v="Bachelor's"/>
    <s v="High"/>
    <x v="755"/>
    <x v="7"/>
    <n v="333.85399999999998"/>
    <n v="7"/>
    <x v="1"/>
    <x v="1"/>
    <n v="5"/>
    <n v="2"/>
    <s v="Low"/>
    <s v="Very Sensitive"/>
    <n v="0"/>
    <n v="6"/>
    <s v="Low"/>
    <s v="Smartphone"/>
    <s v="Cash"/>
    <d v="2026-02-15T00:00:00"/>
    <b v="0"/>
    <x v="0"/>
    <s v="Impulsive"/>
    <s v="Express"/>
    <n v="11"/>
    <n v="2336.9780000000001"/>
    <n v="47.693428571428569"/>
    <n v="333.85399999999998"/>
    <n v="1"/>
    <n v="1"/>
    <n v="2.6666666666666665"/>
    <n v="3"/>
    <n v="6"/>
  </r>
  <r>
    <s v="28-123-8406"/>
    <x v="4"/>
    <x v="1"/>
    <x v="1"/>
    <s v="Married"/>
    <s v="Bachelor's"/>
    <s v="High"/>
    <x v="756"/>
    <x v="21"/>
    <n v="333.85500000000002"/>
    <n v="2"/>
    <x v="1"/>
    <x v="0"/>
    <n v="4"/>
    <n v="1.5"/>
    <s v="Low"/>
    <s v="Not Sensitive"/>
    <n v="2"/>
    <n v="5"/>
    <s v="None"/>
    <s v="Tablet"/>
    <s v="Other"/>
    <d v="2026-02-16T00:00:00"/>
    <b v="1"/>
    <x v="0"/>
    <s v="Impulsive"/>
    <s v="Express"/>
    <n v="12"/>
    <n v="667.71"/>
    <n v="166.92750000000001"/>
    <n v="333.85500000000002"/>
    <n v="0"/>
    <n v="1"/>
    <n v="1.5"/>
    <n v="5"/>
    <n v="3"/>
  </r>
  <r>
    <s v="01-089-2223"/>
    <x v="22"/>
    <x v="1"/>
    <x v="1"/>
    <s v="Married"/>
    <s v="Master's"/>
    <s v="Middle"/>
    <x v="757"/>
    <x v="1"/>
    <n v="333.85599999999999"/>
    <n v="8"/>
    <x v="2"/>
    <x v="1"/>
    <n v="1"/>
    <n v="1"/>
    <s v="High"/>
    <s v="Somewhat Sensitive"/>
    <n v="0"/>
    <n v="6"/>
    <s v="None"/>
    <s v="Smartphone"/>
    <s v="Debit Card"/>
    <d v="2026-02-17T00:00:00"/>
    <b v="0"/>
    <x v="0"/>
    <s v="Impulsive"/>
    <s v="No Preference"/>
    <n v="10"/>
    <n v="2670.848"/>
    <n v="41.731999999999999"/>
    <n v="333.85599999999999"/>
    <n v="0"/>
    <n v="3"/>
    <n v="3.3333333333333335"/>
    <n v="3"/>
    <n v="6"/>
  </r>
  <r>
    <s v="23-758-1012"/>
    <x v="7"/>
    <x v="0"/>
    <x v="0"/>
    <s v="Single"/>
    <s v="High School"/>
    <s v="High"/>
    <x v="758"/>
    <x v="5"/>
    <n v="333.85700000000003"/>
    <n v="9"/>
    <x v="1"/>
    <x v="0"/>
    <n v="1"/>
    <n v="1"/>
    <s v="None"/>
    <s v="Somewhat Sensitive"/>
    <n v="1"/>
    <n v="2"/>
    <s v="Low"/>
    <s v="Smartphone"/>
    <s v="Other"/>
    <d v="2026-02-18T00:00:00"/>
    <b v="1"/>
    <x v="1"/>
    <s v="Planned"/>
    <s v="Standard"/>
    <n v="12"/>
    <n v="3004.7130000000002"/>
    <n v="37.095222222222226"/>
    <n v="333.85700000000003"/>
    <n v="1"/>
    <n v="0"/>
    <n v="1.3333333333333333"/>
    <n v="5"/>
    <n v="1"/>
  </r>
  <r>
    <s v="34-788-8387"/>
    <x v="9"/>
    <x v="0"/>
    <x v="0"/>
    <s v="Single"/>
    <s v="High School"/>
    <s v="Middle"/>
    <x v="759"/>
    <x v="19"/>
    <n v="333.858"/>
    <n v="10"/>
    <x v="1"/>
    <x v="1"/>
    <n v="4"/>
    <n v="0"/>
    <s v="Medium"/>
    <s v="Somewhat Sensitive"/>
    <n v="0"/>
    <n v="4"/>
    <s v="High"/>
    <s v="Desktop"/>
    <s v="Debit Card"/>
    <d v="2026-02-19T00:00:00"/>
    <b v="1"/>
    <x v="1"/>
    <s v="Wants-based"/>
    <s v="No Preference"/>
    <n v="4"/>
    <n v="3338.58"/>
    <n v="33.385800000000003"/>
    <n v="333.858"/>
    <n v="3"/>
    <n v="2"/>
    <n v="5"/>
    <n v="3"/>
    <n v="4"/>
  </r>
  <r>
    <s v="53-865-9342"/>
    <x v="23"/>
    <x v="0"/>
    <x v="1"/>
    <s v="Single"/>
    <s v="Bachelor's"/>
    <s v="High"/>
    <x v="760"/>
    <x v="5"/>
    <n v="333.85899999999998"/>
    <n v="7"/>
    <x v="1"/>
    <x v="3"/>
    <n v="1"/>
    <n v="1"/>
    <s v="Low"/>
    <s v="Not Sensitive"/>
    <n v="0"/>
    <n v="10"/>
    <s v="Low"/>
    <s v="Smartphone"/>
    <s v="PayPal"/>
    <d v="2026-02-20T00:00:00"/>
    <b v="1"/>
    <x v="0"/>
    <s v="Wants-based"/>
    <s v="No Preference"/>
    <n v="1"/>
    <n v="2337.0129999999999"/>
    <n v="47.694142857142857"/>
    <n v="333.85899999999998"/>
    <n v="1"/>
    <n v="1"/>
    <n v="2.3333333333333335"/>
    <n v="1"/>
    <n v="10"/>
  </r>
  <r>
    <s v="79-052-8470"/>
    <x v="22"/>
    <x v="1"/>
    <x v="0"/>
    <s v="Widowed"/>
    <s v="High School"/>
    <s v="High"/>
    <x v="761"/>
    <x v="17"/>
    <n v="333.86"/>
    <n v="2"/>
    <x v="2"/>
    <x v="3"/>
    <n v="1"/>
    <n v="1"/>
    <s v="High"/>
    <s v="Not Sensitive"/>
    <n v="0"/>
    <n v="7"/>
    <s v="Medium"/>
    <s v="Desktop"/>
    <s v="Debit Card"/>
    <d v="2026-02-21T00:00:00"/>
    <b v="0"/>
    <x v="1"/>
    <s v="Need-based"/>
    <s v="Standard"/>
    <n v="10"/>
    <n v="667.72"/>
    <n v="166.93"/>
    <n v="333.86"/>
    <n v="2"/>
    <n v="3"/>
    <n v="5.333333333333333"/>
    <n v="1"/>
    <n v="7"/>
  </r>
  <r>
    <s v="86-359-7320"/>
    <x v="20"/>
    <x v="0"/>
    <x v="0"/>
    <s v="Widowed"/>
    <s v="Master's"/>
    <s v="Middle"/>
    <x v="762"/>
    <x v="16"/>
    <n v="333.86099999999999"/>
    <n v="5"/>
    <x v="1"/>
    <x v="1"/>
    <n v="5"/>
    <n v="2"/>
    <s v="Low"/>
    <s v="Very Sensitive"/>
    <n v="0"/>
    <n v="2"/>
    <s v="High"/>
    <s v="Tablet"/>
    <s v="Debit Card"/>
    <d v="2026-02-22T00:00:00"/>
    <b v="0"/>
    <x v="1"/>
    <s v="Planned"/>
    <s v="Express"/>
    <n v="14"/>
    <n v="1669.3049999999998"/>
    <n v="66.772199999999998"/>
    <n v="333.86099999999999"/>
    <n v="3"/>
    <n v="1"/>
    <n v="4.666666666666667"/>
    <n v="3"/>
    <n v="2"/>
  </r>
  <r>
    <s v="27-111-2242"/>
    <x v="13"/>
    <x v="2"/>
    <x v="1"/>
    <s v="Single"/>
    <s v="Bachelor's"/>
    <s v="Middle"/>
    <x v="763"/>
    <x v="13"/>
    <n v="333.86200000000002"/>
    <n v="11"/>
    <x v="0"/>
    <x v="1"/>
    <n v="2"/>
    <n v="0.3"/>
    <s v="Medium"/>
    <s v="Not Sensitive"/>
    <n v="1"/>
    <n v="1"/>
    <s v="Medium"/>
    <s v="Smartphone"/>
    <s v="PayPal"/>
    <d v="2026-02-23T00:00:00"/>
    <b v="1"/>
    <x v="1"/>
    <s v="Planned"/>
    <s v="Express"/>
    <n v="14"/>
    <n v="3672.4820000000004"/>
    <n v="30.35109090909091"/>
    <n v="333.86200000000002"/>
    <n v="2"/>
    <n v="2"/>
    <n v="4.0999999999999996"/>
    <n v="3"/>
    <n v="0"/>
  </r>
  <r>
    <s v="84-538-0238"/>
    <x v="24"/>
    <x v="1"/>
    <x v="0"/>
    <s v="Divorced"/>
    <s v="High School"/>
    <s v="Middle"/>
    <x v="764"/>
    <x v="2"/>
    <n v="333.863"/>
    <n v="7"/>
    <x v="1"/>
    <x v="1"/>
    <n v="4"/>
    <n v="0.2"/>
    <s v="Medium"/>
    <s v="Not Sensitive"/>
    <n v="2"/>
    <n v="3"/>
    <s v="High"/>
    <s v="Tablet"/>
    <s v="Debit Card"/>
    <d v="2026-02-24T00:00:00"/>
    <b v="1"/>
    <x v="1"/>
    <s v="Need-based"/>
    <s v="Express"/>
    <n v="5"/>
    <n v="2337.0410000000002"/>
    <n v="47.694714285714284"/>
    <n v="333.863"/>
    <n v="3"/>
    <n v="2"/>
    <n v="5.0666666666666664"/>
    <n v="3"/>
    <n v="1"/>
  </r>
  <r>
    <s v="04-660-2742"/>
    <x v="19"/>
    <x v="6"/>
    <x v="1"/>
    <s v="Married"/>
    <s v="High School"/>
    <s v="High"/>
    <x v="765"/>
    <x v="9"/>
    <n v="333.86399999999998"/>
    <n v="6"/>
    <x v="1"/>
    <x v="4"/>
    <n v="5"/>
    <n v="2"/>
    <s v="None"/>
    <s v="Somewhat Sensitive"/>
    <n v="0"/>
    <n v="6"/>
    <s v="None"/>
    <s v="Smartphone"/>
    <s v="Other"/>
    <d v="2026-02-25T00:00:00"/>
    <b v="0"/>
    <x v="0"/>
    <s v="Planned"/>
    <s v="Express"/>
    <n v="6"/>
    <n v="2003.1839999999997"/>
    <n v="55.643999999999998"/>
    <n v="333.86399999999998"/>
    <n v="0"/>
    <n v="0"/>
    <n v="0.66666666666666663"/>
    <n v="4"/>
    <n v="6"/>
  </r>
  <r>
    <s v="96-496-9833"/>
    <x v="12"/>
    <x v="0"/>
    <x v="1"/>
    <s v="Single"/>
    <s v="High School"/>
    <s v="High"/>
    <x v="766"/>
    <x v="12"/>
    <n v="333.86500000000001"/>
    <n v="8"/>
    <x v="2"/>
    <x v="2"/>
    <n v="2"/>
    <n v="0.2"/>
    <s v="High"/>
    <s v="Somewhat Sensitive"/>
    <n v="0"/>
    <n v="6"/>
    <s v="Low"/>
    <s v="Desktop"/>
    <s v="PayPal"/>
    <d v="2026-02-26T00:00:00"/>
    <b v="1"/>
    <x v="1"/>
    <s v="Need-based"/>
    <s v="No Preference"/>
    <n v="8"/>
    <n v="2670.92"/>
    <n v="41.733125000000001"/>
    <n v="333.86500000000001"/>
    <n v="1"/>
    <n v="3"/>
    <n v="4.0666666666666664"/>
    <n v="2"/>
    <n v="6"/>
  </r>
  <r>
    <s v="27-672-6081"/>
    <x v="22"/>
    <x v="1"/>
    <x v="1"/>
    <s v="Divorced"/>
    <s v="Bachelor's"/>
    <s v="Middle"/>
    <x v="767"/>
    <x v="19"/>
    <n v="333.86599999999999"/>
    <n v="4"/>
    <x v="0"/>
    <x v="1"/>
    <n v="1"/>
    <n v="1"/>
    <s v="Medium"/>
    <s v="Somewhat Sensitive"/>
    <n v="0"/>
    <n v="3"/>
    <s v="Medium"/>
    <s v="Smartphone"/>
    <s v="Debit Card"/>
    <d v="2026-02-27T00:00:00"/>
    <b v="0"/>
    <x v="1"/>
    <s v="Wants-based"/>
    <s v="No Preference"/>
    <n v="5"/>
    <n v="1335.4639999999999"/>
    <n v="83.466499999999996"/>
    <n v="333.86599999999999"/>
    <n v="2"/>
    <n v="2"/>
    <n v="4.333333333333333"/>
    <n v="3"/>
    <n v="3"/>
  </r>
  <r>
    <s v="66-033-0540"/>
    <x v="10"/>
    <x v="1"/>
    <x v="1"/>
    <s v="Widowed"/>
    <s v="High School"/>
    <s v="Middle"/>
    <x v="768"/>
    <x v="3"/>
    <n v="333.86700000000002"/>
    <n v="2"/>
    <x v="2"/>
    <x v="3"/>
    <n v="5"/>
    <n v="1"/>
    <s v="None"/>
    <s v="Somewhat Sensitive"/>
    <n v="1"/>
    <n v="2"/>
    <s v="High"/>
    <s v="Desktop"/>
    <s v="PayPal"/>
    <d v="2026-02-28T00:00:00"/>
    <b v="0"/>
    <x v="1"/>
    <s v="Planned"/>
    <s v="No Preference"/>
    <n v="12"/>
    <n v="667.73400000000004"/>
    <n v="166.93350000000001"/>
    <n v="333.86700000000002"/>
    <n v="3"/>
    <n v="0"/>
    <n v="3.3333333333333335"/>
    <n v="1"/>
    <n v="1"/>
  </r>
  <r>
    <s v="99-643-9845"/>
    <x v="31"/>
    <x v="0"/>
    <x v="0"/>
    <s v="Married"/>
    <s v="High School"/>
    <s v="High"/>
    <x v="769"/>
    <x v="19"/>
    <n v="333.86799999999999"/>
    <n v="6"/>
    <x v="2"/>
    <x v="1"/>
    <n v="3"/>
    <n v="2"/>
    <s v="High"/>
    <s v="Very Sensitive"/>
    <n v="0"/>
    <n v="1"/>
    <s v="Medium"/>
    <s v="Smartphone"/>
    <s v="Cash"/>
    <d v="2026-03-01T00:00:00"/>
    <b v="0"/>
    <x v="1"/>
    <s v="Need-based"/>
    <s v="No Preference"/>
    <n v="4"/>
    <n v="2003.2080000000001"/>
    <n v="55.644666666666666"/>
    <n v="333.86799999999999"/>
    <n v="2"/>
    <n v="3"/>
    <n v="5.666666666666667"/>
    <n v="3"/>
    <n v="1"/>
  </r>
  <r>
    <s v="27-571-9402"/>
    <x v="32"/>
    <x v="0"/>
    <x v="0"/>
    <s v="Married"/>
    <s v="Master's"/>
    <s v="Middle"/>
    <x v="770"/>
    <x v="3"/>
    <n v="333.86900000000003"/>
    <n v="5"/>
    <x v="0"/>
    <x v="1"/>
    <n v="4"/>
    <n v="2"/>
    <s v="High"/>
    <s v="Somewhat Sensitive"/>
    <n v="0"/>
    <n v="3"/>
    <s v="High"/>
    <s v="Tablet"/>
    <s v="PayPal"/>
    <d v="2026-03-02T00:00:00"/>
    <b v="1"/>
    <x v="0"/>
    <s v="Planned"/>
    <s v="Standard"/>
    <n v="12"/>
    <n v="1669.3450000000003"/>
    <n v="66.773800000000008"/>
    <n v="333.86900000000003"/>
    <n v="3"/>
    <n v="3"/>
    <n v="6.666666666666667"/>
    <n v="3"/>
    <n v="3"/>
  </r>
  <r>
    <s v="10-430-5821"/>
    <x v="8"/>
    <x v="1"/>
    <x v="1"/>
    <s v="Divorced"/>
    <s v="Master's"/>
    <s v="Middle"/>
    <x v="771"/>
    <x v="14"/>
    <n v="333.87"/>
    <n v="9"/>
    <x v="0"/>
    <x v="0"/>
    <n v="4"/>
    <n v="0.3"/>
    <s v="None"/>
    <s v="Very Sensitive"/>
    <n v="1"/>
    <n v="9"/>
    <s v="Medium"/>
    <s v="Tablet"/>
    <s v="Other"/>
    <d v="2026-03-03T00:00:00"/>
    <b v="1"/>
    <x v="0"/>
    <s v="Planned"/>
    <s v="No Preference"/>
    <n v="11"/>
    <n v="3004.83"/>
    <n v="37.096666666666664"/>
    <n v="333.87"/>
    <n v="2"/>
    <n v="0"/>
    <n v="2.1"/>
    <n v="5"/>
    <n v="8"/>
  </r>
  <r>
    <s v="36-835-7445"/>
    <x v="5"/>
    <x v="1"/>
    <x v="0"/>
    <s v="Married"/>
    <s v="Bachelor's"/>
    <s v="High"/>
    <x v="772"/>
    <x v="7"/>
    <n v="333.87099999999998"/>
    <n v="3"/>
    <x v="0"/>
    <x v="2"/>
    <n v="5"/>
    <n v="0.25"/>
    <s v="None"/>
    <s v="Somewhat Sensitive"/>
    <n v="0"/>
    <n v="10"/>
    <s v="Medium"/>
    <s v="Desktop"/>
    <s v="Credit Card"/>
    <d v="2026-03-04T00:00:00"/>
    <b v="0"/>
    <x v="0"/>
    <s v="Impulsive"/>
    <s v="Standard"/>
    <n v="3"/>
    <n v="1001.6129999999999"/>
    <n v="111.29033333333332"/>
    <n v="333.87099999999998"/>
    <n v="2"/>
    <n v="0"/>
    <n v="2.0833333333333335"/>
    <n v="2"/>
    <n v="10"/>
  </r>
  <r>
    <s v="41-602-4042"/>
    <x v="26"/>
    <x v="0"/>
    <x v="1"/>
    <s v="Single"/>
    <s v="High School"/>
    <s v="Middle"/>
    <x v="109"/>
    <x v="21"/>
    <n v="333.87200000000001"/>
    <n v="10"/>
    <x v="2"/>
    <x v="3"/>
    <n v="1"/>
    <n v="0.3"/>
    <s v="Medium"/>
    <s v="Very Sensitive"/>
    <n v="0"/>
    <n v="2"/>
    <s v="Low"/>
    <s v="Smartphone"/>
    <s v="Cash"/>
    <d v="2026-03-05T00:00:00"/>
    <b v="1"/>
    <x v="1"/>
    <s v="Planned"/>
    <s v="Standard"/>
    <n v="9"/>
    <n v="3338.7200000000003"/>
    <n v="33.3872"/>
    <n v="333.87200000000001"/>
    <n v="1"/>
    <n v="2"/>
    <n v="3.1"/>
    <n v="1"/>
    <n v="2"/>
  </r>
  <r>
    <s v="63-743-6962"/>
    <x v="7"/>
    <x v="1"/>
    <x v="0"/>
    <s v="Single"/>
    <s v="High School"/>
    <s v="Middle"/>
    <x v="773"/>
    <x v="22"/>
    <n v="333.87299999999999"/>
    <n v="12"/>
    <x v="1"/>
    <x v="2"/>
    <n v="4"/>
    <n v="2"/>
    <s v="Low"/>
    <s v="Somewhat Sensitive"/>
    <n v="1"/>
    <n v="9"/>
    <s v="High"/>
    <s v="Desktop"/>
    <s v="Other"/>
    <d v="2026-03-06T00:00:00"/>
    <b v="1"/>
    <x v="1"/>
    <s v="Wants-based"/>
    <s v="Standard"/>
    <n v="10"/>
    <n v="4006.4759999999997"/>
    <n v="27.822749999999999"/>
    <n v="333.87299999999999"/>
    <n v="3"/>
    <n v="1"/>
    <n v="4.666666666666667"/>
    <n v="2"/>
    <n v="8"/>
  </r>
  <r>
    <s v="66-772-9922"/>
    <x v="11"/>
    <x v="1"/>
    <x v="1"/>
    <s v="Divorced"/>
    <s v="High School"/>
    <s v="Middle"/>
    <x v="774"/>
    <x v="23"/>
    <n v="333.87400000000002"/>
    <n v="4"/>
    <x v="2"/>
    <x v="4"/>
    <n v="4"/>
    <n v="1"/>
    <s v="None"/>
    <s v="Somewhat Sensitive"/>
    <n v="2"/>
    <n v="7"/>
    <s v="None"/>
    <s v="Tablet"/>
    <s v="PayPal"/>
    <d v="2026-03-07T00:00:00"/>
    <b v="1"/>
    <x v="1"/>
    <s v="Planned"/>
    <s v="Express"/>
    <n v="1"/>
    <n v="1335.4960000000001"/>
    <n v="83.468500000000006"/>
    <n v="333.87400000000002"/>
    <n v="0"/>
    <n v="0"/>
    <n v="0.33333333333333331"/>
    <n v="4"/>
    <n v="5"/>
  </r>
  <r>
    <s v="23-246-5927"/>
    <x v="26"/>
    <x v="1"/>
    <x v="0"/>
    <s v="Widowed"/>
    <s v="Bachelor's"/>
    <s v="High"/>
    <x v="775"/>
    <x v="5"/>
    <n v="333.875"/>
    <n v="7"/>
    <x v="0"/>
    <x v="4"/>
    <n v="1"/>
    <n v="1"/>
    <s v="Low"/>
    <s v="Somewhat Sensitive"/>
    <n v="2"/>
    <n v="7"/>
    <s v="High"/>
    <s v="Smartphone"/>
    <s v="Debit Card"/>
    <d v="2026-03-08T00:00:00"/>
    <b v="1"/>
    <x v="0"/>
    <s v="Wants-based"/>
    <s v="Standard"/>
    <n v="11"/>
    <n v="2337.125"/>
    <n v="47.696428571428569"/>
    <n v="333.875"/>
    <n v="3"/>
    <n v="1"/>
    <n v="4.333333333333333"/>
    <n v="4"/>
    <n v="5"/>
  </r>
  <r>
    <s v="74-022-7557"/>
    <x v="24"/>
    <x v="1"/>
    <x v="1"/>
    <s v="Married"/>
    <s v="Bachelor's"/>
    <s v="Middle"/>
    <x v="776"/>
    <x v="13"/>
    <n v="333.87599999999998"/>
    <n v="12"/>
    <x v="1"/>
    <x v="3"/>
    <n v="5"/>
    <n v="1"/>
    <s v="Low"/>
    <s v="Somewhat Sensitive"/>
    <n v="0"/>
    <n v="8"/>
    <s v="Medium"/>
    <s v="Tablet"/>
    <s v="Credit Card"/>
    <d v="2026-03-09T00:00:00"/>
    <b v="1"/>
    <x v="1"/>
    <s v="Planned"/>
    <s v="Express"/>
    <n v="13"/>
    <n v="4006.5119999999997"/>
    <n v="27.822999999999997"/>
    <n v="333.87599999999998"/>
    <n v="2"/>
    <n v="1"/>
    <n v="3.3333333333333335"/>
    <n v="1"/>
    <n v="8"/>
  </r>
  <r>
    <s v="78-214-5658"/>
    <x v="18"/>
    <x v="0"/>
    <x v="0"/>
    <s v="Single"/>
    <s v="High School"/>
    <s v="High"/>
    <x v="777"/>
    <x v="17"/>
    <n v="333.87700000000001"/>
    <n v="3"/>
    <x v="1"/>
    <x v="4"/>
    <n v="2"/>
    <n v="1"/>
    <s v="None"/>
    <s v="Not Sensitive"/>
    <n v="0"/>
    <n v="1"/>
    <s v="High"/>
    <s v="Desktop"/>
    <s v="Debit Card"/>
    <d v="2026-03-10T00:00:00"/>
    <b v="0"/>
    <x v="0"/>
    <s v="Need-based"/>
    <s v="Standard"/>
    <n v="8"/>
    <n v="1001.6310000000001"/>
    <n v="111.29233333333333"/>
    <n v="333.87700000000001"/>
    <n v="3"/>
    <n v="0"/>
    <n v="3.3333333333333335"/>
    <n v="4"/>
    <n v="1"/>
  </r>
  <r>
    <s v="25-286-8786"/>
    <x v="23"/>
    <x v="1"/>
    <x v="1"/>
    <s v="Single"/>
    <s v="Master's"/>
    <s v="High"/>
    <x v="778"/>
    <x v="3"/>
    <n v="333.87799999999999"/>
    <n v="12"/>
    <x v="0"/>
    <x v="4"/>
    <n v="3"/>
    <n v="0"/>
    <s v="Medium"/>
    <s v="Very Sensitive"/>
    <n v="0"/>
    <n v="8"/>
    <s v="Low"/>
    <s v="Desktop"/>
    <s v="Other"/>
    <d v="2026-03-11T00:00:00"/>
    <b v="1"/>
    <x v="0"/>
    <s v="Wants-based"/>
    <s v="No Preference"/>
    <n v="8"/>
    <n v="4006.5360000000001"/>
    <n v="27.823166666666665"/>
    <n v="333.87799999999999"/>
    <n v="1"/>
    <n v="2"/>
    <n v="3"/>
    <n v="4"/>
    <n v="8"/>
  </r>
  <r>
    <s v="55-955-9889"/>
    <x v="16"/>
    <x v="0"/>
    <x v="1"/>
    <s v="Divorced"/>
    <s v="Bachelor's"/>
    <s v="High"/>
    <x v="779"/>
    <x v="10"/>
    <n v="333.87900000000002"/>
    <n v="4"/>
    <x v="0"/>
    <x v="1"/>
    <n v="4"/>
    <n v="1"/>
    <s v="High"/>
    <s v="Not Sensitive"/>
    <n v="0"/>
    <n v="2"/>
    <s v="High"/>
    <s v="Smartphone"/>
    <s v="Credit Card"/>
    <d v="2026-03-12T00:00:00"/>
    <b v="1"/>
    <x v="1"/>
    <s v="Planned"/>
    <s v="No Preference"/>
    <n v="2"/>
    <n v="1335.5160000000001"/>
    <n v="83.469750000000005"/>
    <n v="333.87900000000002"/>
    <n v="3"/>
    <n v="3"/>
    <n v="6.333333333333333"/>
    <n v="3"/>
    <n v="2"/>
  </r>
  <r>
    <s v="34-237-3943"/>
    <x v="32"/>
    <x v="1"/>
    <x v="0"/>
    <s v="Married"/>
    <s v="Master's"/>
    <s v="Middle"/>
    <x v="780"/>
    <x v="8"/>
    <n v="333.88"/>
    <n v="8"/>
    <x v="0"/>
    <x v="2"/>
    <n v="5"/>
    <n v="1"/>
    <s v="Medium"/>
    <s v="Not Sensitive"/>
    <n v="1"/>
    <n v="3"/>
    <s v="Low"/>
    <s v="Smartphone"/>
    <s v="Cash"/>
    <d v="2026-03-13T00:00:00"/>
    <b v="0"/>
    <x v="0"/>
    <s v="Impulsive"/>
    <s v="Express"/>
    <n v="8"/>
    <n v="2671.04"/>
    <n v="41.734999999999999"/>
    <n v="333.88"/>
    <n v="1"/>
    <n v="2"/>
    <n v="3.3333333333333335"/>
    <n v="2"/>
    <n v="2"/>
  </r>
  <r>
    <s v="19-386-9088"/>
    <x v="2"/>
    <x v="0"/>
    <x v="1"/>
    <s v="Widowed"/>
    <s v="High School"/>
    <s v="Middle"/>
    <x v="781"/>
    <x v="8"/>
    <n v="333.88099999999997"/>
    <n v="10"/>
    <x v="1"/>
    <x v="0"/>
    <n v="3"/>
    <n v="1"/>
    <s v="None"/>
    <s v="Not Sensitive"/>
    <n v="0"/>
    <n v="4"/>
    <s v="None"/>
    <s v="Smartphone"/>
    <s v="PayPal"/>
    <d v="2026-03-14T00:00:00"/>
    <b v="1"/>
    <x v="1"/>
    <s v="Impulsive"/>
    <s v="Standard"/>
    <n v="5"/>
    <n v="3338.8099999999995"/>
    <n v="33.388099999999994"/>
    <n v="333.88099999999997"/>
    <n v="0"/>
    <n v="0"/>
    <n v="0.33333333333333331"/>
    <n v="5"/>
    <n v="4"/>
  </r>
  <r>
    <s v="16-583-2801"/>
    <x v="11"/>
    <x v="0"/>
    <x v="0"/>
    <s v="Widowed"/>
    <s v="Master's"/>
    <s v="Middle"/>
    <x v="782"/>
    <x v="0"/>
    <n v="333.88200000000001"/>
    <n v="5"/>
    <x v="1"/>
    <x v="3"/>
    <n v="4"/>
    <n v="1"/>
    <s v="None"/>
    <s v="Very Sensitive"/>
    <n v="2"/>
    <n v="10"/>
    <s v="High"/>
    <s v="Desktop"/>
    <s v="Debit Card"/>
    <d v="2026-03-15T00:00:00"/>
    <b v="1"/>
    <x v="0"/>
    <s v="Wants-based"/>
    <s v="Standard"/>
    <n v="1"/>
    <n v="1669.41"/>
    <n v="66.776399999999995"/>
    <n v="333.88200000000001"/>
    <n v="3"/>
    <n v="0"/>
    <n v="3.3333333333333335"/>
    <n v="1"/>
    <n v="8"/>
  </r>
  <r>
    <s v="83-752-5439"/>
    <x v="31"/>
    <x v="0"/>
    <x v="0"/>
    <s v="Married"/>
    <s v="Master's"/>
    <s v="High"/>
    <x v="783"/>
    <x v="0"/>
    <n v="333.88299999999998"/>
    <n v="7"/>
    <x v="1"/>
    <x v="4"/>
    <n v="2"/>
    <n v="1"/>
    <s v="Medium"/>
    <s v="Very Sensitive"/>
    <n v="1"/>
    <n v="2"/>
    <s v="Medium"/>
    <s v="Smartphone"/>
    <s v="Debit Card"/>
    <d v="2026-03-16T00:00:00"/>
    <b v="0"/>
    <x v="0"/>
    <s v="Need-based"/>
    <s v="Standard"/>
    <n v="10"/>
    <n v="2337.181"/>
    <n v="47.697571428571429"/>
    <n v="333.88299999999998"/>
    <n v="2"/>
    <n v="2"/>
    <n v="4.333333333333333"/>
    <n v="4"/>
    <n v="1"/>
  </r>
  <r>
    <s v="25-485-2023"/>
    <x v="29"/>
    <x v="1"/>
    <x v="0"/>
    <s v="Divorced"/>
    <s v="Master's"/>
    <s v="Middle"/>
    <x v="784"/>
    <x v="23"/>
    <n v="333.88400000000001"/>
    <n v="12"/>
    <x v="1"/>
    <x v="4"/>
    <n v="1"/>
    <n v="2"/>
    <s v="Medium"/>
    <s v="Somewhat Sensitive"/>
    <n v="0"/>
    <n v="2"/>
    <s v="Medium"/>
    <s v="Tablet"/>
    <s v="Other"/>
    <d v="2026-03-17T00:00:00"/>
    <b v="0"/>
    <x v="0"/>
    <s v="Planned"/>
    <s v="No Preference"/>
    <n v="6"/>
    <n v="4006.6080000000002"/>
    <n v="27.823666666666668"/>
    <n v="333.88400000000001"/>
    <n v="2"/>
    <n v="2"/>
    <n v="4.666666666666667"/>
    <n v="4"/>
    <n v="2"/>
  </r>
  <r>
    <s v="90-822-7664"/>
    <x v="9"/>
    <x v="0"/>
    <x v="0"/>
    <s v="Married"/>
    <s v="Master's"/>
    <s v="Middle"/>
    <x v="785"/>
    <x v="9"/>
    <n v="333.88499999999999"/>
    <n v="9"/>
    <x v="2"/>
    <x v="3"/>
    <n v="2"/>
    <n v="1"/>
    <s v="None"/>
    <s v="Somewhat Sensitive"/>
    <n v="0"/>
    <n v="9"/>
    <s v="Low"/>
    <s v="Tablet"/>
    <s v="PayPal"/>
    <d v="2026-03-18T00:00:00"/>
    <b v="1"/>
    <x v="1"/>
    <s v="Need-based"/>
    <s v="No Preference"/>
    <n v="11"/>
    <n v="3004.9650000000001"/>
    <n v="37.098333333333329"/>
    <n v="333.88499999999999"/>
    <n v="1"/>
    <n v="0"/>
    <n v="1.3333333333333333"/>
    <n v="1"/>
    <n v="9"/>
  </r>
  <r>
    <s v="22-039-6819"/>
    <x v="31"/>
    <x v="0"/>
    <x v="0"/>
    <s v="Divorced"/>
    <s v="High School"/>
    <s v="Middle"/>
    <x v="786"/>
    <x v="6"/>
    <n v="333.88600000000002"/>
    <n v="7"/>
    <x v="0"/>
    <x v="3"/>
    <n v="5"/>
    <n v="0"/>
    <s v="None"/>
    <s v="Not Sensitive"/>
    <n v="0"/>
    <n v="3"/>
    <s v="None"/>
    <s v="Smartphone"/>
    <s v="Debit Card"/>
    <d v="2026-03-19T00:00:00"/>
    <b v="1"/>
    <x v="0"/>
    <s v="Wants-based"/>
    <s v="No Preference"/>
    <n v="6"/>
    <n v="2337.2020000000002"/>
    <n v="47.698"/>
    <n v="333.88600000000002"/>
    <n v="0"/>
    <n v="0"/>
    <n v="0"/>
    <n v="1"/>
    <n v="3"/>
  </r>
  <r>
    <s v="50-395-1941"/>
    <x v="12"/>
    <x v="7"/>
    <x v="1"/>
    <s v="Married"/>
    <s v="High School"/>
    <s v="High"/>
    <x v="787"/>
    <x v="14"/>
    <n v="333.887"/>
    <n v="6"/>
    <x v="2"/>
    <x v="2"/>
    <n v="4"/>
    <n v="2"/>
    <s v="None"/>
    <s v="Very Sensitive"/>
    <n v="0"/>
    <n v="4"/>
    <s v="Low"/>
    <s v="Smartphone"/>
    <s v="PayPal"/>
    <d v="2026-03-20T00:00:00"/>
    <b v="0"/>
    <x v="0"/>
    <s v="Impulsive"/>
    <s v="No Preference"/>
    <n v="1"/>
    <n v="2003.3220000000001"/>
    <n v="55.647833333333331"/>
    <n v="333.887"/>
    <n v="1"/>
    <n v="0"/>
    <n v="1.6666666666666665"/>
    <n v="2"/>
    <n v="4"/>
  </r>
  <r>
    <s v="99-771-9310"/>
    <x v="14"/>
    <x v="0"/>
    <x v="1"/>
    <s v="Widowed"/>
    <s v="Master's"/>
    <s v="Middle"/>
    <x v="788"/>
    <x v="1"/>
    <n v="333.88799999999998"/>
    <n v="10"/>
    <x v="1"/>
    <x v="2"/>
    <n v="1"/>
    <n v="0"/>
    <s v="Low"/>
    <s v="Not Sensitive"/>
    <n v="1"/>
    <n v="2"/>
    <s v="High"/>
    <s v="Smartphone"/>
    <s v="Cash"/>
    <d v="2026-03-21T00:00:00"/>
    <b v="1"/>
    <x v="0"/>
    <s v="Need-based"/>
    <s v="Express"/>
    <n v="10"/>
    <n v="3338.8799999999997"/>
    <n v="33.388799999999996"/>
    <n v="333.88799999999998"/>
    <n v="3"/>
    <n v="1"/>
    <n v="4"/>
    <n v="2"/>
    <n v="1"/>
  </r>
  <r>
    <s v="18-518-0140"/>
    <x v="26"/>
    <x v="0"/>
    <x v="1"/>
    <s v="Divorced"/>
    <s v="Bachelor's"/>
    <s v="Middle"/>
    <x v="789"/>
    <x v="15"/>
    <n v="333.88900000000001"/>
    <n v="8"/>
    <x v="1"/>
    <x v="3"/>
    <n v="4"/>
    <n v="1"/>
    <s v="None"/>
    <s v="Somewhat Sensitive"/>
    <n v="0"/>
    <n v="5"/>
    <s v="Medium"/>
    <s v="Desktop"/>
    <s v="Debit Card"/>
    <d v="2026-03-22T00:00:00"/>
    <b v="0"/>
    <x v="0"/>
    <s v="Planned"/>
    <s v="Express"/>
    <n v="10"/>
    <n v="2671.1120000000001"/>
    <n v="41.736125000000001"/>
    <n v="333.88900000000001"/>
    <n v="2"/>
    <n v="0"/>
    <n v="2.3333333333333335"/>
    <n v="1"/>
    <n v="5"/>
  </r>
  <r>
    <s v="57-000-8646"/>
    <x v="30"/>
    <x v="0"/>
    <x v="1"/>
    <s v="Widowed"/>
    <s v="Master's"/>
    <s v="Middle"/>
    <x v="790"/>
    <x v="23"/>
    <n v="333.89"/>
    <n v="6"/>
    <x v="1"/>
    <x v="0"/>
    <n v="1"/>
    <n v="0"/>
    <s v="High"/>
    <s v="Very Sensitive"/>
    <n v="1"/>
    <n v="5"/>
    <s v="Medium"/>
    <s v="Smartphone"/>
    <s v="Debit Card"/>
    <d v="2026-03-23T00:00:00"/>
    <b v="1"/>
    <x v="0"/>
    <s v="Wants-based"/>
    <s v="Standard"/>
    <n v="5"/>
    <n v="2003.34"/>
    <n v="55.648333333333333"/>
    <n v="333.89"/>
    <n v="2"/>
    <n v="3"/>
    <n v="5"/>
    <n v="5"/>
    <n v="4"/>
  </r>
  <r>
    <s v="81-926-9297"/>
    <x v="0"/>
    <x v="0"/>
    <x v="0"/>
    <s v="Widowed"/>
    <s v="Master's"/>
    <s v="High"/>
    <x v="791"/>
    <x v="12"/>
    <n v="333.89100000000002"/>
    <n v="11"/>
    <x v="0"/>
    <x v="4"/>
    <n v="1"/>
    <n v="0"/>
    <s v="None"/>
    <s v="Not Sensitive"/>
    <n v="0"/>
    <n v="3"/>
    <s v="High"/>
    <s v="Desktop"/>
    <s v="Other"/>
    <d v="2026-03-24T00:00:00"/>
    <b v="0"/>
    <x v="0"/>
    <s v="Wants-based"/>
    <s v="Standard"/>
    <n v="9"/>
    <n v="3672.8010000000004"/>
    <n v="30.353727272727273"/>
    <n v="333.89100000000002"/>
    <n v="3"/>
    <n v="0"/>
    <n v="3"/>
    <n v="4"/>
    <n v="3"/>
  </r>
  <r>
    <s v="53-070-2625"/>
    <x v="19"/>
    <x v="1"/>
    <x v="1"/>
    <s v="Married"/>
    <s v="Master's"/>
    <s v="Middle"/>
    <x v="792"/>
    <x v="7"/>
    <n v="333.892"/>
    <n v="10"/>
    <x v="2"/>
    <x v="0"/>
    <n v="4"/>
    <n v="2"/>
    <s v="Low"/>
    <s v="Very Sensitive"/>
    <n v="2"/>
    <n v="7"/>
    <s v="High"/>
    <s v="Desktop"/>
    <s v="Credit Card"/>
    <d v="2026-03-25T00:00:00"/>
    <b v="1"/>
    <x v="1"/>
    <s v="Wants-based"/>
    <s v="Express"/>
    <n v="12"/>
    <n v="3338.92"/>
    <n v="33.389200000000002"/>
    <n v="333.892"/>
    <n v="3"/>
    <n v="1"/>
    <n v="4.666666666666667"/>
    <n v="5"/>
    <n v="5"/>
  </r>
  <r>
    <s v="63-217-7638"/>
    <x v="10"/>
    <x v="4"/>
    <x v="0"/>
    <s v="Single"/>
    <s v="Bachelor's"/>
    <s v="Middle"/>
    <x v="269"/>
    <x v="17"/>
    <n v="333.89299999999997"/>
    <n v="9"/>
    <x v="2"/>
    <x v="0"/>
    <n v="4"/>
    <n v="2"/>
    <s v="None"/>
    <s v="Not Sensitive"/>
    <n v="0"/>
    <n v="9"/>
    <s v="Low"/>
    <s v="Smartphone"/>
    <s v="Cash"/>
    <d v="2026-03-26T00:00:00"/>
    <b v="1"/>
    <x v="1"/>
    <s v="Need-based"/>
    <s v="Standard"/>
    <n v="3"/>
    <n v="3005.0369999999998"/>
    <n v="37.099222222222217"/>
    <n v="333.89299999999997"/>
    <n v="1"/>
    <n v="0"/>
    <n v="1.6666666666666665"/>
    <n v="5"/>
    <n v="9"/>
  </r>
  <r>
    <s v="64-120-6212"/>
    <x v="16"/>
    <x v="1"/>
    <x v="0"/>
    <s v="Single"/>
    <s v="Bachelor's"/>
    <s v="Middle"/>
    <x v="793"/>
    <x v="5"/>
    <n v="333.89400000000001"/>
    <n v="4"/>
    <x v="1"/>
    <x v="0"/>
    <n v="3"/>
    <n v="2"/>
    <s v="Low"/>
    <s v="Not Sensitive"/>
    <n v="1"/>
    <n v="9"/>
    <s v="High"/>
    <s v="Desktop"/>
    <s v="Credit Card"/>
    <d v="2026-03-27T00:00:00"/>
    <b v="1"/>
    <x v="1"/>
    <s v="Wants-based"/>
    <s v="Standard"/>
    <n v="6"/>
    <n v="1335.576"/>
    <n v="83.473500000000001"/>
    <n v="333.89400000000001"/>
    <n v="3"/>
    <n v="1"/>
    <n v="4.666666666666667"/>
    <n v="5"/>
    <n v="8"/>
  </r>
  <r>
    <s v="01-404-3425"/>
    <x v="9"/>
    <x v="1"/>
    <x v="1"/>
    <s v="Single"/>
    <s v="Master's"/>
    <s v="High"/>
    <x v="794"/>
    <x v="3"/>
    <n v="333.89499999999998"/>
    <n v="11"/>
    <x v="0"/>
    <x v="0"/>
    <n v="3"/>
    <n v="0"/>
    <s v="Medium"/>
    <s v="Very Sensitive"/>
    <n v="1"/>
    <n v="10"/>
    <s v="High"/>
    <s v="Smartphone"/>
    <s v="Cash"/>
    <d v="2026-03-28T00:00:00"/>
    <b v="1"/>
    <x v="1"/>
    <s v="Impulsive"/>
    <s v="No Preference"/>
    <n v="10"/>
    <n v="3672.8449999999998"/>
    <n v="30.354090909090907"/>
    <n v="333.89499999999998"/>
    <n v="3"/>
    <n v="2"/>
    <n v="5"/>
    <n v="5"/>
    <n v="9"/>
  </r>
  <r>
    <s v="68-971-6148"/>
    <x v="5"/>
    <x v="1"/>
    <x v="1"/>
    <s v="Single"/>
    <s v="Master's"/>
    <s v="Middle"/>
    <x v="795"/>
    <x v="23"/>
    <n v="333.89600000000002"/>
    <n v="2"/>
    <x v="0"/>
    <x v="4"/>
    <n v="5"/>
    <n v="0"/>
    <s v="Low"/>
    <s v="Not Sensitive"/>
    <n v="2"/>
    <n v="1"/>
    <s v="None"/>
    <s v="Smartphone"/>
    <s v="Other"/>
    <d v="2026-03-29T00:00:00"/>
    <b v="1"/>
    <x v="1"/>
    <s v="Wants-based"/>
    <s v="Express"/>
    <n v="13"/>
    <n v="667.79200000000003"/>
    <n v="166.94800000000001"/>
    <n v="333.89600000000002"/>
    <n v="0"/>
    <n v="1"/>
    <n v="1"/>
    <n v="4"/>
    <n v="-1"/>
  </r>
  <r>
    <s v="22-053-4627"/>
    <x v="12"/>
    <x v="0"/>
    <x v="1"/>
    <s v="Married"/>
    <s v="High School"/>
    <s v="High"/>
    <x v="796"/>
    <x v="1"/>
    <n v="333.89699999999999"/>
    <n v="11"/>
    <x v="2"/>
    <x v="4"/>
    <n v="1"/>
    <n v="1"/>
    <s v="Medium"/>
    <s v="Somewhat Sensitive"/>
    <n v="2"/>
    <n v="7"/>
    <s v="Medium"/>
    <s v="Smartphone"/>
    <s v="Debit Card"/>
    <d v="2026-03-30T00:00:00"/>
    <b v="0"/>
    <x v="0"/>
    <s v="Wants-based"/>
    <s v="Express"/>
    <n v="4"/>
    <n v="3672.8669999999997"/>
    <n v="30.354272727272726"/>
    <n v="333.89699999999999"/>
    <n v="2"/>
    <n v="2"/>
    <n v="4.333333333333333"/>
    <n v="4"/>
    <n v="5"/>
  </r>
  <r>
    <s v="09-258-0424"/>
    <x v="5"/>
    <x v="0"/>
    <x v="0"/>
    <s v="Married"/>
    <s v="High School"/>
    <s v="Middle"/>
    <x v="797"/>
    <x v="3"/>
    <n v="333.89800000000002"/>
    <n v="3"/>
    <x v="1"/>
    <x v="0"/>
    <n v="5"/>
    <n v="0"/>
    <s v="Low"/>
    <s v="Not Sensitive"/>
    <n v="0"/>
    <n v="5"/>
    <s v="Low"/>
    <s v="Tablet"/>
    <s v="Other"/>
    <d v="2026-03-31T00:00:00"/>
    <b v="0"/>
    <x v="0"/>
    <s v="Planned"/>
    <s v="Express"/>
    <n v="3"/>
    <n v="1001.6940000000001"/>
    <n v="111.29933333333334"/>
    <n v="333.89800000000002"/>
    <n v="1"/>
    <n v="1"/>
    <n v="2"/>
    <n v="5"/>
    <n v="5"/>
  </r>
  <r>
    <s v="56-782-9001"/>
    <x v="27"/>
    <x v="1"/>
    <x v="1"/>
    <s v="Married"/>
    <s v="Bachelor's"/>
    <s v="High"/>
    <x v="798"/>
    <x v="7"/>
    <n v="333.899"/>
    <n v="8"/>
    <x v="2"/>
    <x v="4"/>
    <n v="1"/>
    <n v="1"/>
    <s v="Low"/>
    <s v="Very Sensitive"/>
    <n v="0"/>
    <n v="9"/>
    <s v="None"/>
    <s v="Desktop"/>
    <s v="Other"/>
    <d v="2026-04-01T00:00:00"/>
    <b v="0"/>
    <x v="0"/>
    <s v="Impulsive"/>
    <s v="Standard"/>
    <n v="14"/>
    <n v="2671.192"/>
    <n v="41.737375"/>
    <n v="333.899"/>
    <n v="0"/>
    <n v="1"/>
    <n v="1.3333333333333333"/>
    <n v="4"/>
    <n v="9"/>
  </r>
  <r>
    <s v="05-506-7216"/>
    <x v="15"/>
    <x v="1"/>
    <x v="1"/>
    <s v="Single"/>
    <s v="Bachelor's"/>
    <s v="Middle"/>
    <x v="799"/>
    <x v="9"/>
    <n v="333.9"/>
    <n v="4"/>
    <x v="2"/>
    <x v="2"/>
    <n v="2"/>
    <n v="0"/>
    <s v="Low"/>
    <s v="Very Sensitive"/>
    <n v="1"/>
    <n v="1"/>
    <s v="Low"/>
    <s v="Smartphone"/>
    <s v="Credit Card"/>
    <d v="2026-04-02T00:00:00"/>
    <b v="0"/>
    <x v="0"/>
    <s v="Planned"/>
    <s v="Express"/>
    <n v="14"/>
    <n v="1335.6"/>
    <n v="83.474999999999994"/>
    <n v="333.9"/>
    <n v="1"/>
    <n v="1"/>
    <n v="2"/>
    <n v="2"/>
    <n v="0"/>
  </r>
  <r>
    <s v="47-356-9730"/>
    <x v="8"/>
    <x v="0"/>
    <x v="1"/>
    <s v="Single"/>
    <s v="High School"/>
    <s v="High"/>
    <x v="211"/>
    <x v="5"/>
    <n v="333.90100000000001"/>
    <n v="12"/>
    <x v="2"/>
    <x v="3"/>
    <n v="4"/>
    <n v="2"/>
    <s v="Low"/>
    <s v="Somewhat Sensitive"/>
    <n v="0"/>
    <n v="8"/>
    <s v="Medium"/>
    <s v="Smartphone"/>
    <s v="Credit Card"/>
    <d v="2026-04-03T00:00:00"/>
    <b v="1"/>
    <x v="0"/>
    <s v="Planned"/>
    <s v="Standard"/>
    <n v="8"/>
    <n v="4006.8119999999999"/>
    <n v="27.825083333333335"/>
    <n v="333.90100000000001"/>
    <n v="2"/>
    <n v="1"/>
    <n v="3.6666666666666665"/>
    <n v="1"/>
    <n v="8"/>
  </r>
  <r>
    <s v="42-898-6421"/>
    <x v="6"/>
    <x v="0"/>
    <x v="1"/>
    <s v="Divorced"/>
    <s v="High School"/>
    <s v="Middle"/>
    <x v="800"/>
    <x v="8"/>
    <n v="333.90199999999999"/>
    <n v="12"/>
    <x v="0"/>
    <x v="3"/>
    <n v="4"/>
    <n v="2"/>
    <s v="Low"/>
    <s v="Very Sensitive"/>
    <n v="1"/>
    <n v="7"/>
    <s v="Medium"/>
    <s v="Desktop"/>
    <s v="Cash"/>
    <d v="2026-04-04T00:00:00"/>
    <b v="0"/>
    <x v="0"/>
    <s v="Impulsive"/>
    <s v="Standard"/>
    <n v="11"/>
    <n v="4006.8239999999996"/>
    <n v="27.825166666666664"/>
    <n v="333.90199999999999"/>
    <n v="2"/>
    <n v="1"/>
    <n v="3.6666666666666665"/>
    <n v="1"/>
    <n v="6"/>
  </r>
  <r>
    <s v="17-364-8685"/>
    <x v="29"/>
    <x v="1"/>
    <x v="1"/>
    <s v="Single"/>
    <s v="Master's"/>
    <s v="High"/>
    <x v="801"/>
    <x v="19"/>
    <n v="333.90300000000002"/>
    <n v="11"/>
    <x v="0"/>
    <x v="3"/>
    <n v="3"/>
    <n v="2"/>
    <s v="None"/>
    <s v="Somewhat Sensitive"/>
    <n v="0"/>
    <n v="8"/>
    <s v="None"/>
    <s v="Tablet"/>
    <s v="PayPal"/>
    <d v="2026-04-05T00:00:00"/>
    <b v="1"/>
    <x v="0"/>
    <s v="Planned"/>
    <s v="Express"/>
    <n v="12"/>
    <n v="3672.933"/>
    <n v="30.354818181818185"/>
    <n v="333.90300000000002"/>
    <n v="0"/>
    <n v="0"/>
    <n v="0.66666666666666663"/>
    <n v="1"/>
    <n v="8"/>
  </r>
  <r>
    <s v="13-618-9438"/>
    <x v="13"/>
    <x v="1"/>
    <x v="1"/>
    <s v="Divorced"/>
    <s v="Bachelor's"/>
    <s v="High"/>
    <x v="802"/>
    <x v="3"/>
    <n v="333.904"/>
    <n v="12"/>
    <x v="2"/>
    <x v="4"/>
    <n v="1"/>
    <n v="0"/>
    <s v="None"/>
    <s v="Very Sensitive"/>
    <n v="0"/>
    <n v="6"/>
    <s v="None"/>
    <s v="Desktop"/>
    <s v="Debit Card"/>
    <d v="2026-04-06T00:00:00"/>
    <b v="0"/>
    <x v="0"/>
    <s v="Need-based"/>
    <s v="Standard"/>
    <n v="14"/>
    <n v="4006.848"/>
    <n v="27.825333333333333"/>
    <n v="333.904"/>
    <n v="0"/>
    <n v="0"/>
    <n v="0"/>
    <n v="4"/>
    <n v="6"/>
  </r>
  <r>
    <s v="32-457-2982"/>
    <x v="26"/>
    <x v="0"/>
    <x v="1"/>
    <s v="Divorced"/>
    <s v="High School"/>
    <s v="Middle"/>
    <x v="803"/>
    <x v="9"/>
    <n v="333.90499999999997"/>
    <n v="11"/>
    <x v="2"/>
    <x v="0"/>
    <n v="1"/>
    <n v="2"/>
    <s v="Low"/>
    <s v="Somewhat Sensitive"/>
    <n v="0"/>
    <n v="8"/>
    <s v="None"/>
    <s v="Desktop"/>
    <s v="PayPal"/>
    <d v="2026-04-07T00:00:00"/>
    <b v="1"/>
    <x v="1"/>
    <s v="Need-based"/>
    <s v="Express"/>
    <n v="3"/>
    <n v="3672.9549999999999"/>
    <n v="30.354999999999997"/>
    <n v="333.90499999999997"/>
    <n v="0"/>
    <n v="1"/>
    <n v="1.6666666666666665"/>
    <n v="5"/>
    <n v="8"/>
  </r>
  <r>
    <s v="43-386-2489"/>
    <x v="23"/>
    <x v="2"/>
    <x v="1"/>
    <s v="Widowed"/>
    <s v="High School"/>
    <s v="Middle"/>
    <x v="804"/>
    <x v="1"/>
    <n v="333.90600000000001"/>
    <n v="6"/>
    <x v="0"/>
    <x v="1"/>
    <n v="2"/>
    <n v="2"/>
    <s v="None"/>
    <s v="Somewhat Sensitive"/>
    <n v="1"/>
    <n v="4"/>
    <s v="None"/>
    <s v="Desktop"/>
    <s v="PayPal"/>
    <d v="2026-04-08T00:00:00"/>
    <b v="1"/>
    <x v="0"/>
    <s v="Planned"/>
    <s v="Standard"/>
    <n v="8"/>
    <n v="2003.4360000000001"/>
    <n v="55.651000000000003"/>
    <n v="333.90600000000001"/>
    <n v="0"/>
    <n v="0"/>
    <n v="0.66666666666666663"/>
    <n v="3"/>
    <n v="3"/>
  </r>
  <r>
    <s v="67-438-2378"/>
    <x v="3"/>
    <x v="0"/>
    <x v="0"/>
    <s v="Divorced"/>
    <s v="High School"/>
    <s v="High"/>
    <x v="805"/>
    <x v="23"/>
    <n v="333.90699999999998"/>
    <n v="3"/>
    <x v="2"/>
    <x v="0"/>
    <n v="2"/>
    <n v="1"/>
    <s v="High"/>
    <s v="Very Sensitive"/>
    <n v="2"/>
    <n v="3"/>
    <s v="Low"/>
    <s v="Smartphone"/>
    <s v="PayPal"/>
    <d v="2026-04-09T00:00:00"/>
    <b v="0"/>
    <x v="1"/>
    <s v="Impulsive"/>
    <s v="No Preference"/>
    <n v="5"/>
    <n v="1001.721"/>
    <n v="111.30233333333332"/>
    <n v="333.90699999999998"/>
    <n v="1"/>
    <n v="3"/>
    <n v="4.333333333333333"/>
    <n v="5"/>
    <n v="1"/>
  </r>
  <r>
    <s v="65-431-1264"/>
    <x v="6"/>
    <x v="1"/>
    <x v="0"/>
    <s v="Single"/>
    <s v="Bachelor's"/>
    <s v="High"/>
    <x v="806"/>
    <x v="5"/>
    <n v="333.90800000000002"/>
    <n v="11"/>
    <x v="2"/>
    <x v="4"/>
    <n v="1"/>
    <n v="1"/>
    <s v="None"/>
    <s v="Very Sensitive"/>
    <n v="0"/>
    <n v="9"/>
    <s v="Medium"/>
    <s v="Desktop"/>
    <s v="PayPal"/>
    <d v="2026-04-10T00:00:00"/>
    <b v="1"/>
    <x v="0"/>
    <s v="Wants-based"/>
    <s v="Express"/>
    <n v="12"/>
    <n v="3672.9880000000003"/>
    <n v="30.35527272727273"/>
    <n v="333.90800000000002"/>
    <n v="2"/>
    <n v="0"/>
    <n v="2.3333333333333335"/>
    <n v="4"/>
    <n v="9"/>
  </r>
  <r>
    <s v="73-367-8478"/>
    <x v="30"/>
    <x v="3"/>
    <x v="1"/>
    <s v="Single"/>
    <s v="Bachelor's"/>
    <s v="High"/>
    <x v="807"/>
    <x v="12"/>
    <n v="333.90899999999999"/>
    <n v="4"/>
    <x v="2"/>
    <x v="2"/>
    <n v="2"/>
    <n v="0"/>
    <s v="Low"/>
    <s v="Not Sensitive"/>
    <n v="1"/>
    <n v="7"/>
    <s v="None"/>
    <s v="Tablet"/>
    <s v="Debit Card"/>
    <d v="2026-04-11T00:00:00"/>
    <b v="1"/>
    <x v="1"/>
    <s v="Impulsive"/>
    <s v="Express"/>
    <n v="4"/>
    <n v="1335.636"/>
    <n v="83.477249999999998"/>
    <n v="333.90899999999999"/>
    <n v="0"/>
    <n v="1"/>
    <n v="1"/>
    <n v="2"/>
    <n v="6"/>
  </r>
  <r>
    <s v="84-162-8799"/>
    <x v="20"/>
    <x v="1"/>
    <x v="0"/>
    <s v="Widowed"/>
    <s v="High School"/>
    <s v="High"/>
    <x v="808"/>
    <x v="23"/>
    <n v="333.91"/>
    <n v="7"/>
    <x v="1"/>
    <x v="2"/>
    <n v="4"/>
    <n v="1"/>
    <s v="High"/>
    <s v="Somewhat Sensitive"/>
    <n v="1"/>
    <n v="1"/>
    <s v="Low"/>
    <s v="Tablet"/>
    <s v="Debit Card"/>
    <d v="2026-04-12T00:00:00"/>
    <b v="0"/>
    <x v="1"/>
    <s v="Impulsive"/>
    <s v="No Preference"/>
    <n v="1"/>
    <n v="2337.3700000000003"/>
    <n v="47.701428571428572"/>
    <n v="333.91"/>
    <n v="1"/>
    <n v="3"/>
    <n v="4.333333333333333"/>
    <n v="2"/>
    <n v="0"/>
  </r>
  <r>
    <s v="51-546-9992"/>
    <x v="4"/>
    <x v="1"/>
    <x v="1"/>
    <s v="Widowed"/>
    <s v="Master's"/>
    <s v="Middle"/>
    <x v="408"/>
    <x v="11"/>
    <n v="333.911"/>
    <n v="2"/>
    <x v="2"/>
    <x v="2"/>
    <n v="5"/>
    <n v="2"/>
    <s v="Low"/>
    <s v="Not Sensitive"/>
    <n v="2"/>
    <n v="7"/>
    <s v="Low"/>
    <s v="Tablet"/>
    <s v="Credit Card"/>
    <d v="2026-04-13T00:00:00"/>
    <b v="0"/>
    <x v="0"/>
    <s v="Impulsive"/>
    <s v="No Preference"/>
    <n v="5"/>
    <n v="667.822"/>
    <n v="166.9555"/>
    <n v="333.911"/>
    <n v="1"/>
    <n v="1"/>
    <n v="2.6666666666666665"/>
    <n v="2"/>
    <n v="5"/>
  </r>
  <r>
    <s v="89-189-3295"/>
    <x v="25"/>
    <x v="0"/>
    <x v="0"/>
    <s v="Single"/>
    <s v="Master's"/>
    <s v="Middle"/>
    <x v="809"/>
    <x v="2"/>
    <n v="333.91199999999998"/>
    <n v="7"/>
    <x v="1"/>
    <x v="2"/>
    <n v="4"/>
    <n v="0"/>
    <s v="None"/>
    <s v="Somewhat Sensitive"/>
    <n v="2"/>
    <n v="8"/>
    <s v="Low"/>
    <s v="Smartphone"/>
    <s v="Cash"/>
    <d v="2026-04-14T00:00:00"/>
    <b v="1"/>
    <x v="0"/>
    <s v="Need-based"/>
    <s v="Standard"/>
    <n v="11"/>
    <n v="2337.384"/>
    <n v="47.701714285714282"/>
    <n v="333.91199999999998"/>
    <n v="1"/>
    <n v="0"/>
    <n v="1"/>
    <n v="2"/>
    <n v="6"/>
  </r>
  <r>
    <s v="45-776-7217"/>
    <x v="14"/>
    <x v="0"/>
    <x v="0"/>
    <s v="Divorced"/>
    <s v="Bachelor's"/>
    <s v="High"/>
    <x v="810"/>
    <x v="15"/>
    <n v="333.91300000000001"/>
    <n v="8"/>
    <x v="1"/>
    <x v="1"/>
    <n v="3"/>
    <n v="2"/>
    <s v="Low"/>
    <s v="Not Sensitive"/>
    <n v="2"/>
    <n v="7"/>
    <s v="Medium"/>
    <s v="Tablet"/>
    <s v="Other"/>
    <d v="2026-04-15T00:00:00"/>
    <b v="1"/>
    <x v="0"/>
    <s v="Impulsive"/>
    <s v="No Preference"/>
    <n v="9"/>
    <n v="2671.3040000000001"/>
    <n v="41.739125000000001"/>
    <n v="333.91300000000001"/>
    <n v="2"/>
    <n v="1"/>
    <n v="3.6666666666666665"/>
    <n v="3"/>
    <n v="5"/>
  </r>
  <r>
    <s v="71-354-5174"/>
    <x v="10"/>
    <x v="0"/>
    <x v="1"/>
    <s v="Single"/>
    <s v="Master's"/>
    <s v="High"/>
    <x v="811"/>
    <x v="14"/>
    <n v="333.91399999999999"/>
    <n v="2"/>
    <x v="1"/>
    <x v="2"/>
    <n v="5"/>
    <n v="0"/>
    <s v="Medium"/>
    <s v="Somewhat Sensitive"/>
    <n v="1"/>
    <n v="8"/>
    <s v="Medium"/>
    <s v="Tablet"/>
    <s v="Debit Card"/>
    <d v="2026-04-16T00:00:00"/>
    <b v="1"/>
    <x v="0"/>
    <s v="Planned"/>
    <s v="No Preference"/>
    <n v="10"/>
    <n v="667.82799999999997"/>
    <n v="166.95699999999999"/>
    <n v="333.91399999999999"/>
    <n v="2"/>
    <n v="2"/>
    <n v="4"/>
    <n v="2"/>
    <n v="7"/>
  </r>
  <r>
    <s v="05-975-6985"/>
    <x v="23"/>
    <x v="1"/>
    <x v="1"/>
    <s v="Divorced"/>
    <s v="Master's"/>
    <s v="Middle"/>
    <x v="812"/>
    <x v="11"/>
    <n v="333.91500000000002"/>
    <n v="3"/>
    <x v="0"/>
    <x v="0"/>
    <n v="5"/>
    <n v="2"/>
    <s v="Medium"/>
    <s v="Very Sensitive"/>
    <n v="1"/>
    <n v="9"/>
    <s v="Medium"/>
    <s v="Smartphone"/>
    <s v="Cash"/>
    <d v="2026-04-17T00:00:00"/>
    <b v="1"/>
    <x v="1"/>
    <s v="Planned"/>
    <s v="Standard"/>
    <n v="12"/>
    <n v="1001.7450000000001"/>
    <n v="111.30500000000001"/>
    <n v="333.91500000000002"/>
    <n v="2"/>
    <n v="2"/>
    <n v="4.666666666666667"/>
    <n v="5"/>
    <n v="8"/>
  </r>
  <r>
    <s v="42-859-2475"/>
    <x v="13"/>
    <x v="1"/>
    <x v="0"/>
    <s v="Widowed"/>
    <s v="Master's"/>
    <s v="High"/>
    <x v="813"/>
    <x v="6"/>
    <n v="333.916"/>
    <n v="10"/>
    <x v="2"/>
    <x v="4"/>
    <n v="2"/>
    <n v="1"/>
    <s v="Low"/>
    <s v="Not Sensitive"/>
    <n v="0"/>
    <n v="4"/>
    <s v="Medium"/>
    <s v="Desktop"/>
    <s v="Cash"/>
    <d v="2026-04-18T00:00:00"/>
    <b v="1"/>
    <x v="1"/>
    <s v="Need-based"/>
    <s v="No Preference"/>
    <n v="1"/>
    <n v="3339.16"/>
    <n v="33.391599999999997"/>
    <n v="333.916"/>
    <n v="2"/>
    <n v="1"/>
    <n v="3.3333333333333335"/>
    <n v="4"/>
    <n v="4"/>
  </r>
  <r>
    <s v="34-094-1923"/>
    <x v="13"/>
    <x v="0"/>
    <x v="0"/>
    <s v="Widowed"/>
    <s v="Master's"/>
    <s v="Middle"/>
    <x v="814"/>
    <x v="6"/>
    <n v="333.91699999999997"/>
    <n v="4"/>
    <x v="0"/>
    <x v="0"/>
    <n v="3"/>
    <n v="1"/>
    <s v="None"/>
    <s v="Not Sensitive"/>
    <n v="0"/>
    <n v="9"/>
    <s v="Medium"/>
    <s v="Smartphone"/>
    <s v="PayPal"/>
    <d v="2026-04-19T00:00:00"/>
    <b v="0"/>
    <x v="1"/>
    <s v="Wants-based"/>
    <s v="No Preference"/>
    <n v="2"/>
    <n v="1335.6679999999999"/>
    <n v="83.479249999999993"/>
    <n v="333.91699999999997"/>
    <n v="2"/>
    <n v="0"/>
    <n v="2.3333333333333335"/>
    <n v="5"/>
    <n v="9"/>
  </r>
  <r>
    <s v="57-797-8139"/>
    <x v="20"/>
    <x v="1"/>
    <x v="1"/>
    <s v="Widowed"/>
    <s v="Bachelor's"/>
    <s v="High"/>
    <x v="815"/>
    <x v="16"/>
    <n v="333.91800000000001"/>
    <n v="10"/>
    <x v="2"/>
    <x v="4"/>
    <n v="4"/>
    <n v="0"/>
    <s v="Low"/>
    <s v="Somewhat Sensitive"/>
    <n v="1"/>
    <n v="2"/>
    <s v="None"/>
    <s v="Desktop"/>
    <s v="PayPal"/>
    <d v="2026-04-20T00:00:00"/>
    <b v="1"/>
    <x v="1"/>
    <s v="Planned"/>
    <s v="No Preference"/>
    <n v="13"/>
    <n v="3339.1800000000003"/>
    <n v="33.391800000000003"/>
    <n v="333.91800000000001"/>
    <n v="0"/>
    <n v="1"/>
    <n v="1"/>
    <n v="4"/>
    <n v="1"/>
  </r>
  <r>
    <s v="21-048-8669"/>
    <x v="14"/>
    <x v="4"/>
    <x v="0"/>
    <s v="Single"/>
    <s v="Bachelor's"/>
    <s v="Middle"/>
    <x v="816"/>
    <x v="1"/>
    <n v="333.91899999999998"/>
    <n v="8"/>
    <x v="1"/>
    <x v="1"/>
    <n v="2"/>
    <n v="1"/>
    <s v="Low"/>
    <s v="Somewhat Sensitive"/>
    <n v="1"/>
    <n v="8"/>
    <s v="High"/>
    <s v="Desktop"/>
    <s v="Cash"/>
    <d v="2026-04-21T00:00:00"/>
    <b v="0"/>
    <x v="0"/>
    <s v="Wants-based"/>
    <s v="Standard"/>
    <n v="2"/>
    <n v="2671.3519999999999"/>
    <n v="41.739874999999998"/>
    <n v="333.91899999999998"/>
    <n v="3"/>
    <n v="1"/>
    <n v="4.333333333333333"/>
    <n v="3"/>
    <n v="7"/>
  </r>
  <r>
    <s v="30-038-8752"/>
    <x v="1"/>
    <x v="1"/>
    <x v="1"/>
    <s v="Single"/>
    <s v="Bachelor's"/>
    <s v="High"/>
    <x v="817"/>
    <x v="2"/>
    <n v="333.92"/>
    <n v="10"/>
    <x v="0"/>
    <x v="4"/>
    <n v="5"/>
    <n v="1"/>
    <s v="None"/>
    <s v="Somewhat Sensitive"/>
    <n v="1"/>
    <n v="1"/>
    <s v="Medium"/>
    <s v="Tablet"/>
    <s v="PayPal"/>
    <d v="2026-04-22T00:00:00"/>
    <b v="0"/>
    <x v="0"/>
    <s v="Wants-based"/>
    <s v="Express"/>
    <n v="9"/>
    <n v="3339.2000000000003"/>
    <n v="33.392000000000003"/>
    <n v="333.92"/>
    <n v="2"/>
    <n v="0"/>
    <n v="2.3333333333333335"/>
    <n v="4"/>
    <n v="0"/>
  </r>
  <r>
    <s v="06-237-7338"/>
    <x v="23"/>
    <x v="0"/>
    <x v="0"/>
    <s v="Married"/>
    <s v="Bachelor's"/>
    <s v="Middle"/>
    <x v="818"/>
    <x v="16"/>
    <n v="333.92099999999999"/>
    <n v="8"/>
    <x v="0"/>
    <x v="0"/>
    <n v="4"/>
    <n v="0"/>
    <s v="None"/>
    <s v="Somewhat Sensitive"/>
    <n v="0"/>
    <n v="1"/>
    <s v="None"/>
    <s v="Tablet"/>
    <s v="Debit Card"/>
    <d v="2026-04-23T00:00:00"/>
    <b v="1"/>
    <x v="1"/>
    <s v="Wants-based"/>
    <s v="Express"/>
    <n v="13"/>
    <n v="2671.3679999999999"/>
    <n v="41.740124999999999"/>
    <n v="333.92099999999999"/>
    <n v="0"/>
    <n v="0"/>
    <n v="0"/>
    <n v="5"/>
    <n v="1"/>
  </r>
  <r>
    <s v="71-817-5422"/>
    <x v="24"/>
    <x v="0"/>
    <x v="1"/>
    <s v="Single"/>
    <s v="High School"/>
    <s v="High"/>
    <x v="819"/>
    <x v="23"/>
    <n v="333.92200000000003"/>
    <n v="10"/>
    <x v="0"/>
    <x v="0"/>
    <n v="3"/>
    <n v="2"/>
    <s v="None"/>
    <s v="Not Sensitive"/>
    <n v="0"/>
    <n v="10"/>
    <s v="Low"/>
    <s v="Tablet"/>
    <s v="Other"/>
    <d v="2026-04-24T00:00:00"/>
    <b v="1"/>
    <x v="0"/>
    <s v="Impulsive"/>
    <s v="Standard"/>
    <n v="9"/>
    <n v="3339.2200000000003"/>
    <n v="33.392200000000003"/>
    <n v="333.92200000000003"/>
    <n v="1"/>
    <n v="0"/>
    <n v="1.6666666666666665"/>
    <n v="5"/>
    <n v="10"/>
  </r>
  <r>
    <s v="68-512-0568"/>
    <x v="13"/>
    <x v="0"/>
    <x v="1"/>
    <s v="Married"/>
    <s v="Master's"/>
    <s v="Middle"/>
    <x v="820"/>
    <x v="5"/>
    <n v="333.923"/>
    <n v="7"/>
    <x v="1"/>
    <x v="1"/>
    <n v="1"/>
    <n v="1"/>
    <s v="Medium"/>
    <s v="Somewhat Sensitive"/>
    <n v="0"/>
    <n v="6"/>
    <s v="High"/>
    <s v="Desktop"/>
    <s v="Other"/>
    <d v="2026-04-25T00:00:00"/>
    <b v="1"/>
    <x v="1"/>
    <s v="Need-based"/>
    <s v="Standard"/>
    <n v="13"/>
    <n v="2337.4610000000002"/>
    <n v="47.703285714285713"/>
    <n v="333.923"/>
    <n v="3"/>
    <n v="2"/>
    <n v="5.333333333333333"/>
    <n v="3"/>
    <n v="6"/>
  </r>
  <r>
    <s v="18-633-9387"/>
    <x v="23"/>
    <x v="1"/>
    <x v="0"/>
    <s v="Married"/>
    <s v="Bachelor's"/>
    <s v="High"/>
    <x v="821"/>
    <x v="9"/>
    <n v="333.92399999999998"/>
    <n v="6"/>
    <x v="1"/>
    <x v="1"/>
    <n v="1"/>
    <n v="2"/>
    <s v="Low"/>
    <s v="Not Sensitive"/>
    <n v="0"/>
    <n v="7"/>
    <s v="Medium"/>
    <s v="Tablet"/>
    <s v="Debit Card"/>
    <d v="2026-04-26T00:00:00"/>
    <b v="1"/>
    <x v="1"/>
    <s v="Impulsive"/>
    <s v="Standard"/>
    <n v="3"/>
    <n v="2003.5439999999999"/>
    <n v="55.653999999999996"/>
    <n v="333.92399999999998"/>
    <n v="2"/>
    <n v="1"/>
    <n v="3.6666666666666665"/>
    <n v="3"/>
    <n v="7"/>
  </r>
  <r>
    <s v="08-977-4418"/>
    <x v="3"/>
    <x v="0"/>
    <x v="0"/>
    <s v="Married"/>
    <s v="Master's"/>
    <s v="High"/>
    <x v="822"/>
    <x v="13"/>
    <n v="333.92500000000001"/>
    <n v="9"/>
    <x v="1"/>
    <x v="0"/>
    <n v="4"/>
    <n v="0"/>
    <s v="None"/>
    <s v="Not Sensitive"/>
    <n v="2"/>
    <n v="6"/>
    <s v="None"/>
    <s v="Tablet"/>
    <s v="Other"/>
    <d v="2026-04-27T00:00:00"/>
    <b v="0"/>
    <x v="1"/>
    <s v="Impulsive"/>
    <s v="Standard"/>
    <n v="2"/>
    <n v="3005.3250000000003"/>
    <n v="37.102777777777781"/>
    <n v="333.92500000000001"/>
    <n v="0"/>
    <n v="0"/>
    <n v="0"/>
    <n v="5"/>
    <n v="4"/>
  </r>
  <r>
    <s v="97-738-8095"/>
    <x v="5"/>
    <x v="5"/>
    <x v="1"/>
    <s v="Single"/>
    <s v="Bachelor's"/>
    <s v="High"/>
    <x v="823"/>
    <x v="18"/>
    <n v="333.92599999999999"/>
    <n v="8"/>
    <x v="0"/>
    <x v="3"/>
    <n v="4"/>
    <n v="1"/>
    <s v="High"/>
    <s v="Not Sensitive"/>
    <n v="0"/>
    <n v="3"/>
    <s v="Medium"/>
    <s v="Smartphone"/>
    <s v="Other"/>
    <d v="2026-04-28T00:00:00"/>
    <b v="1"/>
    <x v="1"/>
    <s v="Planned"/>
    <s v="Express"/>
    <n v="14"/>
    <n v="2671.4079999999999"/>
    <n v="41.740749999999998"/>
    <n v="333.92599999999999"/>
    <n v="2"/>
    <n v="3"/>
    <n v="5.333333333333333"/>
    <n v="1"/>
    <n v="3"/>
  </r>
  <r>
    <s v="15-421-1255"/>
    <x v="2"/>
    <x v="0"/>
    <x v="1"/>
    <s v="Single"/>
    <s v="High School"/>
    <s v="Middle"/>
    <x v="824"/>
    <x v="5"/>
    <n v="333.92700000000002"/>
    <n v="11"/>
    <x v="1"/>
    <x v="4"/>
    <n v="1"/>
    <n v="2"/>
    <s v="None"/>
    <s v="Very Sensitive"/>
    <n v="2"/>
    <n v="1"/>
    <s v="Medium"/>
    <s v="Smartphone"/>
    <s v="Cash"/>
    <d v="2026-04-29T00:00:00"/>
    <b v="1"/>
    <x v="0"/>
    <s v="Wants-based"/>
    <s v="Express"/>
    <n v="13"/>
    <n v="3673.1970000000001"/>
    <n v="30.357000000000003"/>
    <n v="333.92700000000002"/>
    <n v="2"/>
    <n v="0"/>
    <n v="2.6666666666666665"/>
    <n v="4"/>
    <n v="-1"/>
  </r>
  <r>
    <s v="92-142-4328"/>
    <x v="5"/>
    <x v="0"/>
    <x v="0"/>
    <s v="Married"/>
    <s v="Master's"/>
    <s v="Middle"/>
    <x v="785"/>
    <x v="10"/>
    <n v="333.928"/>
    <n v="5"/>
    <x v="2"/>
    <x v="2"/>
    <n v="1"/>
    <n v="0"/>
    <s v="High"/>
    <s v="Very Sensitive"/>
    <n v="0"/>
    <n v="4"/>
    <s v="High"/>
    <s v="Tablet"/>
    <s v="Debit Card"/>
    <d v="2026-04-30T00:00:00"/>
    <b v="1"/>
    <x v="0"/>
    <s v="Need-based"/>
    <s v="No Preference"/>
    <n v="2"/>
    <n v="1669.6399999999999"/>
    <n v="66.785600000000002"/>
    <n v="333.928"/>
    <n v="3"/>
    <n v="3"/>
    <n v="6"/>
    <n v="2"/>
    <n v="4"/>
  </r>
  <r>
    <s v="06-357-6548"/>
    <x v="7"/>
    <x v="0"/>
    <x v="0"/>
    <s v="Divorced"/>
    <s v="High School"/>
    <s v="Middle"/>
    <x v="825"/>
    <x v="19"/>
    <n v="333.92899999999997"/>
    <n v="8"/>
    <x v="2"/>
    <x v="1"/>
    <n v="3"/>
    <n v="1"/>
    <s v="None"/>
    <s v="Very Sensitive"/>
    <n v="2"/>
    <n v="4"/>
    <s v="Low"/>
    <s v="Tablet"/>
    <s v="Cash"/>
    <d v="2026-05-01T00:00:00"/>
    <b v="0"/>
    <x v="0"/>
    <s v="Planned"/>
    <s v="Express"/>
    <n v="14"/>
    <n v="2671.4319999999998"/>
    <n v="41.741124999999997"/>
    <n v="333.92899999999997"/>
    <n v="1"/>
    <n v="0"/>
    <n v="1.3333333333333333"/>
    <n v="3"/>
    <n v="2"/>
  </r>
  <r>
    <s v="59-261-4453"/>
    <x v="13"/>
    <x v="1"/>
    <x v="1"/>
    <s v="Widowed"/>
    <s v="High School"/>
    <s v="High"/>
    <x v="826"/>
    <x v="4"/>
    <n v="333.93"/>
    <n v="9"/>
    <x v="0"/>
    <x v="2"/>
    <n v="4"/>
    <n v="1"/>
    <s v="Medium"/>
    <s v="Very Sensitive"/>
    <n v="1"/>
    <n v="7"/>
    <s v="Medium"/>
    <s v="Tablet"/>
    <s v="PayPal"/>
    <d v="2026-05-02T00:00:00"/>
    <b v="1"/>
    <x v="1"/>
    <s v="Need-based"/>
    <s v="Standard"/>
    <n v="6"/>
    <n v="3005.37"/>
    <n v="37.103333333333332"/>
    <n v="333.93"/>
    <n v="2"/>
    <n v="2"/>
    <n v="4.333333333333333"/>
    <n v="2"/>
    <n v="6"/>
  </r>
  <r>
    <s v="35-644-3184"/>
    <x v="6"/>
    <x v="0"/>
    <x v="1"/>
    <s v="Single"/>
    <s v="Master's"/>
    <s v="Middle"/>
    <x v="827"/>
    <x v="7"/>
    <n v="333.93099999999998"/>
    <n v="7"/>
    <x v="2"/>
    <x v="2"/>
    <n v="3"/>
    <n v="2"/>
    <s v="None"/>
    <s v="Very Sensitive"/>
    <n v="2"/>
    <n v="5"/>
    <s v="High"/>
    <s v="Desktop"/>
    <s v="PayPal"/>
    <d v="2026-05-03T00:00:00"/>
    <b v="1"/>
    <x v="1"/>
    <s v="Need-based"/>
    <s v="No Preference"/>
    <n v="12"/>
    <n v="2337.5169999999998"/>
    <n v="47.704428571428572"/>
    <n v="333.93099999999998"/>
    <n v="3"/>
    <n v="0"/>
    <n v="3.6666666666666665"/>
    <n v="2"/>
    <n v="3"/>
  </r>
  <r>
    <s v="30-528-9105"/>
    <x v="21"/>
    <x v="0"/>
    <x v="0"/>
    <s v="Married"/>
    <s v="Master's"/>
    <s v="High"/>
    <x v="828"/>
    <x v="0"/>
    <n v="333.93200000000002"/>
    <n v="4"/>
    <x v="2"/>
    <x v="3"/>
    <n v="1"/>
    <n v="2"/>
    <s v="None"/>
    <s v="Somewhat Sensitive"/>
    <n v="1"/>
    <n v="9"/>
    <s v="None"/>
    <s v="Desktop"/>
    <s v="Cash"/>
    <d v="2026-05-04T00:00:00"/>
    <b v="0"/>
    <x v="1"/>
    <s v="Wants-based"/>
    <s v="Standard"/>
    <n v="4"/>
    <n v="1335.7280000000001"/>
    <n v="83.483000000000004"/>
    <n v="333.93200000000002"/>
    <n v="0"/>
    <n v="0"/>
    <n v="0.66666666666666663"/>
    <n v="1"/>
    <n v="8"/>
  </r>
  <r>
    <s v="14-709-8547"/>
    <x v="32"/>
    <x v="0"/>
    <x v="0"/>
    <s v="Divorced"/>
    <s v="Bachelor's"/>
    <s v="High"/>
    <x v="829"/>
    <x v="4"/>
    <n v="333.93299999999999"/>
    <n v="12"/>
    <x v="1"/>
    <x v="0"/>
    <n v="1"/>
    <n v="1"/>
    <s v="None"/>
    <s v="Somewhat Sensitive"/>
    <n v="0"/>
    <n v="8"/>
    <s v="None"/>
    <s v="Smartphone"/>
    <s v="Other"/>
    <d v="2026-05-05T00:00:00"/>
    <b v="0"/>
    <x v="0"/>
    <s v="Planned"/>
    <s v="Express"/>
    <n v="1"/>
    <n v="4007.1959999999999"/>
    <n v="27.827749999999998"/>
    <n v="333.93299999999999"/>
    <n v="0"/>
    <n v="0"/>
    <n v="0.33333333333333331"/>
    <n v="5"/>
    <n v="8"/>
  </r>
  <r>
    <s v="80-508-9866"/>
    <x v="19"/>
    <x v="0"/>
    <x v="0"/>
    <s v="Married"/>
    <s v="Master's"/>
    <s v="High"/>
    <x v="830"/>
    <x v="11"/>
    <n v="333.93400000000003"/>
    <n v="3"/>
    <x v="1"/>
    <x v="0"/>
    <n v="1"/>
    <n v="2"/>
    <s v="None"/>
    <s v="Somewhat Sensitive"/>
    <n v="1"/>
    <n v="1"/>
    <s v="None"/>
    <s v="Desktop"/>
    <s v="PayPal"/>
    <d v="2026-05-06T00:00:00"/>
    <b v="1"/>
    <x v="0"/>
    <s v="Wants-based"/>
    <s v="No Preference"/>
    <n v="4"/>
    <n v="1001.8020000000001"/>
    <n v="111.31133333333334"/>
    <n v="333.93400000000003"/>
    <n v="0"/>
    <n v="0"/>
    <n v="0.66666666666666663"/>
    <n v="5"/>
    <n v="0"/>
  </r>
  <r>
    <s v="27-100-0661"/>
    <x v="3"/>
    <x v="1"/>
    <x v="1"/>
    <s v="Divorced"/>
    <s v="Master's"/>
    <s v="High"/>
    <x v="831"/>
    <x v="9"/>
    <n v="333.935"/>
    <n v="5"/>
    <x v="1"/>
    <x v="3"/>
    <n v="3"/>
    <n v="2"/>
    <s v="High"/>
    <s v="Very Sensitive"/>
    <n v="1"/>
    <n v="2"/>
    <s v="Low"/>
    <s v="Tablet"/>
    <s v="Credit Card"/>
    <d v="2026-05-07T00:00:00"/>
    <b v="0"/>
    <x v="0"/>
    <s v="Planned"/>
    <s v="Standard"/>
    <n v="4"/>
    <n v="1669.675"/>
    <n v="66.787000000000006"/>
    <n v="333.935"/>
    <n v="1"/>
    <n v="3"/>
    <n v="4.666666666666667"/>
    <n v="1"/>
    <n v="1"/>
  </r>
  <r>
    <s v="68-488-7343"/>
    <x v="24"/>
    <x v="0"/>
    <x v="0"/>
    <s v="Married"/>
    <s v="High School"/>
    <s v="High"/>
    <x v="832"/>
    <x v="15"/>
    <n v="333.93599999999998"/>
    <n v="8"/>
    <x v="0"/>
    <x v="4"/>
    <n v="2"/>
    <n v="0"/>
    <s v="None"/>
    <s v="Not Sensitive"/>
    <n v="0"/>
    <n v="6"/>
    <s v="High"/>
    <s v="Tablet"/>
    <s v="Other"/>
    <d v="2026-05-08T00:00:00"/>
    <b v="1"/>
    <x v="1"/>
    <s v="Need-based"/>
    <s v="No Preference"/>
    <n v="5"/>
    <n v="2671.4879999999998"/>
    <n v="41.741999999999997"/>
    <n v="333.93599999999998"/>
    <n v="3"/>
    <n v="0"/>
    <n v="3"/>
    <n v="4"/>
    <n v="6"/>
  </r>
  <r>
    <s v="63-304-1852"/>
    <x v="6"/>
    <x v="1"/>
    <x v="1"/>
    <s v="Widowed"/>
    <s v="Master's"/>
    <s v="High"/>
    <x v="833"/>
    <x v="6"/>
    <n v="333.93700000000001"/>
    <n v="9"/>
    <x v="2"/>
    <x v="0"/>
    <n v="5"/>
    <n v="0"/>
    <s v="Medium"/>
    <s v="Not Sensitive"/>
    <n v="1"/>
    <n v="5"/>
    <s v="Low"/>
    <s v="Desktop"/>
    <s v="Debit Card"/>
    <d v="2026-05-09T00:00:00"/>
    <b v="1"/>
    <x v="0"/>
    <s v="Need-based"/>
    <s v="Standard"/>
    <n v="9"/>
    <n v="3005.433"/>
    <n v="37.104111111111109"/>
    <n v="333.93700000000001"/>
    <n v="1"/>
    <n v="2"/>
    <n v="3"/>
    <n v="5"/>
    <n v="4"/>
  </r>
  <r>
    <s v="53-843-5619"/>
    <x v="9"/>
    <x v="0"/>
    <x v="1"/>
    <s v="Single"/>
    <s v="High School"/>
    <s v="High"/>
    <x v="834"/>
    <x v="0"/>
    <n v="333.93799999999999"/>
    <n v="10"/>
    <x v="2"/>
    <x v="4"/>
    <n v="3"/>
    <n v="2"/>
    <s v="Low"/>
    <s v="Somewhat Sensitive"/>
    <n v="0"/>
    <n v="4"/>
    <s v="High"/>
    <s v="Desktop"/>
    <s v="Other"/>
    <d v="2026-05-10T00:00:00"/>
    <b v="0"/>
    <x v="0"/>
    <s v="Impulsive"/>
    <s v="Standard"/>
    <n v="7"/>
    <n v="3339.38"/>
    <n v="33.393799999999999"/>
    <n v="333.93799999999999"/>
    <n v="3"/>
    <n v="1"/>
    <n v="4.666666666666667"/>
    <n v="4"/>
    <n v="4"/>
  </r>
  <r>
    <s v="44-786-7696"/>
    <x v="30"/>
    <x v="2"/>
    <x v="0"/>
    <s v="Divorced"/>
    <s v="Master's"/>
    <s v="Middle"/>
    <x v="835"/>
    <x v="0"/>
    <n v="333.93900000000002"/>
    <n v="4"/>
    <x v="1"/>
    <x v="3"/>
    <n v="2"/>
    <n v="0"/>
    <s v="None"/>
    <s v="Somewhat Sensitive"/>
    <n v="0"/>
    <n v="4"/>
    <s v="Low"/>
    <s v="Smartphone"/>
    <s v="PayPal"/>
    <d v="2026-05-11T00:00:00"/>
    <b v="1"/>
    <x v="1"/>
    <s v="Impulsive"/>
    <s v="No Preference"/>
    <n v="14"/>
    <n v="1335.7560000000001"/>
    <n v="83.484750000000005"/>
    <n v="333.93900000000002"/>
    <n v="1"/>
    <n v="0"/>
    <n v="1"/>
    <n v="1"/>
    <n v="4"/>
  </r>
  <r>
    <s v="45-631-4619"/>
    <x v="1"/>
    <x v="0"/>
    <x v="1"/>
    <s v="Divorced"/>
    <s v="Master's"/>
    <s v="High"/>
    <x v="836"/>
    <x v="2"/>
    <n v="333.94"/>
    <n v="8"/>
    <x v="2"/>
    <x v="0"/>
    <n v="1"/>
    <n v="2"/>
    <s v="High"/>
    <s v="Somewhat Sensitive"/>
    <n v="1"/>
    <n v="7"/>
    <s v="Low"/>
    <s v="Smartphone"/>
    <s v="PayPal"/>
    <d v="2026-05-12T00:00:00"/>
    <b v="0"/>
    <x v="1"/>
    <s v="Wants-based"/>
    <s v="No Preference"/>
    <n v="8"/>
    <n v="2671.52"/>
    <n v="41.7425"/>
    <n v="333.94"/>
    <n v="1"/>
    <n v="3"/>
    <n v="4.666666666666667"/>
    <n v="5"/>
    <n v="6"/>
  </r>
  <r>
    <s v="11-850-1953"/>
    <x v="11"/>
    <x v="3"/>
    <x v="0"/>
    <s v="Single"/>
    <s v="High School"/>
    <s v="Middle"/>
    <x v="837"/>
    <x v="12"/>
    <n v="333.94099999999997"/>
    <n v="3"/>
    <x v="1"/>
    <x v="2"/>
    <n v="1"/>
    <n v="2"/>
    <s v="Low"/>
    <s v="Not Sensitive"/>
    <n v="2"/>
    <n v="8"/>
    <s v="None"/>
    <s v="Tablet"/>
    <s v="Credit Card"/>
    <d v="2026-05-13T00:00:00"/>
    <b v="1"/>
    <x v="0"/>
    <s v="Impulsive"/>
    <s v="Express"/>
    <n v="5"/>
    <n v="1001.8229999999999"/>
    <n v="111.31366666666666"/>
    <n v="333.94099999999997"/>
    <n v="0"/>
    <n v="1"/>
    <n v="1.6666666666666665"/>
    <n v="2"/>
    <n v="6"/>
  </r>
  <r>
    <s v="20-421-2544"/>
    <x v="2"/>
    <x v="1"/>
    <x v="1"/>
    <s v="Married"/>
    <s v="High School"/>
    <s v="High"/>
    <x v="838"/>
    <x v="5"/>
    <n v="333.94200000000001"/>
    <n v="11"/>
    <x v="1"/>
    <x v="4"/>
    <n v="2"/>
    <n v="2"/>
    <s v="Low"/>
    <s v="Not Sensitive"/>
    <n v="2"/>
    <n v="9"/>
    <s v="Medium"/>
    <s v="Desktop"/>
    <s v="Other"/>
    <d v="2026-05-14T00:00:00"/>
    <b v="0"/>
    <x v="1"/>
    <s v="Impulsive"/>
    <s v="Standard"/>
    <n v="1"/>
    <n v="3673.3620000000001"/>
    <n v="30.358363636363638"/>
    <n v="333.94200000000001"/>
    <n v="2"/>
    <n v="1"/>
    <n v="3.6666666666666665"/>
    <n v="4"/>
    <n v="7"/>
  </r>
  <r>
    <s v="37-100-8709"/>
    <x v="23"/>
    <x v="1"/>
    <x v="1"/>
    <s v="Divorced"/>
    <s v="Master's"/>
    <s v="Middle"/>
    <x v="839"/>
    <x v="2"/>
    <n v="333.94299999999998"/>
    <n v="7"/>
    <x v="0"/>
    <x v="3"/>
    <n v="1"/>
    <n v="2"/>
    <s v="High"/>
    <s v="Somewhat Sensitive"/>
    <n v="1"/>
    <n v="10"/>
    <s v="High"/>
    <s v="Smartphone"/>
    <s v="Credit Card"/>
    <d v="2026-05-15T00:00:00"/>
    <b v="1"/>
    <x v="1"/>
    <s v="Planned"/>
    <s v="Express"/>
    <n v="6"/>
    <n v="2337.6009999999997"/>
    <n v="47.706142857142858"/>
    <n v="333.94299999999998"/>
    <n v="3"/>
    <n v="3"/>
    <n v="6.666666666666667"/>
    <n v="1"/>
    <n v="9"/>
  </r>
  <r>
    <s v="78-361-5100"/>
    <x v="32"/>
    <x v="0"/>
    <x v="0"/>
    <s v="Married"/>
    <s v="Master's"/>
    <s v="High"/>
    <x v="840"/>
    <x v="2"/>
    <n v="333.94400000000002"/>
    <n v="11"/>
    <x v="1"/>
    <x v="1"/>
    <n v="1"/>
    <n v="0"/>
    <s v="Low"/>
    <s v="Not Sensitive"/>
    <n v="2"/>
    <n v="4"/>
    <s v="High"/>
    <s v="Smartphone"/>
    <s v="Credit Card"/>
    <d v="2026-05-16T00:00:00"/>
    <b v="1"/>
    <x v="1"/>
    <s v="Impulsive"/>
    <s v="Standard"/>
    <n v="8"/>
    <n v="3673.384"/>
    <n v="30.358545454545457"/>
    <n v="333.94400000000002"/>
    <n v="3"/>
    <n v="1"/>
    <n v="4"/>
    <n v="3"/>
    <n v="2"/>
  </r>
  <r>
    <s v="67-676-5945"/>
    <x v="31"/>
    <x v="0"/>
    <x v="1"/>
    <s v="Married"/>
    <s v="Bachelor's"/>
    <s v="High"/>
    <x v="841"/>
    <x v="15"/>
    <n v="333.94499999999999"/>
    <n v="7"/>
    <x v="1"/>
    <x v="4"/>
    <n v="5"/>
    <n v="2"/>
    <s v="Medium"/>
    <s v="Somewhat Sensitive"/>
    <n v="1"/>
    <n v="5"/>
    <s v="High"/>
    <s v="Smartphone"/>
    <s v="Cash"/>
    <d v="2026-05-17T00:00:00"/>
    <b v="0"/>
    <x v="1"/>
    <s v="Planned"/>
    <s v="No Preference"/>
    <n v="13"/>
    <n v="2337.6149999999998"/>
    <n v="47.706428571428567"/>
    <n v="333.94499999999999"/>
    <n v="3"/>
    <n v="2"/>
    <n v="5.666666666666667"/>
    <n v="4"/>
    <n v="4"/>
  </r>
  <r>
    <s v="67-639-5838"/>
    <x v="25"/>
    <x v="1"/>
    <x v="0"/>
    <s v="Married"/>
    <s v="High School"/>
    <s v="Middle"/>
    <x v="842"/>
    <x v="12"/>
    <n v="333.94600000000003"/>
    <n v="5"/>
    <x v="1"/>
    <x v="4"/>
    <n v="3"/>
    <n v="1"/>
    <s v="Low"/>
    <s v="Somewhat Sensitive"/>
    <n v="1"/>
    <n v="1"/>
    <s v="Low"/>
    <s v="Tablet"/>
    <s v="PayPal"/>
    <d v="2026-05-18T00:00:00"/>
    <b v="0"/>
    <x v="0"/>
    <s v="Planned"/>
    <s v="Express"/>
    <n v="5"/>
    <n v="1669.73"/>
    <n v="66.789200000000008"/>
    <n v="333.94600000000003"/>
    <n v="1"/>
    <n v="1"/>
    <n v="2.3333333333333335"/>
    <n v="4"/>
    <n v="0"/>
  </r>
  <r>
    <s v="51-415-1931"/>
    <x v="21"/>
    <x v="0"/>
    <x v="1"/>
    <s v="Divorced"/>
    <s v="High School"/>
    <s v="High"/>
    <x v="843"/>
    <x v="13"/>
    <n v="333.947"/>
    <n v="7"/>
    <x v="0"/>
    <x v="1"/>
    <n v="4"/>
    <n v="1"/>
    <s v="None"/>
    <s v="Not Sensitive"/>
    <n v="2"/>
    <n v="3"/>
    <s v="None"/>
    <s v="Desktop"/>
    <s v="PayPal"/>
    <d v="2026-05-19T00:00:00"/>
    <b v="1"/>
    <x v="1"/>
    <s v="Impulsive"/>
    <s v="Express"/>
    <n v="1"/>
    <n v="2337.6289999999999"/>
    <n v="47.706714285714284"/>
    <n v="333.947"/>
    <n v="0"/>
    <n v="0"/>
    <n v="0.33333333333333331"/>
    <n v="3"/>
    <n v="1"/>
  </r>
  <r>
    <s v="96-764-3843"/>
    <x v="28"/>
    <x v="1"/>
    <x v="0"/>
    <s v="Widowed"/>
    <s v="Master's"/>
    <s v="High"/>
    <x v="844"/>
    <x v="2"/>
    <n v="333.94799999999998"/>
    <n v="2"/>
    <x v="1"/>
    <x v="1"/>
    <n v="4"/>
    <n v="1"/>
    <s v="None"/>
    <s v="Not Sensitive"/>
    <n v="2"/>
    <n v="2"/>
    <s v="None"/>
    <s v="Tablet"/>
    <s v="Cash"/>
    <d v="2026-05-20T00:00:00"/>
    <b v="1"/>
    <x v="1"/>
    <s v="Impulsive"/>
    <s v="Express"/>
    <n v="11"/>
    <n v="667.89599999999996"/>
    <n v="166.97399999999999"/>
    <n v="333.94799999999998"/>
    <n v="0"/>
    <n v="0"/>
    <n v="0.33333333333333331"/>
    <n v="3"/>
    <n v="0"/>
  </r>
  <r>
    <s v="16-730-2056"/>
    <x v="1"/>
    <x v="1"/>
    <x v="1"/>
    <s v="Divorced"/>
    <s v="Master's"/>
    <s v="Middle"/>
    <x v="845"/>
    <x v="22"/>
    <n v="333.94900000000001"/>
    <n v="5"/>
    <x v="1"/>
    <x v="3"/>
    <n v="4"/>
    <n v="0"/>
    <s v="Medium"/>
    <s v="Very Sensitive"/>
    <n v="2"/>
    <n v="9"/>
    <s v="None"/>
    <s v="Desktop"/>
    <s v="Other"/>
    <d v="2026-05-21T00:00:00"/>
    <b v="1"/>
    <x v="1"/>
    <s v="Wants-based"/>
    <s v="Standard"/>
    <n v="7"/>
    <n v="1669.7450000000001"/>
    <n v="66.7898"/>
    <n v="333.94900000000001"/>
    <n v="0"/>
    <n v="2"/>
    <n v="2"/>
    <n v="1"/>
    <n v="7"/>
  </r>
  <r>
    <s v="22-157-2494"/>
    <x v="24"/>
    <x v="1"/>
    <x v="1"/>
    <s v="Divorced"/>
    <s v="High School"/>
    <s v="High"/>
    <x v="846"/>
    <x v="16"/>
    <n v="333.95"/>
    <n v="12"/>
    <x v="2"/>
    <x v="2"/>
    <n v="1"/>
    <n v="0"/>
    <s v="None"/>
    <s v="Very Sensitive"/>
    <n v="1"/>
    <n v="10"/>
    <s v="Medium"/>
    <s v="Desktop"/>
    <s v="Other"/>
    <d v="2026-05-22T00:00:00"/>
    <b v="1"/>
    <x v="1"/>
    <s v="Wants-based"/>
    <s v="Standard"/>
    <n v="7"/>
    <n v="4007.3999999999996"/>
    <n v="27.829166666666666"/>
    <n v="333.95"/>
    <n v="2"/>
    <n v="0"/>
    <n v="2"/>
    <n v="2"/>
    <n v="9"/>
  </r>
  <r>
    <s v="29-341-6463"/>
    <x v="9"/>
    <x v="0"/>
    <x v="0"/>
    <s v="Single"/>
    <s v="High School"/>
    <s v="High"/>
    <x v="847"/>
    <x v="22"/>
    <n v="333.95100000000002"/>
    <n v="10"/>
    <x v="0"/>
    <x v="3"/>
    <n v="4"/>
    <n v="2"/>
    <s v="None"/>
    <s v="Somewhat Sensitive"/>
    <n v="2"/>
    <n v="9"/>
    <s v="Low"/>
    <s v="Tablet"/>
    <s v="Other"/>
    <d v="2026-05-23T00:00:00"/>
    <b v="1"/>
    <x v="1"/>
    <s v="Impulsive"/>
    <s v="Standard"/>
    <n v="8"/>
    <n v="3339.51"/>
    <n v="33.395099999999999"/>
    <n v="333.95100000000002"/>
    <n v="1"/>
    <n v="0"/>
    <n v="1.6666666666666665"/>
    <n v="1"/>
    <n v="7"/>
  </r>
  <r>
    <s v="64-906-4475"/>
    <x v="20"/>
    <x v="1"/>
    <x v="1"/>
    <s v="Married"/>
    <s v="High School"/>
    <s v="Middle"/>
    <x v="848"/>
    <x v="22"/>
    <n v="333.952"/>
    <n v="5"/>
    <x v="2"/>
    <x v="2"/>
    <n v="3"/>
    <n v="1"/>
    <s v="None"/>
    <s v="Not Sensitive"/>
    <n v="1"/>
    <n v="6"/>
    <s v="High"/>
    <s v="Tablet"/>
    <s v="Other"/>
    <d v="2026-05-24T00:00:00"/>
    <b v="0"/>
    <x v="1"/>
    <s v="Wants-based"/>
    <s v="No Preference"/>
    <n v="11"/>
    <n v="1669.76"/>
    <n v="66.790400000000005"/>
    <n v="333.952"/>
    <n v="3"/>
    <n v="0"/>
    <n v="3.3333333333333335"/>
    <n v="2"/>
    <n v="5"/>
  </r>
  <r>
    <s v="36-340-8494"/>
    <x v="9"/>
    <x v="1"/>
    <x v="0"/>
    <s v="Divorced"/>
    <s v="Bachelor's"/>
    <s v="High"/>
    <x v="849"/>
    <x v="17"/>
    <n v="333.95299999999997"/>
    <n v="12"/>
    <x v="2"/>
    <x v="4"/>
    <n v="4"/>
    <n v="2"/>
    <s v="Medium"/>
    <s v="Somewhat Sensitive"/>
    <n v="0"/>
    <n v="6"/>
    <s v="None"/>
    <s v="Tablet"/>
    <s v="Other"/>
    <d v="2026-05-25T00:00:00"/>
    <b v="0"/>
    <x v="0"/>
    <s v="Wants-based"/>
    <s v="Standard"/>
    <n v="3"/>
    <n v="4007.4359999999997"/>
    <n v="27.829416666666663"/>
    <n v="333.95299999999997"/>
    <n v="0"/>
    <n v="2"/>
    <n v="2.6666666666666665"/>
    <n v="4"/>
    <n v="6"/>
  </r>
  <r>
    <s v="77-031-4898"/>
    <x v="6"/>
    <x v="1"/>
    <x v="0"/>
    <s v="Widowed"/>
    <s v="Bachelor's"/>
    <s v="High"/>
    <x v="850"/>
    <x v="14"/>
    <n v="333.95400000000001"/>
    <n v="10"/>
    <x v="1"/>
    <x v="1"/>
    <n v="4"/>
    <n v="2"/>
    <s v="Low"/>
    <s v="Somewhat Sensitive"/>
    <n v="0"/>
    <n v="9"/>
    <s v="Low"/>
    <s v="Tablet"/>
    <s v="Cash"/>
    <d v="2026-05-26T00:00:00"/>
    <b v="1"/>
    <x v="0"/>
    <s v="Need-based"/>
    <s v="Express"/>
    <n v="9"/>
    <n v="3339.54"/>
    <n v="33.395400000000002"/>
    <n v="333.95400000000001"/>
    <n v="1"/>
    <n v="1"/>
    <n v="2.6666666666666665"/>
    <n v="3"/>
    <n v="9"/>
  </r>
  <r>
    <s v="86-097-9642"/>
    <x v="23"/>
    <x v="1"/>
    <x v="0"/>
    <s v="Widowed"/>
    <s v="Master's"/>
    <s v="Middle"/>
    <x v="851"/>
    <x v="23"/>
    <n v="333.95499999999998"/>
    <n v="3"/>
    <x v="1"/>
    <x v="0"/>
    <n v="2"/>
    <n v="2"/>
    <s v="None"/>
    <s v="Not Sensitive"/>
    <n v="0"/>
    <n v="10"/>
    <s v="None"/>
    <s v="Tablet"/>
    <s v="Debit Card"/>
    <d v="2026-05-27T00:00:00"/>
    <b v="1"/>
    <x v="1"/>
    <s v="Wants-based"/>
    <s v="Standard"/>
    <n v="2"/>
    <n v="1001.865"/>
    <n v="111.31833333333333"/>
    <n v="333.95499999999998"/>
    <n v="0"/>
    <n v="0"/>
    <n v="0.66666666666666663"/>
    <n v="5"/>
    <n v="10"/>
  </r>
  <r>
    <s v="64-090-3433"/>
    <x v="22"/>
    <x v="1"/>
    <x v="0"/>
    <s v="Married"/>
    <s v="Master's"/>
    <s v="High"/>
    <x v="852"/>
    <x v="6"/>
    <n v="333.95600000000002"/>
    <n v="8"/>
    <x v="1"/>
    <x v="1"/>
    <n v="2"/>
    <n v="1"/>
    <s v="High"/>
    <s v="Very Sensitive"/>
    <n v="2"/>
    <n v="3"/>
    <s v="None"/>
    <s v="Tablet"/>
    <s v="Debit Card"/>
    <d v="2026-05-28T00:00:00"/>
    <b v="0"/>
    <x v="0"/>
    <s v="Need-based"/>
    <s v="Standard"/>
    <n v="7"/>
    <n v="2671.6480000000001"/>
    <n v="41.744500000000002"/>
    <n v="333.95600000000002"/>
    <n v="0"/>
    <n v="3"/>
    <n v="3.3333333333333335"/>
    <n v="3"/>
    <n v="1"/>
  </r>
  <r>
    <s v="96-140-1936"/>
    <x v="12"/>
    <x v="1"/>
    <x v="0"/>
    <s v="Married"/>
    <s v="Bachelor's"/>
    <s v="Middle"/>
    <x v="853"/>
    <x v="8"/>
    <n v="333.95699999999999"/>
    <n v="4"/>
    <x v="2"/>
    <x v="2"/>
    <n v="5"/>
    <n v="0"/>
    <s v="High"/>
    <s v="Very Sensitive"/>
    <n v="1"/>
    <n v="2"/>
    <s v="Low"/>
    <s v="Desktop"/>
    <s v="PayPal"/>
    <d v="2026-05-29T00:00:00"/>
    <b v="0"/>
    <x v="0"/>
    <s v="Need-based"/>
    <s v="No Preference"/>
    <n v="14"/>
    <n v="1335.828"/>
    <n v="83.489249999999998"/>
    <n v="333.95699999999999"/>
    <n v="1"/>
    <n v="3"/>
    <n v="4"/>
    <n v="2"/>
    <n v="1"/>
  </r>
  <r>
    <s v="38-830-6976"/>
    <x v="16"/>
    <x v="1"/>
    <x v="1"/>
    <s v="Widowed"/>
    <s v="Master's"/>
    <s v="Middle"/>
    <x v="854"/>
    <x v="15"/>
    <n v="333.95800000000003"/>
    <n v="10"/>
    <x v="0"/>
    <x v="1"/>
    <n v="1"/>
    <n v="2"/>
    <s v="Medium"/>
    <s v="Somewhat Sensitive"/>
    <n v="2"/>
    <n v="2"/>
    <s v="Low"/>
    <s v="Tablet"/>
    <s v="Cash"/>
    <d v="2026-05-30T00:00:00"/>
    <b v="1"/>
    <x v="0"/>
    <s v="Wants-based"/>
    <s v="Express"/>
    <n v="3"/>
    <n v="3339.5800000000004"/>
    <n v="33.395800000000001"/>
    <n v="333.95800000000003"/>
    <n v="1"/>
    <n v="2"/>
    <n v="3.6666666666666665"/>
    <n v="3"/>
    <n v="0"/>
  </r>
  <r>
    <s v="82-864-1154"/>
    <x v="17"/>
    <x v="2"/>
    <x v="1"/>
    <s v="Divorced"/>
    <s v="High School"/>
    <s v="High"/>
    <x v="855"/>
    <x v="10"/>
    <n v="333.959"/>
    <n v="4"/>
    <x v="1"/>
    <x v="2"/>
    <n v="3"/>
    <n v="0"/>
    <s v="Medium"/>
    <s v="Not Sensitive"/>
    <n v="1"/>
    <n v="9"/>
    <s v="None"/>
    <s v="Desktop"/>
    <s v="Debit Card"/>
    <d v="2026-05-31T00:00:00"/>
    <b v="1"/>
    <x v="0"/>
    <s v="Need-based"/>
    <s v="No Preference"/>
    <n v="5"/>
    <n v="1335.836"/>
    <n v="83.489750000000001"/>
    <n v="333.959"/>
    <n v="0"/>
    <n v="2"/>
    <n v="2"/>
    <n v="2"/>
    <n v="8"/>
  </r>
  <r>
    <s v="79-711-6779"/>
    <x v="10"/>
    <x v="0"/>
    <x v="1"/>
    <s v="Widowed"/>
    <s v="High School"/>
    <s v="High"/>
    <x v="305"/>
    <x v="0"/>
    <n v="333.96"/>
    <n v="7"/>
    <x v="0"/>
    <x v="1"/>
    <n v="5"/>
    <n v="1"/>
    <s v="High"/>
    <s v="Not Sensitive"/>
    <n v="0"/>
    <n v="1"/>
    <s v="Low"/>
    <s v="Tablet"/>
    <s v="Debit Card"/>
    <d v="2026-06-01T00:00:00"/>
    <b v="0"/>
    <x v="0"/>
    <s v="Need-based"/>
    <s v="No Preference"/>
    <n v="10"/>
    <n v="2337.7199999999998"/>
    <n v="47.708571428571425"/>
    <n v="333.96"/>
    <n v="1"/>
    <n v="3"/>
    <n v="4.333333333333333"/>
    <n v="3"/>
    <n v="1"/>
  </r>
  <r>
    <s v="22-860-9860"/>
    <x v="2"/>
    <x v="0"/>
    <x v="1"/>
    <s v="Married"/>
    <s v="High School"/>
    <s v="High"/>
    <x v="856"/>
    <x v="3"/>
    <n v="333.96100000000001"/>
    <n v="8"/>
    <x v="0"/>
    <x v="2"/>
    <n v="4"/>
    <n v="0"/>
    <s v="Medium"/>
    <s v="Not Sensitive"/>
    <n v="2"/>
    <n v="3"/>
    <s v="High"/>
    <s v="Smartphone"/>
    <s v="Other"/>
    <d v="2026-06-02T00:00:00"/>
    <b v="1"/>
    <x v="1"/>
    <s v="Impulsive"/>
    <s v="Standard"/>
    <n v="9"/>
    <n v="2671.6880000000001"/>
    <n v="41.745125000000002"/>
    <n v="333.96100000000001"/>
    <n v="3"/>
    <n v="2"/>
    <n v="5"/>
    <n v="2"/>
    <n v="1"/>
  </r>
  <r>
    <s v="72-590-6161"/>
    <x v="11"/>
    <x v="0"/>
    <x v="0"/>
    <s v="Single"/>
    <s v="Master's"/>
    <s v="High"/>
    <x v="857"/>
    <x v="0"/>
    <n v="333.96199999999999"/>
    <n v="4"/>
    <x v="0"/>
    <x v="3"/>
    <n v="2"/>
    <n v="1"/>
    <s v="Low"/>
    <s v="Not Sensitive"/>
    <n v="0"/>
    <n v="7"/>
    <s v="None"/>
    <s v="Tablet"/>
    <s v="PayPal"/>
    <d v="2026-06-03T00:00:00"/>
    <b v="1"/>
    <x v="1"/>
    <s v="Wants-based"/>
    <s v="Standard"/>
    <n v="10"/>
    <n v="1335.848"/>
    <n v="83.490499999999997"/>
    <n v="333.96199999999999"/>
    <n v="0"/>
    <n v="1"/>
    <n v="1.3333333333333333"/>
    <n v="1"/>
    <n v="7"/>
  </r>
  <r>
    <s v="76-213-5806"/>
    <x v="6"/>
    <x v="0"/>
    <x v="1"/>
    <s v="Widowed"/>
    <s v="Bachelor's"/>
    <s v="Middle"/>
    <x v="858"/>
    <x v="13"/>
    <n v="333.96300000000002"/>
    <n v="4"/>
    <x v="1"/>
    <x v="1"/>
    <n v="1"/>
    <n v="2"/>
    <s v="None"/>
    <s v="Not Sensitive"/>
    <n v="1"/>
    <n v="3"/>
    <s v="Low"/>
    <s v="Desktop"/>
    <s v="Debit Card"/>
    <d v="2026-06-04T00:00:00"/>
    <b v="0"/>
    <x v="1"/>
    <s v="Need-based"/>
    <s v="Express"/>
    <n v="3"/>
    <n v="1335.8520000000001"/>
    <n v="83.490750000000006"/>
    <n v="333.96300000000002"/>
    <n v="1"/>
    <n v="0"/>
    <n v="1.6666666666666665"/>
    <n v="3"/>
    <n v="2"/>
  </r>
  <r>
    <s v="66-894-5431"/>
    <x v="30"/>
    <x v="1"/>
    <x v="0"/>
    <s v="Single"/>
    <s v="Master's"/>
    <s v="High"/>
    <x v="859"/>
    <x v="7"/>
    <n v="333.964"/>
    <n v="9"/>
    <x v="2"/>
    <x v="1"/>
    <n v="1"/>
    <n v="2"/>
    <s v="Medium"/>
    <s v="Very Sensitive"/>
    <n v="2"/>
    <n v="9"/>
    <s v="None"/>
    <s v="Desktop"/>
    <s v="PayPal"/>
    <d v="2026-06-05T00:00:00"/>
    <b v="0"/>
    <x v="0"/>
    <s v="Wants-based"/>
    <s v="No Preference"/>
    <n v="13"/>
    <n v="3005.6759999999999"/>
    <n v="37.107111111111109"/>
    <n v="333.964"/>
    <n v="0"/>
    <n v="2"/>
    <n v="2.6666666666666665"/>
    <n v="3"/>
    <n v="7"/>
  </r>
  <r>
    <s v="20-939-3906"/>
    <x v="13"/>
    <x v="0"/>
    <x v="1"/>
    <s v="Married"/>
    <s v="High School"/>
    <s v="Middle"/>
    <x v="860"/>
    <x v="13"/>
    <n v="333.96499999999997"/>
    <n v="4"/>
    <x v="2"/>
    <x v="0"/>
    <n v="5"/>
    <n v="2"/>
    <s v="Medium"/>
    <s v="Very Sensitive"/>
    <n v="2"/>
    <n v="10"/>
    <s v="Low"/>
    <s v="Tablet"/>
    <s v="PayPal"/>
    <d v="2026-06-06T00:00:00"/>
    <b v="1"/>
    <x v="1"/>
    <s v="Need-based"/>
    <s v="Standard"/>
    <n v="13"/>
    <n v="1335.86"/>
    <n v="83.491249999999994"/>
    <n v="333.96499999999997"/>
    <n v="1"/>
    <n v="2"/>
    <n v="3.6666666666666665"/>
    <n v="5"/>
    <n v="8"/>
  </r>
  <r>
    <s v="86-390-9555"/>
    <x v="18"/>
    <x v="1"/>
    <x v="0"/>
    <s v="Single"/>
    <s v="Master's"/>
    <s v="High"/>
    <x v="861"/>
    <x v="19"/>
    <n v="333.96600000000001"/>
    <n v="12"/>
    <x v="2"/>
    <x v="1"/>
    <n v="3"/>
    <n v="0"/>
    <s v="Medium"/>
    <s v="Very Sensitive"/>
    <n v="1"/>
    <n v="8"/>
    <s v="Low"/>
    <s v="Smartphone"/>
    <s v="Debit Card"/>
    <d v="2026-06-07T00:00:00"/>
    <b v="1"/>
    <x v="0"/>
    <s v="Wants-based"/>
    <s v="No Preference"/>
    <n v="9"/>
    <n v="4007.5920000000001"/>
    <n v="27.830500000000001"/>
    <n v="333.96600000000001"/>
    <n v="1"/>
    <n v="2"/>
    <n v="3"/>
    <n v="3"/>
    <n v="7"/>
  </r>
  <r>
    <s v="91-602-0761"/>
    <x v="8"/>
    <x v="0"/>
    <x v="0"/>
    <s v="Widowed"/>
    <s v="Bachelor's"/>
    <s v="Middle"/>
    <x v="862"/>
    <x v="9"/>
    <n v="333.96699999999998"/>
    <n v="4"/>
    <x v="1"/>
    <x v="1"/>
    <n v="4"/>
    <n v="0"/>
    <s v="High"/>
    <s v="Somewhat Sensitive"/>
    <n v="1"/>
    <n v="5"/>
    <s v="None"/>
    <s v="Desktop"/>
    <s v="Other"/>
    <d v="2026-06-08T00:00:00"/>
    <b v="1"/>
    <x v="0"/>
    <s v="Need-based"/>
    <s v="No Preference"/>
    <n v="2"/>
    <n v="1335.8679999999999"/>
    <n v="83.491749999999996"/>
    <n v="333.96699999999998"/>
    <n v="0"/>
    <n v="3"/>
    <n v="3"/>
    <n v="3"/>
    <n v="4"/>
  </r>
  <r>
    <s v="62-974-7965"/>
    <x v="12"/>
    <x v="0"/>
    <x v="1"/>
    <s v="Divorced"/>
    <s v="Bachelor's"/>
    <s v="High"/>
    <x v="863"/>
    <x v="22"/>
    <n v="333.96800000000002"/>
    <n v="2"/>
    <x v="1"/>
    <x v="0"/>
    <n v="4"/>
    <n v="1"/>
    <s v="Medium"/>
    <s v="Somewhat Sensitive"/>
    <n v="1"/>
    <n v="4"/>
    <s v="Medium"/>
    <s v="Smartphone"/>
    <s v="Cash"/>
    <d v="2026-06-09T00:00:00"/>
    <b v="0"/>
    <x v="1"/>
    <s v="Need-based"/>
    <s v="No Preference"/>
    <n v="13"/>
    <n v="667.93600000000004"/>
    <n v="166.98400000000001"/>
    <n v="333.96800000000002"/>
    <n v="2"/>
    <n v="2"/>
    <n v="4.333333333333333"/>
    <n v="5"/>
    <n v="3"/>
  </r>
  <r>
    <s v="21-232-1397"/>
    <x v="8"/>
    <x v="1"/>
    <x v="0"/>
    <s v="Single"/>
    <s v="Master's"/>
    <s v="High"/>
    <x v="864"/>
    <x v="6"/>
    <n v="333.96899999999999"/>
    <n v="10"/>
    <x v="1"/>
    <x v="0"/>
    <n v="5"/>
    <n v="2"/>
    <s v="None"/>
    <s v="Not Sensitive"/>
    <n v="1"/>
    <n v="3"/>
    <s v="High"/>
    <s v="Desktop"/>
    <s v="Other"/>
    <d v="2026-06-10T00:00:00"/>
    <b v="0"/>
    <x v="0"/>
    <s v="Planned"/>
    <s v="Express"/>
    <n v="11"/>
    <n v="3339.69"/>
    <n v="33.396900000000002"/>
    <n v="333.96899999999999"/>
    <n v="3"/>
    <n v="0"/>
    <n v="3.6666666666666665"/>
    <n v="5"/>
    <n v="2"/>
  </r>
  <r>
    <s v="31-364-4144"/>
    <x v="13"/>
    <x v="0"/>
    <x v="1"/>
    <s v="Widowed"/>
    <s v="Master's"/>
    <s v="High"/>
    <x v="865"/>
    <x v="9"/>
    <n v="333.97"/>
    <n v="8"/>
    <x v="2"/>
    <x v="4"/>
    <n v="4"/>
    <n v="2"/>
    <s v="None"/>
    <s v="Very Sensitive"/>
    <n v="1"/>
    <n v="8"/>
    <s v="Medium"/>
    <s v="Tablet"/>
    <s v="Credit Card"/>
    <d v="2026-06-11T00:00:00"/>
    <b v="0"/>
    <x v="0"/>
    <s v="Planned"/>
    <s v="Express"/>
    <n v="4"/>
    <n v="2671.76"/>
    <n v="41.746250000000003"/>
    <n v="333.97"/>
    <n v="2"/>
    <n v="0"/>
    <n v="2.6666666666666665"/>
    <n v="4"/>
    <n v="7"/>
  </r>
  <r>
    <s v="99-945-7193"/>
    <x v="2"/>
    <x v="0"/>
    <x v="0"/>
    <s v="Single"/>
    <s v="Master's"/>
    <s v="High"/>
    <x v="866"/>
    <x v="11"/>
    <n v="333.971"/>
    <n v="9"/>
    <x v="0"/>
    <x v="0"/>
    <n v="4"/>
    <n v="0"/>
    <s v="Medium"/>
    <s v="Somewhat Sensitive"/>
    <n v="1"/>
    <n v="7"/>
    <s v="Low"/>
    <s v="Smartphone"/>
    <s v="Cash"/>
    <d v="2026-06-12T00:00:00"/>
    <b v="0"/>
    <x v="0"/>
    <s v="Impulsive"/>
    <s v="Express"/>
    <n v="3"/>
    <n v="3005.739"/>
    <n v="37.107888888888887"/>
    <n v="333.971"/>
    <n v="1"/>
    <n v="2"/>
    <n v="3"/>
    <n v="5"/>
    <n v="6"/>
  </r>
  <r>
    <s v="91-053-3261"/>
    <x v="1"/>
    <x v="1"/>
    <x v="0"/>
    <s v="Divorced"/>
    <s v="Bachelor's"/>
    <s v="High"/>
    <x v="867"/>
    <x v="6"/>
    <n v="333.97199999999998"/>
    <n v="9"/>
    <x v="2"/>
    <x v="0"/>
    <n v="3"/>
    <n v="2"/>
    <s v="High"/>
    <s v="Not Sensitive"/>
    <n v="1"/>
    <n v="2"/>
    <s v="Medium"/>
    <s v="Desktop"/>
    <s v="Debit Card"/>
    <d v="2026-06-13T00:00:00"/>
    <b v="1"/>
    <x v="0"/>
    <s v="Impulsive"/>
    <s v="No Preference"/>
    <n v="11"/>
    <n v="3005.7479999999996"/>
    <n v="37.107999999999997"/>
    <n v="333.97199999999998"/>
    <n v="2"/>
    <n v="3"/>
    <n v="5.666666666666667"/>
    <n v="5"/>
    <n v="1"/>
  </r>
  <r>
    <s v="50-447-5171"/>
    <x v="17"/>
    <x v="0"/>
    <x v="1"/>
    <s v="Married"/>
    <s v="Master's"/>
    <s v="Middle"/>
    <x v="868"/>
    <x v="2"/>
    <n v="333.97300000000001"/>
    <n v="5"/>
    <x v="1"/>
    <x v="4"/>
    <n v="3"/>
    <n v="1"/>
    <s v="High"/>
    <s v="Somewhat Sensitive"/>
    <n v="1"/>
    <n v="6"/>
    <s v="None"/>
    <s v="Smartphone"/>
    <s v="Cash"/>
    <d v="2026-06-14T00:00:00"/>
    <b v="1"/>
    <x v="0"/>
    <s v="Impulsive"/>
    <s v="Express"/>
    <n v="5"/>
    <n v="1669.865"/>
    <n v="66.794600000000003"/>
    <n v="333.97300000000001"/>
    <n v="0"/>
    <n v="3"/>
    <n v="3.3333333333333335"/>
    <n v="4"/>
    <n v="5"/>
  </r>
  <r>
    <s v="89-754-7244"/>
    <x v="5"/>
    <x v="1"/>
    <x v="1"/>
    <s v="Widowed"/>
    <s v="Master's"/>
    <s v="Middle"/>
    <x v="869"/>
    <x v="7"/>
    <n v="333.97399999999999"/>
    <n v="3"/>
    <x v="0"/>
    <x v="2"/>
    <n v="3"/>
    <n v="2"/>
    <s v="High"/>
    <s v="Very Sensitive"/>
    <n v="1"/>
    <n v="8"/>
    <s v="Medium"/>
    <s v="Tablet"/>
    <s v="Credit Card"/>
    <d v="2026-06-15T00:00:00"/>
    <b v="1"/>
    <x v="0"/>
    <s v="Impulsive"/>
    <s v="No Preference"/>
    <n v="4"/>
    <n v="1001.922"/>
    <n v="111.32466666666666"/>
    <n v="333.97399999999999"/>
    <n v="2"/>
    <n v="3"/>
    <n v="5.666666666666667"/>
    <n v="2"/>
    <n v="7"/>
  </r>
  <r>
    <s v="56-072-7011"/>
    <x v="24"/>
    <x v="1"/>
    <x v="1"/>
    <s v="Single"/>
    <s v="Master's"/>
    <s v="High"/>
    <x v="870"/>
    <x v="7"/>
    <n v="333.97500000000002"/>
    <n v="11"/>
    <x v="1"/>
    <x v="0"/>
    <n v="2"/>
    <n v="1"/>
    <s v="High"/>
    <s v="Very Sensitive"/>
    <n v="0"/>
    <n v="6"/>
    <s v="Medium"/>
    <s v="Smartphone"/>
    <s v="Credit Card"/>
    <d v="2026-06-16T00:00:00"/>
    <b v="0"/>
    <x v="1"/>
    <s v="Need-based"/>
    <s v="Express"/>
    <n v="5"/>
    <n v="3673.7250000000004"/>
    <n v="30.361363636363638"/>
    <n v="333.97500000000002"/>
    <n v="2"/>
    <n v="3"/>
    <n v="5.333333333333333"/>
    <n v="5"/>
    <n v="6"/>
  </r>
  <r>
    <s v="74-281-3421"/>
    <x v="17"/>
    <x v="0"/>
    <x v="0"/>
    <s v="Widowed"/>
    <s v="High School"/>
    <s v="High"/>
    <x v="871"/>
    <x v="1"/>
    <n v="333.976"/>
    <n v="10"/>
    <x v="0"/>
    <x v="0"/>
    <n v="2"/>
    <n v="2"/>
    <s v="High"/>
    <s v="Somewhat Sensitive"/>
    <n v="2"/>
    <n v="3"/>
    <s v="None"/>
    <s v="Smartphone"/>
    <s v="Credit Card"/>
    <d v="2026-06-17T00:00:00"/>
    <b v="1"/>
    <x v="0"/>
    <s v="Planned"/>
    <s v="No Preference"/>
    <n v="10"/>
    <n v="3339.76"/>
    <n v="33.397599999999997"/>
    <n v="333.976"/>
    <n v="0"/>
    <n v="3"/>
    <n v="3.6666666666666665"/>
    <n v="5"/>
    <n v="1"/>
  </r>
  <r>
    <s v="86-068-2133"/>
    <x v="11"/>
    <x v="1"/>
    <x v="1"/>
    <s v="Married"/>
    <s v="Master's"/>
    <s v="High"/>
    <x v="872"/>
    <x v="0"/>
    <n v="333.97699999999998"/>
    <n v="3"/>
    <x v="0"/>
    <x v="0"/>
    <n v="5"/>
    <n v="2"/>
    <s v="Low"/>
    <s v="Very Sensitive"/>
    <n v="2"/>
    <n v="6"/>
    <s v="None"/>
    <s v="Desktop"/>
    <s v="PayPal"/>
    <d v="2026-06-18T00:00:00"/>
    <b v="1"/>
    <x v="0"/>
    <s v="Impulsive"/>
    <s v="Standard"/>
    <n v="1"/>
    <n v="1001.9309999999999"/>
    <n v="111.32566666666666"/>
    <n v="333.97699999999998"/>
    <n v="0"/>
    <n v="1"/>
    <n v="1.6666666666666665"/>
    <n v="5"/>
    <n v="4"/>
  </r>
  <r>
    <s v="03-102-0288"/>
    <x v="6"/>
    <x v="1"/>
    <x v="0"/>
    <s v="Married"/>
    <s v="Master's"/>
    <s v="Middle"/>
    <x v="873"/>
    <x v="4"/>
    <n v="333.97800000000001"/>
    <n v="7"/>
    <x v="1"/>
    <x v="0"/>
    <n v="1"/>
    <n v="0"/>
    <s v="Low"/>
    <s v="Not Sensitive"/>
    <n v="2"/>
    <n v="5"/>
    <s v="Medium"/>
    <s v="Desktop"/>
    <s v="Other"/>
    <d v="2026-06-19T00:00:00"/>
    <b v="0"/>
    <x v="1"/>
    <s v="Wants-based"/>
    <s v="No Preference"/>
    <n v="4"/>
    <n v="2337.846"/>
    <n v="47.71114285714286"/>
    <n v="333.97800000000001"/>
    <n v="2"/>
    <n v="1"/>
    <n v="3"/>
    <n v="5"/>
    <n v="3"/>
  </r>
  <r>
    <s v="74-033-1145"/>
    <x v="23"/>
    <x v="5"/>
    <x v="1"/>
    <s v="Widowed"/>
    <s v="Bachelor's"/>
    <s v="Middle"/>
    <x v="874"/>
    <x v="23"/>
    <n v="333.97899999999998"/>
    <n v="11"/>
    <x v="0"/>
    <x v="0"/>
    <n v="1"/>
    <n v="0"/>
    <s v="High"/>
    <s v="Not Sensitive"/>
    <n v="2"/>
    <n v="6"/>
    <s v="None"/>
    <s v="Tablet"/>
    <s v="Other"/>
    <d v="2026-06-20T00:00:00"/>
    <b v="1"/>
    <x v="0"/>
    <s v="Wants-based"/>
    <s v="Standard"/>
    <n v="3"/>
    <n v="3673.7689999999998"/>
    <n v="30.361727272727272"/>
    <n v="333.97899999999998"/>
    <n v="0"/>
    <n v="3"/>
    <n v="3"/>
    <n v="5"/>
    <n v="4"/>
  </r>
  <r>
    <s v="24-272-6205"/>
    <x v="7"/>
    <x v="6"/>
    <x v="1"/>
    <s v="Divorced"/>
    <s v="Master's"/>
    <s v="High"/>
    <x v="875"/>
    <x v="12"/>
    <n v="333.98"/>
    <n v="9"/>
    <x v="1"/>
    <x v="0"/>
    <n v="3"/>
    <n v="0"/>
    <s v="High"/>
    <s v="Very Sensitive"/>
    <n v="0"/>
    <n v="4"/>
    <s v="Medium"/>
    <s v="Smartphone"/>
    <s v="Other"/>
    <d v="2026-06-21T00:00:00"/>
    <b v="1"/>
    <x v="0"/>
    <s v="Need-based"/>
    <s v="No Preference"/>
    <n v="10"/>
    <n v="3005.82"/>
    <n v="37.108888888888892"/>
    <n v="333.98"/>
    <n v="2"/>
    <n v="3"/>
    <n v="5"/>
    <n v="5"/>
    <n v="4"/>
  </r>
  <r>
    <s v="90-170-1951"/>
    <x v="10"/>
    <x v="1"/>
    <x v="0"/>
    <s v="Widowed"/>
    <s v="Master's"/>
    <s v="High"/>
    <x v="876"/>
    <x v="13"/>
    <n v="333.98099999999999"/>
    <n v="7"/>
    <x v="2"/>
    <x v="2"/>
    <n v="1"/>
    <n v="1"/>
    <s v="None"/>
    <s v="Very Sensitive"/>
    <n v="2"/>
    <n v="9"/>
    <s v="None"/>
    <s v="Smartphone"/>
    <s v="Credit Card"/>
    <d v="2026-06-22T00:00:00"/>
    <b v="1"/>
    <x v="1"/>
    <s v="Wants-based"/>
    <s v="No Preference"/>
    <n v="3"/>
    <n v="2337.8670000000002"/>
    <n v="47.711571428571425"/>
    <n v="333.98099999999999"/>
    <n v="0"/>
    <n v="0"/>
    <n v="0.33333333333333331"/>
    <n v="2"/>
    <n v="7"/>
  </r>
  <r>
    <s v="73-259-8940"/>
    <x v="10"/>
    <x v="0"/>
    <x v="0"/>
    <s v="Widowed"/>
    <s v="Bachelor's"/>
    <s v="Middle"/>
    <x v="877"/>
    <x v="11"/>
    <n v="333.98200000000003"/>
    <n v="4"/>
    <x v="2"/>
    <x v="3"/>
    <n v="5"/>
    <n v="0"/>
    <s v="High"/>
    <s v="Very Sensitive"/>
    <n v="1"/>
    <n v="6"/>
    <s v="Low"/>
    <s v="Tablet"/>
    <s v="PayPal"/>
    <d v="2026-06-23T00:00:00"/>
    <b v="1"/>
    <x v="0"/>
    <s v="Planned"/>
    <s v="Express"/>
    <n v="2"/>
    <n v="1335.9280000000001"/>
    <n v="83.495500000000007"/>
    <n v="333.98200000000003"/>
    <n v="1"/>
    <n v="3"/>
    <n v="4"/>
    <n v="1"/>
    <n v="5"/>
  </r>
  <r>
    <s v="77-796-5786"/>
    <x v="21"/>
    <x v="1"/>
    <x v="0"/>
    <s v="Single"/>
    <s v="Master's"/>
    <s v="High"/>
    <x v="878"/>
    <x v="4"/>
    <n v="333.983"/>
    <n v="12"/>
    <x v="1"/>
    <x v="0"/>
    <n v="5"/>
    <n v="1"/>
    <s v="Low"/>
    <s v="Very Sensitive"/>
    <n v="1"/>
    <n v="4"/>
    <s v="Low"/>
    <s v="Tablet"/>
    <s v="Other"/>
    <d v="2026-06-24T00:00:00"/>
    <b v="1"/>
    <x v="1"/>
    <s v="Need-based"/>
    <s v="No Preference"/>
    <n v="3"/>
    <n v="4007.7960000000003"/>
    <n v="27.831916666666668"/>
    <n v="333.983"/>
    <n v="1"/>
    <n v="1"/>
    <n v="2.3333333333333335"/>
    <n v="5"/>
    <n v="3"/>
  </r>
  <r>
    <s v="23-949-1954"/>
    <x v="21"/>
    <x v="1"/>
    <x v="0"/>
    <s v="Single"/>
    <s v="Bachelor's"/>
    <s v="Middle"/>
    <x v="879"/>
    <x v="16"/>
    <n v="333.98399999999998"/>
    <n v="5"/>
    <x v="2"/>
    <x v="2"/>
    <n v="5"/>
    <n v="0"/>
    <s v="None"/>
    <s v="Not Sensitive"/>
    <n v="0"/>
    <n v="9"/>
    <s v="High"/>
    <s v="Tablet"/>
    <s v="Credit Card"/>
    <d v="2026-06-25T00:00:00"/>
    <b v="0"/>
    <x v="0"/>
    <s v="Need-based"/>
    <s v="No Preference"/>
    <n v="13"/>
    <n v="1669.9199999999998"/>
    <n v="66.79679999999999"/>
    <n v="333.98399999999998"/>
    <n v="3"/>
    <n v="0"/>
    <n v="3"/>
    <n v="2"/>
    <n v="9"/>
  </r>
  <r>
    <s v="51-313-7293"/>
    <x v="16"/>
    <x v="1"/>
    <x v="1"/>
    <s v="Widowed"/>
    <s v="Bachelor's"/>
    <s v="High"/>
    <x v="880"/>
    <x v="23"/>
    <n v="333.98500000000001"/>
    <n v="6"/>
    <x v="1"/>
    <x v="2"/>
    <n v="3"/>
    <n v="0"/>
    <s v="None"/>
    <s v="Very Sensitive"/>
    <n v="1"/>
    <n v="4"/>
    <s v="High"/>
    <s v="Desktop"/>
    <s v="Other"/>
    <d v="2026-06-26T00:00:00"/>
    <b v="0"/>
    <x v="1"/>
    <s v="Need-based"/>
    <s v="No Preference"/>
    <n v="13"/>
    <n v="2003.91"/>
    <n v="55.664166666666667"/>
    <n v="333.98500000000001"/>
    <n v="3"/>
    <n v="0"/>
    <n v="3"/>
    <n v="2"/>
    <n v="3"/>
  </r>
  <r>
    <s v="62-797-9254"/>
    <x v="22"/>
    <x v="0"/>
    <x v="1"/>
    <s v="Widowed"/>
    <s v="High School"/>
    <s v="High"/>
    <x v="881"/>
    <x v="3"/>
    <n v="333.98599999999999"/>
    <n v="9"/>
    <x v="2"/>
    <x v="1"/>
    <n v="5"/>
    <n v="1"/>
    <s v="High"/>
    <s v="Somewhat Sensitive"/>
    <n v="2"/>
    <n v="7"/>
    <s v="Medium"/>
    <s v="Tablet"/>
    <s v="PayPal"/>
    <d v="2026-06-27T00:00:00"/>
    <b v="0"/>
    <x v="1"/>
    <s v="Wants-based"/>
    <s v="Express"/>
    <n v="13"/>
    <n v="3005.8739999999998"/>
    <n v="37.109555555555552"/>
    <n v="333.98599999999999"/>
    <n v="2"/>
    <n v="3"/>
    <n v="5.333333333333333"/>
    <n v="3"/>
    <n v="5"/>
  </r>
  <r>
    <s v="27-941-4995"/>
    <x v="23"/>
    <x v="0"/>
    <x v="1"/>
    <s v="Married"/>
    <s v="High School"/>
    <s v="Middle"/>
    <x v="882"/>
    <x v="12"/>
    <n v="333.98700000000002"/>
    <n v="5"/>
    <x v="1"/>
    <x v="3"/>
    <n v="2"/>
    <n v="0"/>
    <s v="None"/>
    <s v="Very Sensitive"/>
    <n v="0"/>
    <n v="5"/>
    <s v="None"/>
    <s v="Desktop"/>
    <s v="Credit Card"/>
    <d v="2026-06-28T00:00:00"/>
    <b v="0"/>
    <x v="0"/>
    <s v="Wants-based"/>
    <s v="No Preference"/>
    <n v="10"/>
    <n v="1669.9350000000002"/>
    <n v="66.79740000000001"/>
    <n v="333.98700000000002"/>
    <n v="0"/>
    <n v="0"/>
    <n v="0"/>
    <n v="1"/>
    <n v="5"/>
  </r>
  <r>
    <s v="01-799-2615"/>
    <x v="5"/>
    <x v="1"/>
    <x v="0"/>
    <s v="Married"/>
    <s v="High School"/>
    <s v="Middle"/>
    <x v="883"/>
    <x v="4"/>
    <n v="333.988"/>
    <n v="7"/>
    <x v="1"/>
    <x v="1"/>
    <n v="4"/>
    <n v="1"/>
    <s v="High"/>
    <s v="Somewhat Sensitive"/>
    <n v="1"/>
    <n v="7"/>
    <s v="High"/>
    <s v="Desktop"/>
    <s v="Credit Card"/>
    <d v="2026-06-29T00:00:00"/>
    <b v="1"/>
    <x v="0"/>
    <s v="Wants-based"/>
    <s v="No Preference"/>
    <n v="13"/>
    <n v="2337.9160000000002"/>
    <n v="47.71257142857143"/>
    <n v="333.988"/>
    <n v="3"/>
    <n v="3"/>
    <n v="6.333333333333333"/>
    <n v="3"/>
    <n v="6"/>
  </r>
  <r>
    <s v="82-133-0444"/>
    <x v="20"/>
    <x v="1"/>
    <x v="1"/>
    <s v="Married"/>
    <s v="Bachelor's"/>
    <s v="Middle"/>
    <x v="884"/>
    <x v="19"/>
    <n v="333.98899999999998"/>
    <n v="4"/>
    <x v="0"/>
    <x v="0"/>
    <n v="3"/>
    <n v="1"/>
    <s v="High"/>
    <s v="Not Sensitive"/>
    <n v="2"/>
    <n v="10"/>
    <s v="Low"/>
    <s v="Desktop"/>
    <s v="Debit Card"/>
    <d v="2026-06-30T00:00:00"/>
    <b v="0"/>
    <x v="0"/>
    <s v="Wants-based"/>
    <s v="Standard"/>
    <n v="3"/>
    <n v="1335.9559999999999"/>
    <n v="83.497249999999994"/>
    <n v="333.98899999999998"/>
    <n v="1"/>
    <n v="3"/>
    <n v="4.333333333333333"/>
    <n v="5"/>
    <n v="8"/>
  </r>
  <r>
    <s v="43-920-9499"/>
    <x v="22"/>
    <x v="2"/>
    <x v="0"/>
    <s v="Widowed"/>
    <s v="High School"/>
    <s v="Middle"/>
    <x v="885"/>
    <x v="1"/>
    <n v="333.99"/>
    <n v="2"/>
    <x v="0"/>
    <x v="1"/>
    <n v="3"/>
    <n v="0.2"/>
    <s v="None"/>
    <s v="Very Sensitive"/>
    <n v="2"/>
    <n v="5"/>
    <s v="None"/>
    <s v="Smartphone"/>
    <s v="Other"/>
    <d v="2026-07-01T00:00:00"/>
    <b v="0"/>
    <x v="0"/>
    <s v="Planned"/>
    <s v="No Preference"/>
    <n v="13"/>
    <n v="667.98"/>
    <n v="166.995"/>
    <n v="333.99"/>
    <n v="0"/>
    <n v="0"/>
    <n v="6.6666666666666666E-2"/>
    <n v="3"/>
    <n v="3"/>
  </r>
  <r>
    <s v="17-551-9779"/>
    <x v="4"/>
    <x v="0"/>
    <x v="0"/>
    <s v="Widowed"/>
    <s v="Master's"/>
    <s v="High"/>
    <x v="886"/>
    <x v="21"/>
    <n v="333.99099999999999"/>
    <n v="12"/>
    <x v="1"/>
    <x v="3"/>
    <n v="4"/>
    <n v="2"/>
    <s v="Low"/>
    <s v="Somewhat Sensitive"/>
    <n v="1"/>
    <n v="6"/>
    <s v="None"/>
    <s v="Desktop"/>
    <s v="Other"/>
    <d v="2026-07-02T00:00:00"/>
    <b v="1"/>
    <x v="0"/>
    <s v="Need-based"/>
    <s v="Express"/>
    <n v="9"/>
    <n v="4007.8919999999998"/>
    <n v="27.832583333333332"/>
    <n v="333.99099999999999"/>
    <n v="0"/>
    <n v="1"/>
    <n v="1.6666666666666665"/>
    <n v="1"/>
    <n v="5"/>
  </r>
  <r>
    <s v="49-037-2300"/>
    <x v="16"/>
    <x v="0"/>
    <x v="0"/>
    <s v="Single"/>
    <s v="High School"/>
    <s v="Middle"/>
    <x v="887"/>
    <x v="20"/>
    <n v="333.99200000000002"/>
    <n v="3"/>
    <x v="0"/>
    <x v="0"/>
    <n v="1"/>
    <n v="2"/>
    <s v="Low"/>
    <s v="Somewhat Sensitive"/>
    <n v="0"/>
    <n v="7"/>
    <s v="Low"/>
    <s v="Tablet"/>
    <s v="Other"/>
    <d v="2026-07-03T00:00:00"/>
    <b v="1"/>
    <x v="0"/>
    <s v="Need-based"/>
    <s v="No Preference"/>
    <n v="14"/>
    <n v="1001.9760000000001"/>
    <n v="111.33066666666667"/>
    <n v="333.99200000000002"/>
    <n v="1"/>
    <n v="1"/>
    <n v="2.6666666666666665"/>
    <n v="5"/>
    <n v="7"/>
  </r>
  <r>
    <s v="95-876-9757"/>
    <x v="16"/>
    <x v="0"/>
    <x v="1"/>
    <s v="Married"/>
    <s v="Master's"/>
    <s v="High"/>
    <x v="888"/>
    <x v="18"/>
    <n v="333.99299999999999"/>
    <n v="7"/>
    <x v="2"/>
    <x v="1"/>
    <n v="5"/>
    <n v="0"/>
    <s v="Medium"/>
    <s v="Not Sensitive"/>
    <n v="2"/>
    <n v="4"/>
    <s v="Medium"/>
    <s v="Desktop"/>
    <s v="Credit Card"/>
    <d v="2026-07-04T00:00:00"/>
    <b v="1"/>
    <x v="0"/>
    <s v="Impulsive"/>
    <s v="Standard"/>
    <n v="5"/>
    <n v="2337.951"/>
    <n v="47.713285714285711"/>
    <n v="333.99299999999999"/>
    <n v="2"/>
    <n v="2"/>
    <n v="4"/>
    <n v="3"/>
    <n v="2"/>
  </r>
  <r>
    <s v="47-947-4888"/>
    <x v="29"/>
    <x v="1"/>
    <x v="1"/>
    <s v="Single"/>
    <s v="Master's"/>
    <s v="High"/>
    <x v="889"/>
    <x v="15"/>
    <n v="333.99400000000003"/>
    <n v="11"/>
    <x v="1"/>
    <x v="4"/>
    <n v="3"/>
    <n v="2"/>
    <s v="Medium"/>
    <s v="Not Sensitive"/>
    <n v="2"/>
    <n v="6"/>
    <s v="Medium"/>
    <s v="Tablet"/>
    <s v="PayPal"/>
    <d v="2026-07-05T00:00:00"/>
    <b v="1"/>
    <x v="1"/>
    <s v="Impulsive"/>
    <s v="Express"/>
    <n v="8"/>
    <n v="3673.9340000000002"/>
    <n v="30.363090909090911"/>
    <n v="333.99400000000003"/>
    <n v="2"/>
    <n v="2"/>
    <n v="4.666666666666667"/>
    <n v="4"/>
    <n v="4"/>
  </r>
  <r>
    <s v="83-003-2165"/>
    <x v="1"/>
    <x v="1"/>
    <x v="1"/>
    <s v="Married"/>
    <s v="Bachelor's"/>
    <s v="Middle"/>
    <x v="92"/>
    <x v="0"/>
    <n v="333.995"/>
    <n v="8"/>
    <x v="2"/>
    <x v="4"/>
    <n v="2"/>
    <n v="0"/>
    <s v="High"/>
    <s v="Not Sensitive"/>
    <n v="0"/>
    <n v="7"/>
    <s v="Medium"/>
    <s v="Tablet"/>
    <s v="Debit Card"/>
    <d v="2026-07-06T00:00:00"/>
    <b v="1"/>
    <x v="1"/>
    <s v="Need-based"/>
    <s v="Express"/>
    <n v="12"/>
    <n v="2671.96"/>
    <n v="41.749375000000001"/>
    <n v="333.995"/>
    <n v="2"/>
    <n v="3"/>
    <n v="5"/>
    <n v="4"/>
    <n v="7"/>
  </r>
  <r>
    <s v="27-619-9264"/>
    <x v="25"/>
    <x v="1"/>
    <x v="1"/>
    <s v="Single"/>
    <s v="Master's"/>
    <s v="High"/>
    <x v="377"/>
    <x v="12"/>
    <n v="333.99599999999998"/>
    <n v="3"/>
    <x v="2"/>
    <x v="3"/>
    <n v="4"/>
    <n v="2"/>
    <s v="High"/>
    <s v="Very Sensitive"/>
    <n v="0"/>
    <n v="2"/>
    <s v="Medium"/>
    <s v="Desktop"/>
    <s v="Cash"/>
    <d v="2026-07-07T00:00:00"/>
    <b v="1"/>
    <x v="0"/>
    <s v="Planned"/>
    <s v="Standard"/>
    <n v="6"/>
    <n v="1001.9879999999999"/>
    <n v="111.33199999999999"/>
    <n v="333.99599999999998"/>
    <n v="2"/>
    <n v="3"/>
    <n v="5.666666666666667"/>
    <n v="1"/>
    <n v="2"/>
  </r>
  <r>
    <s v="49-476-1729"/>
    <x v="21"/>
    <x v="1"/>
    <x v="1"/>
    <s v="Single"/>
    <s v="Master's"/>
    <s v="Middle"/>
    <x v="890"/>
    <x v="22"/>
    <n v="333.99700000000001"/>
    <n v="3"/>
    <x v="2"/>
    <x v="2"/>
    <n v="5"/>
    <n v="1"/>
    <s v="High"/>
    <s v="Very Sensitive"/>
    <n v="1"/>
    <n v="6"/>
    <s v="None"/>
    <s v="Tablet"/>
    <s v="PayPal"/>
    <d v="2026-07-08T00:00:00"/>
    <b v="0"/>
    <x v="0"/>
    <s v="Planned"/>
    <s v="Standard"/>
    <n v="3"/>
    <n v="1001.991"/>
    <n v="111.33233333333334"/>
    <n v="333.99700000000001"/>
    <n v="0"/>
    <n v="3"/>
    <n v="3.3333333333333335"/>
    <n v="2"/>
    <n v="5"/>
  </r>
  <r>
    <s v="64-803-7087"/>
    <x v="11"/>
    <x v="1"/>
    <x v="0"/>
    <s v="Single"/>
    <s v="Bachelor's"/>
    <s v="High"/>
    <x v="891"/>
    <x v="19"/>
    <n v="333.99799999999999"/>
    <n v="9"/>
    <x v="2"/>
    <x v="0"/>
    <n v="1"/>
    <n v="0"/>
    <s v="High"/>
    <s v="Not Sensitive"/>
    <n v="2"/>
    <n v="10"/>
    <s v="Low"/>
    <s v="Desktop"/>
    <s v="PayPal"/>
    <d v="2026-07-09T00:00:00"/>
    <b v="1"/>
    <x v="0"/>
    <s v="Impulsive"/>
    <s v="No Preference"/>
    <n v="1"/>
    <n v="3005.982"/>
    <n v="37.110888888888887"/>
    <n v="333.99799999999999"/>
    <n v="1"/>
    <n v="3"/>
    <n v="4"/>
    <n v="5"/>
    <n v="8"/>
  </r>
  <r>
    <s v="01-925-4021"/>
    <x v="14"/>
    <x v="0"/>
    <x v="0"/>
    <s v="Single"/>
    <s v="High School"/>
    <s v="Middle"/>
    <x v="892"/>
    <x v="13"/>
    <n v="333.99900000000002"/>
    <n v="7"/>
    <x v="1"/>
    <x v="1"/>
    <n v="2"/>
    <n v="1"/>
    <s v="High"/>
    <s v="Somewhat Sensitive"/>
    <n v="2"/>
    <n v="9"/>
    <s v="Low"/>
    <s v="Smartphone"/>
    <s v="Credit Card"/>
    <d v="2026-07-10T00:00:00"/>
    <b v="0"/>
    <x v="0"/>
    <s v="Need-based"/>
    <s v="Standard"/>
    <n v="11"/>
    <n v="2337.9930000000004"/>
    <n v="47.714142857142861"/>
    <n v="333.99900000000002"/>
    <n v="1"/>
    <n v="3"/>
    <n v="4.333333333333333"/>
    <n v="3"/>
    <n v="7"/>
  </r>
  <r>
    <s v="51-116-5937"/>
    <x v="8"/>
    <x v="5"/>
    <x v="1"/>
    <s v="Widowed"/>
    <s v="Bachelor's"/>
    <s v="Middle"/>
    <x v="893"/>
    <x v="22"/>
    <n v="333.1"/>
    <n v="11"/>
    <x v="1"/>
    <x v="0"/>
    <n v="4"/>
    <n v="0"/>
    <s v="None"/>
    <s v="Not Sensitive"/>
    <n v="2"/>
    <n v="1"/>
    <s v="Medium"/>
    <s v="Smartphone"/>
    <s v="PayPal"/>
    <d v="2026-07-11T00:00:00"/>
    <b v="0"/>
    <x v="0"/>
    <s v="Impulsive"/>
    <s v="Express"/>
    <n v="12"/>
    <n v="3664.1000000000004"/>
    <n v="30.281818181818185"/>
    <n v="333.1"/>
    <n v="2"/>
    <n v="0"/>
    <n v="2"/>
    <n v="5"/>
    <n v="-1"/>
  </r>
  <r>
    <s v="72-454-2741"/>
    <x v="1"/>
    <x v="1"/>
    <x v="0"/>
    <s v="Single"/>
    <s v="High School"/>
    <s v="Middle"/>
    <x v="894"/>
    <x v="12"/>
    <n v="333.1001"/>
    <n v="4"/>
    <x v="2"/>
    <x v="4"/>
    <n v="2"/>
    <n v="1"/>
    <s v="Low"/>
    <s v="Somewhat Sensitive"/>
    <n v="0"/>
    <n v="9"/>
    <s v="None"/>
    <s v="Desktop"/>
    <s v="Credit Card"/>
    <d v="2026-07-12T00:00:00"/>
    <b v="0"/>
    <x v="0"/>
    <s v="Impulsive"/>
    <s v="No Preference"/>
    <n v="9"/>
    <n v="1332.4004"/>
    <n v="83.275024999999999"/>
    <n v="333.1001"/>
    <n v="0"/>
    <n v="1"/>
    <n v="1.3333333333333333"/>
    <n v="4"/>
    <n v="9"/>
  </r>
  <r>
    <s v="96-484-1000"/>
    <x v="29"/>
    <x v="1"/>
    <x v="0"/>
    <s v="Married"/>
    <s v="Bachelor's"/>
    <s v="High"/>
    <x v="895"/>
    <x v="0"/>
    <n v="333.10019999999997"/>
    <n v="2"/>
    <x v="1"/>
    <x v="1"/>
    <n v="2"/>
    <n v="1"/>
    <s v="Low"/>
    <s v="Very Sensitive"/>
    <n v="2"/>
    <n v="4"/>
    <s v="High"/>
    <s v="Desktop"/>
    <s v="PayPal"/>
    <d v="2026-07-13T00:00:00"/>
    <b v="1"/>
    <x v="1"/>
    <s v="Need-based"/>
    <s v="Express"/>
    <n v="13"/>
    <n v="666.20039999999995"/>
    <n v="166.55009999999999"/>
    <n v="333.10019999999997"/>
    <n v="3"/>
    <n v="1"/>
    <n v="4.333333333333333"/>
    <n v="3"/>
    <n v="2"/>
  </r>
  <r>
    <s v="07-834-3350"/>
    <x v="3"/>
    <x v="0"/>
    <x v="1"/>
    <s v="Single"/>
    <s v="Master's"/>
    <s v="Middle"/>
    <x v="306"/>
    <x v="0"/>
    <n v="333.1003"/>
    <n v="12"/>
    <x v="0"/>
    <x v="4"/>
    <n v="1"/>
    <n v="1"/>
    <s v="Medium"/>
    <s v="Not Sensitive"/>
    <n v="2"/>
    <n v="4"/>
    <s v="High"/>
    <s v="Desktop"/>
    <s v="Debit Card"/>
    <d v="2026-07-14T00:00:00"/>
    <b v="0"/>
    <x v="1"/>
    <s v="Wants-based"/>
    <s v="No Preference"/>
    <n v="11"/>
    <n v="3997.2035999999998"/>
    <n v="27.758358333333334"/>
    <n v="333.1003"/>
    <n v="3"/>
    <n v="2"/>
    <n v="5.333333333333333"/>
    <n v="4"/>
    <n v="2"/>
  </r>
  <r>
    <s v="11-802-5604"/>
    <x v="29"/>
    <x v="1"/>
    <x v="1"/>
    <s v="Divorced"/>
    <s v="High School"/>
    <s v="Middle"/>
    <x v="896"/>
    <x v="19"/>
    <n v="333.10039999999998"/>
    <n v="8"/>
    <x v="2"/>
    <x v="4"/>
    <n v="5"/>
    <n v="1"/>
    <s v="Low"/>
    <s v="Not Sensitive"/>
    <n v="2"/>
    <n v="3"/>
    <s v="High"/>
    <s v="Tablet"/>
    <s v="Cash"/>
    <d v="2026-07-15T00:00:00"/>
    <b v="0"/>
    <x v="0"/>
    <s v="Impulsive"/>
    <s v="Express"/>
    <n v="3"/>
    <n v="2664.8031999999998"/>
    <n v="41.637549999999997"/>
    <n v="333.10039999999998"/>
    <n v="3"/>
    <n v="1"/>
    <n v="4.333333333333333"/>
    <n v="4"/>
    <n v="1"/>
  </r>
  <r>
    <s v="41-750-4105"/>
    <x v="25"/>
    <x v="0"/>
    <x v="1"/>
    <s v="Divorced"/>
    <s v="Master's"/>
    <s v="High"/>
    <x v="897"/>
    <x v="5"/>
    <n v="333.10050000000001"/>
    <n v="8"/>
    <x v="1"/>
    <x v="3"/>
    <n v="3"/>
    <n v="0"/>
    <s v="Medium"/>
    <s v="Not Sensitive"/>
    <n v="0"/>
    <n v="6"/>
    <s v="None"/>
    <s v="Desktop"/>
    <s v="Debit Card"/>
    <d v="2026-07-16T00:00:00"/>
    <b v="0"/>
    <x v="0"/>
    <s v="Need-based"/>
    <s v="Standard"/>
    <n v="3"/>
    <n v="2664.8040000000001"/>
    <n v="41.637562500000001"/>
    <n v="333.10050000000001"/>
    <n v="0"/>
    <n v="2"/>
    <n v="2"/>
    <n v="1"/>
    <n v="6"/>
  </r>
  <r>
    <s v="31-491-8457"/>
    <x v="26"/>
    <x v="0"/>
    <x v="1"/>
    <s v="Single"/>
    <s v="Bachelor's"/>
    <s v="High"/>
    <x v="898"/>
    <x v="21"/>
    <n v="333.10059999999999"/>
    <n v="7"/>
    <x v="2"/>
    <x v="4"/>
    <n v="5"/>
    <n v="0"/>
    <s v="None"/>
    <s v="Somewhat Sensitive"/>
    <n v="2"/>
    <n v="2"/>
    <s v="Low"/>
    <s v="Smartphone"/>
    <s v="Debit Card"/>
    <d v="2026-07-17T00:00:00"/>
    <b v="0"/>
    <x v="0"/>
    <s v="Wants-based"/>
    <s v="No Preference"/>
    <n v="13"/>
    <n v="2331.7042000000001"/>
    <n v="47.585799999999999"/>
    <n v="333.10059999999999"/>
    <n v="1"/>
    <n v="0"/>
    <n v="1"/>
    <n v="4"/>
    <n v="0"/>
  </r>
  <r>
    <s v="86-257-9581"/>
    <x v="12"/>
    <x v="1"/>
    <x v="1"/>
    <s v="Single"/>
    <s v="Bachelor's"/>
    <s v="Middle"/>
    <x v="899"/>
    <x v="0"/>
    <n v="333.10070000000002"/>
    <n v="2"/>
    <x v="1"/>
    <x v="3"/>
    <n v="2"/>
    <n v="2"/>
    <s v="High"/>
    <s v="Very Sensitive"/>
    <n v="2"/>
    <n v="3"/>
    <s v="Medium"/>
    <s v="Smartphone"/>
    <s v="Credit Card"/>
    <d v="2026-07-18T00:00:00"/>
    <b v="1"/>
    <x v="1"/>
    <s v="Wants-based"/>
    <s v="No Preference"/>
    <n v="4"/>
    <n v="666.20140000000004"/>
    <n v="166.55035000000001"/>
    <n v="333.10070000000002"/>
    <n v="2"/>
    <n v="3"/>
    <n v="5.666666666666667"/>
    <n v="1"/>
    <n v="1"/>
  </r>
  <r>
    <s v="22-981-6595"/>
    <x v="29"/>
    <x v="0"/>
    <x v="1"/>
    <s v="Single"/>
    <s v="High School"/>
    <s v="High"/>
    <x v="900"/>
    <x v="4"/>
    <n v="333.10079999999999"/>
    <n v="5"/>
    <x v="2"/>
    <x v="4"/>
    <n v="2"/>
    <n v="1"/>
    <s v="High"/>
    <s v="Not Sensitive"/>
    <n v="0"/>
    <n v="1"/>
    <s v="Low"/>
    <s v="Tablet"/>
    <s v="Credit Card"/>
    <d v="2026-07-19T00:00:00"/>
    <b v="1"/>
    <x v="0"/>
    <s v="Need-based"/>
    <s v="No Preference"/>
    <n v="11"/>
    <n v="1665.5039999999999"/>
    <n v="66.620159999999998"/>
    <n v="333.10079999999999"/>
    <n v="1"/>
    <n v="3"/>
    <n v="4.333333333333333"/>
    <n v="4"/>
    <n v="1"/>
  </r>
  <r>
    <s v="54-002-5845"/>
    <x v="22"/>
    <x v="0"/>
    <x v="1"/>
    <s v="Divorced"/>
    <s v="Bachelor's"/>
    <s v="High"/>
    <x v="901"/>
    <x v="13"/>
    <n v="333.10090000000002"/>
    <n v="2"/>
    <x v="0"/>
    <x v="2"/>
    <n v="3"/>
    <n v="0"/>
    <s v="High"/>
    <s v="Somewhat Sensitive"/>
    <n v="1"/>
    <n v="9"/>
    <s v="None"/>
    <s v="Tablet"/>
    <s v="PayPal"/>
    <d v="2026-07-20T00:00:00"/>
    <b v="1"/>
    <x v="1"/>
    <s v="Impulsive"/>
    <s v="Express"/>
    <n v="8"/>
    <n v="666.20180000000005"/>
    <n v="166.55045000000001"/>
    <n v="333.10090000000002"/>
    <n v="0"/>
    <n v="3"/>
    <n v="3"/>
    <n v="2"/>
    <n v="8"/>
  </r>
  <r>
    <s v="31-927-7787"/>
    <x v="13"/>
    <x v="1"/>
    <x v="1"/>
    <s v="Married"/>
    <s v="High School"/>
    <s v="High"/>
    <x v="902"/>
    <x v="15"/>
    <n v="333.101"/>
    <n v="3"/>
    <x v="1"/>
    <x v="4"/>
    <n v="1"/>
    <n v="1"/>
    <s v="High"/>
    <s v="Not Sensitive"/>
    <n v="0"/>
    <n v="9"/>
    <s v="Medium"/>
    <s v="Tablet"/>
    <s v="PayPal"/>
    <d v="2026-07-21T00:00:00"/>
    <b v="1"/>
    <x v="0"/>
    <s v="Need-based"/>
    <s v="Standard"/>
    <n v="7"/>
    <n v="999.303"/>
    <n v="111.03366666666666"/>
    <n v="333.101"/>
    <n v="2"/>
    <n v="3"/>
    <n v="5.333333333333333"/>
    <n v="4"/>
    <n v="9"/>
  </r>
  <r>
    <s v="46-098-9737"/>
    <x v="22"/>
    <x v="1"/>
    <x v="0"/>
    <s v="Married"/>
    <s v="Master's"/>
    <s v="High"/>
    <x v="903"/>
    <x v="0"/>
    <n v="333.10109999999997"/>
    <n v="2"/>
    <x v="1"/>
    <x v="2"/>
    <n v="3"/>
    <n v="2"/>
    <s v="High"/>
    <s v="Not Sensitive"/>
    <n v="1"/>
    <n v="3"/>
    <s v="Medium"/>
    <s v="Tablet"/>
    <s v="PayPal"/>
    <d v="2026-07-22T00:00:00"/>
    <b v="1"/>
    <x v="1"/>
    <s v="Impulsive"/>
    <s v="Standard"/>
    <n v="10"/>
    <n v="666.20219999999995"/>
    <n v="166.55054999999999"/>
    <n v="333.10109999999997"/>
    <n v="2"/>
    <n v="3"/>
    <n v="5.666666666666667"/>
    <n v="2"/>
    <n v="2"/>
  </r>
  <r>
    <s v="27-017-7173"/>
    <x v="6"/>
    <x v="1"/>
    <x v="0"/>
    <s v="Single"/>
    <s v="Master's"/>
    <s v="Middle"/>
    <x v="904"/>
    <x v="14"/>
    <n v="333.10120000000001"/>
    <n v="3"/>
    <x v="0"/>
    <x v="0"/>
    <n v="3"/>
    <n v="0.2"/>
    <s v="None"/>
    <s v="Very Sensitive"/>
    <n v="2"/>
    <n v="8"/>
    <s v="None"/>
    <s v="Tablet"/>
    <s v="Cash"/>
    <d v="2026-07-23T00:00:00"/>
    <b v="0"/>
    <x v="1"/>
    <s v="Planned"/>
    <s v="No Preference"/>
    <n v="9"/>
    <n v="999.30359999999996"/>
    <n v="111.03373333333333"/>
    <n v="333.10120000000001"/>
    <n v="0"/>
    <n v="0"/>
    <n v="6.6666666666666666E-2"/>
    <n v="5"/>
    <n v="6"/>
  </r>
  <r>
    <s v="53-102-9949"/>
    <x v="30"/>
    <x v="1"/>
    <x v="0"/>
    <s v="Widowed"/>
    <s v="Master's"/>
    <s v="Middle"/>
    <x v="905"/>
    <x v="6"/>
    <n v="333.10129999999998"/>
    <n v="6"/>
    <x v="0"/>
    <x v="0"/>
    <n v="2"/>
    <n v="0.2"/>
    <s v="None"/>
    <s v="Somewhat Sensitive"/>
    <n v="2"/>
    <n v="1"/>
    <s v="None"/>
    <s v="Tablet"/>
    <s v="PayPal"/>
    <d v="2026-07-24T00:00:00"/>
    <b v="1"/>
    <x v="1"/>
    <s v="Planned"/>
    <s v="Express"/>
    <n v="2"/>
    <n v="1998.6077999999998"/>
    <n v="55.516883333333332"/>
    <n v="333.10129999999998"/>
    <n v="0"/>
    <n v="0"/>
    <n v="6.6666666666666666E-2"/>
    <n v="5"/>
    <n v="-1"/>
  </r>
  <r>
    <s v="02-676-9312"/>
    <x v="32"/>
    <x v="0"/>
    <x v="1"/>
    <s v="Single"/>
    <s v="Bachelor's"/>
    <s v="High"/>
    <x v="207"/>
    <x v="7"/>
    <n v="333.10140000000001"/>
    <n v="7"/>
    <x v="0"/>
    <x v="0"/>
    <n v="4"/>
    <n v="1"/>
    <s v="Low"/>
    <s v="Very Sensitive"/>
    <n v="2"/>
    <n v="6"/>
    <s v="Low"/>
    <s v="Smartphone"/>
    <s v="Debit Card"/>
    <d v="2026-07-25T00:00:00"/>
    <b v="0"/>
    <x v="0"/>
    <s v="Need-based"/>
    <s v="No Preference"/>
    <n v="13"/>
    <n v="2331.7098000000001"/>
    <n v="47.585914285714288"/>
    <n v="333.10140000000001"/>
    <n v="1"/>
    <n v="1"/>
    <n v="2.3333333333333335"/>
    <n v="5"/>
    <n v="4"/>
  </r>
  <r>
    <s v="28-969-7540"/>
    <x v="32"/>
    <x v="0"/>
    <x v="1"/>
    <s v="Married"/>
    <s v="Master's"/>
    <s v="Middle"/>
    <x v="906"/>
    <x v="13"/>
    <n v="333.10149999999999"/>
    <n v="3"/>
    <x v="2"/>
    <x v="1"/>
    <n v="1"/>
    <n v="1"/>
    <s v="Low"/>
    <s v="Somewhat Sensitive"/>
    <n v="0"/>
    <n v="2"/>
    <s v="High"/>
    <s v="Desktop"/>
    <s v="PayPal"/>
    <d v="2026-07-26T00:00:00"/>
    <b v="0"/>
    <x v="1"/>
    <s v="Impulsive"/>
    <s v="Standard"/>
    <n v="1"/>
    <n v="999.30449999999996"/>
    <n v="111.03383333333333"/>
    <n v="333.10149999999999"/>
    <n v="3"/>
    <n v="1"/>
    <n v="4.333333333333333"/>
    <n v="3"/>
    <n v="2"/>
  </r>
  <r>
    <s v="30-083-9565"/>
    <x v="14"/>
    <x v="1"/>
    <x v="0"/>
    <s v="Widowed"/>
    <s v="Master's"/>
    <s v="High"/>
    <x v="907"/>
    <x v="6"/>
    <n v="333.10160000000002"/>
    <n v="11"/>
    <x v="2"/>
    <x v="1"/>
    <n v="3"/>
    <n v="2"/>
    <s v="None"/>
    <s v="Very Sensitive"/>
    <n v="0"/>
    <n v="2"/>
    <s v="Low"/>
    <s v="Smartphone"/>
    <s v="Cash"/>
    <d v="2026-07-27T00:00:00"/>
    <b v="0"/>
    <x v="0"/>
    <s v="Impulsive"/>
    <s v="No Preference"/>
    <n v="7"/>
    <n v="3664.1176"/>
    <n v="30.281963636363638"/>
    <n v="333.10160000000002"/>
    <n v="1"/>
    <n v="0"/>
    <n v="1.6666666666666665"/>
    <n v="3"/>
    <n v="2"/>
  </r>
  <r>
    <s v="30-975-0306"/>
    <x v="13"/>
    <x v="0"/>
    <x v="1"/>
    <s v="Widowed"/>
    <s v="Bachelor's"/>
    <s v="High"/>
    <x v="908"/>
    <x v="9"/>
    <n v="333.10169999999999"/>
    <n v="6"/>
    <x v="2"/>
    <x v="3"/>
    <n v="3"/>
    <n v="0"/>
    <s v="Low"/>
    <s v="Very Sensitive"/>
    <n v="2"/>
    <n v="1"/>
    <s v="None"/>
    <s v="Smartphone"/>
    <s v="Other"/>
    <d v="2026-07-28T00:00:00"/>
    <b v="1"/>
    <x v="1"/>
    <s v="Planned"/>
    <s v="No Preference"/>
    <n v="12"/>
    <n v="1998.6102000000001"/>
    <n v="55.516950000000001"/>
    <n v="333.10169999999999"/>
    <n v="0"/>
    <n v="1"/>
    <n v="1"/>
    <n v="1"/>
    <n v="-1"/>
  </r>
  <r>
    <s v="14-364-4904"/>
    <x v="20"/>
    <x v="1"/>
    <x v="1"/>
    <s v="Widowed"/>
    <s v="Master's"/>
    <s v="High"/>
    <x v="909"/>
    <x v="13"/>
    <n v="333.10180000000003"/>
    <n v="10"/>
    <x v="2"/>
    <x v="3"/>
    <n v="2"/>
    <n v="1"/>
    <s v="High"/>
    <s v="Somewhat Sensitive"/>
    <n v="0"/>
    <n v="9"/>
    <s v="Low"/>
    <s v="Desktop"/>
    <s v="Credit Card"/>
    <d v="2026-07-29T00:00:00"/>
    <b v="1"/>
    <x v="1"/>
    <s v="Need-based"/>
    <s v="Standard"/>
    <n v="5"/>
    <n v="3331.018"/>
    <n v="33.310180000000003"/>
    <n v="333.10180000000003"/>
    <n v="1"/>
    <n v="3"/>
    <n v="4.333333333333333"/>
    <n v="1"/>
    <n v="9"/>
  </r>
  <r>
    <s v="08-652-2085"/>
    <x v="18"/>
    <x v="1"/>
    <x v="0"/>
    <s v="Single"/>
    <s v="Master's"/>
    <s v="High"/>
    <x v="910"/>
    <x v="9"/>
    <n v="333.1019"/>
    <n v="9"/>
    <x v="1"/>
    <x v="4"/>
    <n v="4"/>
    <n v="2"/>
    <s v="Low"/>
    <s v="Not Sensitive"/>
    <n v="2"/>
    <n v="7"/>
    <s v="High"/>
    <s v="Tablet"/>
    <s v="Other"/>
    <d v="2026-07-30T00:00:00"/>
    <b v="1"/>
    <x v="1"/>
    <s v="Need-based"/>
    <s v="No Preference"/>
    <n v="4"/>
    <n v="2997.9171000000001"/>
    <n v="37.011322222222219"/>
    <n v="333.1019"/>
    <n v="3"/>
    <n v="1"/>
    <n v="4.666666666666667"/>
    <n v="4"/>
    <n v="5"/>
  </r>
  <r>
    <s v="67-037-2087"/>
    <x v="11"/>
    <x v="0"/>
    <x v="1"/>
    <s v="Divorced"/>
    <s v="Bachelor's"/>
    <s v="Middle"/>
    <x v="911"/>
    <x v="11"/>
    <n v="333.10199999999998"/>
    <n v="10"/>
    <x v="0"/>
    <x v="3"/>
    <n v="2"/>
    <n v="0"/>
    <s v="Low"/>
    <s v="Not Sensitive"/>
    <n v="2"/>
    <n v="6"/>
    <s v="None"/>
    <s v="Tablet"/>
    <s v="Cash"/>
    <d v="2026-07-31T00:00:00"/>
    <b v="0"/>
    <x v="0"/>
    <s v="Planned"/>
    <s v="No Preference"/>
    <n v="6"/>
    <n v="3331.0199999999995"/>
    <n v="33.310199999999995"/>
    <n v="333.10199999999998"/>
    <n v="0"/>
    <n v="1"/>
    <n v="1"/>
    <n v="1"/>
    <n v="4"/>
  </r>
  <r>
    <s v="09-737-8354"/>
    <x v="14"/>
    <x v="0"/>
    <x v="0"/>
    <s v="Widowed"/>
    <s v="High School"/>
    <s v="High"/>
    <x v="912"/>
    <x v="9"/>
    <n v="333.10210000000001"/>
    <n v="4"/>
    <x v="1"/>
    <x v="1"/>
    <n v="3"/>
    <n v="0"/>
    <s v="Medium"/>
    <s v="Not Sensitive"/>
    <n v="2"/>
    <n v="1"/>
    <s v="Low"/>
    <s v="Desktop"/>
    <s v="PayPal"/>
    <d v="2026-08-01T00:00:00"/>
    <b v="1"/>
    <x v="1"/>
    <s v="Need-based"/>
    <s v="No Preference"/>
    <n v="14"/>
    <n v="1332.4084"/>
    <n v="83.275525000000002"/>
    <n v="333.10210000000001"/>
    <n v="1"/>
    <n v="2"/>
    <n v="3"/>
    <n v="3"/>
    <n v="-1"/>
  </r>
  <r>
    <s v="12-417-5609"/>
    <x v="3"/>
    <x v="0"/>
    <x v="0"/>
    <s v="Widowed"/>
    <s v="High School"/>
    <s v="Middle"/>
    <x v="913"/>
    <x v="15"/>
    <n v="333.10219999999998"/>
    <n v="2"/>
    <x v="2"/>
    <x v="4"/>
    <n v="2"/>
    <n v="0"/>
    <s v="High"/>
    <s v="Very Sensitive"/>
    <n v="2"/>
    <n v="6"/>
    <s v="High"/>
    <s v="Tablet"/>
    <s v="Cash"/>
    <d v="2026-08-02T00:00:00"/>
    <b v="1"/>
    <x v="0"/>
    <s v="Planned"/>
    <s v="No Preference"/>
    <n v="3"/>
    <n v="666.20439999999996"/>
    <n v="166.55109999999999"/>
    <n v="333.10219999999998"/>
    <n v="3"/>
    <n v="3"/>
    <n v="6"/>
    <n v="4"/>
    <n v="4"/>
  </r>
  <r>
    <s v="25-096-6830"/>
    <x v="15"/>
    <x v="1"/>
    <x v="1"/>
    <s v="Divorced"/>
    <s v="High School"/>
    <s v="Middle"/>
    <x v="914"/>
    <x v="7"/>
    <n v="333.10230000000001"/>
    <n v="10"/>
    <x v="2"/>
    <x v="4"/>
    <n v="3"/>
    <n v="2"/>
    <s v="None"/>
    <s v="Somewhat Sensitive"/>
    <n v="1"/>
    <n v="5"/>
    <s v="High"/>
    <s v="Tablet"/>
    <s v="Debit Card"/>
    <d v="2026-08-03T00:00:00"/>
    <b v="1"/>
    <x v="0"/>
    <s v="Impulsive"/>
    <s v="Standard"/>
    <n v="6"/>
    <n v="3331.0230000000001"/>
    <n v="33.310230000000004"/>
    <n v="333.10230000000001"/>
    <n v="3"/>
    <n v="0"/>
    <n v="3.6666666666666665"/>
    <n v="4"/>
    <n v="4"/>
  </r>
  <r>
    <s v="91-558-5922"/>
    <x v="17"/>
    <x v="0"/>
    <x v="1"/>
    <s v="Married"/>
    <s v="Master's"/>
    <s v="High"/>
    <x v="915"/>
    <x v="16"/>
    <n v="333.10239999999999"/>
    <n v="9"/>
    <x v="1"/>
    <x v="3"/>
    <n v="2"/>
    <n v="1"/>
    <s v="None"/>
    <s v="Very Sensitive"/>
    <n v="0"/>
    <n v="10"/>
    <s v="Low"/>
    <s v="Tablet"/>
    <s v="Other"/>
    <d v="2026-08-04T00:00:00"/>
    <b v="1"/>
    <x v="1"/>
    <s v="Wants-based"/>
    <s v="No Preference"/>
    <n v="1"/>
    <n v="2997.9215999999997"/>
    <n v="37.011377777777774"/>
    <n v="333.10239999999999"/>
    <n v="1"/>
    <n v="0"/>
    <n v="1.3333333333333333"/>
    <n v="1"/>
    <n v="10"/>
  </r>
  <r>
    <s v="25-560-4506"/>
    <x v="16"/>
    <x v="2"/>
    <x v="1"/>
    <s v="Divorced"/>
    <s v="High School"/>
    <s v="High"/>
    <x v="916"/>
    <x v="18"/>
    <n v="333.10250000000002"/>
    <n v="2"/>
    <x v="0"/>
    <x v="3"/>
    <n v="2"/>
    <n v="1"/>
    <s v="None"/>
    <s v="Somewhat Sensitive"/>
    <n v="1"/>
    <n v="2"/>
    <s v="Low"/>
    <s v="Desktop"/>
    <s v="Credit Card"/>
    <d v="2026-08-05T00:00:00"/>
    <b v="0"/>
    <x v="0"/>
    <s v="Wants-based"/>
    <s v="Standard"/>
    <n v="1"/>
    <n v="666.20500000000004"/>
    <n v="166.55125000000001"/>
    <n v="333.10250000000002"/>
    <n v="1"/>
    <n v="0"/>
    <n v="1.3333333333333333"/>
    <n v="1"/>
    <n v="1"/>
  </r>
  <r>
    <s v="33-609-0598"/>
    <x v="3"/>
    <x v="0"/>
    <x v="1"/>
    <s v="Single"/>
    <s v="Master's"/>
    <s v="Middle"/>
    <x v="917"/>
    <x v="8"/>
    <n v="333.1026"/>
    <n v="4"/>
    <x v="2"/>
    <x v="2"/>
    <n v="1"/>
    <n v="2"/>
    <s v="Medium"/>
    <s v="Very Sensitive"/>
    <n v="1"/>
    <n v="7"/>
    <s v="High"/>
    <s v="Smartphone"/>
    <s v="Credit Card"/>
    <d v="2026-08-06T00:00:00"/>
    <b v="0"/>
    <x v="0"/>
    <s v="Planned"/>
    <s v="Express"/>
    <n v="9"/>
    <n v="1332.4104"/>
    <n v="83.275649999999999"/>
    <n v="333.1026"/>
    <n v="3"/>
    <n v="2"/>
    <n v="5.666666666666667"/>
    <n v="2"/>
    <n v="6"/>
  </r>
  <r>
    <s v="45-337-1798"/>
    <x v="29"/>
    <x v="1"/>
    <x v="0"/>
    <s v="Married"/>
    <s v="Bachelor's"/>
    <s v="Middle"/>
    <x v="918"/>
    <x v="15"/>
    <n v="333.10270000000003"/>
    <n v="8"/>
    <x v="1"/>
    <x v="0"/>
    <n v="5"/>
    <n v="0"/>
    <s v="Low"/>
    <s v="Not Sensitive"/>
    <n v="1"/>
    <n v="6"/>
    <s v="Medium"/>
    <s v="Tablet"/>
    <s v="Credit Card"/>
    <d v="2026-08-07T00:00:00"/>
    <b v="0"/>
    <x v="1"/>
    <s v="Wants-based"/>
    <s v="No Preference"/>
    <n v="3"/>
    <n v="2664.8216000000002"/>
    <n v="41.637837500000003"/>
    <n v="333.10270000000003"/>
    <n v="2"/>
    <n v="1"/>
    <n v="3"/>
    <n v="5"/>
    <n v="5"/>
  </r>
  <r>
    <s v="34-265-8558"/>
    <x v="0"/>
    <x v="0"/>
    <x v="1"/>
    <s v="Single"/>
    <s v="High School"/>
    <s v="High"/>
    <x v="919"/>
    <x v="1"/>
    <n v="333.1028"/>
    <n v="2"/>
    <x v="2"/>
    <x v="2"/>
    <n v="2"/>
    <n v="2"/>
    <s v="Medium"/>
    <s v="Very Sensitive"/>
    <n v="0"/>
    <n v="3"/>
    <s v="None"/>
    <s v="Desktop"/>
    <s v="Cash"/>
    <d v="2026-08-08T00:00:00"/>
    <b v="0"/>
    <x v="0"/>
    <s v="Planned"/>
    <s v="No Preference"/>
    <n v="13"/>
    <n v="666.2056"/>
    <n v="166.5514"/>
    <n v="333.1028"/>
    <n v="0"/>
    <n v="2"/>
    <n v="2.6666666666666665"/>
    <n v="2"/>
    <n v="3"/>
  </r>
  <r>
    <s v="67-323-7406"/>
    <x v="22"/>
    <x v="0"/>
    <x v="1"/>
    <s v="Married"/>
    <s v="High School"/>
    <s v="High"/>
    <x v="920"/>
    <x v="13"/>
    <n v="333.10289999999998"/>
    <n v="7"/>
    <x v="0"/>
    <x v="1"/>
    <n v="5"/>
    <n v="2"/>
    <s v="High"/>
    <s v="Somewhat Sensitive"/>
    <n v="1"/>
    <n v="6"/>
    <s v="Medium"/>
    <s v="Desktop"/>
    <s v="Cash"/>
    <d v="2026-08-09T00:00:00"/>
    <b v="0"/>
    <x v="0"/>
    <s v="Need-based"/>
    <s v="Standard"/>
    <n v="9"/>
    <n v="2331.7203"/>
    <n v="47.586128571428567"/>
    <n v="333.10289999999998"/>
    <n v="2"/>
    <n v="3"/>
    <n v="5.666666666666667"/>
    <n v="3"/>
    <n v="5"/>
  </r>
  <r>
    <s v="40-149-8247"/>
    <x v="25"/>
    <x v="1"/>
    <x v="0"/>
    <s v="Married"/>
    <s v="Bachelor's"/>
    <s v="Middle"/>
    <x v="921"/>
    <x v="3"/>
    <n v="333.10300000000001"/>
    <n v="2"/>
    <x v="1"/>
    <x v="0"/>
    <n v="2"/>
    <n v="2"/>
    <s v="High"/>
    <s v="Not Sensitive"/>
    <n v="0"/>
    <n v="7"/>
    <s v="Low"/>
    <s v="Tablet"/>
    <s v="PayPal"/>
    <d v="2026-08-10T00:00:00"/>
    <b v="1"/>
    <x v="1"/>
    <s v="Impulsive"/>
    <s v="No Preference"/>
    <n v="7"/>
    <n v="666.20600000000002"/>
    <n v="166.5515"/>
    <n v="333.10300000000001"/>
    <n v="1"/>
    <n v="3"/>
    <n v="4.666666666666667"/>
    <n v="5"/>
    <n v="7"/>
  </r>
  <r>
    <s v="37-361-8691"/>
    <x v="13"/>
    <x v="0"/>
    <x v="1"/>
    <s v="Married"/>
    <s v="High School"/>
    <s v="High"/>
    <x v="922"/>
    <x v="12"/>
    <n v="333.10309999999998"/>
    <n v="11"/>
    <x v="0"/>
    <x v="1"/>
    <n v="2"/>
    <n v="1"/>
    <s v="Low"/>
    <s v="Very Sensitive"/>
    <n v="0"/>
    <n v="1"/>
    <s v="None"/>
    <s v="Tablet"/>
    <s v="Credit Card"/>
    <d v="2026-08-11T00:00:00"/>
    <b v="0"/>
    <x v="0"/>
    <s v="Wants-based"/>
    <s v="No Preference"/>
    <n v="3"/>
    <n v="3664.1340999999998"/>
    <n v="30.2821"/>
    <n v="333.10309999999998"/>
    <n v="0"/>
    <n v="1"/>
    <n v="1.3333333333333333"/>
    <n v="3"/>
    <n v="1"/>
  </r>
  <r>
    <s v="17-763-9416"/>
    <x v="11"/>
    <x v="0"/>
    <x v="1"/>
    <s v="Single"/>
    <s v="High School"/>
    <s v="Middle"/>
    <x v="923"/>
    <x v="14"/>
    <n v="333.10320000000002"/>
    <n v="8"/>
    <x v="0"/>
    <x v="4"/>
    <n v="4"/>
    <n v="1"/>
    <s v="High"/>
    <s v="Somewhat Sensitive"/>
    <n v="0"/>
    <n v="6"/>
    <s v="High"/>
    <s v="Desktop"/>
    <s v="PayPal"/>
    <d v="2026-08-12T00:00:00"/>
    <b v="0"/>
    <x v="0"/>
    <s v="Planned"/>
    <s v="No Preference"/>
    <n v="10"/>
    <n v="2664.8256000000001"/>
    <n v="41.637900000000002"/>
    <n v="333.10320000000002"/>
    <n v="3"/>
    <n v="3"/>
    <n v="6.333333333333333"/>
    <n v="4"/>
    <n v="6"/>
  </r>
  <r>
    <s v="56-453-8263"/>
    <x v="3"/>
    <x v="1"/>
    <x v="0"/>
    <s v="Divorced"/>
    <s v="Master's"/>
    <s v="Middle"/>
    <x v="924"/>
    <x v="7"/>
    <n v="333.10329999999999"/>
    <n v="3"/>
    <x v="2"/>
    <x v="1"/>
    <n v="1"/>
    <n v="1"/>
    <s v="Medium"/>
    <s v="Very Sensitive"/>
    <n v="2"/>
    <n v="8"/>
    <s v="None"/>
    <s v="Tablet"/>
    <s v="Debit Card"/>
    <d v="2026-08-13T00:00:00"/>
    <b v="1"/>
    <x v="0"/>
    <s v="Need-based"/>
    <s v="Standard"/>
    <n v="7"/>
    <n v="999.30989999999997"/>
    <n v="111.03443333333333"/>
    <n v="333.10329999999999"/>
    <n v="0"/>
    <n v="2"/>
    <n v="2.3333333333333335"/>
    <n v="3"/>
    <n v="6"/>
  </r>
  <r>
    <s v="19-560-0717"/>
    <x v="17"/>
    <x v="5"/>
    <x v="0"/>
    <s v="Married"/>
    <s v="High School"/>
    <s v="High"/>
    <x v="925"/>
    <x v="22"/>
    <n v="333.10340000000002"/>
    <n v="5"/>
    <x v="0"/>
    <x v="1"/>
    <n v="4"/>
    <n v="2"/>
    <s v="None"/>
    <s v="Not Sensitive"/>
    <n v="2"/>
    <n v="4"/>
    <s v="High"/>
    <s v="Tablet"/>
    <s v="Cash"/>
    <d v="2026-08-14T00:00:00"/>
    <b v="1"/>
    <x v="0"/>
    <s v="Impulsive"/>
    <s v="Standard"/>
    <n v="2"/>
    <n v="1665.5170000000001"/>
    <n v="66.620680000000007"/>
    <n v="333.10340000000002"/>
    <n v="3"/>
    <n v="0"/>
    <n v="3.6666666666666665"/>
    <n v="3"/>
    <n v="2"/>
  </r>
  <r>
    <s v="40-199-1803"/>
    <x v="21"/>
    <x v="1"/>
    <x v="1"/>
    <s v="Single"/>
    <s v="High School"/>
    <s v="Middle"/>
    <x v="926"/>
    <x v="18"/>
    <n v="333.1035"/>
    <n v="2"/>
    <x v="1"/>
    <x v="2"/>
    <n v="5"/>
    <n v="1"/>
    <s v="Medium"/>
    <s v="Somewhat Sensitive"/>
    <n v="0"/>
    <n v="5"/>
    <s v="Medium"/>
    <s v="Desktop"/>
    <s v="Credit Card"/>
    <d v="2026-08-15T00:00:00"/>
    <b v="0"/>
    <x v="1"/>
    <s v="Impulsive"/>
    <s v="No Preference"/>
    <n v="7"/>
    <n v="666.20699999999999"/>
    <n v="166.55175"/>
    <n v="333.1035"/>
    <n v="2"/>
    <n v="2"/>
    <n v="4.333333333333333"/>
    <n v="2"/>
    <n v="5"/>
  </r>
  <r>
    <s v="09-332-0236"/>
    <x v="26"/>
    <x v="0"/>
    <x v="0"/>
    <s v="Divorced"/>
    <s v="Master's"/>
    <s v="Middle"/>
    <x v="927"/>
    <x v="15"/>
    <n v="333.10359999999997"/>
    <n v="4"/>
    <x v="0"/>
    <x v="1"/>
    <n v="5"/>
    <n v="0.2"/>
    <s v="Medium"/>
    <s v="Not Sensitive"/>
    <n v="2"/>
    <n v="6"/>
    <s v="High"/>
    <s v="Tablet"/>
    <s v="Credit Card"/>
    <d v="2026-08-16T00:00:00"/>
    <b v="0"/>
    <x v="1"/>
    <s v="Need-based"/>
    <s v="No Preference"/>
    <n v="6"/>
    <n v="1332.4143999999999"/>
    <n v="83.275899999999993"/>
    <n v="333.10359999999997"/>
    <n v="3"/>
    <n v="2"/>
    <n v="5.0666666666666664"/>
    <n v="3"/>
    <n v="4"/>
  </r>
  <r>
    <s v="83-982-5300"/>
    <x v="23"/>
    <x v="1"/>
    <x v="0"/>
    <s v="Married"/>
    <s v="High School"/>
    <s v="Middle"/>
    <x v="928"/>
    <x v="2"/>
    <n v="333.1037"/>
    <n v="5"/>
    <x v="0"/>
    <x v="0"/>
    <n v="3"/>
    <n v="1"/>
    <s v="None"/>
    <s v="Somewhat Sensitive"/>
    <n v="0"/>
    <n v="4"/>
    <s v="High"/>
    <s v="Desktop"/>
    <s v="Cash"/>
    <d v="2026-08-17T00:00:00"/>
    <b v="0"/>
    <x v="0"/>
    <s v="Need-based"/>
    <s v="Standard"/>
    <n v="14"/>
    <n v="1665.5185000000001"/>
    <n v="66.620739999999998"/>
    <n v="333.1037"/>
    <n v="3"/>
    <n v="0"/>
    <n v="3.3333333333333335"/>
    <n v="5"/>
    <n v="4"/>
  </r>
  <r>
    <s v="46-662-1571"/>
    <x v="13"/>
    <x v="0"/>
    <x v="0"/>
    <s v="Widowed"/>
    <s v="Master's"/>
    <s v="Middle"/>
    <x v="929"/>
    <x v="12"/>
    <n v="333.10379999999998"/>
    <n v="8"/>
    <x v="2"/>
    <x v="4"/>
    <n v="2"/>
    <n v="1"/>
    <s v="Low"/>
    <s v="Somewhat Sensitive"/>
    <n v="2"/>
    <n v="9"/>
    <s v="High"/>
    <s v="Desktop"/>
    <s v="Cash"/>
    <d v="2026-08-18T00:00:00"/>
    <b v="1"/>
    <x v="1"/>
    <s v="Need-based"/>
    <s v="No Preference"/>
    <n v="10"/>
    <n v="2664.8303999999998"/>
    <n v="41.637974999999997"/>
    <n v="333.10379999999998"/>
    <n v="3"/>
    <n v="1"/>
    <n v="4.333333333333333"/>
    <n v="4"/>
    <n v="7"/>
  </r>
  <r>
    <s v="20-699-9217"/>
    <x v="31"/>
    <x v="0"/>
    <x v="1"/>
    <s v="Married"/>
    <s v="High School"/>
    <s v="Middle"/>
    <x v="930"/>
    <x v="12"/>
    <n v="333.10390000000001"/>
    <n v="12"/>
    <x v="0"/>
    <x v="3"/>
    <n v="4"/>
    <n v="0"/>
    <s v="High"/>
    <s v="Not Sensitive"/>
    <n v="1"/>
    <n v="9"/>
    <s v="Medium"/>
    <s v="Smartphone"/>
    <s v="Debit Card"/>
    <d v="2026-08-19T00:00:00"/>
    <b v="0"/>
    <x v="1"/>
    <s v="Impulsive"/>
    <s v="Standard"/>
    <n v="10"/>
    <n v="3997.2467999999999"/>
    <n v="27.758658333333333"/>
    <n v="333.10390000000001"/>
    <n v="2"/>
    <n v="3"/>
    <n v="5"/>
    <n v="1"/>
    <n v="8"/>
  </r>
  <r>
    <s v="26-150-0209"/>
    <x v="31"/>
    <x v="1"/>
    <x v="0"/>
    <s v="Widowed"/>
    <s v="High School"/>
    <s v="Middle"/>
    <x v="931"/>
    <x v="20"/>
    <n v="333.10399999999998"/>
    <n v="6"/>
    <x v="0"/>
    <x v="3"/>
    <n v="1"/>
    <n v="1"/>
    <s v="Medium"/>
    <s v="Not Sensitive"/>
    <n v="0"/>
    <n v="4"/>
    <s v="Medium"/>
    <s v="Smartphone"/>
    <s v="Credit Card"/>
    <d v="2026-08-20T00:00:00"/>
    <b v="0"/>
    <x v="0"/>
    <s v="Impulsive"/>
    <s v="Standard"/>
    <n v="2"/>
    <n v="1998.6239999999998"/>
    <n v="55.517333333333333"/>
    <n v="333.10399999999998"/>
    <n v="2"/>
    <n v="2"/>
    <n v="4.333333333333333"/>
    <n v="1"/>
    <n v="4"/>
  </r>
  <r>
    <s v="94-985-5336"/>
    <x v="3"/>
    <x v="0"/>
    <x v="1"/>
    <s v="Divorced"/>
    <s v="Bachelor's"/>
    <s v="High"/>
    <x v="791"/>
    <x v="20"/>
    <n v="333.10410000000002"/>
    <n v="3"/>
    <x v="0"/>
    <x v="4"/>
    <n v="5"/>
    <n v="1"/>
    <s v="High"/>
    <s v="Very Sensitive"/>
    <n v="2"/>
    <n v="6"/>
    <s v="Low"/>
    <s v="Tablet"/>
    <s v="PayPal"/>
    <d v="2026-08-21T00:00:00"/>
    <b v="1"/>
    <x v="1"/>
    <s v="Planned"/>
    <s v="Express"/>
    <n v="10"/>
    <n v="999.31230000000005"/>
    <n v="111.0347"/>
    <n v="333.10410000000002"/>
    <n v="1"/>
    <n v="3"/>
    <n v="4.333333333333333"/>
    <n v="4"/>
    <n v="4"/>
  </r>
  <r>
    <s v="97-715-3606"/>
    <x v="3"/>
    <x v="0"/>
    <x v="0"/>
    <s v="Widowed"/>
    <s v="High School"/>
    <s v="High"/>
    <x v="932"/>
    <x v="9"/>
    <n v="333.10419999999999"/>
    <n v="9"/>
    <x v="2"/>
    <x v="2"/>
    <n v="4"/>
    <n v="2"/>
    <s v="Low"/>
    <s v="Somewhat Sensitive"/>
    <n v="2"/>
    <n v="10"/>
    <s v="Low"/>
    <s v="Smartphone"/>
    <s v="PayPal"/>
    <d v="2026-08-22T00:00:00"/>
    <b v="0"/>
    <x v="1"/>
    <s v="Need-based"/>
    <s v="Standard"/>
    <n v="7"/>
    <n v="2997.9377999999997"/>
    <n v="37.011577777777774"/>
    <n v="333.10419999999999"/>
    <n v="1"/>
    <n v="1"/>
    <n v="2.6666666666666665"/>
    <n v="2"/>
    <n v="8"/>
  </r>
  <r>
    <s v="02-100-4320"/>
    <x v="11"/>
    <x v="0"/>
    <x v="1"/>
    <s v="Single"/>
    <s v="Master's"/>
    <s v="High"/>
    <x v="933"/>
    <x v="15"/>
    <n v="333.10430000000002"/>
    <n v="12"/>
    <x v="2"/>
    <x v="1"/>
    <n v="5"/>
    <n v="1"/>
    <s v="High"/>
    <s v="Somewhat Sensitive"/>
    <n v="2"/>
    <n v="5"/>
    <s v="Low"/>
    <s v="Tablet"/>
    <s v="PayPal"/>
    <d v="2026-08-23T00:00:00"/>
    <b v="1"/>
    <x v="1"/>
    <s v="Wants-based"/>
    <s v="Express"/>
    <n v="13"/>
    <n v="3997.2516000000005"/>
    <n v="27.758691666666667"/>
    <n v="333.10430000000002"/>
    <n v="1"/>
    <n v="3"/>
    <n v="4.333333333333333"/>
    <n v="3"/>
    <n v="3"/>
  </r>
  <r>
    <s v="16-070-0138"/>
    <x v="7"/>
    <x v="0"/>
    <x v="1"/>
    <s v="Single"/>
    <s v="High School"/>
    <s v="High"/>
    <x v="934"/>
    <x v="8"/>
    <n v="333.1044"/>
    <n v="12"/>
    <x v="1"/>
    <x v="3"/>
    <n v="5"/>
    <n v="2"/>
    <s v="None"/>
    <s v="Not Sensitive"/>
    <n v="2"/>
    <n v="2"/>
    <s v="Medium"/>
    <s v="Desktop"/>
    <s v="Credit Card"/>
    <d v="2026-08-24T00:00:00"/>
    <b v="0"/>
    <x v="1"/>
    <s v="Planned"/>
    <s v="No Preference"/>
    <n v="8"/>
    <n v="3997.2528000000002"/>
    <n v="27.758700000000001"/>
    <n v="333.1044"/>
    <n v="2"/>
    <n v="0"/>
    <n v="2.6666666666666665"/>
    <n v="1"/>
    <n v="0"/>
  </r>
  <r>
    <s v="82-474-5074"/>
    <x v="0"/>
    <x v="1"/>
    <x v="0"/>
    <s v="Married"/>
    <s v="Bachelor's"/>
    <s v="High"/>
    <x v="935"/>
    <x v="22"/>
    <n v="333.10449999999997"/>
    <n v="9"/>
    <x v="0"/>
    <x v="0"/>
    <n v="5"/>
    <n v="0"/>
    <s v="None"/>
    <s v="Not Sensitive"/>
    <n v="2"/>
    <n v="10"/>
    <s v="Medium"/>
    <s v="Desktop"/>
    <s v="Debit Card"/>
    <d v="2026-08-25T00:00:00"/>
    <b v="0"/>
    <x v="1"/>
    <s v="Wants-based"/>
    <s v="Standard"/>
    <n v="7"/>
    <n v="2997.9404999999997"/>
    <n v="37.011611111111108"/>
    <n v="333.10449999999997"/>
    <n v="2"/>
    <n v="0"/>
    <n v="2"/>
    <n v="5"/>
    <n v="8"/>
  </r>
  <r>
    <s v="36-444-5336"/>
    <x v="18"/>
    <x v="1"/>
    <x v="0"/>
    <s v="Divorced"/>
    <s v="Master's"/>
    <s v="High"/>
    <x v="936"/>
    <x v="1"/>
    <n v="333.1046"/>
    <n v="11"/>
    <x v="1"/>
    <x v="2"/>
    <n v="1"/>
    <n v="2"/>
    <s v="High"/>
    <s v="Not Sensitive"/>
    <n v="2"/>
    <n v="4"/>
    <s v="None"/>
    <s v="Smartphone"/>
    <s v="Cash"/>
    <d v="2026-08-26T00:00:00"/>
    <b v="1"/>
    <x v="1"/>
    <s v="Impulsive"/>
    <s v="Express"/>
    <n v="8"/>
    <n v="3664.1505999999999"/>
    <n v="30.282236363636365"/>
    <n v="333.1046"/>
    <n v="0"/>
    <n v="3"/>
    <n v="3.6666666666666665"/>
    <n v="2"/>
    <n v="2"/>
  </r>
  <r>
    <s v="54-680-5344"/>
    <x v="3"/>
    <x v="1"/>
    <x v="0"/>
    <s v="Widowed"/>
    <s v="Master's"/>
    <s v="Middle"/>
    <x v="937"/>
    <x v="2"/>
    <n v="333.10469999999998"/>
    <n v="10"/>
    <x v="1"/>
    <x v="2"/>
    <n v="1"/>
    <n v="2"/>
    <s v="None"/>
    <s v="Somewhat Sensitive"/>
    <n v="2"/>
    <n v="4"/>
    <s v="High"/>
    <s v="Smartphone"/>
    <s v="Other"/>
    <d v="2026-08-27T00:00:00"/>
    <b v="0"/>
    <x v="1"/>
    <s v="Planned"/>
    <s v="No Preference"/>
    <n v="5"/>
    <n v="3331.0469999999996"/>
    <n v="33.310469999999995"/>
    <n v="333.10469999999998"/>
    <n v="3"/>
    <n v="0"/>
    <n v="3.6666666666666665"/>
    <n v="2"/>
    <n v="2"/>
  </r>
  <r>
    <s v="16-364-8096"/>
    <x v="30"/>
    <x v="0"/>
    <x v="1"/>
    <s v="Married"/>
    <s v="High School"/>
    <s v="High"/>
    <x v="938"/>
    <x v="9"/>
    <n v="333.10480000000001"/>
    <n v="6"/>
    <x v="2"/>
    <x v="1"/>
    <n v="2"/>
    <n v="0"/>
    <s v="None"/>
    <s v="Very Sensitive"/>
    <n v="2"/>
    <n v="9"/>
    <s v="Medium"/>
    <s v="Tablet"/>
    <s v="Cash"/>
    <d v="2026-08-28T00:00:00"/>
    <b v="0"/>
    <x v="0"/>
    <s v="Impulsive"/>
    <s v="Standard"/>
    <n v="5"/>
    <n v="1998.6288"/>
    <n v="55.517466666666671"/>
    <n v="333.10480000000001"/>
    <n v="2"/>
    <n v="0"/>
    <n v="2"/>
    <n v="3"/>
    <n v="7"/>
  </r>
  <r>
    <s v="62-644-8183"/>
    <x v="17"/>
    <x v="0"/>
    <x v="0"/>
    <s v="Married"/>
    <s v="Master's"/>
    <s v="High"/>
    <x v="939"/>
    <x v="16"/>
    <n v="333.10489999999999"/>
    <n v="7"/>
    <x v="2"/>
    <x v="1"/>
    <n v="5"/>
    <n v="1"/>
    <s v="Medium"/>
    <s v="Very Sensitive"/>
    <n v="1"/>
    <n v="10"/>
    <s v="Low"/>
    <s v="Tablet"/>
    <s v="Other"/>
    <d v="2026-08-29T00:00:00"/>
    <b v="1"/>
    <x v="0"/>
    <s v="Planned"/>
    <s v="Standard"/>
    <n v="5"/>
    <n v="2331.7343000000001"/>
    <n v="47.586414285714284"/>
    <n v="333.10489999999999"/>
    <n v="1"/>
    <n v="2"/>
    <n v="3.3333333333333335"/>
    <n v="3"/>
    <n v="9"/>
  </r>
  <r>
    <s v="59-971-0799"/>
    <x v="18"/>
    <x v="1"/>
    <x v="0"/>
    <s v="Divorced"/>
    <s v="Bachelor's"/>
    <s v="High"/>
    <x v="940"/>
    <x v="18"/>
    <n v="333.10500000000002"/>
    <n v="7"/>
    <x v="1"/>
    <x v="3"/>
    <n v="1"/>
    <n v="1"/>
    <s v="High"/>
    <s v="Very Sensitive"/>
    <n v="0"/>
    <n v="2"/>
    <s v="High"/>
    <s v="Desktop"/>
    <s v="Debit Card"/>
    <d v="2026-08-30T00:00:00"/>
    <b v="1"/>
    <x v="0"/>
    <s v="Need-based"/>
    <s v="Standard"/>
    <n v="2"/>
    <n v="2331.7350000000001"/>
    <n v="47.586428571428577"/>
    <n v="333.10500000000002"/>
    <n v="3"/>
    <n v="3"/>
    <n v="6.333333333333333"/>
    <n v="1"/>
    <n v="2"/>
  </r>
  <r>
    <s v="64-031-2046"/>
    <x v="3"/>
    <x v="0"/>
    <x v="1"/>
    <s v="Divorced"/>
    <s v="Master's"/>
    <s v="High"/>
    <x v="941"/>
    <x v="21"/>
    <n v="333.10509999999999"/>
    <n v="5"/>
    <x v="0"/>
    <x v="4"/>
    <n v="5"/>
    <n v="1"/>
    <s v="High"/>
    <s v="Not Sensitive"/>
    <n v="0"/>
    <n v="2"/>
    <s v="Low"/>
    <s v="Tablet"/>
    <s v="Other"/>
    <d v="2026-08-31T00:00:00"/>
    <b v="1"/>
    <x v="0"/>
    <s v="Wants-based"/>
    <s v="No Preference"/>
    <n v="7"/>
    <n v="1665.5255"/>
    <n v="66.621020000000001"/>
    <n v="333.10509999999999"/>
    <n v="1"/>
    <n v="3"/>
    <n v="4.333333333333333"/>
    <n v="4"/>
    <n v="2"/>
  </r>
  <r>
    <s v="87-079-0237"/>
    <x v="15"/>
    <x v="1"/>
    <x v="1"/>
    <s v="Single"/>
    <s v="Bachelor's"/>
    <s v="Middle"/>
    <x v="942"/>
    <x v="11"/>
    <n v="333.10520000000002"/>
    <n v="9"/>
    <x v="2"/>
    <x v="2"/>
    <n v="2"/>
    <n v="0"/>
    <s v="Low"/>
    <s v="Not Sensitive"/>
    <n v="0"/>
    <n v="6"/>
    <s v="None"/>
    <s v="Desktop"/>
    <s v="Debit Card"/>
    <d v="2026-09-01T00:00:00"/>
    <b v="1"/>
    <x v="0"/>
    <s v="Impulsive"/>
    <s v="No Preference"/>
    <n v="3"/>
    <n v="2997.9468000000002"/>
    <n v="37.011688888888891"/>
    <n v="333.10520000000002"/>
    <n v="0"/>
    <n v="1"/>
    <n v="1"/>
    <n v="2"/>
    <n v="6"/>
  </r>
  <r>
    <s v="78-091-8662"/>
    <x v="20"/>
    <x v="1"/>
    <x v="1"/>
    <s v="Divorced"/>
    <s v="High School"/>
    <s v="Middle"/>
    <x v="943"/>
    <x v="0"/>
    <n v="333.1053"/>
    <n v="3"/>
    <x v="2"/>
    <x v="4"/>
    <n v="1"/>
    <n v="1"/>
    <s v="None"/>
    <s v="Somewhat Sensitive"/>
    <n v="1"/>
    <n v="8"/>
    <s v="Low"/>
    <s v="Smartphone"/>
    <s v="Cash"/>
    <d v="2026-09-02T00:00:00"/>
    <b v="1"/>
    <x v="1"/>
    <s v="Planned"/>
    <s v="Express"/>
    <n v="11"/>
    <n v="999.31590000000006"/>
    <n v="111.0351"/>
    <n v="333.1053"/>
    <n v="1"/>
    <n v="0"/>
    <n v="1.3333333333333333"/>
    <n v="4"/>
    <n v="7"/>
  </r>
  <r>
    <s v="62-720-2922"/>
    <x v="12"/>
    <x v="1"/>
    <x v="1"/>
    <s v="Widowed"/>
    <s v="Bachelor's"/>
    <s v="High"/>
    <x v="944"/>
    <x v="3"/>
    <n v="333.10539999999997"/>
    <n v="5"/>
    <x v="2"/>
    <x v="1"/>
    <n v="4"/>
    <n v="1"/>
    <s v="High"/>
    <s v="Very Sensitive"/>
    <n v="1"/>
    <n v="5"/>
    <s v="Low"/>
    <s v="Smartphone"/>
    <s v="Cash"/>
    <d v="2026-09-03T00:00:00"/>
    <b v="0"/>
    <x v="0"/>
    <s v="Impulsive"/>
    <s v="No Preference"/>
    <n v="4"/>
    <n v="1665.5269999999998"/>
    <n v="66.621079999999992"/>
    <n v="333.10539999999997"/>
    <n v="1"/>
    <n v="3"/>
    <n v="4.333333333333333"/>
    <n v="3"/>
    <n v="4"/>
  </r>
  <r>
    <s v="47-528-3961"/>
    <x v="2"/>
    <x v="1"/>
    <x v="1"/>
    <s v="Married"/>
    <s v="Master's"/>
    <s v="High"/>
    <x v="945"/>
    <x v="0"/>
    <n v="333.10550000000001"/>
    <n v="9"/>
    <x v="2"/>
    <x v="1"/>
    <n v="1"/>
    <n v="0"/>
    <s v="Low"/>
    <s v="Not Sensitive"/>
    <n v="0"/>
    <n v="2"/>
    <s v="High"/>
    <s v="Desktop"/>
    <s v="Credit Card"/>
    <d v="2026-09-04T00:00:00"/>
    <b v="1"/>
    <x v="1"/>
    <s v="Need-based"/>
    <s v="Express"/>
    <n v="10"/>
    <n v="2997.9495000000002"/>
    <n v="37.011722222222225"/>
    <n v="333.10550000000001"/>
    <n v="3"/>
    <n v="1"/>
    <n v="4"/>
    <n v="3"/>
    <n v="2"/>
  </r>
  <r>
    <s v="21-808-2293"/>
    <x v="12"/>
    <x v="1"/>
    <x v="0"/>
    <s v="Divorced"/>
    <s v="Bachelor's"/>
    <s v="Middle"/>
    <x v="946"/>
    <x v="16"/>
    <n v="333.10559999999998"/>
    <n v="12"/>
    <x v="2"/>
    <x v="3"/>
    <n v="3"/>
    <n v="1"/>
    <s v="Medium"/>
    <s v="Very Sensitive"/>
    <n v="1"/>
    <n v="8"/>
    <s v="Low"/>
    <s v="Smartphone"/>
    <s v="PayPal"/>
    <d v="2026-09-05T00:00:00"/>
    <b v="1"/>
    <x v="0"/>
    <s v="Impulsive"/>
    <s v="No Preference"/>
    <n v="7"/>
    <n v="3997.2671999999998"/>
    <n v="27.758799999999997"/>
    <n v="333.10559999999998"/>
    <n v="1"/>
    <n v="2"/>
    <n v="3.3333333333333335"/>
    <n v="1"/>
    <n v="7"/>
  </r>
  <r>
    <s v="22-022-9256"/>
    <x v="14"/>
    <x v="0"/>
    <x v="0"/>
    <s v="Married"/>
    <s v="Master's"/>
    <s v="High"/>
    <x v="947"/>
    <x v="23"/>
    <n v="333.10570000000001"/>
    <n v="2"/>
    <x v="2"/>
    <x v="2"/>
    <n v="5"/>
    <n v="1"/>
    <s v="None"/>
    <s v="Very Sensitive"/>
    <n v="2"/>
    <n v="9"/>
    <s v="None"/>
    <s v="Tablet"/>
    <s v="Other"/>
    <d v="2026-09-06T00:00:00"/>
    <b v="0"/>
    <x v="0"/>
    <s v="Impulsive"/>
    <s v="No Preference"/>
    <n v="11"/>
    <n v="666.21140000000003"/>
    <n v="166.55285000000001"/>
    <n v="333.10570000000001"/>
    <n v="0"/>
    <n v="0"/>
    <n v="0.33333333333333331"/>
    <n v="2"/>
    <n v="7"/>
  </r>
  <r>
    <s v="96-772-7220"/>
    <x v="13"/>
    <x v="1"/>
    <x v="1"/>
    <s v="Married"/>
    <s v="Bachelor's"/>
    <s v="High"/>
    <x v="948"/>
    <x v="22"/>
    <n v="333.10579999999999"/>
    <n v="9"/>
    <x v="0"/>
    <x v="0"/>
    <n v="5"/>
    <n v="2"/>
    <s v="Low"/>
    <s v="Somewhat Sensitive"/>
    <n v="1"/>
    <n v="3"/>
    <s v="None"/>
    <s v="Tablet"/>
    <s v="Credit Card"/>
    <d v="2026-09-07T00:00:00"/>
    <b v="1"/>
    <x v="0"/>
    <s v="Need-based"/>
    <s v="Standard"/>
    <n v="4"/>
    <n v="2997.9521999999997"/>
    <n v="37.011755555555553"/>
    <n v="333.10579999999999"/>
    <n v="0"/>
    <n v="1"/>
    <n v="1.6666666666666665"/>
    <n v="5"/>
    <n v="2"/>
  </r>
  <r>
    <s v="25-866-7286"/>
    <x v="12"/>
    <x v="0"/>
    <x v="0"/>
    <s v="Divorced"/>
    <s v="Master's"/>
    <s v="High"/>
    <x v="949"/>
    <x v="13"/>
    <n v="333.10590000000002"/>
    <n v="10"/>
    <x v="2"/>
    <x v="4"/>
    <n v="5"/>
    <n v="1"/>
    <s v="Medium"/>
    <s v="Not Sensitive"/>
    <n v="0"/>
    <n v="1"/>
    <s v="Low"/>
    <s v="Desktop"/>
    <s v="Other"/>
    <d v="2026-09-08T00:00:00"/>
    <b v="1"/>
    <x v="0"/>
    <s v="Planned"/>
    <s v="Express"/>
    <n v="1"/>
    <n v="3331.0590000000002"/>
    <n v="33.310590000000005"/>
    <n v="333.10590000000002"/>
    <n v="1"/>
    <n v="2"/>
    <n v="3.3333333333333335"/>
    <n v="4"/>
    <n v="1"/>
  </r>
  <r>
    <s v="72-694-4159"/>
    <x v="7"/>
    <x v="0"/>
    <x v="0"/>
    <s v="Married"/>
    <s v="Bachelor's"/>
    <s v="Middle"/>
    <x v="609"/>
    <x v="13"/>
    <n v="333.10599999999999"/>
    <n v="9"/>
    <x v="0"/>
    <x v="3"/>
    <n v="5"/>
    <n v="1"/>
    <s v="Low"/>
    <s v="Somewhat Sensitive"/>
    <n v="1"/>
    <n v="1"/>
    <s v="High"/>
    <s v="Smartphone"/>
    <s v="PayPal"/>
    <d v="2026-09-09T00:00:00"/>
    <b v="1"/>
    <x v="1"/>
    <s v="Impulsive"/>
    <s v="No Preference"/>
    <n v="1"/>
    <n v="2997.9539999999997"/>
    <n v="37.01177777777778"/>
    <n v="333.10599999999999"/>
    <n v="3"/>
    <n v="1"/>
    <n v="4.333333333333333"/>
    <n v="1"/>
    <n v="0"/>
  </r>
  <r>
    <s v="10-079-8237"/>
    <x v="19"/>
    <x v="0"/>
    <x v="1"/>
    <s v="Widowed"/>
    <s v="Master's"/>
    <s v="High"/>
    <x v="950"/>
    <x v="7"/>
    <n v="333.10610000000003"/>
    <n v="8"/>
    <x v="0"/>
    <x v="2"/>
    <n v="1"/>
    <n v="1"/>
    <s v="None"/>
    <s v="Very Sensitive"/>
    <n v="2"/>
    <n v="6"/>
    <s v="None"/>
    <s v="Smartphone"/>
    <s v="Cash"/>
    <d v="2026-09-10T00:00:00"/>
    <b v="0"/>
    <x v="1"/>
    <s v="Planned"/>
    <s v="Standard"/>
    <n v="5"/>
    <n v="2664.8488000000002"/>
    <n v="41.638262500000003"/>
    <n v="333.10610000000003"/>
    <n v="0"/>
    <n v="0"/>
    <n v="0.33333333333333331"/>
    <n v="2"/>
    <n v="4"/>
  </r>
  <r>
    <s v="47-460-8015"/>
    <x v="18"/>
    <x v="1"/>
    <x v="0"/>
    <s v="Divorced"/>
    <s v="Master's"/>
    <s v="High"/>
    <x v="951"/>
    <x v="5"/>
    <n v="333.1062"/>
    <n v="6"/>
    <x v="2"/>
    <x v="4"/>
    <n v="1"/>
    <n v="2"/>
    <s v="Low"/>
    <s v="Not Sensitive"/>
    <n v="1"/>
    <n v="8"/>
    <s v="Medium"/>
    <s v="Desktop"/>
    <s v="Other"/>
    <d v="2026-09-11T00:00:00"/>
    <b v="0"/>
    <x v="0"/>
    <s v="Impulsive"/>
    <s v="Standard"/>
    <n v="11"/>
    <n v="1998.6372000000001"/>
    <n v="55.517699999999998"/>
    <n v="333.1062"/>
    <n v="2"/>
    <n v="1"/>
    <n v="3.6666666666666665"/>
    <n v="4"/>
    <n v="7"/>
  </r>
  <r>
    <s v="06-061-0023"/>
    <x v="28"/>
    <x v="0"/>
    <x v="1"/>
    <s v="Widowed"/>
    <s v="High School"/>
    <s v="Middle"/>
    <x v="952"/>
    <x v="11"/>
    <n v="333.10629999999998"/>
    <n v="8"/>
    <x v="1"/>
    <x v="1"/>
    <n v="1"/>
    <n v="2"/>
    <s v="High"/>
    <s v="Not Sensitive"/>
    <n v="1"/>
    <n v="3"/>
    <s v="Low"/>
    <s v="Tablet"/>
    <s v="Other"/>
    <d v="2026-09-12T00:00:00"/>
    <b v="0"/>
    <x v="0"/>
    <s v="Planned"/>
    <s v="Express"/>
    <n v="10"/>
    <n v="2664.8503999999998"/>
    <n v="41.638287499999997"/>
    <n v="333.10629999999998"/>
    <n v="1"/>
    <n v="3"/>
    <n v="4.666666666666667"/>
    <n v="3"/>
    <n v="2"/>
  </r>
  <r>
    <s v="80-487-2550"/>
    <x v="10"/>
    <x v="1"/>
    <x v="1"/>
    <s v="Married"/>
    <s v="Bachelor's"/>
    <s v="Middle"/>
    <x v="953"/>
    <x v="13"/>
    <n v="333.10640000000001"/>
    <n v="2"/>
    <x v="0"/>
    <x v="0"/>
    <n v="1"/>
    <n v="2"/>
    <s v="None"/>
    <s v="Somewhat Sensitive"/>
    <n v="0"/>
    <n v="5"/>
    <s v="High"/>
    <s v="Smartphone"/>
    <s v="Credit Card"/>
    <d v="2026-09-13T00:00:00"/>
    <b v="1"/>
    <x v="1"/>
    <s v="Impulsive"/>
    <s v="Standard"/>
    <n v="3"/>
    <n v="666.21280000000002"/>
    <n v="166.5532"/>
    <n v="333.10640000000001"/>
    <n v="3"/>
    <n v="0"/>
    <n v="3.6666666666666665"/>
    <n v="5"/>
    <n v="5"/>
  </r>
  <r>
    <s v="23-617-2637"/>
    <x v="17"/>
    <x v="0"/>
    <x v="0"/>
    <s v="Single"/>
    <s v="Master's"/>
    <s v="High"/>
    <x v="954"/>
    <x v="14"/>
    <n v="333.10649999999998"/>
    <n v="2"/>
    <x v="0"/>
    <x v="0"/>
    <n v="5"/>
    <n v="0"/>
    <s v="None"/>
    <s v="Very Sensitive"/>
    <n v="1"/>
    <n v="1"/>
    <s v="Medium"/>
    <s v="Desktop"/>
    <s v="Cash"/>
    <d v="2026-09-14T00:00:00"/>
    <b v="0"/>
    <x v="1"/>
    <s v="Need-based"/>
    <s v="Express"/>
    <n v="14"/>
    <n v="666.21299999999997"/>
    <n v="166.55324999999999"/>
    <n v="333.10649999999998"/>
    <n v="2"/>
    <n v="0"/>
    <n v="2"/>
    <n v="5"/>
    <n v="0"/>
  </r>
  <r>
    <s v="60-005-5187"/>
    <x v="8"/>
    <x v="1"/>
    <x v="0"/>
    <s v="Single"/>
    <s v="High School"/>
    <s v="High"/>
    <x v="955"/>
    <x v="13"/>
    <n v="333.10660000000001"/>
    <n v="3"/>
    <x v="0"/>
    <x v="2"/>
    <n v="1"/>
    <n v="2"/>
    <s v="Medium"/>
    <s v="Not Sensitive"/>
    <n v="0"/>
    <n v="8"/>
    <s v="High"/>
    <s v="Desktop"/>
    <s v="Debit Card"/>
    <d v="2026-09-15T00:00:00"/>
    <b v="1"/>
    <x v="1"/>
    <s v="Wants-based"/>
    <s v="Standard"/>
    <n v="14"/>
    <n v="999.31979999999999"/>
    <n v="111.03553333333333"/>
    <n v="333.10660000000001"/>
    <n v="3"/>
    <n v="2"/>
    <n v="5.666666666666667"/>
    <n v="2"/>
    <n v="8"/>
  </r>
  <r>
    <s v="24-371-5870"/>
    <x v="1"/>
    <x v="1"/>
    <x v="0"/>
    <s v="Single"/>
    <s v="Bachelor's"/>
    <s v="High"/>
    <x v="956"/>
    <x v="3"/>
    <n v="333.10669999999999"/>
    <n v="7"/>
    <x v="2"/>
    <x v="4"/>
    <n v="2"/>
    <n v="0.2"/>
    <s v="Low"/>
    <s v="Not Sensitive"/>
    <n v="0"/>
    <n v="4"/>
    <s v="Low"/>
    <s v="Tablet"/>
    <s v="Other"/>
    <d v="2026-09-16T00:00:00"/>
    <b v="1"/>
    <x v="1"/>
    <s v="Planned"/>
    <s v="Standard"/>
    <n v="6"/>
    <n v="2331.7469000000001"/>
    <n v="47.586671428571428"/>
    <n v="333.10669999999999"/>
    <n v="1"/>
    <n v="1"/>
    <n v="2.0666666666666669"/>
    <n v="4"/>
    <n v="4"/>
  </r>
  <r>
    <s v="02-055-8248"/>
    <x v="8"/>
    <x v="0"/>
    <x v="1"/>
    <s v="Divorced"/>
    <s v="Bachelor's"/>
    <s v="High"/>
    <x v="957"/>
    <x v="18"/>
    <n v="333.10680000000002"/>
    <n v="11"/>
    <x v="0"/>
    <x v="1"/>
    <n v="4"/>
    <n v="2"/>
    <s v="Low"/>
    <s v="Very Sensitive"/>
    <n v="0"/>
    <n v="3"/>
    <s v="Low"/>
    <s v="Desktop"/>
    <s v="Cash"/>
    <d v="2026-09-17T00:00:00"/>
    <b v="1"/>
    <x v="1"/>
    <s v="Impulsive"/>
    <s v="Express"/>
    <n v="7"/>
    <n v="3664.1748000000002"/>
    <n v="30.282436363636364"/>
    <n v="333.10680000000002"/>
    <n v="1"/>
    <n v="1"/>
    <n v="2.6666666666666665"/>
    <n v="3"/>
    <n v="3"/>
  </r>
  <r>
    <s v="54-238-5459"/>
    <x v="13"/>
    <x v="0"/>
    <x v="1"/>
    <s v="Widowed"/>
    <s v="High School"/>
    <s v="High"/>
    <x v="958"/>
    <x v="23"/>
    <n v="333.1069"/>
    <n v="9"/>
    <x v="1"/>
    <x v="2"/>
    <n v="5"/>
    <n v="1"/>
    <s v="None"/>
    <s v="Somewhat Sensitive"/>
    <n v="0"/>
    <n v="6"/>
    <s v="None"/>
    <s v="Smartphone"/>
    <s v="Cash"/>
    <d v="2026-09-18T00:00:00"/>
    <b v="0"/>
    <x v="0"/>
    <s v="Wants-based"/>
    <s v="No Preference"/>
    <n v="8"/>
    <n v="2997.9620999999997"/>
    <n v="37.011877777777777"/>
    <n v="333.1069"/>
    <n v="0"/>
    <n v="0"/>
    <n v="0.33333333333333331"/>
    <n v="2"/>
    <n v="6"/>
  </r>
  <r>
    <s v="85-922-0190"/>
    <x v="24"/>
    <x v="0"/>
    <x v="1"/>
    <s v="Widowed"/>
    <s v="Bachelor's"/>
    <s v="High"/>
    <x v="959"/>
    <x v="16"/>
    <n v="333.10700000000003"/>
    <n v="5"/>
    <x v="2"/>
    <x v="1"/>
    <n v="3"/>
    <n v="1"/>
    <s v="Low"/>
    <s v="Not Sensitive"/>
    <n v="0"/>
    <n v="4"/>
    <s v="None"/>
    <s v="Desktop"/>
    <s v="PayPal"/>
    <d v="2026-09-19T00:00:00"/>
    <b v="1"/>
    <x v="0"/>
    <s v="Wants-based"/>
    <s v="Express"/>
    <n v="12"/>
    <n v="1665.5350000000001"/>
    <n v="66.621400000000008"/>
    <n v="333.10700000000003"/>
    <n v="0"/>
    <n v="1"/>
    <n v="1.3333333333333333"/>
    <n v="3"/>
    <n v="4"/>
  </r>
  <r>
    <s v="48-271-1908"/>
    <x v="13"/>
    <x v="2"/>
    <x v="1"/>
    <s v="Single"/>
    <s v="Bachelor's"/>
    <s v="High"/>
    <x v="960"/>
    <x v="15"/>
    <n v="333.1071"/>
    <n v="11"/>
    <x v="2"/>
    <x v="2"/>
    <n v="5"/>
    <n v="2"/>
    <s v="Medium"/>
    <s v="Not Sensitive"/>
    <n v="0"/>
    <n v="7"/>
    <s v="Medium"/>
    <s v="Smartphone"/>
    <s v="Debit Card"/>
    <d v="2026-09-20T00:00:00"/>
    <b v="0"/>
    <x v="1"/>
    <s v="Need-based"/>
    <s v="Express"/>
    <n v="12"/>
    <n v="3664.1781000000001"/>
    <n v="30.282463636363637"/>
    <n v="333.1071"/>
    <n v="2"/>
    <n v="2"/>
    <n v="4.666666666666667"/>
    <n v="2"/>
    <n v="7"/>
  </r>
  <r>
    <s v="46-978-3874"/>
    <x v="0"/>
    <x v="0"/>
    <x v="1"/>
    <s v="Single"/>
    <s v="High School"/>
    <s v="Middle"/>
    <x v="961"/>
    <x v="19"/>
    <n v="333.10719999999998"/>
    <n v="5"/>
    <x v="2"/>
    <x v="2"/>
    <n v="1"/>
    <n v="1"/>
    <s v="None"/>
    <s v="Not Sensitive"/>
    <n v="0"/>
    <n v="1"/>
    <s v="None"/>
    <s v="Smartphone"/>
    <s v="Debit Card"/>
    <d v="2026-09-21T00:00:00"/>
    <b v="1"/>
    <x v="1"/>
    <s v="Impulsive"/>
    <s v="Express"/>
    <n v="6"/>
    <n v="1665.5359999999998"/>
    <n v="66.621439999999993"/>
    <n v="333.10719999999998"/>
    <n v="0"/>
    <n v="0"/>
    <n v="0.33333333333333331"/>
    <n v="2"/>
    <n v="1"/>
  </r>
  <r>
    <s v="53-595-7635"/>
    <x v="8"/>
    <x v="0"/>
    <x v="1"/>
    <s v="Divorced"/>
    <s v="High School"/>
    <s v="Middle"/>
    <x v="962"/>
    <x v="8"/>
    <n v="333.10730000000001"/>
    <n v="7"/>
    <x v="0"/>
    <x v="4"/>
    <n v="2"/>
    <n v="1"/>
    <s v="Low"/>
    <s v="Very Sensitive"/>
    <n v="2"/>
    <n v="3"/>
    <s v="Low"/>
    <s v="Smartphone"/>
    <s v="Other"/>
    <d v="2026-09-22T00:00:00"/>
    <b v="0"/>
    <x v="0"/>
    <s v="Need-based"/>
    <s v="No Preference"/>
    <n v="3"/>
    <n v="2331.7511"/>
    <n v="47.586757142857145"/>
    <n v="333.10730000000001"/>
    <n v="1"/>
    <n v="1"/>
    <n v="2.3333333333333335"/>
    <n v="4"/>
    <n v="1"/>
  </r>
  <r>
    <s v="08-185-6608"/>
    <x v="11"/>
    <x v="0"/>
    <x v="1"/>
    <s v="Divorced"/>
    <s v="Master's"/>
    <s v="Middle"/>
    <x v="963"/>
    <x v="15"/>
    <n v="333.10739999999998"/>
    <n v="8"/>
    <x v="2"/>
    <x v="1"/>
    <n v="5"/>
    <n v="1"/>
    <s v="Low"/>
    <s v="Somewhat Sensitive"/>
    <n v="1"/>
    <n v="5"/>
    <s v="High"/>
    <s v="Desktop"/>
    <s v="Credit Card"/>
    <d v="2026-09-23T00:00:00"/>
    <b v="0"/>
    <x v="0"/>
    <s v="Planned"/>
    <s v="Standard"/>
    <n v="2"/>
    <n v="2664.8591999999999"/>
    <n v="41.638424999999998"/>
    <n v="333.10739999999998"/>
    <n v="3"/>
    <n v="1"/>
    <n v="4.333333333333333"/>
    <n v="3"/>
    <n v="4"/>
  </r>
  <r>
    <s v="20-562-2569"/>
    <x v="32"/>
    <x v="0"/>
    <x v="1"/>
    <s v="Divorced"/>
    <s v="Bachelor's"/>
    <s v="High"/>
    <x v="964"/>
    <x v="7"/>
    <n v="333.10750000000002"/>
    <n v="5"/>
    <x v="2"/>
    <x v="2"/>
    <n v="4"/>
    <n v="0.3"/>
    <s v="High"/>
    <s v="Not Sensitive"/>
    <n v="2"/>
    <n v="4"/>
    <s v="None"/>
    <s v="Tablet"/>
    <s v="PayPal"/>
    <d v="2026-09-24T00:00:00"/>
    <b v="1"/>
    <x v="0"/>
    <s v="Need-based"/>
    <s v="Standard"/>
    <n v="5"/>
    <n v="1665.5375000000001"/>
    <n v="66.621499999999997"/>
    <n v="333.10750000000002"/>
    <n v="0"/>
    <n v="3"/>
    <n v="3.1"/>
    <n v="2"/>
    <n v="2"/>
  </r>
  <r>
    <s v="41-366-4205"/>
    <x v="17"/>
    <x v="0"/>
    <x v="1"/>
    <s v="Single"/>
    <s v="High School"/>
    <s v="Middle"/>
    <x v="965"/>
    <x v="0"/>
    <n v="333.10759999999999"/>
    <n v="9"/>
    <x v="0"/>
    <x v="4"/>
    <n v="3"/>
    <n v="2"/>
    <s v="Low"/>
    <s v="Very Sensitive"/>
    <n v="0"/>
    <n v="6"/>
    <s v="Low"/>
    <s v="Tablet"/>
    <s v="Cash"/>
    <d v="2026-09-25T00:00:00"/>
    <b v="1"/>
    <x v="0"/>
    <s v="Wants-based"/>
    <s v="No Preference"/>
    <n v="9"/>
    <n v="2997.9683999999997"/>
    <n v="37.011955555555552"/>
    <n v="333.10759999999999"/>
    <n v="1"/>
    <n v="1"/>
    <n v="2.6666666666666665"/>
    <n v="4"/>
    <n v="6"/>
  </r>
  <r>
    <s v="77-241-7621"/>
    <x v="29"/>
    <x v="1"/>
    <x v="1"/>
    <s v="Married"/>
    <s v="Bachelor's"/>
    <s v="High"/>
    <x v="966"/>
    <x v="1"/>
    <n v="333.10770000000002"/>
    <n v="10"/>
    <x v="0"/>
    <x v="3"/>
    <n v="1"/>
    <n v="2"/>
    <s v="Low"/>
    <s v="Very Sensitive"/>
    <n v="0"/>
    <n v="6"/>
    <s v="High"/>
    <s v="Desktop"/>
    <s v="Credit Card"/>
    <d v="2026-09-26T00:00:00"/>
    <b v="1"/>
    <x v="1"/>
    <s v="Wants-based"/>
    <s v="Express"/>
    <n v="9"/>
    <n v="3331.0770000000002"/>
    <n v="33.310770000000005"/>
    <n v="333.10770000000002"/>
    <n v="3"/>
    <n v="1"/>
    <n v="4.666666666666667"/>
    <n v="1"/>
    <n v="6"/>
  </r>
  <r>
    <s v="53-091-2176"/>
    <x v="6"/>
    <x v="0"/>
    <x v="1"/>
    <s v="Widowed"/>
    <s v="Bachelor's"/>
    <s v="Middle"/>
    <x v="967"/>
    <x v="15"/>
    <n v="333.1078"/>
    <n v="12"/>
    <x v="1"/>
    <x v="4"/>
    <n v="4"/>
    <n v="0.3"/>
    <s v="Low"/>
    <s v="Somewhat Sensitive"/>
    <n v="0"/>
    <n v="5"/>
    <s v="Medium"/>
    <s v="Desktop"/>
    <s v="Cash"/>
    <d v="2026-09-27T00:00:00"/>
    <b v="1"/>
    <x v="1"/>
    <s v="Impulsive"/>
    <s v="Standard"/>
    <n v="8"/>
    <n v="3997.2936"/>
    <n v="27.758983333333333"/>
    <n v="333.1078"/>
    <n v="2"/>
    <n v="1"/>
    <n v="3.1"/>
    <n v="4"/>
    <n v="5"/>
  </r>
  <r>
    <s v="48-203-9118"/>
    <x v="6"/>
    <x v="0"/>
    <x v="0"/>
    <s v="Single"/>
    <s v="High School"/>
    <s v="High"/>
    <x v="968"/>
    <x v="10"/>
    <n v="333.10789999999997"/>
    <n v="6"/>
    <x v="2"/>
    <x v="0"/>
    <n v="2"/>
    <n v="0.33"/>
    <s v="Medium"/>
    <s v="Not Sensitive"/>
    <n v="1"/>
    <n v="10"/>
    <s v="Low"/>
    <s v="Tablet"/>
    <s v="Other"/>
    <d v="2026-09-28T00:00:00"/>
    <b v="0"/>
    <x v="0"/>
    <s v="Planned"/>
    <s v="Express"/>
    <n v="2"/>
    <n v="1998.6473999999998"/>
    <n v="55.517983333333326"/>
    <n v="333.10789999999997"/>
    <n v="1"/>
    <n v="2"/>
    <n v="3.11"/>
    <n v="5"/>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D81A2D-EA45-4F3E-9C93-E169A51157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7" firstHeaderRow="1" firstDataRow="2" firstDataCol="1"/>
  <pivotFields count="36">
    <pivotField showAll="0"/>
    <pivotField axis="axisRow" showAll="0">
      <items count="7">
        <item x="0"/>
        <item x="1"/>
        <item x="2"/>
        <item x="3"/>
        <item x="4"/>
        <item x="5"/>
        <item t="default"/>
      </items>
    </pivotField>
    <pivotField showAll="0">
      <items count="9">
        <item x="6"/>
        <item x="2"/>
        <item x="0"/>
        <item x="3"/>
        <item x="7"/>
        <item x="1"/>
        <item x="4"/>
        <item x="5"/>
        <item t="default"/>
      </items>
    </pivotField>
    <pivotField axis="axisCol" showAll="0">
      <items count="3">
        <item x="1"/>
        <item x="0"/>
        <item t="default"/>
      </items>
    </pivotField>
    <pivotField showAll="0"/>
    <pivotField showAll="0"/>
    <pivotField showAll="0"/>
    <pivotField showAll="0">
      <items count="970">
        <item x="451"/>
        <item x="500"/>
        <item x="569"/>
        <item x="412"/>
        <item x="282"/>
        <item x="259"/>
        <item x="414"/>
        <item x="101"/>
        <item x="427"/>
        <item x="381"/>
        <item x="486"/>
        <item x="697"/>
        <item x="478"/>
        <item x="745"/>
        <item x="828"/>
        <item x="580"/>
        <item x="247"/>
        <item x="918"/>
        <item x="541"/>
        <item x="14"/>
        <item x="53"/>
        <item x="238"/>
        <item x="935"/>
        <item x="755"/>
        <item x="708"/>
        <item x="782"/>
        <item x="512"/>
        <item x="919"/>
        <item x="817"/>
        <item x="250"/>
        <item x="207"/>
        <item x="964"/>
        <item x="395"/>
        <item x="385"/>
        <item x="615"/>
        <item x="390"/>
        <item x="676"/>
        <item x="840"/>
        <item x="881"/>
        <item x="244"/>
        <item x="222"/>
        <item x="715"/>
        <item x="36"/>
        <item x="853"/>
        <item x="955"/>
        <item x="411"/>
        <item x="889"/>
        <item x="196"/>
        <item x="327"/>
        <item x="767"/>
        <item x="24"/>
        <item x="812"/>
        <item x="675"/>
        <item x="769"/>
        <item x="384"/>
        <item x="681"/>
        <item x="188"/>
        <item x="75"/>
        <item x="836"/>
        <item x="730"/>
        <item x="878"/>
        <item x="837"/>
        <item x="290"/>
        <item x="894"/>
        <item x="167"/>
        <item x="51"/>
        <item x="141"/>
        <item x="298"/>
        <item x="778"/>
        <item x="243"/>
        <item x="160"/>
        <item x="967"/>
        <item x="864"/>
        <item x="619"/>
        <item x="453"/>
        <item x="60"/>
        <item x="810"/>
        <item x="115"/>
        <item x="610"/>
        <item x="361"/>
        <item x="184"/>
        <item x="514"/>
        <item x="907"/>
        <item x="852"/>
        <item x="614"/>
        <item x="578"/>
        <item x="687"/>
        <item x="345"/>
        <item x="5"/>
        <item x="710"/>
        <item x="228"/>
        <item x="752"/>
        <item x="406"/>
        <item x="277"/>
        <item x="286"/>
        <item x="33"/>
        <item x="526"/>
        <item x="360"/>
        <item x="563"/>
        <item x="416"/>
        <item x="577"/>
        <item x="944"/>
        <item x="876"/>
        <item x="472"/>
        <item x="713"/>
        <item x="69"/>
        <item x="284"/>
        <item x="391"/>
        <item x="949"/>
        <item x="543"/>
        <item x="750"/>
        <item x="378"/>
        <item x="798"/>
        <item x="273"/>
        <item x="547"/>
        <item x="579"/>
        <item x="731"/>
        <item x="800"/>
        <item x="296"/>
        <item x="696"/>
        <item x="617"/>
        <item x="481"/>
        <item x="417"/>
        <item x="404"/>
        <item x="173"/>
        <item x="611"/>
        <item x="903"/>
        <item x="928"/>
        <item x="802"/>
        <item x="448"/>
        <item x="253"/>
        <item x="698"/>
        <item x="363"/>
        <item x="875"/>
        <item x="402"/>
        <item x="408"/>
        <item x="197"/>
        <item x="146"/>
        <item x="521"/>
        <item x="684"/>
        <item x="364"/>
        <item x="269"/>
        <item x="573"/>
        <item x="694"/>
        <item x="789"/>
        <item x="459"/>
        <item x="81"/>
        <item x="606"/>
        <item x="582"/>
        <item x="496"/>
        <item x="741"/>
        <item x="229"/>
        <item x="280"/>
        <item x="265"/>
        <item x="283"/>
        <item x="232"/>
        <item x="746"/>
        <item x="241"/>
        <item x="128"/>
        <item x="458"/>
        <item x="447"/>
        <item x="627"/>
        <item x="118"/>
        <item x="201"/>
        <item x="91"/>
        <item x="154"/>
        <item x="386"/>
        <item x="426"/>
        <item x="44"/>
        <item x="418"/>
        <item x="421"/>
        <item x="670"/>
        <item x="818"/>
        <item x="806"/>
        <item x="15"/>
        <item x="172"/>
        <item x="564"/>
        <item x="423"/>
        <item x="110"/>
        <item x="643"/>
        <item x="501"/>
        <item x="799"/>
        <item x="677"/>
        <item x="968"/>
        <item x="398"/>
        <item x="150"/>
        <item x="485"/>
        <item x="208"/>
        <item x="801"/>
        <item x="583"/>
        <item x="869"/>
        <item x="233"/>
        <item x="888"/>
        <item x="792"/>
        <item x="335"/>
        <item x="887"/>
        <item x="902"/>
        <item x="862"/>
        <item x="652"/>
        <item x="830"/>
        <item x="797"/>
        <item x="0"/>
        <item x="945"/>
        <item x="542"/>
        <item x="780"/>
        <item x="366"/>
        <item x="872"/>
        <item x="97"/>
        <item x="947"/>
        <item x="90"/>
        <item x="607"/>
        <item x="291"/>
        <item x="548"/>
        <item x="135"/>
        <item x="95"/>
        <item x="716"/>
        <item x="734"/>
        <item x="344"/>
        <item x="151"/>
        <item x="491"/>
        <item x="370"/>
        <item x="793"/>
        <item x="58"/>
        <item x="665"/>
        <item x="717"/>
        <item x="121"/>
        <item x="592"/>
        <item x="12"/>
        <item x="908"/>
        <item x="646"/>
        <item x="439"/>
        <item x="791"/>
        <item x="555"/>
        <item x="292"/>
        <item x="650"/>
        <item x="661"/>
        <item x="263"/>
        <item x="337"/>
        <item x="807"/>
        <item x="180"/>
        <item x="80"/>
        <item x="28"/>
        <item x="911"/>
        <item x="137"/>
        <item x="155"/>
        <item x="331"/>
        <item x="377"/>
        <item x="753"/>
        <item x="8"/>
        <item x="309"/>
        <item x="475"/>
        <item x="86"/>
        <item x="454"/>
        <item x="561"/>
        <item x="532"/>
        <item x="554"/>
        <item x="349"/>
        <item x="909"/>
        <item x="691"/>
        <item x="194"/>
        <item x="942"/>
        <item x="133"/>
        <item x="456"/>
        <item x="11"/>
        <item x="566"/>
        <item x="690"/>
        <item x="130"/>
        <item x="203"/>
        <item x="884"/>
        <item x="271"/>
        <item x="272"/>
        <item x="939"/>
        <item x="589"/>
        <item x="764"/>
        <item x="747"/>
        <item x="705"/>
        <item x="870"/>
        <item x="950"/>
        <item x="954"/>
        <item x="169"/>
        <item x="686"/>
        <item x="256"/>
        <item x="508"/>
        <item x="663"/>
        <item x="339"/>
        <item x="94"/>
        <item x="70"/>
        <item x="67"/>
        <item x="39"/>
        <item x="73"/>
        <item x="805"/>
        <item x="305"/>
        <item x="938"/>
        <item x="719"/>
        <item x="168"/>
        <item x="59"/>
        <item x="415"/>
        <item x="671"/>
        <item x="214"/>
        <item x="187"/>
        <item x="623"/>
        <item x="209"/>
        <item x="467"/>
        <item x="640"/>
        <item x="353"/>
        <item x="300"/>
        <item x="62"/>
        <item x="1"/>
        <item x="624"/>
        <item x="2"/>
        <item x="468"/>
        <item x="706"/>
        <item x="833"/>
        <item x="34"/>
        <item x="678"/>
        <item x="825"/>
        <item x="61"/>
        <item x="369"/>
        <item x="699"/>
        <item x="913"/>
        <item x="368"/>
        <item x="537"/>
        <item x="516"/>
        <item x="493"/>
        <item x="477"/>
        <item x="642"/>
        <item x="763"/>
        <item x="66"/>
        <item x="98"/>
        <item x="936"/>
        <item x="237"/>
        <item x="525"/>
        <item x="317"/>
        <item x="559"/>
        <item x="195"/>
        <item x="16"/>
        <item x="161"/>
        <item x="383"/>
        <item x="333"/>
        <item x="420"/>
        <item x="605"/>
        <item x="131"/>
        <item x="347"/>
        <item x="714"/>
        <item x="83"/>
        <item x="621"/>
        <item x="534"/>
        <item x="483"/>
        <item x="754"/>
        <item x="157"/>
        <item x="796"/>
        <item x="751"/>
        <item x="257"/>
        <item x="308"/>
        <item x="771"/>
        <item x="729"/>
        <item x="630"/>
        <item x="358"/>
        <item x="635"/>
        <item x="879"/>
        <item x="125"/>
        <item x="77"/>
        <item x="450"/>
        <item x="551"/>
        <item x="120"/>
        <item x="122"/>
        <item x="644"/>
        <item x="774"/>
        <item x="465"/>
        <item x="586"/>
        <item x="952"/>
        <item x="572"/>
        <item x="808"/>
        <item x="371"/>
        <item x="313"/>
        <item x="682"/>
        <item x="281"/>
        <item x="709"/>
        <item x="289"/>
        <item x="522"/>
        <item x="148"/>
        <item x="193"/>
        <item x="351"/>
        <item x="127"/>
        <item x="736"/>
        <item x="843"/>
        <item x="700"/>
        <item x="865"/>
        <item x="158"/>
        <item x="42"/>
        <item x="362"/>
        <item x="618"/>
        <item x="382"/>
        <item x="138"/>
        <item x="213"/>
        <item x="648"/>
        <item x="926"/>
        <item x="701"/>
        <item x="210"/>
        <item x="218"/>
        <item x="906"/>
        <item x="527"/>
        <item x="838"/>
        <item x="102"/>
        <item x="528"/>
        <item x="56"/>
        <item x="914"/>
        <item x="929"/>
        <item x="134"/>
        <item x="293"/>
        <item x="397"/>
        <item x="111"/>
        <item x="328"/>
        <item x="288"/>
        <item x="667"/>
        <item x="240"/>
        <item x="562"/>
        <item x="829"/>
        <item x="163"/>
        <item x="937"/>
        <item x="766"/>
        <item x="85"/>
        <item x="831"/>
        <item x="531"/>
        <item x="893"/>
        <item x="590"/>
        <item x="722"/>
        <item x="262"/>
        <item x="21"/>
        <item x="841"/>
        <item x="866"/>
        <item x="452"/>
        <item x="851"/>
        <item x="93"/>
        <item x="84"/>
        <item x="629"/>
        <item x="255"/>
        <item x="407"/>
        <item x="905"/>
        <item x="692"/>
        <item x="598"/>
        <item x="883"/>
        <item x="410"/>
        <item x="544"/>
        <item x="518"/>
        <item x="6"/>
        <item x="445"/>
        <item x="186"/>
        <item x="399"/>
        <item x="449"/>
        <item x="567"/>
        <item x="354"/>
        <item x="314"/>
        <item x="260"/>
        <item x="689"/>
        <item x="65"/>
        <item x="823"/>
        <item x="941"/>
        <item x="22"/>
        <item x="672"/>
        <item x="71"/>
        <item x="695"/>
        <item x="429"/>
        <item x="152"/>
        <item x="302"/>
        <item x="662"/>
        <item x="92"/>
        <item x="922"/>
        <item x="303"/>
        <item x="43"/>
        <item x="933"/>
        <item x="880"/>
        <item x="352"/>
        <item x="535"/>
        <item x="46"/>
        <item x="295"/>
        <item x="142"/>
        <item x="743"/>
        <item x="124"/>
        <item x="631"/>
        <item x="886"/>
        <item x="595"/>
        <item x="645"/>
        <item x="471"/>
        <item x="30"/>
        <item x="270"/>
        <item x="957"/>
        <item x="639"/>
        <item x="365"/>
        <item x="877"/>
        <item x="956"/>
        <item x="330"/>
        <item x="660"/>
        <item x="738"/>
        <item x="164"/>
        <item x="765"/>
        <item x="320"/>
        <item x="248"/>
        <item x="106"/>
        <item x="574"/>
        <item x="139"/>
        <item x="162"/>
        <item x="189"/>
        <item x="461"/>
        <item x="599"/>
        <item x="703"/>
        <item x="343"/>
        <item x="474"/>
        <item x="144"/>
        <item x="217"/>
        <item x="597"/>
        <item x="659"/>
        <item x="234"/>
        <item x="19"/>
        <item x="315"/>
        <item x="123"/>
        <item x="212"/>
        <item x="634"/>
        <item x="442"/>
        <item x="460"/>
        <item x="25"/>
        <item x="438"/>
        <item x="350"/>
        <item x="323"/>
        <item x="539"/>
        <item x="441"/>
        <item x="266"/>
        <item x="304"/>
        <item x="107"/>
        <item x="874"/>
        <item x="612"/>
        <item x="403"/>
        <item x="79"/>
        <item x="647"/>
        <item x="783"/>
        <item x="479"/>
        <item x="758"/>
        <item x="608"/>
        <item x="470"/>
        <item x="664"/>
        <item x="396"/>
        <item x="804"/>
        <item x="495"/>
        <item x="50"/>
        <item x="860"/>
        <item x="959"/>
        <item x="557"/>
        <item x="824"/>
        <item x="848"/>
        <item x="509"/>
        <item x="576"/>
        <item x="868"/>
        <item x="4"/>
        <item x="258"/>
        <item x="179"/>
        <item x="490"/>
        <item x="31"/>
        <item x="430"/>
        <item x="688"/>
        <item x="88"/>
        <item x="334"/>
        <item x="530"/>
        <item x="26"/>
        <item x="847"/>
        <item x="108"/>
        <item x="17"/>
        <item x="387"/>
        <item x="301"/>
        <item x="117"/>
        <item x="934"/>
        <item x="600"/>
        <item x="47"/>
        <item x="953"/>
        <item x="724"/>
        <item x="100"/>
        <item x="735"/>
        <item x="524"/>
        <item x="251"/>
        <item x="126"/>
        <item x="55"/>
        <item x="683"/>
        <item x="40"/>
        <item x="826"/>
        <item x="960"/>
        <item x="99"/>
        <item x="316"/>
        <item x="464"/>
        <item x="198"/>
        <item x="226"/>
        <item x="834"/>
        <item x="109"/>
        <item x="239"/>
        <item x="72"/>
        <item x="494"/>
        <item x="329"/>
        <item x="482"/>
        <item x="795"/>
        <item x="498"/>
        <item x="720"/>
        <item x="82"/>
        <item x="519"/>
        <item x="657"/>
        <item x="153"/>
        <item x="341"/>
        <item x="20"/>
        <item x="816"/>
        <item x="871"/>
        <item x="965"/>
        <item x="32"/>
        <item x="174"/>
        <item x="484"/>
        <item x="224"/>
        <item x="76"/>
        <item x="680"/>
        <item x="856"/>
        <item x="27"/>
        <item x="413"/>
        <item x="742"/>
        <item x="466"/>
        <item x="916"/>
        <item x="310"/>
        <item x="132"/>
        <item x="855"/>
        <item x="166"/>
        <item x="704"/>
        <item x="861"/>
        <item x="726"/>
        <item x="49"/>
        <item x="748"/>
        <item x="307"/>
        <item x="849"/>
        <item x="506"/>
        <item x="757"/>
        <item x="721"/>
        <item x="342"/>
        <item x="762"/>
        <item x="727"/>
        <item x="68"/>
        <item x="476"/>
        <item x="380"/>
        <item x="487"/>
        <item x="962"/>
        <item x="632"/>
        <item x="319"/>
        <item x="268"/>
        <item x="324"/>
        <item x="434"/>
        <item x="963"/>
        <item x="392"/>
        <item x="112"/>
        <item x="620"/>
        <item x="603"/>
        <item x="103"/>
        <item x="925"/>
        <item x="227"/>
        <item x="176"/>
        <item x="668"/>
        <item x="394"/>
        <item x="760"/>
        <item x="910"/>
        <item x="497"/>
        <item x="943"/>
        <item x="443"/>
        <item x="236"/>
        <item x="803"/>
        <item x="156"/>
        <item x="54"/>
        <item x="221"/>
        <item x="9"/>
        <item x="457"/>
        <item x="707"/>
        <item x="204"/>
        <item x="183"/>
        <item x="10"/>
        <item x="854"/>
        <item x="114"/>
        <item x="790"/>
        <item x="649"/>
        <item x="540"/>
        <item x="35"/>
        <item x="340"/>
        <item x="921"/>
        <item x="666"/>
        <item x="52"/>
        <item x="759"/>
        <item x="737"/>
        <item x="332"/>
        <item x="267"/>
        <item x="613"/>
        <item x="216"/>
        <item x="786"/>
        <item x="178"/>
        <item x="230"/>
        <item x="428"/>
        <item x="96"/>
        <item x="278"/>
        <item x="311"/>
        <item x="249"/>
        <item x="775"/>
        <item x="424"/>
        <item x="858"/>
        <item x="488"/>
        <item x="822"/>
        <item x="846"/>
        <item x="961"/>
        <item x="57"/>
        <item x="13"/>
        <item x="655"/>
        <item x="175"/>
        <item x="379"/>
        <item x="513"/>
        <item x="401"/>
        <item x="505"/>
        <item x="37"/>
        <item x="507"/>
        <item x="622"/>
        <item x="733"/>
        <item x="718"/>
        <item x="915"/>
        <item x="375"/>
        <item x="279"/>
        <item x="815"/>
        <item x="628"/>
        <item x="422"/>
        <item x="857"/>
        <item x="462"/>
        <item x="924"/>
        <item x="821"/>
        <item x="785"/>
        <item x="656"/>
        <item x="873"/>
        <item x="215"/>
        <item x="930"/>
        <item x="306"/>
        <item x="927"/>
        <item x="602"/>
        <item x="654"/>
        <item x="200"/>
        <item x="499"/>
        <item x="89"/>
        <item x="814"/>
        <item x="502"/>
        <item x="87"/>
        <item x="446"/>
        <item x="882"/>
        <item x="45"/>
        <item x="355"/>
        <item x="405"/>
        <item x="409"/>
        <item x="359"/>
        <item x="891"/>
        <item x="400"/>
        <item x="904"/>
        <item x="23"/>
        <item x="770"/>
        <item x="529"/>
        <item x="294"/>
        <item x="787"/>
        <item x="669"/>
        <item x="285"/>
        <item x="587"/>
        <item x="242"/>
        <item x="211"/>
        <item x="545"/>
        <item x="425"/>
        <item x="419"/>
        <item x="348"/>
        <item x="78"/>
        <item x="177"/>
        <item x="276"/>
        <item x="585"/>
        <item x="129"/>
        <item x="503"/>
        <item x="435"/>
        <item x="223"/>
        <item x="756"/>
        <item x="842"/>
        <item x="739"/>
        <item x="63"/>
        <item x="192"/>
        <item x="182"/>
        <item x="318"/>
        <item x="658"/>
        <item x="170"/>
        <item x="604"/>
        <item x="389"/>
        <item x="231"/>
        <item x="511"/>
        <item x="431"/>
        <item x="890"/>
        <item x="641"/>
        <item x="556"/>
        <item x="489"/>
        <item x="338"/>
        <item x="147"/>
        <item x="749"/>
        <item x="48"/>
        <item x="336"/>
        <item x="140"/>
        <item x="768"/>
        <item x="673"/>
        <item x="225"/>
        <item x="38"/>
        <item x="64"/>
        <item x="946"/>
        <item x="245"/>
        <item x="636"/>
        <item x="149"/>
        <item x="593"/>
        <item x="533"/>
        <item x="252"/>
        <item x="638"/>
        <item x="275"/>
        <item x="931"/>
        <item x="480"/>
        <item x="560"/>
        <item x="29"/>
        <item x="781"/>
        <item x="794"/>
        <item x="473"/>
        <item x="892"/>
        <item x="510"/>
        <item x="463"/>
        <item x="850"/>
        <item x="912"/>
        <item x="784"/>
        <item x="948"/>
        <item x="558"/>
        <item x="773"/>
        <item x="7"/>
        <item x="601"/>
        <item x="517"/>
        <item x="885"/>
        <item x="761"/>
        <item x="932"/>
        <item x="206"/>
        <item x="357"/>
        <item x="827"/>
        <item x="116"/>
        <item x="609"/>
        <item x="616"/>
        <item x="581"/>
        <item x="520"/>
        <item x="113"/>
        <item x="440"/>
        <item x="432"/>
        <item x="436"/>
        <item x="897"/>
        <item x="584"/>
        <item x="898"/>
        <item x="594"/>
        <item x="633"/>
        <item x="744"/>
        <item x="679"/>
        <item x="74"/>
        <item x="41"/>
        <item x="199"/>
        <item x="376"/>
        <item x="105"/>
        <item x="312"/>
        <item x="549"/>
        <item x="626"/>
        <item x="923"/>
        <item x="811"/>
        <item x="839"/>
        <item x="504"/>
        <item x="119"/>
        <item x="469"/>
        <item x="437"/>
        <item x="863"/>
        <item x="492"/>
        <item x="515"/>
        <item x="246"/>
        <item x="772"/>
        <item x="536"/>
        <item x="711"/>
        <item x="809"/>
        <item x="819"/>
        <item x="940"/>
        <item x="299"/>
        <item x="393"/>
        <item x="235"/>
        <item x="202"/>
        <item x="433"/>
        <item x="777"/>
        <item x="845"/>
        <item x="181"/>
        <item x="143"/>
        <item x="788"/>
        <item x="553"/>
        <item x="552"/>
        <item x="728"/>
        <item x="899"/>
        <item x="779"/>
        <item x="568"/>
        <item x="254"/>
        <item x="901"/>
        <item x="966"/>
        <item x="900"/>
        <item x="274"/>
        <item x="18"/>
        <item x="3"/>
        <item x="820"/>
        <item x="776"/>
        <item x="685"/>
        <item x="725"/>
        <item x="832"/>
        <item x="895"/>
        <item x="570"/>
        <item x="455"/>
        <item x="372"/>
        <item x="287"/>
        <item x="388"/>
        <item x="326"/>
        <item x="565"/>
        <item x="702"/>
        <item x="205"/>
        <item x="653"/>
        <item x="171"/>
        <item x="596"/>
        <item x="625"/>
        <item x="220"/>
        <item x="917"/>
        <item x="958"/>
        <item x="373"/>
        <item x="190"/>
        <item x="723"/>
        <item x="951"/>
        <item x="550"/>
        <item x="732"/>
        <item x="297"/>
        <item x="356"/>
        <item x="374"/>
        <item x="740"/>
        <item x="367"/>
        <item x="813"/>
        <item x="165"/>
        <item x="588"/>
        <item x="575"/>
        <item x="546"/>
        <item x="844"/>
        <item x="264"/>
        <item x="867"/>
        <item x="693"/>
        <item x="538"/>
        <item x="185"/>
        <item x="920"/>
        <item x="191"/>
        <item x="444"/>
        <item x="104"/>
        <item x="346"/>
        <item x="859"/>
        <item x="674"/>
        <item x="325"/>
        <item x="322"/>
        <item x="896"/>
        <item x="145"/>
        <item x="136"/>
        <item x="591"/>
        <item x="159"/>
        <item x="835"/>
        <item x="651"/>
        <item x="261"/>
        <item x="523"/>
        <item x="712"/>
        <item x="321"/>
        <item x="571"/>
        <item x="637"/>
        <item x="219"/>
        <item t="default"/>
      </items>
    </pivotField>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5">
    <i>
      <x v="1"/>
    </i>
    <i>
      <x v="2"/>
    </i>
    <i>
      <x v="3"/>
    </i>
    <i>
      <x v="4"/>
    </i>
    <i t="grand">
      <x/>
    </i>
  </rowItems>
  <colFields count="1">
    <field x="3"/>
  </colFields>
  <colItems count="3">
    <i>
      <x/>
    </i>
    <i>
      <x v="1"/>
    </i>
    <i t="grand">
      <x/>
    </i>
  </colItems>
  <dataFields count="1">
    <dataField name="Average of Total_spend" fld="28" subtotal="average" baseField="1" baseItem="1"/>
  </dataFields>
  <chartFormats count="10">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1" format="4" series="1">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554A18-EF12-48FF-9525-139B1BACF5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G5" firstHeaderRow="1" firstDataRow="2" firstDataCol="1"/>
  <pivotFields count="36">
    <pivotField showAll="0"/>
    <pivotField showAll="0">
      <items count="7">
        <item x="0"/>
        <item x="1"/>
        <item x="2"/>
        <item x="3"/>
        <item x="4"/>
        <item x="5"/>
        <item t="default"/>
      </items>
    </pivotField>
    <pivotField showAll="0">
      <items count="9">
        <item x="6"/>
        <item x="2"/>
        <item x="0"/>
        <item x="3"/>
        <item x="7"/>
        <item x="1"/>
        <item x="4"/>
        <item x="5"/>
        <item t="default"/>
      </items>
    </pivotField>
    <pivotField showAll="0"/>
    <pivotField showAll="0"/>
    <pivotField showAll="0"/>
    <pivotField showAll="0"/>
    <pivotField showAll="0">
      <items count="970">
        <item x="451"/>
        <item x="500"/>
        <item x="569"/>
        <item x="412"/>
        <item x="282"/>
        <item x="259"/>
        <item x="414"/>
        <item x="101"/>
        <item x="427"/>
        <item x="381"/>
        <item x="486"/>
        <item x="697"/>
        <item x="478"/>
        <item x="745"/>
        <item x="828"/>
        <item x="580"/>
        <item x="247"/>
        <item x="918"/>
        <item x="541"/>
        <item x="14"/>
        <item x="53"/>
        <item x="238"/>
        <item x="935"/>
        <item x="755"/>
        <item x="708"/>
        <item x="782"/>
        <item x="512"/>
        <item x="919"/>
        <item x="817"/>
        <item x="250"/>
        <item x="207"/>
        <item x="964"/>
        <item x="395"/>
        <item x="385"/>
        <item x="615"/>
        <item x="390"/>
        <item x="676"/>
        <item x="840"/>
        <item x="881"/>
        <item x="244"/>
        <item x="222"/>
        <item x="715"/>
        <item x="36"/>
        <item x="853"/>
        <item x="955"/>
        <item x="411"/>
        <item x="889"/>
        <item x="196"/>
        <item x="327"/>
        <item x="767"/>
        <item x="24"/>
        <item x="812"/>
        <item x="675"/>
        <item x="769"/>
        <item x="384"/>
        <item x="681"/>
        <item x="188"/>
        <item x="75"/>
        <item x="836"/>
        <item x="730"/>
        <item x="878"/>
        <item x="837"/>
        <item x="290"/>
        <item x="894"/>
        <item x="167"/>
        <item x="51"/>
        <item x="141"/>
        <item x="298"/>
        <item x="778"/>
        <item x="243"/>
        <item x="160"/>
        <item x="967"/>
        <item x="864"/>
        <item x="619"/>
        <item x="453"/>
        <item x="60"/>
        <item x="810"/>
        <item x="115"/>
        <item x="610"/>
        <item x="361"/>
        <item x="184"/>
        <item x="514"/>
        <item x="907"/>
        <item x="852"/>
        <item x="614"/>
        <item x="578"/>
        <item x="687"/>
        <item x="345"/>
        <item x="5"/>
        <item x="710"/>
        <item x="228"/>
        <item x="752"/>
        <item x="406"/>
        <item x="277"/>
        <item x="286"/>
        <item x="33"/>
        <item x="526"/>
        <item x="360"/>
        <item x="563"/>
        <item x="416"/>
        <item x="577"/>
        <item x="944"/>
        <item x="876"/>
        <item x="472"/>
        <item x="713"/>
        <item x="69"/>
        <item x="284"/>
        <item x="391"/>
        <item x="949"/>
        <item x="543"/>
        <item x="750"/>
        <item x="378"/>
        <item x="798"/>
        <item x="273"/>
        <item x="547"/>
        <item x="579"/>
        <item x="731"/>
        <item x="800"/>
        <item x="296"/>
        <item x="696"/>
        <item x="617"/>
        <item x="481"/>
        <item x="417"/>
        <item x="404"/>
        <item x="173"/>
        <item x="611"/>
        <item x="903"/>
        <item x="928"/>
        <item x="802"/>
        <item x="448"/>
        <item x="253"/>
        <item x="698"/>
        <item x="363"/>
        <item x="875"/>
        <item x="402"/>
        <item x="408"/>
        <item x="197"/>
        <item x="146"/>
        <item x="521"/>
        <item x="684"/>
        <item x="364"/>
        <item x="269"/>
        <item x="573"/>
        <item x="694"/>
        <item x="789"/>
        <item x="459"/>
        <item x="81"/>
        <item x="606"/>
        <item x="582"/>
        <item x="496"/>
        <item x="741"/>
        <item x="229"/>
        <item x="280"/>
        <item x="265"/>
        <item x="283"/>
        <item x="232"/>
        <item x="746"/>
        <item x="241"/>
        <item x="128"/>
        <item x="458"/>
        <item x="447"/>
        <item x="627"/>
        <item x="118"/>
        <item x="201"/>
        <item x="91"/>
        <item x="154"/>
        <item x="386"/>
        <item x="426"/>
        <item x="44"/>
        <item x="418"/>
        <item x="421"/>
        <item x="670"/>
        <item x="818"/>
        <item x="806"/>
        <item x="15"/>
        <item x="172"/>
        <item x="564"/>
        <item x="423"/>
        <item x="110"/>
        <item x="643"/>
        <item x="501"/>
        <item x="799"/>
        <item x="677"/>
        <item x="968"/>
        <item x="398"/>
        <item x="150"/>
        <item x="485"/>
        <item x="208"/>
        <item x="801"/>
        <item x="583"/>
        <item x="869"/>
        <item x="233"/>
        <item x="888"/>
        <item x="792"/>
        <item x="335"/>
        <item x="887"/>
        <item x="902"/>
        <item x="862"/>
        <item x="652"/>
        <item x="830"/>
        <item x="797"/>
        <item x="0"/>
        <item x="945"/>
        <item x="542"/>
        <item x="780"/>
        <item x="366"/>
        <item x="872"/>
        <item x="97"/>
        <item x="947"/>
        <item x="90"/>
        <item x="607"/>
        <item x="291"/>
        <item x="548"/>
        <item x="135"/>
        <item x="95"/>
        <item x="716"/>
        <item x="734"/>
        <item x="344"/>
        <item x="151"/>
        <item x="491"/>
        <item x="370"/>
        <item x="793"/>
        <item x="58"/>
        <item x="665"/>
        <item x="717"/>
        <item x="121"/>
        <item x="592"/>
        <item x="12"/>
        <item x="908"/>
        <item x="646"/>
        <item x="439"/>
        <item x="791"/>
        <item x="555"/>
        <item x="292"/>
        <item x="650"/>
        <item x="661"/>
        <item x="263"/>
        <item x="337"/>
        <item x="807"/>
        <item x="180"/>
        <item x="80"/>
        <item x="28"/>
        <item x="911"/>
        <item x="137"/>
        <item x="155"/>
        <item x="331"/>
        <item x="377"/>
        <item x="753"/>
        <item x="8"/>
        <item x="309"/>
        <item x="475"/>
        <item x="86"/>
        <item x="454"/>
        <item x="561"/>
        <item x="532"/>
        <item x="554"/>
        <item x="349"/>
        <item x="909"/>
        <item x="691"/>
        <item x="194"/>
        <item x="942"/>
        <item x="133"/>
        <item x="456"/>
        <item x="11"/>
        <item x="566"/>
        <item x="690"/>
        <item x="130"/>
        <item x="203"/>
        <item x="884"/>
        <item x="271"/>
        <item x="272"/>
        <item x="939"/>
        <item x="589"/>
        <item x="764"/>
        <item x="747"/>
        <item x="705"/>
        <item x="870"/>
        <item x="950"/>
        <item x="954"/>
        <item x="169"/>
        <item x="686"/>
        <item x="256"/>
        <item x="508"/>
        <item x="663"/>
        <item x="339"/>
        <item x="94"/>
        <item x="70"/>
        <item x="67"/>
        <item x="39"/>
        <item x="73"/>
        <item x="805"/>
        <item x="305"/>
        <item x="938"/>
        <item x="719"/>
        <item x="168"/>
        <item x="59"/>
        <item x="415"/>
        <item x="671"/>
        <item x="214"/>
        <item x="187"/>
        <item x="623"/>
        <item x="209"/>
        <item x="467"/>
        <item x="640"/>
        <item x="353"/>
        <item x="300"/>
        <item x="62"/>
        <item x="1"/>
        <item x="624"/>
        <item x="2"/>
        <item x="468"/>
        <item x="706"/>
        <item x="833"/>
        <item x="34"/>
        <item x="678"/>
        <item x="825"/>
        <item x="61"/>
        <item x="369"/>
        <item x="699"/>
        <item x="913"/>
        <item x="368"/>
        <item x="537"/>
        <item x="516"/>
        <item x="493"/>
        <item x="477"/>
        <item x="642"/>
        <item x="763"/>
        <item x="66"/>
        <item x="98"/>
        <item x="936"/>
        <item x="237"/>
        <item x="525"/>
        <item x="317"/>
        <item x="559"/>
        <item x="195"/>
        <item x="16"/>
        <item x="161"/>
        <item x="383"/>
        <item x="333"/>
        <item x="420"/>
        <item x="605"/>
        <item x="131"/>
        <item x="347"/>
        <item x="714"/>
        <item x="83"/>
        <item x="621"/>
        <item x="534"/>
        <item x="483"/>
        <item x="754"/>
        <item x="157"/>
        <item x="796"/>
        <item x="751"/>
        <item x="257"/>
        <item x="308"/>
        <item x="771"/>
        <item x="729"/>
        <item x="630"/>
        <item x="358"/>
        <item x="635"/>
        <item x="879"/>
        <item x="125"/>
        <item x="77"/>
        <item x="450"/>
        <item x="551"/>
        <item x="120"/>
        <item x="122"/>
        <item x="644"/>
        <item x="774"/>
        <item x="465"/>
        <item x="586"/>
        <item x="952"/>
        <item x="572"/>
        <item x="808"/>
        <item x="371"/>
        <item x="313"/>
        <item x="682"/>
        <item x="281"/>
        <item x="709"/>
        <item x="289"/>
        <item x="522"/>
        <item x="148"/>
        <item x="193"/>
        <item x="351"/>
        <item x="127"/>
        <item x="736"/>
        <item x="843"/>
        <item x="700"/>
        <item x="865"/>
        <item x="158"/>
        <item x="42"/>
        <item x="362"/>
        <item x="618"/>
        <item x="382"/>
        <item x="138"/>
        <item x="213"/>
        <item x="648"/>
        <item x="926"/>
        <item x="701"/>
        <item x="210"/>
        <item x="218"/>
        <item x="906"/>
        <item x="527"/>
        <item x="838"/>
        <item x="102"/>
        <item x="528"/>
        <item x="56"/>
        <item x="914"/>
        <item x="929"/>
        <item x="134"/>
        <item x="293"/>
        <item x="397"/>
        <item x="111"/>
        <item x="328"/>
        <item x="288"/>
        <item x="667"/>
        <item x="240"/>
        <item x="562"/>
        <item x="829"/>
        <item x="163"/>
        <item x="937"/>
        <item x="766"/>
        <item x="85"/>
        <item x="831"/>
        <item x="531"/>
        <item x="893"/>
        <item x="590"/>
        <item x="722"/>
        <item x="262"/>
        <item x="21"/>
        <item x="841"/>
        <item x="866"/>
        <item x="452"/>
        <item x="851"/>
        <item x="93"/>
        <item x="84"/>
        <item x="629"/>
        <item x="255"/>
        <item x="407"/>
        <item x="905"/>
        <item x="692"/>
        <item x="598"/>
        <item x="883"/>
        <item x="410"/>
        <item x="544"/>
        <item x="518"/>
        <item x="6"/>
        <item x="445"/>
        <item x="186"/>
        <item x="399"/>
        <item x="449"/>
        <item x="567"/>
        <item x="354"/>
        <item x="314"/>
        <item x="260"/>
        <item x="689"/>
        <item x="65"/>
        <item x="823"/>
        <item x="941"/>
        <item x="22"/>
        <item x="672"/>
        <item x="71"/>
        <item x="695"/>
        <item x="429"/>
        <item x="152"/>
        <item x="302"/>
        <item x="662"/>
        <item x="92"/>
        <item x="922"/>
        <item x="303"/>
        <item x="43"/>
        <item x="933"/>
        <item x="880"/>
        <item x="352"/>
        <item x="535"/>
        <item x="46"/>
        <item x="295"/>
        <item x="142"/>
        <item x="743"/>
        <item x="124"/>
        <item x="631"/>
        <item x="886"/>
        <item x="595"/>
        <item x="645"/>
        <item x="471"/>
        <item x="30"/>
        <item x="270"/>
        <item x="957"/>
        <item x="639"/>
        <item x="365"/>
        <item x="877"/>
        <item x="956"/>
        <item x="330"/>
        <item x="660"/>
        <item x="738"/>
        <item x="164"/>
        <item x="765"/>
        <item x="320"/>
        <item x="248"/>
        <item x="106"/>
        <item x="574"/>
        <item x="139"/>
        <item x="162"/>
        <item x="189"/>
        <item x="461"/>
        <item x="599"/>
        <item x="703"/>
        <item x="343"/>
        <item x="474"/>
        <item x="144"/>
        <item x="217"/>
        <item x="597"/>
        <item x="659"/>
        <item x="234"/>
        <item x="19"/>
        <item x="315"/>
        <item x="123"/>
        <item x="212"/>
        <item x="634"/>
        <item x="442"/>
        <item x="460"/>
        <item x="25"/>
        <item x="438"/>
        <item x="350"/>
        <item x="323"/>
        <item x="539"/>
        <item x="441"/>
        <item x="266"/>
        <item x="304"/>
        <item x="107"/>
        <item x="874"/>
        <item x="612"/>
        <item x="403"/>
        <item x="79"/>
        <item x="647"/>
        <item x="783"/>
        <item x="479"/>
        <item x="758"/>
        <item x="608"/>
        <item x="470"/>
        <item x="664"/>
        <item x="396"/>
        <item x="804"/>
        <item x="495"/>
        <item x="50"/>
        <item x="860"/>
        <item x="959"/>
        <item x="557"/>
        <item x="824"/>
        <item x="848"/>
        <item x="509"/>
        <item x="576"/>
        <item x="868"/>
        <item x="4"/>
        <item x="258"/>
        <item x="179"/>
        <item x="490"/>
        <item x="31"/>
        <item x="430"/>
        <item x="688"/>
        <item x="88"/>
        <item x="334"/>
        <item x="530"/>
        <item x="26"/>
        <item x="847"/>
        <item x="108"/>
        <item x="17"/>
        <item x="387"/>
        <item x="301"/>
        <item x="117"/>
        <item x="934"/>
        <item x="600"/>
        <item x="47"/>
        <item x="953"/>
        <item x="724"/>
        <item x="100"/>
        <item x="735"/>
        <item x="524"/>
        <item x="251"/>
        <item x="126"/>
        <item x="55"/>
        <item x="683"/>
        <item x="40"/>
        <item x="826"/>
        <item x="960"/>
        <item x="99"/>
        <item x="316"/>
        <item x="464"/>
        <item x="198"/>
        <item x="226"/>
        <item x="834"/>
        <item x="109"/>
        <item x="239"/>
        <item x="72"/>
        <item x="494"/>
        <item x="329"/>
        <item x="482"/>
        <item x="795"/>
        <item x="498"/>
        <item x="720"/>
        <item x="82"/>
        <item x="519"/>
        <item x="657"/>
        <item x="153"/>
        <item x="341"/>
        <item x="20"/>
        <item x="816"/>
        <item x="871"/>
        <item x="965"/>
        <item x="32"/>
        <item x="174"/>
        <item x="484"/>
        <item x="224"/>
        <item x="76"/>
        <item x="680"/>
        <item x="856"/>
        <item x="27"/>
        <item x="413"/>
        <item x="742"/>
        <item x="466"/>
        <item x="916"/>
        <item x="310"/>
        <item x="132"/>
        <item x="855"/>
        <item x="166"/>
        <item x="704"/>
        <item x="861"/>
        <item x="726"/>
        <item x="49"/>
        <item x="748"/>
        <item x="307"/>
        <item x="849"/>
        <item x="506"/>
        <item x="757"/>
        <item x="721"/>
        <item x="342"/>
        <item x="762"/>
        <item x="727"/>
        <item x="68"/>
        <item x="476"/>
        <item x="380"/>
        <item x="487"/>
        <item x="962"/>
        <item x="632"/>
        <item x="319"/>
        <item x="268"/>
        <item x="324"/>
        <item x="434"/>
        <item x="963"/>
        <item x="392"/>
        <item x="112"/>
        <item x="620"/>
        <item x="603"/>
        <item x="103"/>
        <item x="925"/>
        <item x="227"/>
        <item x="176"/>
        <item x="668"/>
        <item x="394"/>
        <item x="760"/>
        <item x="910"/>
        <item x="497"/>
        <item x="943"/>
        <item x="443"/>
        <item x="236"/>
        <item x="803"/>
        <item x="156"/>
        <item x="54"/>
        <item x="221"/>
        <item x="9"/>
        <item x="457"/>
        <item x="707"/>
        <item x="204"/>
        <item x="183"/>
        <item x="10"/>
        <item x="854"/>
        <item x="114"/>
        <item x="790"/>
        <item x="649"/>
        <item x="540"/>
        <item x="35"/>
        <item x="340"/>
        <item x="921"/>
        <item x="666"/>
        <item x="52"/>
        <item x="759"/>
        <item x="737"/>
        <item x="332"/>
        <item x="267"/>
        <item x="613"/>
        <item x="216"/>
        <item x="786"/>
        <item x="178"/>
        <item x="230"/>
        <item x="428"/>
        <item x="96"/>
        <item x="278"/>
        <item x="311"/>
        <item x="249"/>
        <item x="775"/>
        <item x="424"/>
        <item x="858"/>
        <item x="488"/>
        <item x="822"/>
        <item x="846"/>
        <item x="961"/>
        <item x="57"/>
        <item x="13"/>
        <item x="655"/>
        <item x="175"/>
        <item x="379"/>
        <item x="513"/>
        <item x="401"/>
        <item x="505"/>
        <item x="37"/>
        <item x="507"/>
        <item x="622"/>
        <item x="733"/>
        <item x="718"/>
        <item x="915"/>
        <item x="375"/>
        <item x="279"/>
        <item x="815"/>
        <item x="628"/>
        <item x="422"/>
        <item x="857"/>
        <item x="462"/>
        <item x="924"/>
        <item x="821"/>
        <item x="785"/>
        <item x="656"/>
        <item x="873"/>
        <item x="215"/>
        <item x="930"/>
        <item x="306"/>
        <item x="927"/>
        <item x="602"/>
        <item x="654"/>
        <item x="200"/>
        <item x="499"/>
        <item x="89"/>
        <item x="814"/>
        <item x="502"/>
        <item x="87"/>
        <item x="446"/>
        <item x="882"/>
        <item x="45"/>
        <item x="355"/>
        <item x="405"/>
        <item x="409"/>
        <item x="359"/>
        <item x="891"/>
        <item x="400"/>
        <item x="904"/>
        <item x="23"/>
        <item x="770"/>
        <item x="529"/>
        <item x="294"/>
        <item x="787"/>
        <item x="669"/>
        <item x="285"/>
        <item x="587"/>
        <item x="242"/>
        <item x="211"/>
        <item x="545"/>
        <item x="425"/>
        <item x="419"/>
        <item x="348"/>
        <item x="78"/>
        <item x="177"/>
        <item x="276"/>
        <item x="585"/>
        <item x="129"/>
        <item x="503"/>
        <item x="435"/>
        <item x="223"/>
        <item x="756"/>
        <item x="842"/>
        <item x="739"/>
        <item x="63"/>
        <item x="192"/>
        <item x="182"/>
        <item x="318"/>
        <item x="658"/>
        <item x="170"/>
        <item x="604"/>
        <item x="389"/>
        <item x="231"/>
        <item x="511"/>
        <item x="431"/>
        <item x="890"/>
        <item x="641"/>
        <item x="556"/>
        <item x="489"/>
        <item x="338"/>
        <item x="147"/>
        <item x="749"/>
        <item x="48"/>
        <item x="336"/>
        <item x="140"/>
        <item x="768"/>
        <item x="673"/>
        <item x="225"/>
        <item x="38"/>
        <item x="64"/>
        <item x="946"/>
        <item x="245"/>
        <item x="636"/>
        <item x="149"/>
        <item x="593"/>
        <item x="533"/>
        <item x="252"/>
        <item x="638"/>
        <item x="275"/>
        <item x="931"/>
        <item x="480"/>
        <item x="560"/>
        <item x="29"/>
        <item x="781"/>
        <item x="794"/>
        <item x="473"/>
        <item x="892"/>
        <item x="510"/>
        <item x="463"/>
        <item x="850"/>
        <item x="912"/>
        <item x="784"/>
        <item x="948"/>
        <item x="558"/>
        <item x="773"/>
        <item x="7"/>
        <item x="601"/>
        <item x="517"/>
        <item x="885"/>
        <item x="761"/>
        <item x="932"/>
        <item x="206"/>
        <item x="357"/>
        <item x="827"/>
        <item x="116"/>
        <item x="609"/>
        <item x="616"/>
        <item x="581"/>
        <item x="520"/>
        <item x="113"/>
        <item x="440"/>
        <item x="432"/>
        <item x="436"/>
        <item x="897"/>
        <item x="584"/>
        <item x="898"/>
        <item x="594"/>
        <item x="633"/>
        <item x="744"/>
        <item x="679"/>
        <item x="74"/>
        <item x="41"/>
        <item x="199"/>
        <item x="376"/>
        <item x="105"/>
        <item x="312"/>
        <item x="549"/>
        <item x="626"/>
        <item x="923"/>
        <item x="811"/>
        <item x="839"/>
        <item x="504"/>
        <item x="119"/>
        <item x="469"/>
        <item x="437"/>
        <item x="863"/>
        <item x="492"/>
        <item x="515"/>
        <item x="246"/>
        <item x="772"/>
        <item x="536"/>
        <item x="711"/>
        <item x="809"/>
        <item x="819"/>
        <item x="940"/>
        <item x="299"/>
        <item x="393"/>
        <item x="235"/>
        <item x="202"/>
        <item x="433"/>
        <item x="777"/>
        <item x="845"/>
        <item x="181"/>
        <item x="143"/>
        <item x="788"/>
        <item x="553"/>
        <item x="552"/>
        <item x="728"/>
        <item x="899"/>
        <item x="779"/>
        <item x="568"/>
        <item x="254"/>
        <item x="901"/>
        <item x="966"/>
        <item x="900"/>
        <item x="274"/>
        <item x="18"/>
        <item x="3"/>
        <item x="820"/>
        <item x="776"/>
        <item x="685"/>
        <item x="725"/>
        <item x="832"/>
        <item x="895"/>
        <item x="570"/>
        <item x="455"/>
        <item x="372"/>
        <item x="287"/>
        <item x="388"/>
        <item x="326"/>
        <item x="565"/>
        <item x="702"/>
        <item x="205"/>
        <item x="653"/>
        <item x="171"/>
        <item x="596"/>
        <item x="625"/>
        <item x="220"/>
        <item x="917"/>
        <item x="958"/>
        <item x="373"/>
        <item x="190"/>
        <item x="723"/>
        <item x="951"/>
        <item x="550"/>
        <item x="732"/>
        <item x="297"/>
        <item x="356"/>
        <item x="374"/>
        <item x="740"/>
        <item x="367"/>
        <item x="813"/>
        <item x="165"/>
        <item x="588"/>
        <item x="575"/>
        <item x="546"/>
        <item x="844"/>
        <item x="264"/>
        <item x="867"/>
        <item x="693"/>
        <item x="538"/>
        <item x="185"/>
        <item x="920"/>
        <item x="191"/>
        <item x="444"/>
        <item x="104"/>
        <item x="346"/>
        <item x="859"/>
        <item x="674"/>
        <item x="325"/>
        <item x="322"/>
        <item x="896"/>
        <item x="145"/>
        <item x="136"/>
        <item x="591"/>
        <item x="159"/>
        <item x="835"/>
        <item x="651"/>
        <item x="261"/>
        <item x="523"/>
        <item x="712"/>
        <item x="321"/>
        <item x="571"/>
        <item x="637"/>
        <item x="219"/>
        <item t="default"/>
      </items>
    </pivotField>
    <pivotField showAll="0"/>
    <pivotField showAll="0"/>
    <pivotField showAll="0"/>
    <pivotField showAll="0">
      <items count="4">
        <item x="1"/>
        <item x="0"/>
        <item x="2"/>
        <item t="default"/>
      </items>
    </pivotField>
    <pivotField axis="axisCol" showAll="0">
      <items count="6">
        <item x="3"/>
        <item x="2"/>
        <item x="1"/>
        <item x="4"/>
        <item x="0"/>
        <item t="default"/>
      </items>
    </pivotField>
    <pivotField showAll="0"/>
    <pivotField showAll="0"/>
    <pivotField showAll="0"/>
    <pivotField showAll="0"/>
    <pivotField showAll="0"/>
    <pivotField showAll="0"/>
    <pivotField showAll="0"/>
    <pivotField showAll="0"/>
    <pivotField showAll="0"/>
    <pivotField numFmtId="14"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24"/>
  </rowFields>
  <rowItems count="3">
    <i>
      <x/>
    </i>
    <i>
      <x v="1"/>
    </i>
    <i t="grand">
      <x/>
    </i>
  </rowItems>
  <colFields count="1">
    <field x="12"/>
  </colFields>
  <colItems count="6">
    <i>
      <x/>
    </i>
    <i>
      <x v="1"/>
    </i>
    <i>
      <x v="2"/>
    </i>
    <i>
      <x v="3"/>
    </i>
    <i>
      <x v="4"/>
    </i>
    <i t="grand">
      <x/>
    </i>
  </colItems>
  <dataFields count="1">
    <dataField name="Average of Net_Satisfaction" fld="35" subtotal="average" baseField="24" baseItem="0"/>
  </dataFields>
  <chartFormats count="17">
    <chartFormat chart="0" format="0" series="1">
      <pivotArea type="data" outline="0" fieldPosition="0">
        <references count="1">
          <reference field="12" count="1" selected="0">
            <x v="0"/>
          </reference>
        </references>
      </pivotArea>
    </chartFormat>
    <chartFormat chart="0" format="1" series="1">
      <pivotArea type="data" outline="0" fieldPosition="0">
        <references count="1">
          <reference field="12" count="1" selected="0">
            <x v="1"/>
          </reference>
        </references>
      </pivotArea>
    </chartFormat>
    <chartFormat chart="0" format="2" series="1">
      <pivotArea type="data" outline="0" fieldPosition="0">
        <references count="1">
          <reference field="12" count="1" selected="0">
            <x v="2"/>
          </reference>
        </references>
      </pivotArea>
    </chartFormat>
    <chartFormat chart="0" format="3" series="1">
      <pivotArea type="data" outline="0" fieldPosition="0">
        <references count="1">
          <reference field="12" count="1" selected="0">
            <x v="3"/>
          </reference>
        </references>
      </pivotArea>
    </chartFormat>
    <chartFormat chart="0" format="4" series="1">
      <pivotArea type="data" outline="0" fieldPosition="0">
        <references count="1">
          <reference field="12" count="1" selected="0">
            <x v="4"/>
          </reference>
        </references>
      </pivotArea>
    </chartFormat>
    <chartFormat chart="0" format="5" series="1">
      <pivotArea type="data" outline="0" fieldPosition="0">
        <references count="2">
          <reference field="4294967294" count="1" selected="0">
            <x v="0"/>
          </reference>
          <reference field="12" count="1" selected="0">
            <x v="2"/>
          </reference>
        </references>
      </pivotArea>
    </chartFormat>
    <chartFormat chart="0" format="7" series="1">
      <pivotArea type="data" outline="0" fieldPosition="0">
        <references count="2">
          <reference field="4294967294" count="1" selected="0">
            <x v="0"/>
          </reference>
          <reference field="12" count="1" selected="0">
            <x v="3"/>
          </reference>
        </references>
      </pivotArea>
    </chartFormat>
    <chartFormat chart="0" format="9" series="1">
      <pivotArea type="data" outline="0" fieldPosition="0">
        <references count="2">
          <reference field="4294967294" count="1" selected="0">
            <x v="0"/>
          </reference>
          <reference field="12" count="1" selected="0">
            <x v="4"/>
          </reference>
        </references>
      </pivotArea>
    </chartFormat>
    <chartFormat chart="0" format="10" series="1">
      <pivotArea type="data" outline="0" fieldPosition="0">
        <references count="2">
          <reference field="4294967294" count="1" selected="0">
            <x v="0"/>
          </reference>
          <reference field="12" count="1" selected="0">
            <x v="0"/>
          </reference>
        </references>
      </pivotArea>
    </chartFormat>
    <chartFormat chart="0" format="11" series="1">
      <pivotArea type="data" outline="0" fieldPosition="0">
        <references count="2">
          <reference field="4294967294" count="1" selected="0">
            <x v="0"/>
          </reference>
          <reference field="12" count="1" selected="0">
            <x v="1"/>
          </reference>
        </references>
      </pivotArea>
    </chartFormat>
    <chartFormat chart="2" format="17" series="1">
      <pivotArea type="data" outline="0" fieldPosition="0">
        <references count="2">
          <reference field="4294967294" count="1" selected="0">
            <x v="0"/>
          </reference>
          <reference field="12" count="1" selected="0">
            <x v="0"/>
          </reference>
        </references>
      </pivotArea>
    </chartFormat>
    <chartFormat chart="2" format="18" series="1">
      <pivotArea type="data" outline="0" fieldPosition="0">
        <references count="2">
          <reference field="4294967294" count="1" selected="0">
            <x v="0"/>
          </reference>
          <reference field="12" count="1" selected="0">
            <x v="1"/>
          </reference>
        </references>
      </pivotArea>
    </chartFormat>
    <chartFormat chart="2" format="19" series="1">
      <pivotArea type="data" outline="0" fieldPosition="0">
        <references count="2">
          <reference field="4294967294" count="1" selected="0">
            <x v="0"/>
          </reference>
          <reference field="12" count="1" selected="0">
            <x v="2"/>
          </reference>
        </references>
      </pivotArea>
    </chartFormat>
    <chartFormat chart="2" format="20" series="1">
      <pivotArea type="data" outline="0" fieldPosition="0">
        <references count="2">
          <reference field="4294967294" count="1" selected="0">
            <x v="0"/>
          </reference>
          <reference field="12" count="1" selected="0">
            <x v="3"/>
          </reference>
        </references>
      </pivotArea>
    </chartFormat>
    <chartFormat chart="2" format="21" series="1">
      <pivotArea type="data" outline="0" fieldPosition="0">
        <references count="2">
          <reference field="4294967294" count="1" selected="0">
            <x v="0"/>
          </reference>
          <reference field="12" count="1" selected="0">
            <x v="4"/>
          </reference>
        </references>
      </pivotArea>
    </chartFormat>
    <chartFormat chart="2" format="22"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2C4B42-5ADE-4FA6-BD45-2D822B3089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E27" firstHeaderRow="1" firstDataRow="2" firstDataCol="1"/>
  <pivotFields count="36">
    <pivotField showAll="0"/>
    <pivotField showAll="0">
      <items count="7">
        <item x="0"/>
        <item x="1"/>
        <item x="2"/>
        <item x="3"/>
        <item x="4"/>
        <item x="5"/>
        <item t="default"/>
      </items>
    </pivotField>
    <pivotField showAll="0">
      <items count="9">
        <item x="6"/>
        <item x="2"/>
        <item x="0"/>
        <item x="3"/>
        <item x="7"/>
        <item x="1"/>
        <item x="4"/>
        <item x="5"/>
        <item t="default"/>
      </items>
    </pivotField>
    <pivotField showAll="0"/>
    <pivotField showAll="0"/>
    <pivotField showAll="0"/>
    <pivotField showAll="0"/>
    <pivotField showAll="0">
      <items count="970">
        <item x="451"/>
        <item x="500"/>
        <item x="569"/>
        <item x="412"/>
        <item x="282"/>
        <item x="259"/>
        <item x="414"/>
        <item x="101"/>
        <item x="427"/>
        <item x="381"/>
        <item x="486"/>
        <item x="697"/>
        <item x="478"/>
        <item x="745"/>
        <item x="828"/>
        <item x="580"/>
        <item x="247"/>
        <item x="918"/>
        <item x="541"/>
        <item x="14"/>
        <item x="53"/>
        <item x="238"/>
        <item x="935"/>
        <item x="755"/>
        <item x="708"/>
        <item x="782"/>
        <item x="512"/>
        <item x="919"/>
        <item x="817"/>
        <item x="250"/>
        <item x="207"/>
        <item x="964"/>
        <item x="395"/>
        <item x="385"/>
        <item x="615"/>
        <item x="390"/>
        <item x="676"/>
        <item x="840"/>
        <item x="881"/>
        <item x="244"/>
        <item x="222"/>
        <item x="715"/>
        <item x="36"/>
        <item x="853"/>
        <item x="955"/>
        <item x="411"/>
        <item x="889"/>
        <item x="196"/>
        <item x="327"/>
        <item x="767"/>
        <item x="24"/>
        <item x="812"/>
        <item x="675"/>
        <item x="769"/>
        <item x="384"/>
        <item x="681"/>
        <item x="188"/>
        <item x="75"/>
        <item x="836"/>
        <item x="730"/>
        <item x="878"/>
        <item x="837"/>
        <item x="290"/>
        <item x="894"/>
        <item x="167"/>
        <item x="51"/>
        <item x="141"/>
        <item x="298"/>
        <item x="778"/>
        <item x="243"/>
        <item x="160"/>
        <item x="967"/>
        <item x="864"/>
        <item x="619"/>
        <item x="453"/>
        <item x="60"/>
        <item x="810"/>
        <item x="115"/>
        <item x="610"/>
        <item x="361"/>
        <item x="184"/>
        <item x="514"/>
        <item x="907"/>
        <item x="852"/>
        <item x="614"/>
        <item x="578"/>
        <item x="687"/>
        <item x="345"/>
        <item x="5"/>
        <item x="710"/>
        <item x="228"/>
        <item x="752"/>
        <item x="406"/>
        <item x="277"/>
        <item x="286"/>
        <item x="33"/>
        <item x="526"/>
        <item x="360"/>
        <item x="563"/>
        <item x="416"/>
        <item x="577"/>
        <item x="944"/>
        <item x="876"/>
        <item x="472"/>
        <item x="713"/>
        <item x="69"/>
        <item x="284"/>
        <item x="391"/>
        <item x="949"/>
        <item x="543"/>
        <item x="750"/>
        <item x="378"/>
        <item x="798"/>
        <item x="273"/>
        <item x="547"/>
        <item x="579"/>
        <item x="731"/>
        <item x="800"/>
        <item x="296"/>
        <item x="696"/>
        <item x="617"/>
        <item x="481"/>
        <item x="417"/>
        <item x="404"/>
        <item x="173"/>
        <item x="611"/>
        <item x="903"/>
        <item x="928"/>
        <item x="802"/>
        <item x="448"/>
        <item x="253"/>
        <item x="698"/>
        <item x="363"/>
        <item x="875"/>
        <item x="402"/>
        <item x="408"/>
        <item x="197"/>
        <item x="146"/>
        <item x="521"/>
        <item x="684"/>
        <item x="364"/>
        <item x="269"/>
        <item x="573"/>
        <item x="694"/>
        <item x="789"/>
        <item x="459"/>
        <item x="81"/>
        <item x="606"/>
        <item x="582"/>
        <item x="496"/>
        <item x="741"/>
        <item x="229"/>
        <item x="280"/>
        <item x="265"/>
        <item x="283"/>
        <item x="232"/>
        <item x="746"/>
        <item x="241"/>
        <item x="128"/>
        <item x="458"/>
        <item x="447"/>
        <item x="627"/>
        <item x="118"/>
        <item x="201"/>
        <item x="91"/>
        <item x="154"/>
        <item x="386"/>
        <item x="426"/>
        <item x="44"/>
        <item x="418"/>
        <item x="421"/>
        <item x="670"/>
        <item x="818"/>
        <item x="806"/>
        <item x="15"/>
        <item x="172"/>
        <item x="564"/>
        <item x="423"/>
        <item x="110"/>
        <item x="643"/>
        <item x="501"/>
        <item x="799"/>
        <item x="677"/>
        <item x="968"/>
        <item x="398"/>
        <item x="150"/>
        <item x="485"/>
        <item x="208"/>
        <item x="801"/>
        <item x="583"/>
        <item x="869"/>
        <item x="233"/>
        <item x="888"/>
        <item x="792"/>
        <item x="335"/>
        <item x="887"/>
        <item x="902"/>
        <item x="862"/>
        <item x="652"/>
        <item x="830"/>
        <item x="797"/>
        <item x="0"/>
        <item x="945"/>
        <item x="542"/>
        <item x="780"/>
        <item x="366"/>
        <item x="872"/>
        <item x="97"/>
        <item x="947"/>
        <item x="90"/>
        <item x="607"/>
        <item x="291"/>
        <item x="548"/>
        <item x="135"/>
        <item x="95"/>
        <item x="716"/>
        <item x="734"/>
        <item x="344"/>
        <item x="151"/>
        <item x="491"/>
        <item x="370"/>
        <item x="793"/>
        <item x="58"/>
        <item x="665"/>
        <item x="717"/>
        <item x="121"/>
        <item x="592"/>
        <item x="12"/>
        <item x="908"/>
        <item x="646"/>
        <item x="439"/>
        <item x="791"/>
        <item x="555"/>
        <item x="292"/>
        <item x="650"/>
        <item x="661"/>
        <item x="263"/>
        <item x="337"/>
        <item x="807"/>
        <item x="180"/>
        <item x="80"/>
        <item x="28"/>
        <item x="911"/>
        <item x="137"/>
        <item x="155"/>
        <item x="331"/>
        <item x="377"/>
        <item x="753"/>
        <item x="8"/>
        <item x="309"/>
        <item x="475"/>
        <item x="86"/>
        <item x="454"/>
        <item x="561"/>
        <item x="532"/>
        <item x="554"/>
        <item x="349"/>
        <item x="909"/>
        <item x="691"/>
        <item x="194"/>
        <item x="942"/>
        <item x="133"/>
        <item x="456"/>
        <item x="11"/>
        <item x="566"/>
        <item x="690"/>
        <item x="130"/>
        <item x="203"/>
        <item x="884"/>
        <item x="271"/>
        <item x="272"/>
        <item x="939"/>
        <item x="589"/>
        <item x="764"/>
        <item x="747"/>
        <item x="705"/>
        <item x="870"/>
        <item x="950"/>
        <item x="954"/>
        <item x="169"/>
        <item x="686"/>
        <item x="256"/>
        <item x="508"/>
        <item x="663"/>
        <item x="339"/>
        <item x="94"/>
        <item x="70"/>
        <item x="67"/>
        <item x="39"/>
        <item x="73"/>
        <item x="805"/>
        <item x="305"/>
        <item x="938"/>
        <item x="719"/>
        <item x="168"/>
        <item x="59"/>
        <item x="415"/>
        <item x="671"/>
        <item x="214"/>
        <item x="187"/>
        <item x="623"/>
        <item x="209"/>
        <item x="467"/>
        <item x="640"/>
        <item x="353"/>
        <item x="300"/>
        <item x="62"/>
        <item x="1"/>
        <item x="624"/>
        <item x="2"/>
        <item x="468"/>
        <item x="706"/>
        <item x="833"/>
        <item x="34"/>
        <item x="678"/>
        <item x="825"/>
        <item x="61"/>
        <item x="369"/>
        <item x="699"/>
        <item x="913"/>
        <item x="368"/>
        <item x="537"/>
        <item x="516"/>
        <item x="493"/>
        <item x="477"/>
        <item x="642"/>
        <item x="763"/>
        <item x="66"/>
        <item x="98"/>
        <item x="936"/>
        <item x="237"/>
        <item x="525"/>
        <item x="317"/>
        <item x="559"/>
        <item x="195"/>
        <item x="16"/>
        <item x="161"/>
        <item x="383"/>
        <item x="333"/>
        <item x="420"/>
        <item x="605"/>
        <item x="131"/>
        <item x="347"/>
        <item x="714"/>
        <item x="83"/>
        <item x="621"/>
        <item x="534"/>
        <item x="483"/>
        <item x="754"/>
        <item x="157"/>
        <item x="796"/>
        <item x="751"/>
        <item x="257"/>
        <item x="308"/>
        <item x="771"/>
        <item x="729"/>
        <item x="630"/>
        <item x="358"/>
        <item x="635"/>
        <item x="879"/>
        <item x="125"/>
        <item x="77"/>
        <item x="450"/>
        <item x="551"/>
        <item x="120"/>
        <item x="122"/>
        <item x="644"/>
        <item x="774"/>
        <item x="465"/>
        <item x="586"/>
        <item x="952"/>
        <item x="572"/>
        <item x="808"/>
        <item x="371"/>
        <item x="313"/>
        <item x="682"/>
        <item x="281"/>
        <item x="709"/>
        <item x="289"/>
        <item x="522"/>
        <item x="148"/>
        <item x="193"/>
        <item x="351"/>
        <item x="127"/>
        <item x="736"/>
        <item x="843"/>
        <item x="700"/>
        <item x="865"/>
        <item x="158"/>
        <item x="42"/>
        <item x="362"/>
        <item x="618"/>
        <item x="382"/>
        <item x="138"/>
        <item x="213"/>
        <item x="648"/>
        <item x="926"/>
        <item x="701"/>
        <item x="210"/>
        <item x="218"/>
        <item x="906"/>
        <item x="527"/>
        <item x="838"/>
        <item x="102"/>
        <item x="528"/>
        <item x="56"/>
        <item x="914"/>
        <item x="929"/>
        <item x="134"/>
        <item x="293"/>
        <item x="397"/>
        <item x="111"/>
        <item x="328"/>
        <item x="288"/>
        <item x="667"/>
        <item x="240"/>
        <item x="562"/>
        <item x="829"/>
        <item x="163"/>
        <item x="937"/>
        <item x="766"/>
        <item x="85"/>
        <item x="831"/>
        <item x="531"/>
        <item x="893"/>
        <item x="590"/>
        <item x="722"/>
        <item x="262"/>
        <item x="21"/>
        <item x="841"/>
        <item x="866"/>
        <item x="452"/>
        <item x="851"/>
        <item x="93"/>
        <item x="84"/>
        <item x="629"/>
        <item x="255"/>
        <item x="407"/>
        <item x="905"/>
        <item x="692"/>
        <item x="598"/>
        <item x="883"/>
        <item x="410"/>
        <item x="544"/>
        <item x="518"/>
        <item x="6"/>
        <item x="445"/>
        <item x="186"/>
        <item x="399"/>
        <item x="449"/>
        <item x="567"/>
        <item x="354"/>
        <item x="314"/>
        <item x="260"/>
        <item x="689"/>
        <item x="65"/>
        <item x="823"/>
        <item x="941"/>
        <item x="22"/>
        <item x="672"/>
        <item x="71"/>
        <item x="695"/>
        <item x="429"/>
        <item x="152"/>
        <item x="302"/>
        <item x="662"/>
        <item x="92"/>
        <item x="922"/>
        <item x="303"/>
        <item x="43"/>
        <item x="933"/>
        <item x="880"/>
        <item x="352"/>
        <item x="535"/>
        <item x="46"/>
        <item x="295"/>
        <item x="142"/>
        <item x="743"/>
        <item x="124"/>
        <item x="631"/>
        <item x="886"/>
        <item x="595"/>
        <item x="645"/>
        <item x="471"/>
        <item x="30"/>
        <item x="270"/>
        <item x="957"/>
        <item x="639"/>
        <item x="365"/>
        <item x="877"/>
        <item x="956"/>
        <item x="330"/>
        <item x="660"/>
        <item x="738"/>
        <item x="164"/>
        <item x="765"/>
        <item x="320"/>
        <item x="248"/>
        <item x="106"/>
        <item x="574"/>
        <item x="139"/>
        <item x="162"/>
        <item x="189"/>
        <item x="461"/>
        <item x="599"/>
        <item x="703"/>
        <item x="343"/>
        <item x="474"/>
        <item x="144"/>
        <item x="217"/>
        <item x="597"/>
        <item x="659"/>
        <item x="234"/>
        <item x="19"/>
        <item x="315"/>
        <item x="123"/>
        <item x="212"/>
        <item x="634"/>
        <item x="442"/>
        <item x="460"/>
        <item x="25"/>
        <item x="438"/>
        <item x="350"/>
        <item x="323"/>
        <item x="539"/>
        <item x="441"/>
        <item x="266"/>
        <item x="304"/>
        <item x="107"/>
        <item x="874"/>
        <item x="612"/>
        <item x="403"/>
        <item x="79"/>
        <item x="647"/>
        <item x="783"/>
        <item x="479"/>
        <item x="758"/>
        <item x="608"/>
        <item x="470"/>
        <item x="664"/>
        <item x="396"/>
        <item x="804"/>
        <item x="495"/>
        <item x="50"/>
        <item x="860"/>
        <item x="959"/>
        <item x="557"/>
        <item x="824"/>
        <item x="848"/>
        <item x="509"/>
        <item x="576"/>
        <item x="868"/>
        <item x="4"/>
        <item x="258"/>
        <item x="179"/>
        <item x="490"/>
        <item x="31"/>
        <item x="430"/>
        <item x="688"/>
        <item x="88"/>
        <item x="334"/>
        <item x="530"/>
        <item x="26"/>
        <item x="847"/>
        <item x="108"/>
        <item x="17"/>
        <item x="387"/>
        <item x="301"/>
        <item x="117"/>
        <item x="934"/>
        <item x="600"/>
        <item x="47"/>
        <item x="953"/>
        <item x="724"/>
        <item x="100"/>
        <item x="735"/>
        <item x="524"/>
        <item x="251"/>
        <item x="126"/>
        <item x="55"/>
        <item x="683"/>
        <item x="40"/>
        <item x="826"/>
        <item x="960"/>
        <item x="99"/>
        <item x="316"/>
        <item x="464"/>
        <item x="198"/>
        <item x="226"/>
        <item x="834"/>
        <item x="109"/>
        <item x="239"/>
        <item x="72"/>
        <item x="494"/>
        <item x="329"/>
        <item x="482"/>
        <item x="795"/>
        <item x="498"/>
        <item x="720"/>
        <item x="82"/>
        <item x="519"/>
        <item x="657"/>
        <item x="153"/>
        <item x="341"/>
        <item x="20"/>
        <item x="816"/>
        <item x="871"/>
        <item x="965"/>
        <item x="32"/>
        <item x="174"/>
        <item x="484"/>
        <item x="224"/>
        <item x="76"/>
        <item x="680"/>
        <item x="856"/>
        <item x="27"/>
        <item x="413"/>
        <item x="742"/>
        <item x="466"/>
        <item x="916"/>
        <item x="310"/>
        <item x="132"/>
        <item x="855"/>
        <item x="166"/>
        <item x="704"/>
        <item x="861"/>
        <item x="726"/>
        <item x="49"/>
        <item x="748"/>
        <item x="307"/>
        <item x="849"/>
        <item x="506"/>
        <item x="757"/>
        <item x="721"/>
        <item x="342"/>
        <item x="762"/>
        <item x="727"/>
        <item x="68"/>
        <item x="476"/>
        <item x="380"/>
        <item x="487"/>
        <item x="962"/>
        <item x="632"/>
        <item x="319"/>
        <item x="268"/>
        <item x="324"/>
        <item x="434"/>
        <item x="963"/>
        <item x="392"/>
        <item x="112"/>
        <item x="620"/>
        <item x="603"/>
        <item x="103"/>
        <item x="925"/>
        <item x="227"/>
        <item x="176"/>
        <item x="668"/>
        <item x="394"/>
        <item x="760"/>
        <item x="910"/>
        <item x="497"/>
        <item x="943"/>
        <item x="443"/>
        <item x="236"/>
        <item x="803"/>
        <item x="156"/>
        <item x="54"/>
        <item x="221"/>
        <item x="9"/>
        <item x="457"/>
        <item x="707"/>
        <item x="204"/>
        <item x="183"/>
        <item x="10"/>
        <item x="854"/>
        <item x="114"/>
        <item x="790"/>
        <item x="649"/>
        <item x="540"/>
        <item x="35"/>
        <item x="340"/>
        <item x="921"/>
        <item x="666"/>
        <item x="52"/>
        <item x="759"/>
        <item x="737"/>
        <item x="332"/>
        <item x="267"/>
        <item x="613"/>
        <item x="216"/>
        <item x="786"/>
        <item x="178"/>
        <item x="230"/>
        <item x="428"/>
        <item x="96"/>
        <item x="278"/>
        <item x="311"/>
        <item x="249"/>
        <item x="775"/>
        <item x="424"/>
        <item x="858"/>
        <item x="488"/>
        <item x="822"/>
        <item x="846"/>
        <item x="961"/>
        <item x="57"/>
        <item x="13"/>
        <item x="655"/>
        <item x="175"/>
        <item x="379"/>
        <item x="513"/>
        <item x="401"/>
        <item x="505"/>
        <item x="37"/>
        <item x="507"/>
        <item x="622"/>
        <item x="733"/>
        <item x="718"/>
        <item x="915"/>
        <item x="375"/>
        <item x="279"/>
        <item x="815"/>
        <item x="628"/>
        <item x="422"/>
        <item x="857"/>
        <item x="462"/>
        <item x="924"/>
        <item x="821"/>
        <item x="785"/>
        <item x="656"/>
        <item x="873"/>
        <item x="215"/>
        <item x="930"/>
        <item x="306"/>
        <item x="927"/>
        <item x="602"/>
        <item x="654"/>
        <item x="200"/>
        <item x="499"/>
        <item x="89"/>
        <item x="814"/>
        <item x="502"/>
        <item x="87"/>
        <item x="446"/>
        <item x="882"/>
        <item x="45"/>
        <item x="355"/>
        <item x="405"/>
        <item x="409"/>
        <item x="359"/>
        <item x="891"/>
        <item x="400"/>
        <item x="904"/>
        <item x="23"/>
        <item x="770"/>
        <item x="529"/>
        <item x="294"/>
        <item x="787"/>
        <item x="669"/>
        <item x="285"/>
        <item x="587"/>
        <item x="242"/>
        <item x="211"/>
        <item x="545"/>
        <item x="425"/>
        <item x="419"/>
        <item x="348"/>
        <item x="78"/>
        <item x="177"/>
        <item x="276"/>
        <item x="585"/>
        <item x="129"/>
        <item x="503"/>
        <item x="435"/>
        <item x="223"/>
        <item x="756"/>
        <item x="842"/>
        <item x="739"/>
        <item x="63"/>
        <item x="192"/>
        <item x="182"/>
        <item x="318"/>
        <item x="658"/>
        <item x="170"/>
        <item x="604"/>
        <item x="389"/>
        <item x="231"/>
        <item x="511"/>
        <item x="431"/>
        <item x="890"/>
        <item x="641"/>
        <item x="556"/>
        <item x="489"/>
        <item x="338"/>
        <item x="147"/>
        <item x="749"/>
        <item x="48"/>
        <item x="336"/>
        <item x="140"/>
        <item x="768"/>
        <item x="673"/>
        <item x="225"/>
        <item x="38"/>
        <item x="64"/>
        <item x="946"/>
        <item x="245"/>
        <item x="636"/>
        <item x="149"/>
        <item x="593"/>
        <item x="533"/>
        <item x="252"/>
        <item x="638"/>
        <item x="275"/>
        <item x="931"/>
        <item x="480"/>
        <item x="560"/>
        <item x="29"/>
        <item x="781"/>
        <item x="794"/>
        <item x="473"/>
        <item x="892"/>
        <item x="510"/>
        <item x="463"/>
        <item x="850"/>
        <item x="912"/>
        <item x="784"/>
        <item x="948"/>
        <item x="558"/>
        <item x="773"/>
        <item x="7"/>
        <item x="601"/>
        <item x="517"/>
        <item x="885"/>
        <item x="761"/>
        <item x="932"/>
        <item x="206"/>
        <item x="357"/>
        <item x="827"/>
        <item x="116"/>
        <item x="609"/>
        <item x="616"/>
        <item x="581"/>
        <item x="520"/>
        <item x="113"/>
        <item x="440"/>
        <item x="432"/>
        <item x="436"/>
        <item x="897"/>
        <item x="584"/>
        <item x="898"/>
        <item x="594"/>
        <item x="633"/>
        <item x="744"/>
        <item x="679"/>
        <item x="74"/>
        <item x="41"/>
        <item x="199"/>
        <item x="376"/>
        <item x="105"/>
        <item x="312"/>
        <item x="549"/>
        <item x="626"/>
        <item x="923"/>
        <item x="811"/>
        <item x="839"/>
        <item x="504"/>
        <item x="119"/>
        <item x="469"/>
        <item x="437"/>
        <item x="863"/>
        <item x="492"/>
        <item x="515"/>
        <item x="246"/>
        <item x="772"/>
        <item x="536"/>
        <item x="711"/>
        <item x="809"/>
        <item x="819"/>
        <item x="940"/>
        <item x="299"/>
        <item x="393"/>
        <item x="235"/>
        <item x="202"/>
        <item x="433"/>
        <item x="777"/>
        <item x="845"/>
        <item x="181"/>
        <item x="143"/>
        <item x="788"/>
        <item x="553"/>
        <item x="552"/>
        <item x="728"/>
        <item x="899"/>
        <item x="779"/>
        <item x="568"/>
        <item x="254"/>
        <item x="901"/>
        <item x="966"/>
        <item x="900"/>
        <item x="274"/>
        <item x="18"/>
        <item x="3"/>
        <item x="820"/>
        <item x="776"/>
        <item x="685"/>
        <item x="725"/>
        <item x="832"/>
        <item x="895"/>
        <item x="570"/>
        <item x="455"/>
        <item x="372"/>
        <item x="287"/>
        <item x="388"/>
        <item x="326"/>
        <item x="565"/>
        <item x="702"/>
        <item x="205"/>
        <item x="653"/>
        <item x="171"/>
        <item x="596"/>
        <item x="625"/>
        <item x="220"/>
        <item x="917"/>
        <item x="958"/>
        <item x="373"/>
        <item x="190"/>
        <item x="723"/>
        <item x="951"/>
        <item x="550"/>
        <item x="732"/>
        <item x="297"/>
        <item x="356"/>
        <item x="374"/>
        <item x="740"/>
        <item x="367"/>
        <item x="813"/>
        <item x="165"/>
        <item x="588"/>
        <item x="575"/>
        <item x="546"/>
        <item x="844"/>
        <item x="264"/>
        <item x="867"/>
        <item x="693"/>
        <item x="538"/>
        <item x="185"/>
        <item x="920"/>
        <item x="191"/>
        <item x="444"/>
        <item x="104"/>
        <item x="346"/>
        <item x="859"/>
        <item x="674"/>
        <item x="325"/>
        <item x="322"/>
        <item x="896"/>
        <item x="145"/>
        <item x="136"/>
        <item x="591"/>
        <item x="159"/>
        <item x="835"/>
        <item x="651"/>
        <item x="261"/>
        <item x="523"/>
        <item x="712"/>
        <item x="321"/>
        <item x="571"/>
        <item x="637"/>
        <item x="219"/>
        <item t="default"/>
      </items>
    </pivotField>
    <pivotField axis="axisRow" showAll="0">
      <items count="25">
        <item x="9"/>
        <item x="17"/>
        <item x="15"/>
        <item x="21"/>
        <item x="5"/>
        <item x="20"/>
        <item x="13"/>
        <item x="1"/>
        <item x="4"/>
        <item x="0"/>
        <item x="19"/>
        <item x="10"/>
        <item x="18"/>
        <item x="3"/>
        <item x="11"/>
        <item x="23"/>
        <item x="8"/>
        <item x="7"/>
        <item x="2"/>
        <item x="12"/>
        <item x="14"/>
        <item x="6"/>
        <item x="16"/>
        <item x="22"/>
        <item t="default"/>
      </items>
    </pivotField>
    <pivotField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1"/>
  </colFields>
  <colItems count="4">
    <i>
      <x/>
    </i>
    <i>
      <x v="1"/>
    </i>
    <i>
      <x v="2"/>
    </i>
    <i t="grand">
      <x/>
    </i>
  </colItems>
  <dataFields count="1">
    <dataField name="Sum of Total_spend" fld="28" baseField="0" baseItem="0"/>
  </dataFields>
  <chartFormats count="11">
    <chartFormat chart="0" format="0" series="1">
      <pivotArea type="data" outline="0" fieldPosition="0">
        <references count="1">
          <reference field="11" count="1" selected="0">
            <x v="0"/>
          </reference>
        </references>
      </pivotArea>
    </chartFormat>
    <chartFormat chart="0" format="1" series="1">
      <pivotArea type="data" outline="0" fieldPosition="0">
        <references count="1">
          <reference field="11" count="1" selected="0">
            <x v="1"/>
          </reference>
        </references>
      </pivotArea>
    </chartFormat>
    <chartFormat chart="0" format="2" series="1">
      <pivotArea type="data" outline="0" fieldPosition="0">
        <references count="1">
          <reference field="11" count="1" selected="0">
            <x v="2"/>
          </reference>
        </references>
      </pivotArea>
    </chartFormat>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 chart="0" format="5" series="1">
      <pivotArea type="data" outline="0" fieldPosition="0">
        <references count="2">
          <reference field="4294967294" count="1" selected="0">
            <x v="0"/>
          </reference>
          <reference field="11" count="1" selected="0">
            <x v="2"/>
          </reference>
        </references>
      </pivotArea>
    </chartFormat>
    <chartFormat chart="0" format="6"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11" count="1" selected="0">
            <x v="0"/>
          </reference>
        </references>
      </pivotArea>
    </chartFormat>
    <chartFormat chart="3" format="11" series="1">
      <pivotArea type="data" outline="0" fieldPosition="0">
        <references count="2">
          <reference field="4294967294" count="1" selected="0">
            <x v="0"/>
          </reference>
          <reference field="11" count="1" selected="0">
            <x v="1"/>
          </reference>
        </references>
      </pivotArea>
    </chartFormat>
    <chartFormat chart="3" format="12" series="1">
      <pivotArea type="data" outline="0" fieldPosition="0">
        <references count="2">
          <reference field="4294967294" count="1" selected="0">
            <x v="0"/>
          </reference>
          <reference field="11" count="1" selected="0">
            <x v="2"/>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201BD92-9894-4998-9E4E-753965BA30BA}" sourceName="Gender">
  <pivotTables>
    <pivotTable tabId="3" name="PivotTable1"/>
    <pivotTable tabId="4" name="PivotTable2"/>
    <pivotTable tabId="5" name="PivotTable3"/>
  </pivotTables>
  <data>
    <tabular pivotCacheId="1848219541">
      <items count="8">
        <i x="6" s="1"/>
        <i x="2" s="1"/>
        <i x="0" s="1"/>
        <i x="3" s="1"/>
        <i x="7" s="1"/>
        <i x="1"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Channel" xr10:uid="{721FFBA3-F49A-4510-B437-954C4FF3D303}" sourceName="Purchase_Channel">
  <pivotTables>
    <pivotTable tabId="3" name="PivotTable1"/>
    <pivotTable tabId="4" name="PivotTable2"/>
    <pivotTable tabId="5" name="PivotTable3"/>
  </pivotTables>
  <data>
    <tabular pivotCacheId="184821954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E1E5BBB-3510-48FA-BD34-62B2CDDC42FA}" sourceName="Location">
  <pivotTables>
    <pivotTable tabId="3" name="PivotTable1"/>
    <pivotTable tabId="4" name="PivotTable2"/>
    <pivotTable tabId="5" name="PivotTable3"/>
  </pivotTables>
  <data>
    <tabular pivotCacheId="1848219541">
      <items count="969">
        <i x="451" s="1"/>
        <i x="500" s="1"/>
        <i x="569" s="1"/>
        <i x="412" s="1"/>
        <i x="282" s="1"/>
        <i x="259" s="1"/>
        <i x="414" s="1"/>
        <i x="101" s="1"/>
        <i x="427" s="1"/>
        <i x="381" s="1"/>
        <i x="486" s="1"/>
        <i x="697" s="1"/>
        <i x="478" s="1"/>
        <i x="745" s="1"/>
        <i x="828" s="1"/>
        <i x="580" s="1"/>
        <i x="247" s="1"/>
        <i x="918" s="1"/>
        <i x="541" s="1"/>
        <i x="14" s="1"/>
        <i x="53" s="1"/>
        <i x="238" s="1"/>
        <i x="935" s="1"/>
        <i x="755" s="1"/>
        <i x="708" s="1"/>
        <i x="782" s="1"/>
        <i x="512" s="1"/>
        <i x="919" s="1"/>
        <i x="817" s="1"/>
        <i x="250" s="1"/>
        <i x="207" s="1"/>
        <i x="964" s="1"/>
        <i x="395" s="1"/>
        <i x="385" s="1"/>
        <i x="615" s="1"/>
        <i x="390" s="1"/>
        <i x="676" s="1"/>
        <i x="840" s="1"/>
        <i x="881" s="1"/>
        <i x="244" s="1"/>
        <i x="222" s="1"/>
        <i x="715" s="1"/>
        <i x="36" s="1"/>
        <i x="853" s="1"/>
        <i x="955" s="1"/>
        <i x="411" s="1"/>
        <i x="889" s="1"/>
        <i x="196" s="1"/>
        <i x="327" s="1"/>
        <i x="767" s="1"/>
        <i x="24" s="1"/>
        <i x="812" s="1"/>
        <i x="675" s="1"/>
        <i x="769" s="1"/>
        <i x="384" s="1"/>
        <i x="681" s="1"/>
        <i x="188" s="1"/>
        <i x="75" s="1"/>
        <i x="836" s="1"/>
        <i x="730" s="1"/>
        <i x="878" s="1"/>
        <i x="837" s="1"/>
        <i x="290" s="1"/>
        <i x="894" s="1"/>
        <i x="167" s="1"/>
        <i x="51" s="1"/>
        <i x="141" s="1"/>
        <i x="298" s="1"/>
        <i x="778" s="1"/>
        <i x="243" s="1"/>
        <i x="160" s="1"/>
        <i x="967" s="1"/>
        <i x="864" s="1"/>
        <i x="619" s="1"/>
        <i x="453" s="1"/>
        <i x="60" s="1"/>
        <i x="810" s="1"/>
        <i x="115" s="1"/>
        <i x="610" s="1"/>
        <i x="361" s="1"/>
        <i x="184" s="1"/>
        <i x="514" s="1"/>
        <i x="907" s="1"/>
        <i x="852" s="1"/>
        <i x="614" s="1"/>
        <i x="578" s="1"/>
        <i x="687" s="1"/>
        <i x="345" s="1"/>
        <i x="5" s="1"/>
        <i x="710" s="1"/>
        <i x="228" s="1"/>
        <i x="752" s="1"/>
        <i x="406" s="1"/>
        <i x="277" s="1"/>
        <i x="286" s="1"/>
        <i x="33" s="1"/>
        <i x="526" s="1"/>
        <i x="360" s="1"/>
        <i x="563" s="1"/>
        <i x="416" s="1"/>
        <i x="577" s="1"/>
        <i x="944" s="1"/>
        <i x="876" s="1"/>
        <i x="472" s="1"/>
        <i x="713" s="1"/>
        <i x="69" s="1"/>
        <i x="284" s="1"/>
        <i x="391" s="1"/>
        <i x="949" s="1"/>
        <i x="543" s="1"/>
        <i x="750" s="1"/>
        <i x="378" s="1"/>
        <i x="798" s="1"/>
        <i x="273" s="1"/>
        <i x="547" s="1"/>
        <i x="579" s="1"/>
        <i x="731" s="1"/>
        <i x="800" s="1"/>
        <i x="296" s="1"/>
        <i x="696" s="1"/>
        <i x="617" s="1"/>
        <i x="481" s="1"/>
        <i x="417" s="1"/>
        <i x="404" s="1"/>
        <i x="173" s="1"/>
        <i x="611" s="1"/>
        <i x="903" s="1"/>
        <i x="928" s="1"/>
        <i x="802" s="1"/>
        <i x="448" s="1"/>
        <i x="253" s="1"/>
        <i x="698" s="1"/>
        <i x="363" s="1"/>
        <i x="875" s="1"/>
        <i x="402" s="1"/>
        <i x="408" s="1"/>
        <i x="197" s="1"/>
        <i x="146" s="1"/>
        <i x="521" s="1"/>
        <i x="684" s="1"/>
        <i x="364" s="1"/>
        <i x="269" s="1"/>
        <i x="573" s="1"/>
        <i x="694" s="1"/>
        <i x="789" s="1"/>
        <i x="459" s="1"/>
        <i x="81" s="1"/>
        <i x="606" s="1"/>
        <i x="582" s="1"/>
        <i x="496" s="1"/>
        <i x="741" s="1"/>
        <i x="229" s="1"/>
        <i x="280" s="1"/>
        <i x="265" s="1"/>
        <i x="283" s="1"/>
        <i x="232" s="1"/>
        <i x="746" s="1"/>
        <i x="241" s="1"/>
        <i x="128" s="1"/>
        <i x="458" s="1"/>
        <i x="447" s="1"/>
        <i x="627" s="1"/>
        <i x="118" s="1"/>
        <i x="201" s="1"/>
        <i x="91" s="1"/>
        <i x="154" s="1"/>
        <i x="386" s="1"/>
        <i x="426" s="1"/>
        <i x="44" s="1"/>
        <i x="418" s="1"/>
        <i x="421" s="1"/>
        <i x="670" s="1"/>
        <i x="818" s="1"/>
        <i x="806" s="1"/>
        <i x="15" s="1"/>
        <i x="172" s="1"/>
        <i x="564" s="1"/>
        <i x="423" s="1"/>
        <i x="110" s="1"/>
        <i x="643" s="1"/>
        <i x="501" s="1"/>
        <i x="799" s="1"/>
        <i x="677" s="1"/>
        <i x="968" s="1"/>
        <i x="398" s="1"/>
        <i x="150" s="1"/>
        <i x="485" s="1"/>
        <i x="208" s="1"/>
        <i x="801" s="1"/>
        <i x="583" s="1"/>
        <i x="869" s="1"/>
        <i x="233" s="1"/>
        <i x="888" s="1"/>
        <i x="792" s="1"/>
        <i x="335" s="1"/>
        <i x="887" s="1"/>
        <i x="902" s="1"/>
        <i x="862" s="1"/>
        <i x="652" s="1"/>
        <i x="830" s="1"/>
        <i x="797" s="1"/>
        <i x="0" s="1"/>
        <i x="945" s="1"/>
        <i x="542" s="1"/>
        <i x="780" s="1"/>
        <i x="366" s="1"/>
        <i x="872" s="1"/>
        <i x="97" s="1"/>
        <i x="947" s="1"/>
        <i x="90" s="1"/>
        <i x="607" s="1"/>
        <i x="291" s="1"/>
        <i x="548" s="1"/>
        <i x="135" s="1"/>
        <i x="95" s="1"/>
        <i x="716" s="1"/>
        <i x="734" s="1"/>
        <i x="344" s="1"/>
        <i x="151" s="1"/>
        <i x="491" s="1"/>
        <i x="370" s="1"/>
        <i x="793" s="1"/>
        <i x="58" s="1"/>
        <i x="665" s="1"/>
        <i x="717" s="1"/>
        <i x="121" s="1"/>
        <i x="592" s="1"/>
        <i x="12" s="1"/>
        <i x="908" s="1"/>
        <i x="646" s="1"/>
        <i x="439" s="1"/>
        <i x="791" s="1"/>
        <i x="555" s="1"/>
        <i x="292" s="1"/>
        <i x="650" s="1"/>
        <i x="661" s="1"/>
        <i x="263" s="1"/>
        <i x="337" s="1"/>
        <i x="807" s="1"/>
        <i x="180" s="1"/>
        <i x="80" s="1"/>
        <i x="28" s="1"/>
        <i x="911" s="1"/>
        <i x="137" s="1"/>
        <i x="155" s="1"/>
        <i x="331" s="1"/>
        <i x="377" s="1"/>
        <i x="753" s="1"/>
        <i x="8" s="1"/>
        <i x="309" s="1"/>
        <i x="475" s="1"/>
        <i x="86" s="1"/>
        <i x="454" s="1"/>
        <i x="561" s="1"/>
        <i x="532" s="1"/>
        <i x="554" s="1"/>
        <i x="349" s="1"/>
        <i x="909" s="1"/>
        <i x="691" s="1"/>
        <i x="194" s="1"/>
        <i x="942" s="1"/>
        <i x="133" s="1"/>
        <i x="456" s="1"/>
        <i x="11" s="1"/>
        <i x="566" s="1"/>
        <i x="690" s="1"/>
        <i x="130" s="1"/>
        <i x="203" s="1"/>
        <i x="884" s="1"/>
        <i x="271" s="1"/>
        <i x="272" s="1"/>
        <i x="939" s="1"/>
        <i x="589" s="1"/>
        <i x="764" s="1"/>
        <i x="747" s="1"/>
        <i x="705" s="1"/>
        <i x="870" s="1"/>
        <i x="950" s="1"/>
        <i x="954" s="1"/>
        <i x="169" s="1"/>
        <i x="686" s="1"/>
        <i x="256" s="1"/>
        <i x="508" s="1"/>
        <i x="663" s="1"/>
        <i x="339" s="1"/>
        <i x="94" s="1"/>
        <i x="70" s="1"/>
        <i x="67" s="1"/>
        <i x="39" s="1"/>
        <i x="73" s="1"/>
        <i x="805" s="1"/>
        <i x="305" s="1"/>
        <i x="938" s="1"/>
        <i x="719" s="1"/>
        <i x="168" s="1"/>
        <i x="59" s="1"/>
        <i x="415" s="1"/>
        <i x="671" s="1"/>
        <i x="214" s="1"/>
        <i x="187" s="1"/>
        <i x="623" s="1"/>
        <i x="209" s="1"/>
        <i x="467" s="1"/>
        <i x="640" s="1"/>
        <i x="353" s="1"/>
        <i x="300" s="1"/>
        <i x="62" s="1"/>
        <i x="1" s="1"/>
        <i x="624" s="1"/>
        <i x="2" s="1"/>
        <i x="468" s="1"/>
        <i x="706" s="1"/>
        <i x="833" s="1"/>
        <i x="34" s="1"/>
        <i x="678" s="1"/>
        <i x="825" s="1"/>
        <i x="61" s="1"/>
        <i x="369" s="1"/>
        <i x="699" s="1"/>
        <i x="913" s="1"/>
        <i x="368" s="1"/>
        <i x="537" s="1"/>
        <i x="516" s="1"/>
        <i x="493" s="1"/>
        <i x="477" s="1"/>
        <i x="642" s="1"/>
        <i x="763" s="1"/>
        <i x="66" s="1"/>
        <i x="98" s="1"/>
        <i x="936" s="1"/>
        <i x="237" s="1"/>
        <i x="525" s="1"/>
        <i x="317" s="1"/>
        <i x="559" s="1"/>
        <i x="195" s="1"/>
        <i x="16" s="1"/>
        <i x="161" s="1"/>
        <i x="383" s="1"/>
        <i x="333" s="1"/>
        <i x="420" s="1"/>
        <i x="605" s="1"/>
        <i x="131" s="1"/>
        <i x="347" s="1"/>
        <i x="714" s="1"/>
        <i x="83" s="1"/>
        <i x="621" s="1"/>
        <i x="534" s="1"/>
        <i x="483" s="1"/>
        <i x="754" s="1"/>
        <i x="157" s="1"/>
        <i x="796" s="1"/>
        <i x="751" s="1"/>
        <i x="257" s="1"/>
        <i x="308" s="1"/>
        <i x="771" s="1"/>
        <i x="729" s="1"/>
        <i x="630" s="1"/>
        <i x="358" s="1"/>
        <i x="635" s="1"/>
        <i x="879" s="1"/>
        <i x="125" s="1"/>
        <i x="77" s="1"/>
        <i x="450" s="1"/>
        <i x="551" s="1"/>
        <i x="120" s="1"/>
        <i x="122" s="1"/>
        <i x="644" s="1"/>
        <i x="774" s="1"/>
        <i x="465" s="1"/>
        <i x="586" s="1"/>
        <i x="952" s="1"/>
        <i x="572" s="1"/>
        <i x="808" s="1"/>
        <i x="371" s="1"/>
        <i x="313" s="1"/>
        <i x="682" s="1"/>
        <i x="281" s="1"/>
        <i x="709" s="1"/>
        <i x="289" s="1"/>
        <i x="522" s="1"/>
        <i x="148" s="1"/>
        <i x="193" s="1"/>
        <i x="351" s="1"/>
        <i x="127" s="1"/>
        <i x="736" s="1"/>
        <i x="843" s="1"/>
        <i x="700" s="1"/>
        <i x="865" s="1"/>
        <i x="158" s="1"/>
        <i x="42" s="1"/>
        <i x="362" s="1"/>
        <i x="618" s="1"/>
        <i x="382" s="1"/>
        <i x="138" s="1"/>
        <i x="213" s="1"/>
        <i x="648" s="1"/>
        <i x="926" s="1"/>
        <i x="701" s="1"/>
        <i x="210" s="1"/>
        <i x="218" s="1"/>
        <i x="906" s="1"/>
        <i x="527" s="1"/>
        <i x="838" s="1"/>
        <i x="102" s="1"/>
        <i x="528" s="1"/>
        <i x="56" s="1"/>
        <i x="914" s="1"/>
        <i x="929" s="1"/>
        <i x="134" s="1"/>
        <i x="293" s="1"/>
        <i x="397" s="1"/>
        <i x="111" s="1"/>
        <i x="328" s="1"/>
        <i x="288" s="1"/>
        <i x="667" s="1"/>
        <i x="240" s="1"/>
        <i x="562" s="1"/>
        <i x="829" s="1"/>
        <i x="163" s="1"/>
        <i x="937" s="1"/>
        <i x="766" s="1"/>
        <i x="85" s="1"/>
        <i x="831" s="1"/>
        <i x="531" s="1"/>
        <i x="893" s="1"/>
        <i x="590" s="1"/>
        <i x="722" s="1"/>
        <i x="262" s="1"/>
        <i x="21" s="1"/>
        <i x="841" s="1"/>
        <i x="866" s="1"/>
        <i x="452" s="1"/>
        <i x="851" s="1"/>
        <i x="93" s="1"/>
        <i x="84" s="1"/>
        <i x="629" s="1"/>
        <i x="255" s="1"/>
        <i x="407" s="1"/>
        <i x="905" s="1"/>
        <i x="692" s="1"/>
        <i x="598" s="1"/>
        <i x="883" s="1"/>
        <i x="410" s="1"/>
        <i x="544" s="1"/>
        <i x="518" s="1"/>
        <i x="6" s="1"/>
        <i x="445" s="1"/>
        <i x="186" s="1"/>
        <i x="399" s="1"/>
        <i x="449" s="1"/>
        <i x="567" s="1"/>
        <i x="354" s="1"/>
        <i x="314" s="1"/>
        <i x="260" s="1"/>
        <i x="689" s="1"/>
        <i x="65" s="1"/>
        <i x="823" s="1"/>
        <i x="941" s="1"/>
        <i x="22" s="1"/>
        <i x="672" s="1"/>
        <i x="71" s="1"/>
        <i x="695" s="1"/>
        <i x="429" s="1"/>
        <i x="152" s="1"/>
        <i x="302" s="1"/>
        <i x="662" s="1"/>
        <i x="92" s="1"/>
        <i x="922" s="1"/>
        <i x="303" s="1"/>
        <i x="43" s="1"/>
        <i x="933" s="1"/>
        <i x="880" s="1"/>
        <i x="352" s="1"/>
        <i x="535" s="1"/>
        <i x="46" s="1"/>
        <i x="295" s="1"/>
        <i x="142" s="1"/>
        <i x="743" s="1"/>
        <i x="124" s="1"/>
        <i x="631" s="1"/>
        <i x="886" s="1"/>
        <i x="595" s="1"/>
        <i x="645" s="1"/>
        <i x="471" s="1"/>
        <i x="30" s="1"/>
        <i x="270" s="1"/>
        <i x="957" s="1"/>
        <i x="639" s="1"/>
        <i x="365" s="1"/>
        <i x="877" s="1"/>
        <i x="956" s="1"/>
        <i x="330" s="1"/>
        <i x="660" s="1"/>
        <i x="738" s="1"/>
        <i x="164" s="1"/>
        <i x="765" s="1"/>
        <i x="320" s="1"/>
        <i x="248" s="1"/>
        <i x="106" s="1"/>
        <i x="574" s="1"/>
        <i x="139" s="1"/>
        <i x="162" s="1"/>
        <i x="189" s="1"/>
        <i x="461" s="1"/>
        <i x="599" s="1"/>
        <i x="703" s="1"/>
        <i x="343" s="1"/>
        <i x="474" s="1"/>
        <i x="144" s="1"/>
        <i x="217" s="1"/>
        <i x="597" s="1"/>
        <i x="659" s="1"/>
        <i x="234" s="1"/>
        <i x="19" s="1"/>
        <i x="315" s="1"/>
        <i x="123" s="1"/>
        <i x="212" s="1"/>
        <i x="634" s="1"/>
        <i x="442" s="1"/>
        <i x="460" s="1"/>
        <i x="25" s="1"/>
        <i x="438" s="1"/>
        <i x="350" s="1"/>
        <i x="323" s="1"/>
        <i x="539" s="1"/>
        <i x="441" s="1"/>
        <i x="266" s="1"/>
        <i x="304" s="1"/>
        <i x="107" s="1"/>
        <i x="874" s="1"/>
        <i x="612" s="1"/>
        <i x="403" s="1"/>
        <i x="79" s="1"/>
        <i x="647" s="1"/>
        <i x="783" s="1"/>
        <i x="479" s="1"/>
        <i x="758" s="1"/>
        <i x="608" s="1"/>
        <i x="470" s="1"/>
        <i x="664" s="1"/>
        <i x="396" s="1"/>
        <i x="804" s="1"/>
        <i x="495" s="1"/>
        <i x="50" s="1"/>
        <i x="860" s="1"/>
        <i x="959" s="1"/>
        <i x="557" s="1"/>
        <i x="824" s="1"/>
        <i x="848" s="1"/>
        <i x="509" s="1"/>
        <i x="576" s="1"/>
        <i x="868" s="1"/>
        <i x="4" s="1"/>
        <i x="258" s="1"/>
        <i x="179" s="1"/>
        <i x="490" s="1"/>
        <i x="31" s="1"/>
        <i x="430" s="1"/>
        <i x="688" s="1"/>
        <i x="88" s="1"/>
        <i x="334" s="1"/>
        <i x="530" s="1"/>
        <i x="26" s="1"/>
        <i x="847" s="1"/>
        <i x="108" s="1"/>
        <i x="17" s="1"/>
        <i x="387" s="1"/>
        <i x="301" s="1"/>
        <i x="117" s="1"/>
        <i x="934" s="1"/>
        <i x="600" s="1"/>
        <i x="47" s="1"/>
        <i x="953" s="1"/>
        <i x="724" s="1"/>
        <i x="100" s="1"/>
        <i x="735" s="1"/>
        <i x="524" s="1"/>
        <i x="251" s="1"/>
        <i x="126" s="1"/>
        <i x="55" s="1"/>
        <i x="683" s="1"/>
        <i x="40" s="1"/>
        <i x="826" s="1"/>
        <i x="960" s="1"/>
        <i x="99" s="1"/>
        <i x="316" s="1"/>
        <i x="464" s="1"/>
        <i x="198" s="1"/>
        <i x="226" s="1"/>
        <i x="834" s="1"/>
        <i x="109" s="1"/>
        <i x="239" s="1"/>
        <i x="72" s="1"/>
        <i x="494" s="1"/>
        <i x="329" s="1"/>
        <i x="482" s="1"/>
        <i x="795" s="1"/>
        <i x="498" s="1"/>
        <i x="720" s="1"/>
        <i x="82" s="1"/>
        <i x="519" s="1"/>
        <i x="657" s="1"/>
        <i x="153" s="1"/>
        <i x="341" s="1"/>
        <i x="20" s="1"/>
        <i x="816" s="1"/>
        <i x="871" s="1"/>
        <i x="965" s="1"/>
        <i x="32" s="1"/>
        <i x="174" s="1"/>
        <i x="484" s="1"/>
        <i x="224" s="1"/>
        <i x="76" s="1"/>
        <i x="680" s="1"/>
        <i x="856" s="1"/>
        <i x="27" s="1"/>
        <i x="413" s="1"/>
        <i x="742" s="1"/>
        <i x="466" s="1"/>
        <i x="916" s="1"/>
        <i x="310" s="1"/>
        <i x="132" s="1"/>
        <i x="855" s="1"/>
        <i x="166" s="1"/>
        <i x="704" s="1"/>
        <i x="861" s="1"/>
        <i x="726" s="1"/>
        <i x="49" s="1"/>
        <i x="748" s="1"/>
        <i x="307" s="1"/>
        <i x="849" s="1"/>
        <i x="506" s="1"/>
        <i x="757" s="1"/>
        <i x="721" s="1"/>
        <i x="342" s="1"/>
        <i x="762" s="1"/>
        <i x="727" s="1"/>
        <i x="68" s="1"/>
        <i x="476" s="1"/>
        <i x="380" s="1"/>
        <i x="487" s="1"/>
        <i x="962" s="1"/>
        <i x="632" s="1"/>
        <i x="319" s="1"/>
        <i x="268" s="1"/>
        <i x="324" s="1"/>
        <i x="434" s="1"/>
        <i x="963" s="1"/>
        <i x="392" s="1"/>
        <i x="112" s="1"/>
        <i x="620" s="1"/>
        <i x="603" s="1"/>
        <i x="103" s="1"/>
        <i x="925" s="1"/>
        <i x="227" s="1"/>
        <i x="176" s="1"/>
        <i x="668" s="1"/>
        <i x="394" s="1"/>
        <i x="760" s="1"/>
        <i x="910" s="1"/>
        <i x="497" s="1"/>
        <i x="943" s="1"/>
        <i x="443" s="1"/>
        <i x="236" s="1"/>
        <i x="803" s="1"/>
        <i x="156" s="1"/>
        <i x="54" s="1"/>
        <i x="221" s="1"/>
        <i x="9" s="1"/>
        <i x="457" s="1"/>
        <i x="707" s="1"/>
        <i x="204" s="1"/>
        <i x="183" s="1"/>
        <i x="10" s="1"/>
        <i x="854" s="1"/>
        <i x="114" s="1"/>
        <i x="790" s="1"/>
        <i x="649" s="1"/>
        <i x="540" s="1"/>
        <i x="35" s="1"/>
        <i x="340" s="1"/>
        <i x="921" s="1"/>
        <i x="666" s="1"/>
        <i x="52" s="1"/>
        <i x="759" s="1"/>
        <i x="737" s="1"/>
        <i x="332" s="1"/>
        <i x="267" s="1"/>
        <i x="613" s="1"/>
        <i x="216" s="1"/>
        <i x="786" s="1"/>
        <i x="178" s="1"/>
        <i x="230" s="1"/>
        <i x="428" s="1"/>
        <i x="96" s="1"/>
        <i x="278" s="1"/>
        <i x="311" s="1"/>
        <i x="249" s="1"/>
        <i x="775" s="1"/>
        <i x="424" s="1"/>
        <i x="858" s="1"/>
        <i x="488" s="1"/>
        <i x="822" s="1"/>
        <i x="846" s="1"/>
        <i x="961" s="1"/>
        <i x="57" s="1"/>
        <i x="13" s="1"/>
        <i x="655" s="1"/>
        <i x="175" s="1"/>
        <i x="379" s="1"/>
        <i x="513" s="1"/>
        <i x="401" s="1"/>
        <i x="505" s="1"/>
        <i x="37" s="1"/>
        <i x="507" s="1"/>
        <i x="622" s="1"/>
        <i x="733" s="1"/>
        <i x="718" s="1"/>
        <i x="915" s="1"/>
        <i x="375" s="1"/>
        <i x="279" s="1"/>
        <i x="815" s="1"/>
        <i x="628" s="1"/>
        <i x="422" s="1"/>
        <i x="857" s="1"/>
        <i x="462" s="1"/>
        <i x="924" s="1"/>
        <i x="821" s="1"/>
        <i x="785" s="1"/>
        <i x="656" s="1"/>
        <i x="873" s="1"/>
        <i x="215" s="1"/>
        <i x="930" s="1"/>
        <i x="306" s="1"/>
        <i x="927" s="1"/>
        <i x="602" s="1"/>
        <i x="654" s="1"/>
        <i x="200" s="1"/>
        <i x="499" s="1"/>
        <i x="89" s="1"/>
        <i x="814" s="1"/>
        <i x="502" s="1"/>
        <i x="87" s="1"/>
        <i x="446" s="1"/>
        <i x="882" s="1"/>
        <i x="45" s="1"/>
        <i x="355" s="1"/>
        <i x="405" s="1"/>
        <i x="409" s="1"/>
        <i x="359" s="1"/>
        <i x="891" s="1"/>
        <i x="400" s="1"/>
        <i x="904" s="1"/>
        <i x="23" s="1"/>
        <i x="770" s="1"/>
        <i x="529" s="1"/>
        <i x="294" s="1"/>
        <i x="787" s="1"/>
        <i x="669" s="1"/>
        <i x="285" s="1"/>
        <i x="587" s="1"/>
        <i x="242" s="1"/>
        <i x="211" s="1"/>
        <i x="545" s="1"/>
        <i x="425" s="1"/>
        <i x="419" s="1"/>
        <i x="348" s="1"/>
        <i x="78" s="1"/>
        <i x="177" s="1"/>
        <i x="276" s="1"/>
        <i x="585" s="1"/>
        <i x="129" s="1"/>
        <i x="503" s="1"/>
        <i x="435" s="1"/>
        <i x="223" s="1"/>
        <i x="756" s="1"/>
        <i x="842" s="1"/>
        <i x="739" s="1"/>
        <i x="63" s="1"/>
        <i x="192" s="1"/>
        <i x="182" s="1"/>
        <i x="318" s="1"/>
        <i x="658" s="1"/>
        <i x="170" s="1"/>
        <i x="604" s="1"/>
        <i x="389" s="1"/>
        <i x="231" s="1"/>
        <i x="511" s="1"/>
        <i x="431" s="1"/>
        <i x="890" s="1"/>
        <i x="641" s="1"/>
        <i x="556" s="1"/>
        <i x="489" s="1"/>
        <i x="338" s="1"/>
        <i x="147" s="1"/>
        <i x="749" s="1"/>
        <i x="48" s="1"/>
        <i x="336" s="1"/>
        <i x="140" s="1"/>
        <i x="768" s="1"/>
        <i x="673" s="1"/>
        <i x="225" s="1"/>
        <i x="38" s="1"/>
        <i x="64" s="1"/>
        <i x="946" s="1"/>
        <i x="245" s="1"/>
        <i x="636" s="1"/>
        <i x="149" s="1"/>
        <i x="593" s="1"/>
        <i x="533" s="1"/>
        <i x="252" s="1"/>
        <i x="638" s="1"/>
        <i x="275" s="1"/>
        <i x="931" s="1"/>
        <i x="480" s="1"/>
        <i x="560" s="1"/>
        <i x="29" s="1"/>
        <i x="781" s="1"/>
        <i x="794" s="1"/>
        <i x="473" s="1"/>
        <i x="892" s="1"/>
        <i x="510" s="1"/>
        <i x="463" s="1"/>
        <i x="850" s="1"/>
        <i x="912" s="1"/>
        <i x="784" s="1"/>
        <i x="948" s="1"/>
        <i x="558" s="1"/>
        <i x="773" s="1"/>
        <i x="7" s="1"/>
        <i x="601" s="1"/>
        <i x="517" s="1"/>
        <i x="885" s="1"/>
        <i x="761" s="1"/>
        <i x="932" s="1"/>
        <i x="206" s="1"/>
        <i x="357" s="1"/>
        <i x="827" s="1"/>
        <i x="116" s="1"/>
        <i x="609" s="1"/>
        <i x="616" s="1"/>
        <i x="581" s="1"/>
        <i x="520" s="1"/>
        <i x="113" s="1"/>
        <i x="440" s="1"/>
        <i x="432" s="1"/>
        <i x="436" s="1"/>
        <i x="897" s="1"/>
        <i x="584" s="1"/>
        <i x="898" s="1"/>
        <i x="594" s="1"/>
        <i x="633" s="1"/>
        <i x="744" s="1"/>
        <i x="679" s="1"/>
        <i x="74" s="1"/>
        <i x="41" s="1"/>
        <i x="199" s="1"/>
        <i x="376" s="1"/>
        <i x="105" s="1"/>
        <i x="312" s="1"/>
        <i x="549" s="1"/>
        <i x="626" s="1"/>
        <i x="923" s="1"/>
        <i x="811" s="1"/>
        <i x="839" s="1"/>
        <i x="504" s="1"/>
        <i x="119" s="1"/>
        <i x="469" s="1"/>
        <i x="437" s="1"/>
        <i x="863" s="1"/>
        <i x="492" s="1"/>
        <i x="515" s="1"/>
        <i x="246" s="1"/>
        <i x="772" s="1"/>
        <i x="536" s="1"/>
        <i x="711" s="1"/>
        <i x="809" s="1"/>
        <i x="819" s="1"/>
        <i x="940" s="1"/>
        <i x="299" s="1"/>
        <i x="393" s="1"/>
        <i x="235" s="1"/>
        <i x="202" s="1"/>
        <i x="433" s="1"/>
        <i x="777" s="1"/>
        <i x="845" s="1"/>
        <i x="181" s="1"/>
        <i x="143" s="1"/>
        <i x="788" s="1"/>
        <i x="553" s="1"/>
        <i x="552" s="1"/>
        <i x="728" s="1"/>
        <i x="899" s="1"/>
        <i x="779" s="1"/>
        <i x="568" s="1"/>
        <i x="254" s="1"/>
        <i x="901" s="1"/>
        <i x="966" s="1"/>
        <i x="900" s="1"/>
        <i x="274" s="1"/>
        <i x="18" s="1"/>
        <i x="3" s="1"/>
        <i x="820" s="1"/>
        <i x="776" s="1"/>
        <i x="685" s="1"/>
        <i x="725" s="1"/>
        <i x="832" s="1"/>
        <i x="895" s="1"/>
        <i x="570" s="1"/>
        <i x="455" s="1"/>
        <i x="372" s="1"/>
        <i x="287" s="1"/>
        <i x="388" s="1"/>
        <i x="326" s="1"/>
        <i x="565" s="1"/>
        <i x="702" s="1"/>
        <i x="205" s="1"/>
        <i x="653" s="1"/>
        <i x="171" s="1"/>
        <i x="596" s="1"/>
        <i x="625" s="1"/>
        <i x="220" s="1"/>
        <i x="917" s="1"/>
        <i x="958" s="1"/>
        <i x="373" s="1"/>
        <i x="190" s="1"/>
        <i x="723" s="1"/>
        <i x="951" s="1"/>
        <i x="550" s="1"/>
        <i x="732" s="1"/>
        <i x="297" s="1"/>
        <i x="356" s="1"/>
        <i x="374" s="1"/>
        <i x="740" s="1"/>
        <i x="367" s="1"/>
        <i x="813" s="1"/>
        <i x="165" s="1"/>
        <i x="588" s="1"/>
        <i x="575" s="1"/>
        <i x="546" s="1"/>
        <i x="844" s="1"/>
        <i x="264" s="1"/>
        <i x="867" s="1"/>
        <i x="693" s="1"/>
        <i x="538" s="1"/>
        <i x="185" s="1"/>
        <i x="920" s="1"/>
        <i x="191" s="1"/>
        <i x="444" s="1"/>
        <i x="104" s="1"/>
        <i x="346" s="1"/>
        <i x="859" s="1"/>
        <i x="674" s="1"/>
        <i x="325" s="1"/>
        <i x="322" s="1"/>
        <i x="896" s="1"/>
        <i x="145" s="1"/>
        <i x="136" s="1"/>
        <i x="591" s="1"/>
        <i x="159" s="1"/>
        <i x="835" s="1"/>
        <i x="651" s="1"/>
        <i x="261" s="1"/>
        <i x="523" s="1"/>
        <i x="712" s="1"/>
        <i x="321" s="1"/>
        <i x="571" s="1"/>
        <i x="637" s="1"/>
        <i x="2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F3E1E1A-1AD3-4918-827D-459209CCC561}" cache="Slicer_Gender" caption="Gender" rowHeight="234950"/>
  <slicer name="Purchase_Channel" xr10:uid="{5FCE3C47-CA5A-4699-87E8-EA097DBA9C1C}" cache="Slicer_Purchase_Channel" caption="Purchase_Chann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A53492C-B8A9-4555-A797-C113CD406ABA}" cache="Slicer_Gender" caption="Gender" startItem="1" style="SlicerStyleLight5" rowHeight="234950"/>
  <slicer name="Purchase_Channel 1" xr10:uid="{EEC28B38-D1EE-41B7-AC57-2342CFC682F4}" cache="Slicer_Purchase_Channel" caption="Purchase_Channel" style="SlicerStyleLight5" rowHeight="234950"/>
  <slicer name="Location" xr10:uid="{A40A02BC-A0D7-4F2D-B3A9-869F5C002425}" cache="Slicer_Location" caption="Location" startItem="534"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4A8CB8-C90F-46AD-A189-A0063AACD2C2}" name="Table2" displayName="Table2" ref="A1:AJ1001" totalsRowShown="0" headerRowDxfId="34" tableBorderDxfId="33">
  <autoFilter ref="A1:AJ1001" xr:uid="{B84A8CB8-C90F-46AD-A189-A0063AACD2C2}"/>
  <tableColumns count="36">
    <tableColumn id="1" xr3:uid="{C13A9962-CAA1-4E6B-96A2-1862DCB94C23}" name="Customer_ID" dataDxfId="32"/>
    <tableColumn id="2" xr3:uid="{6FBE70B0-0D4B-4DAA-937C-4AA2A6455F9E}" name="Age" dataDxfId="31"/>
    <tableColumn id="3" xr3:uid="{BFE0E99B-6037-4C7A-9472-D4877A69336E}" name="Gender" dataDxfId="30"/>
    <tableColumn id="4" xr3:uid="{2CB63D58-683C-4D10-8713-15699DD1114A}" name="Income_Level" dataDxfId="29"/>
    <tableColumn id="5" xr3:uid="{EFB9C6CA-A109-4917-8B9D-418AD6FFB170}" name="Marital_Status" dataDxfId="28"/>
    <tableColumn id="6" xr3:uid="{69973710-932C-41A5-97CD-39F5DE9BFFE2}" name="Education_Level" dataDxfId="27"/>
    <tableColumn id="7" xr3:uid="{C9C35AC1-9BAD-4BD1-9C86-889F3AF66945}" name="Occupation" dataDxfId="26"/>
    <tableColumn id="8" xr3:uid="{EDBE6087-35DB-445A-A4DD-B1CAB0A43894}" name="Location" dataDxfId="25"/>
    <tableColumn id="9" xr3:uid="{A7746C4E-1FC7-4C18-96B9-FEB5DB74BADE}" name="Purchase_Category" dataDxfId="24"/>
    <tableColumn id="10" xr3:uid="{23FB9AD3-7752-46BF-9D41-92E5447A443D}" name="Purchase_Amount" dataDxfId="23"/>
    <tableColumn id="11" xr3:uid="{2EF1C466-41E6-46D6-AAAE-6BCD07F2B37F}" name="Frequency_of_Purchase" dataDxfId="22"/>
    <tableColumn id="12" xr3:uid="{EC3FC89D-FA69-4DF2-B11D-0AC4EBACE0A4}" name="Purchase_Channel" dataDxfId="21"/>
    <tableColumn id="13" xr3:uid="{882B65EE-8CDC-4B6A-B115-81C73F37147B}" name="Brand_Loyalty" dataDxfId="20"/>
    <tableColumn id="14" xr3:uid="{B5D0B955-B065-4AEF-82A2-BDD89FAF58EF}" name="Product_Rating" dataDxfId="19"/>
    <tableColumn id="15" xr3:uid="{4C8F550A-B3EA-4387-9C65-307B328E1BA6}" name="Time_Spent_on_Product_Research(hours)" dataDxfId="18"/>
    <tableColumn id="16" xr3:uid="{3C716AAE-6BD6-44B2-B5A2-5BBC5B9EFE34}" name="Social_Media_Influence" dataDxfId="17"/>
    <tableColumn id="17" xr3:uid="{ED185336-532A-4C0B-9869-2279548B148A}" name="Discount_Sensitivity" dataDxfId="16"/>
    <tableColumn id="18" xr3:uid="{23512B61-6198-4FEC-9D30-08ED99A0E591}" name="Return_Rate" dataDxfId="15"/>
    <tableColumn id="19" xr3:uid="{FE5FADD8-2184-4F7B-B535-F3EEE48EDD76}" name="Customer_Satisfaction" dataDxfId="14"/>
    <tableColumn id="20" xr3:uid="{5C751432-87E0-4EEC-B49E-3F2F3D5B7AA7}" name="Engagement_with_Ads" dataDxfId="13"/>
    <tableColumn id="21" xr3:uid="{6AE0D0C2-011D-482D-AA89-594CF1FE26F3}" name="Device_Used_for_Shopping" dataDxfId="12"/>
    <tableColumn id="22" xr3:uid="{B3086541-6D41-4A3E-B189-3F255C7BAF3C}" name="Payment_Method" dataDxfId="11"/>
    <tableColumn id="23" xr3:uid="{C3107CC4-52DC-4BBF-B422-D279F7D252CB}" name="Time_of_Purchase" dataDxfId="10"/>
    <tableColumn id="24" xr3:uid="{2091B1CA-B6B4-40F6-BAC9-D61073FFC664}" name="Discount_Used" dataDxfId="9"/>
    <tableColumn id="25" xr3:uid="{40DA4A46-3CFB-4C4A-B935-B0F7DE12F259}" name="Customer_Loyalty_Program_Member" dataDxfId="8"/>
    <tableColumn id="26" xr3:uid="{32F88FF8-F07F-47F6-AA05-D20B10CFAEC8}" name="Purchase_Intent" dataDxfId="7"/>
    <tableColumn id="27" xr3:uid="{E8548BF5-F1A7-4F2D-8CAE-335FCFEC2949}" name="Shipping_Preference" dataDxfId="6"/>
    <tableColumn id="28" xr3:uid="{4A24AB57-E0F0-4757-B3D7-8D671B86B826}" name="Time_to_Decision" dataDxfId="5"/>
    <tableColumn id="29" xr3:uid="{59F0DCA2-07A8-48CE-BE9A-D14407564130}" name="Total_spend">
      <calculatedColumnFormula>J2*K2</calculatedColumnFormula>
    </tableColumn>
    <tableColumn id="30" xr3:uid="{0E599C71-3AD0-4C3D-B2B2-E9A4F5C9075B}" name="Average_Oreder_Value">
      <calculatedColumnFormula>IF(K2=0,0,J2/K2)</calculatedColumnFormula>
    </tableColumn>
    <tableColumn id="31" xr3:uid="{5984E6E5-28E8-484B-9065-EA46A50B9655}" name="Discount_Impact">
      <calculatedColumnFormula>IF(X2="TRUE",J2*1.1,J2)</calculatedColumnFormula>
    </tableColumn>
    <tableColumn id="32" xr3:uid="{6345AF23-9C32-47B5-829A-C034958E5F2A}" name="Engagement_Score_Num" dataDxfId="4">
      <calculatedColumnFormula>IF(T2="High",3,IF(T2="Medium",2,IF(T2="Low",1,0)))</calculatedColumnFormula>
    </tableColumn>
    <tableColumn id="33" xr3:uid="{E763E3DD-9E92-4B6F-A72B-D2445AD4C6EE}" name="Social_Media_Influence2" dataDxfId="3">
      <calculatedColumnFormula>IF(P2="High",3,IF(P2="Medium",2,IF(P2="Low",1,0)))</calculatedColumnFormula>
    </tableColumn>
    <tableColumn id="34" xr3:uid="{7776058D-D6F7-4C75-9C30-4AB3B9B0C278}" name="Engagement_Index" dataDxfId="2">
      <calculatedColumnFormula>(Table2[[#This Row],[Social_Media_Influence2]]+Table2[[#This Row],[Engagement_Score_Num]]+Table2[[#This Row],[Time_Spent_on_Product_Research(hours)]]/3)</calculatedColumnFormula>
    </tableColumn>
    <tableColumn id="35" xr3:uid="{ABE10DC7-9A62-4119-A4E2-41A0888ECB0C}" name="Loyalty_Score" dataDxfId="1">
      <calculatedColumnFormula>IF(Table2[[#This Row],[Customer_Loyalty_Program_Member]]="TRUE",Table2[[#This Row],[Brand_Loyalty]]*1.2,Table2[[#This Row],[Brand_Loyalty]])</calculatedColumnFormula>
    </tableColumn>
    <tableColumn id="36" xr3:uid="{90F23FF6-40FC-4386-9172-485CFFDEC017}" name="Net_Satisfaction" dataDxfId="0">
      <calculatedColumnFormula>Table2[[#This Row],[Customer_Satisfaction]]-Table2[[#This Row],[Return_Rate]]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2EF1F-8387-4514-B5A0-499B1F7972E1}">
  <dimension ref="A1:D7"/>
  <sheetViews>
    <sheetView zoomScale="80" zoomScaleNormal="80" workbookViewId="0">
      <selection activeCell="C14" sqref="C14"/>
    </sheetView>
  </sheetViews>
  <sheetFormatPr defaultRowHeight="14.4"/>
  <cols>
    <col min="1" max="1" width="21.6640625" bestFit="1" customWidth="1"/>
    <col min="2" max="2" width="16.33203125" bestFit="1" customWidth="1"/>
    <col min="3" max="4" width="12" bestFit="1" customWidth="1"/>
  </cols>
  <sheetData>
    <row r="1" spans="1:4">
      <c r="A1" s="18" t="s">
        <v>2081</v>
      </c>
      <c r="B1" s="18" t="s">
        <v>2072</v>
      </c>
    </row>
    <row r="2" spans="1:4">
      <c r="A2" s="18" t="s">
        <v>2070</v>
      </c>
      <c r="B2" t="s">
        <v>44</v>
      </c>
      <c r="C2" t="s">
        <v>30</v>
      </c>
      <c r="D2" t="s">
        <v>2071</v>
      </c>
    </row>
    <row r="3" spans="1:4">
      <c r="A3" s="19" t="s">
        <v>2077</v>
      </c>
      <c r="B3" s="17">
        <v>2512.6432184210521</v>
      </c>
      <c r="C3" s="17">
        <v>2327.9462503401369</v>
      </c>
      <c r="D3" s="17">
        <v>2421.8390234113699</v>
      </c>
    </row>
    <row r="4" spans="1:4">
      <c r="A4" s="19" t="s">
        <v>2078</v>
      </c>
      <c r="B4" s="17">
        <v>2204.2251032051263</v>
      </c>
      <c r="C4" s="17">
        <v>2313.7499437499996</v>
      </c>
      <c r="D4" s="17">
        <v>2256.7970266666639</v>
      </c>
    </row>
    <row r="5" spans="1:4">
      <c r="A5" s="19" t="s">
        <v>2079</v>
      </c>
      <c r="B5" s="17">
        <v>2322.2528650306758</v>
      </c>
      <c r="C5" s="17">
        <v>2172.874391549296</v>
      </c>
      <c r="D5" s="17">
        <v>2252.7061659016381</v>
      </c>
    </row>
    <row r="6" spans="1:4">
      <c r="A6" s="19" t="s">
        <v>2080</v>
      </c>
      <c r="B6" s="17">
        <v>2418.1080909090911</v>
      </c>
      <c r="C6" s="17">
        <v>2340.5349134615381</v>
      </c>
      <c r="D6" s="17">
        <v>2376.0892864583325</v>
      </c>
    </row>
    <row r="7" spans="1:4">
      <c r="A7" s="19" t="s">
        <v>2071</v>
      </c>
      <c r="B7" s="17">
        <v>2350.8832199999979</v>
      </c>
      <c r="C7" s="17">
        <v>2279.6784944329879</v>
      </c>
      <c r="D7" s="17">
        <v>2316.3489280999988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8F83-A987-4715-A6CD-F9045F852CC7}">
  <dimension ref="A1:G5"/>
  <sheetViews>
    <sheetView workbookViewId="0">
      <selection activeCell="E24" sqref="E24"/>
    </sheetView>
  </sheetViews>
  <sheetFormatPr defaultRowHeight="14.4"/>
  <cols>
    <col min="1" max="1" width="24.6640625" bestFit="1" customWidth="1"/>
    <col min="2" max="2" width="15.5546875" bestFit="1" customWidth="1"/>
    <col min="3" max="7" width="12" bestFit="1" customWidth="1"/>
    <col min="8" max="8" width="19.44140625" bestFit="1" customWidth="1"/>
    <col min="9" max="9" width="21.5546875" bestFit="1" customWidth="1"/>
    <col min="10" max="10" width="19.44140625" bestFit="1" customWidth="1"/>
    <col min="11" max="11" width="21.5546875" bestFit="1" customWidth="1"/>
    <col min="12" max="12" width="24.21875" bestFit="1" customWidth="1"/>
    <col min="13" max="13" width="26.33203125" bestFit="1" customWidth="1"/>
  </cols>
  <sheetData>
    <row r="1" spans="1:7">
      <c r="A1" s="18" t="s">
        <v>2076</v>
      </c>
      <c r="B1" s="18" t="s">
        <v>2072</v>
      </c>
    </row>
    <row r="2" spans="1:7">
      <c r="A2" s="18" t="s">
        <v>2070</v>
      </c>
      <c r="B2">
        <v>1</v>
      </c>
      <c r="C2">
        <v>2</v>
      </c>
      <c r="D2">
        <v>3</v>
      </c>
      <c r="E2">
        <v>4</v>
      </c>
      <c r="F2">
        <v>5</v>
      </c>
      <c r="G2" t="s">
        <v>2071</v>
      </c>
    </row>
    <row r="3" spans="1:7">
      <c r="A3" s="19" t="s">
        <v>2074</v>
      </c>
      <c r="B3" s="17">
        <v>4.5050505050505052</v>
      </c>
      <c r="C3" s="17">
        <v>4.326732673267327</v>
      </c>
      <c r="D3" s="17">
        <v>4.6146788990825689</v>
      </c>
      <c r="E3" s="17">
        <v>4.2857142857142856</v>
      </c>
      <c r="F3" s="17">
        <v>4.0784313725490193</v>
      </c>
      <c r="G3" s="17">
        <v>4.365422396856582</v>
      </c>
    </row>
    <row r="4" spans="1:7">
      <c r="A4" s="19" t="s">
        <v>2075</v>
      </c>
      <c r="B4" s="17">
        <v>4.5670103092783503</v>
      </c>
      <c r="C4" s="17">
        <v>4.946236559139785</v>
      </c>
      <c r="D4" s="17">
        <v>4.2783505154639174</v>
      </c>
      <c r="E4" s="17">
        <v>4.3673469387755102</v>
      </c>
      <c r="F4" s="17">
        <v>4.5</v>
      </c>
      <c r="G4" s="17">
        <v>4.5274949083503051</v>
      </c>
    </row>
    <row r="5" spans="1:7">
      <c r="A5" s="19" t="s">
        <v>2071</v>
      </c>
      <c r="B5" s="17">
        <v>4.5357142857142856</v>
      </c>
      <c r="C5" s="17">
        <v>4.6237113402061851</v>
      </c>
      <c r="D5" s="17">
        <v>4.4563106796116507</v>
      </c>
      <c r="E5" s="17">
        <v>4.3265306122448983</v>
      </c>
      <c r="F5" s="17">
        <v>4.2932692307692308</v>
      </c>
      <c r="G5" s="17">
        <v>4.4450000000000003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54061-D078-4A12-AEA3-CD8915F75B8C}">
  <dimension ref="A1:E27"/>
  <sheetViews>
    <sheetView zoomScale="80" zoomScaleNormal="80" workbookViewId="0">
      <selection activeCell="S16" sqref="S16"/>
    </sheetView>
  </sheetViews>
  <sheetFormatPr defaultRowHeight="14.4"/>
  <cols>
    <col min="1" max="1" width="22.6640625" bestFit="1" customWidth="1"/>
    <col min="2" max="2" width="16.33203125" bestFit="1" customWidth="1"/>
    <col min="3" max="5" width="12" bestFit="1" customWidth="1"/>
  </cols>
  <sheetData>
    <row r="1" spans="1:5">
      <c r="A1" s="18" t="s">
        <v>2073</v>
      </c>
      <c r="B1" s="18" t="s">
        <v>2072</v>
      </c>
    </row>
    <row r="2" spans="1:5">
      <c r="A2" s="18" t="s">
        <v>2070</v>
      </c>
      <c r="B2" t="s">
        <v>48</v>
      </c>
      <c r="C2" t="s">
        <v>35</v>
      </c>
      <c r="D2" t="s">
        <v>78</v>
      </c>
      <c r="E2" t="s">
        <v>2071</v>
      </c>
    </row>
    <row r="3" spans="1:5">
      <c r="A3" s="19" t="s">
        <v>101</v>
      </c>
      <c r="B3" s="17">
        <v>34012.767500000002</v>
      </c>
      <c r="C3" s="17">
        <v>32016.324000000001</v>
      </c>
      <c r="D3" s="17">
        <v>38363.189800000007</v>
      </c>
      <c r="E3" s="17">
        <v>104392.28130000002</v>
      </c>
    </row>
    <row r="4" spans="1:5">
      <c r="A4" s="19" t="s">
        <v>134</v>
      </c>
      <c r="B4" s="17">
        <v>21015.47</v>
      </c>
      <c r="C4" s="17">
        <v>10671.109999999999</v>
      </c>
      <c r="D4" s="17">
        <v>41027.624000000003</v>
      </c>
      <c r="E4" s="17">
        <v>72714.203999999998</v>
      </c>
    </row>
    <row r="5" spans="1:5">
      <c r="A5" s="19" t="s">
        <v>122</v>
      </c>
      <c r="B5" s="17">
        <v>32686.3442</v>
      </c>
      <c r="C5" s="17">
        <v>32026.146400000001</v>
      </c>
      <c r="D5" s="17">
        <v>37667.539299999997</v>
      </c>
      <c r="E5" s="17">
        <v>102380.02989999999</v>
      </c>
    </row>
    <row r="6" spans="1:5">
      <c r="A6" s="19" t="s">
        <v>187</v>
      </c>
      <c r="B6" s="17">
        <v>30687.222000000002</v>
      </c>
      <c r="C6" s="17">
        <v>28677.905500000001</v>
      </c>
      <c r="D6" s="17">
        <v>29357.762200000005</v>
      </c>
      <c r="E6" s="17">
        <v>88722.8897</v>
      </c>
    </row>
    <row r="7" spans="1:5">
      <c r="A7" s="19" t="s">
        <v>82</v>
      </c>
      <c r="B7" s="17">
        <v>36366.396999999997</v>
      </c>
      <c r="C7" s="17">
        <v>29001.619000000002</v>
      </c>
      <c r="D7" s="17">
        <v>24013.233200000002</v>
      </c>
      <c r="E7" s="17">
        <v>89381.249200000006</v>
      </c>
    </row>
    <row r="8" spans="1:5">
      <c r="A8" s="19" t="s">
        <v>182</v>
      </c>
      <c r="B8" s="17">
        <v>18345.191999999999</v>
      </c>
      <c r="C8" s="17">
        <v>30347.757299999994</v>
      </c>
      <c r="D8" s="17">
        <v>20663.72</v>
      </c>
      <c r="E8" s="17">
        <v>69356.669299999994</v>
      </c>
    </row>
    <row r="9" spans="1:5">
      <c r="A9" s="19" t="s">
        <v>116</v>
      </c>
      <c r="B9" s="17">
        <v>30032.612000000001</v>
      </c>
      <c r="C9" s="17">
        <v>52353.820700000004</v>
      </c>
      <c r="D9" s="17">
        <v>40350.543500000007</v>
      </c>
      <c r="E9" s="17">
        <v>122736.9762</v>
      </c>
    </row>
    <row r="10" spans="1:5">
      <c r="A10" s="19" t="s">
        <v>47</v>
      </c>
      <c r="B10" s="17">
        <v>36019.311599999994</v>
      </c>
      <c r="C10" s="17">
        <v>34021.951000000001</v>
      </c>
      <c r="D10" s="17">
        <v>38010.551599999999</v>
      </c>
      <c r="E10" s="17">
        <v>108051.81419999999</v>
      </c>
    </row>
    <row r="11" spans="1:5">
      <c r="A11" s="19" t="s">
        <v>71</v>
      </c>
      <c r="B11" s="17">
        <v>46374.862000000001</v>
      </c>
      <c r="C11" s="17">
        <v>31684.437999999998</v>
      </c>
      <c r="D11" s="17">
        <v>40028.311000000002</v>
      </c>
      <c r="E11" s="17">
        <v>118087.611</v>
      </c>
    </row>
    <row r="12" spans="1:5">
      <c r="A12" s="19" t="s">
        <v>34</v>
      </c>
      <c r="B12" s="17">
        <v>21008.064000000002</v>
      </c>
      <c r="C12" s="17">
        <v>38353.143999999993</v>
      </c>
      <c r="D12" s="17">
        <v>33686.975400000003</v>
      </c>
      <c r="E12" s="17">
        <v>93048.183400000009</v>
      </c>
    </row>
    <row r="13" spans="1:5">
      <c r="A13" s="19" t="s">
        <v>157</v>
      </c>
      <c r="B13" s="17">
        <v>31685.516000000003</v>
      </c>
      <c r="C13" s="17">
        <v>31023.886000000002</v>
      </c>
      <c r="D13" s="17">
        <v>32358.955199999997</v>
      </c>
      <c r="E13" s="17">
        <v>95068.357199999999</v>
      </c>
    </row>
    <row r="14" spans="1:5">
      <c r="A14" s="19" t="s">
        <v>104</v>
      </c>
      <c r="B14" s="17">
        <v>25681.561999999998</v>
      </c>
      <c r="C14" s="17">
        <v>28349.309999999994</v>
      </c>
      <c r="D14" s="17">
        <v>35677.678399999997</v>
      </c>
      <c r="E14" s="17">
        <v>89708.550399999978</v>
      </c>
    </row>
    <row r="15" spans="1:5">
      <c r="A15" s="19" t="s">
        <v>141</v>
      </c>
      <c r="B15" s="17">
        <v>45677.374000000003</v>
      </c>
      <c r="C15" s="17">
        <v>31681.803800000002</v>
      </c>
      <c r="D15" s="17">
        <v>19678.334999999999</v>
      </c>
      <c r="E15" s="17">
        <v>97037.512799999997</v>
      </c>
    </row>
    <row r="16" spans="1:5">
      <c r="A16" s="19" t="s">
        <v>65</v>
      </c>
      <c r="B16" s="17">
        <v>23683.516</v>
      </c>
      <c r="C16" s="17">
        <v>40704.842000000004</v>
      </c>
      <c r="D16" s="17">
        <v>50353.359899999996</v>
      </c>
      <c r="E16" s="17">
        <v>114741.7179</v>
      </c>
    </row>
    <row r="17" spans="1:5">
      <c r="A17" s="19" t="s">
        <v>107</v>
      </c>
      <c r="B17" s="17">
        <v>19670.040399999998</v>
      </c>
      <c r="C17" s="17">
        <v>25679.59</v>
      </c>
      <c r="D17" s="17">
        <v>27345.342800000002</v>
      </c>
      <c r="E17" s="17">
        <v>72694.973199999993</v>
      </c>
    </row>
    <row r="18" spans="1:5">
      <c r="A18" s="19" t="s">
        <v>244</v>
      </c>
      <c r="B18" s="17">
        <v>44693.515099999997</v>
      </c>
      <c r="C18" s="17">
        <v>31692.74</v>
      </c>
      <c r="D18" s="17">
        <v>25689.552400000004</v>
      </c>
      <c r="E18" s="17">
        <v>102075.8075</v>
      </c>
    </row>
    <row r="19" spans="1:5">
      <c r="A19" s="19" t="s">
        <v>98</v>
      </c>
      <c r="B19" s="17">
        <v>26350.330800000003</v>
      </c>
      <c r="C19" s="17">
        <v>31021.526100000003</v>
      </c>
      <c r="D19" s="17">
        <v>33686.456400000003</v>
      </c>
      <c r="E19" s="17">
        <v>91058.313300000009</v>
      </c>
    </row>
    <row r="20" spans="1:5">
      <c r="A20" s="19" t="s">
        <v>93</v>
      </c>
      <c r="B20" s="17">
        <v>31028.260000000002</v>
      </c>
      <c r="C20" s="17">
        <v>33026.716600000007</v>
      </c>
      <c r="D20" s="17">
        <v>33355.097399999999</v>
      </c>
      <c r="E20" s="17">
        <v>97410.074000000008</v>
      </c>
    </row>
    <row r="21" spans="1:5">
      <c r="A21" s="19" t="s">
        <v>58</v>
      </c>
      <c r="B21" s="17">
        <v>40025.907999999996</v>
      </c>
      <c r="C21" s="17">
        <v>33693.194499999998</v>
      </c>
      <c r="D21" s="17">
        <v>11674.993</v>
      </c>
      <c r="E21" s="17">
        <v>85394.095499999996</v>
      </c>
    </row>
    <row r="22" spans="1:5">
      <c r="A22" s="19" t="s">
        <v>2060</v>
      </c>
      <c r="B22" s="17">
        <v>39359.076999999997</v>
      </c>
      <c r="C22" s="17">
        <v>43010.505900000004</v>
      </c>
      <c r="D22" s="17">
        <v>22354.552799999998</v>
      </c>
      <c r="E22" s="17">
        <v>104724.13570000001</v>
      </c>
    </row>
    <row r="23" spans="1:5">
      <c r="A23" s="19" t="s">
        <v>119</v>
      </c>
      <c r="B23" s="17">
        <v>28020.938000000006</v>
      </c>
      <c r="C23" s="17">
        <v>37681.340200000006</v>
      </c>
      <c r="D23" s="17">
        <v>17678.184000000001</v>
      </c>
      <c r="E23" s="17">
        <v>83380.462200000009</v>
      </c>
    </row>
    <row r="24" spans="1:5">
      <c r="A24" s="19" t="s">
        <v>90</v>
      </c>
      <c r="B24" s="17">
        <v>28023.712000000003</v>
      </c>
      <c r="C24" s="17">
        <v>32359.353800000004</v>
      </c>
      <c r="D24" s="17">
        <v>48035.388599999991</v>
      </c>
      <c r="E24" s="17">
        <v>108418.4544</v>
      </c>
    </row>
    <row r="25" spans="1:5">
      <c r="A25" s="19" t="s">
        <v>125</v>
      </c>
      <c r="B25" s="17">
        <v>38340.957600000002</v>
      </c>
      <c r="C25" s="17">
        <v>23355.545999999998</v>
      </c>
      <c r="D25" s="17">
        <v>54353.737500000003</v>
      </c>
      <c r="E25" s="17">
        <v>116050.2411</v>
      </c>
    </row>
    <row r="26" spans="1:5">
      <c r="A26" s="19" t="s">
        <v>2061</v>
      </c>
      <c r="B26" s="17">
        <v>32683.567000000003</v>
      </c>
      <c r="C26" s="17">
        <v>29335.727699999999</v>
      </c>
      <c r="D26" s="17">
        <v>27695.03</v>
      </c>
      <c r="E26" s="17">
        <v>89714.324699999997</v>
      </c>
    </row>
    <row r="27" spans="1:5">
      <c r="A27" s="19" t="s">
        <v>2071</v>
      </c>
      <c r="B27" s="17">
        <v>761472.51620000019</v>
      </c>
      <c r="C27" s="17">
        <v>771770.29850000003</v>
      </c>
      <c r="D27" s="17">
        <v>783106.11340000003</v>
      </c>
      <c r="E27" s="17">
        <v>2316348.9281000001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D8D16-FD00-45C2-A534-E6E34B5E44B7}">
  <sheetPr>
    <pageSetUpPr autoPageBreaks="0"/>
  </sheetPr>
  <dimension ref="A1:Y63"/>
  <sheetViews>
    <sheetView showGridLines="0" tabSelected="1" zoomScale="50" zoomScaleNormal="50" workbookViewId="0">
      <selection activeCell="AJ17" sqref="AJ17"/>
    </sheetView>
  </sheetViews>
  <sheetFormatPr defaultRowHeight="14.4"/>
  <sheetData>
    <row r="1" spans="1:25">
      <c r="A1" s="23"/>
      <c r="B1" s="23"/>
      <c r="C1" s="23"/>
      <c r="D1" s="23"/>
      <c r="E1" s="23"/>
      <c r="F1" s="23"/>
      <c r="G1" s="23"/>
      <c r="H1" s="23"/>
      <c r="I1" s="23"/>
      <c r="J1" s="23"/>
      <c r="K1" s="23"/>
      <c r="L1" s="23"/>
      <c r="M1" s="23"/>
      <c r="N1" s="23"/>
      <c r="O1" s="23"/>
      <c r="P1" s="23"/>
      <c r="Q1" s="23"/>
      <c r="R1" s="23"/>
      <c r="S1" s="23"/>
      <c r="T1" s="23"/>
      <c r="U1" s="23"/>
      <c r="V1" s="23"/>
      <c r="W1" s="23"/>
      <c r="X1" s="23"/>
      <c r="Y1" s="23"/>
    </row>
    <row r="2" spans="1:25">
      <c r="A2" s="23"/>
      <c r="B2" s="23"/>
      <c r="C2" s="23"/>
      <c r="D2" s="23"/>
      <c r="E2" s="23"/>
      <c r="F2" s="23"/>
      <c r="G2" s="23"/>
      <c r="H2" s="23"/>
      <c r="I2" s="23"/>
      <c r="J2" s="23"/>
      <c r="K2" s="23"/>
      <c r="L2" s="23"/>
      <c r="M2" s="23"/>
      <c r="N2" s="23"/>
      <c r="O2" s="23"/>
      <c r="P2" s="23"/>
      <c r="Q2" s="23"/>
      <c r="R2" s="23"/>
      <c r="S2" s="23"/>
      <c r="T2" s="23"/>
      <c r="U2" s="23"/>
      <c r="V2" s="23"/>
      <c r="W2" s="23"/>
      <c r="X2" s="23"/>
      <c r="Y2" s="23"/>
    </row>
    <row r="3" spans="1:25">
      <c r="A3" s="23"/>
      <c r="B3" s="23"/>
      <c r="C3" s="23"/>
      <c r="D3" s="23"/>
      <c r="E3" s="23"/>
      <c r="F3" s="23"/>
      <c r="G3" s="23"/>
      <c r="H3" s="23"/>
      <c r="I3" s="23"/>
      <c r="J3" s="23"/>
      <c r="K3" s="23"/>
      <c r="L3" s="23"/>
      <c r="M3" s="23"/>
      <c r="N3" s="23"/>
      <c r="O3" s="23"/>
      <c r="P3" s="23"/>
      <c r="Q3" s="23"/>
      <c r="R3" s="23"/>
      <c r="S3" s="23"/>
      <c r="T3" s="23"/>
      <c r="U3" s="23"/>
      <c r="V3" s="23"/>
      <c r="W3" s="23"/>
      <c r="X3" s="23"/>
      <c r="Y3" s="23"/>
    </row>
    <row r="4" spans="1:25">
      <c r="A4" s="23"/>
      <c r="B4" s="23"/>
      <c r="C4" s="23"/>
      <c r="D4" s="23"/>
      <c r="E4" s="23"/>
      <c r="F4" s="23"/>
      <c r="G4" s="23"/>
      <c r="H4" s="23"/>
      <c r="I4" s="23"/>
      <c r="J4" s="23"/>
      <c r="K4" s="23"/>
      <c r="L4" s="23"/>
      <c r="M4" s="23"/>
      <c r="N4" s="23"/>
      <c r="O4" s="23"/>
      <c r="P4" s="23"/>
      <c r="Q4" s="23"/>
      <c r="R4" s="23"/>
      <c r="S4" s="23"/>
      <c r="T4" s="23"/>
      <c r="U4" s="23"/>
      <c r="V4" s="23"/>
      <c r="W4" s="23"/>
      <c r="X4" s="23"/>
      <c r="Y4" s="23"/>
    </row>
    <row r="5" spans="1:25">
      <c r="A5" s="23"/>
      <c r="B5" s="23"/>
      <c r="C5" s="23"/>
      <c r="D5" s="23"/>
      <c r="E5" s="23"/>
      <c r="F5" s="23"/>
      <c r="G5" s="23"/>
      <c r="H5" s="23"/>
      <c r="I5" s="23"/>
      <c r="J5" s="23"/>
      <c r="K5" s="23"/>
      <c r="L5" s="23"/>
      <c r="M5" s="23"/>
      <c r="N5" s="23"/>
      <c r="O5" s="23"/>
      <c r="P5" s="23"/>
      <c r="Q5" s="23"/>
      <c r="R5" s="23"/>
      <c r="S5" s="23"/>
      <c r="T5" s="23"/>
      <c r="U5" s="23"/>
      <c r="V5" s="23"/>
      <c r="W5" s="23"/>
      <c r="X5" s="23"/>
      <c r="Y5" s="23"/>
    </row>
    <row r="6" spans="1:25">
      <c r="A6" s="23"/>
      <c r="B6" s="23"/>
      <c r="C6" s="23"/>
      <c r="D6" s="23"/>
      <c r="E6" s="23"/>
      <c r="F6" s="23"/>
      <c r="G6" s="23"/>
      <c r="H6" s="23"/>
      <c r="I6" s="23"/>
      <c r="J6" s="23"/>
      <c r="K6" s="23"/>
      <c r="L6" s="23"/>
      <c r="M6" s="23"/>
      <c r="N6" s="23"/>
      <c r="O6" s="23"/>
      <c r="P6" s="23"/>
      <c r="Q6" s="23"/>
      <c r="R6" s="23"/>
      <c r="S6" s="23"/>
      <c r="T6" s="23"/>
      <c r="U6" s="23"/>
      <c r="V6" s="23"/>
      <c r="W6" s="23"/>
      <c r="X6" s="23"/>
      <c r="Y6" s="23"/>
    </row>
    <row r="7" spans="1:25">
      <c r="A7" s="23"/>
      <c r="B7" s="23"/>
      <c r="C7" s="23"/>
      <c r="D7" s="23"/>
      <c r="E7" s="23"/>
      <c r="F7" s="23"/>
      <c r="G7" s="23"/>
      <c r="H7" s="23"/>
      <c r="I7" s="23"/>
      <c r="J7" s="23"/>
      <c r="K7" s="23"/>
      <c r="L7" s="23"/>
      <c r="M7" s="23"/>
      <c r="N7" s="23"/>
      <c r="O7" s="23"/>
      <c r="P7" s="23"/>
      <c r="Q7" s="23"/>
      <c r="R7" s="23"/>
      <c r="S7" s="23"/>
      <c r="T7" s="23"/>
      <c r="U7" s="23"/>
      <c r="V7" s="23"/>
      <c r="W7" s="23"/>
      <c r="X7" s="23"/>
      <c r="Y7" s="23"/>
    </row>
    <row r="8" spans="1:25">
      <c r="A8" s="23"/>
      <c r="B8" s="23"/>
      <c r="C8" s="23"/>
      <c r="D8" s="23"/>
      <c r="E8" s="23"/>
      <c r="F8" s="23"/>
      <c r="G8" s="23"/>
      <c r="H8" s="23"/>
      <c r="I8" s="23"/>
      <c r="J8" s="23"/>
      <c r="K8" s="23"/>
      <c r="L8" s="23"/>
      <c r="M8" s="23"/>
      <c r="N8" s="23"/>
      <c r="O8" s="23"/>
      <c r="P8" s="23"/>
      <c r="Q8" s="23"/>
      <c r="R8" s="23"/>
      <c r="S8" s="23"/>
      <c r="T8" s="23"/>
      <c r="U8" s="23"/>
      <c r="V8" s="23"/>
      <c r="W8" s="23"/>
      <c r="X8" s="23"/>
      <c r="Y8" s="23"/>
    </row>
    <row r="9" spans="1:25">
      <c r="A9" s="23"/>
      <c r="B9" s="23"/>
      <c r="C9" s="23"/>
      <c r="D9" s="23"/>
      <c r="E9" s="23"/>
      <c r="F9" s="23"/>
      <c r="G9" s="23"/>
      <c r="H9" s="23"/>
      <c r="I9" s="23"/>
      <c r="J9" s="23"/>
      <c r="K9" s="23"/>
      <c r="L9" s="23"/>
      <c r="M9" s="23"/>
      <c r="N9" s="23"/>
      <c r="O9" s="23"/>
      <c r="P9" s="23"/>
      <c r="Q9" s="23"/>
      <c r="R9" s="23"/>
      <c r="S9" s="23"/>
      <c r="T9" s="23"/>
      <c r="U9" s="23"/>
      <c r="V9" s="23"/>
      <c r="W9" s="23"/>
      <c r="X9" s="23"/>
      <c r="Y9" s="23"/>
    </row>
    <row r="10" spans="1:25">
      <c r="A10" s="23"/>
      <c r="B10" s="23"/>
      <c r="C10" s="23"/>
      <c r="D10" s="23"/>
      <c r="E10" s="23"/>
      <c r="F10" s="23"/>
      <c r="G10" s="23"/>
      <c r="H10" s="23"/>
      <c r="I10" s="23"/>
      <c r="J10" s="23"/>
      <c r="K10" s="23"/>
      <c r="L10" s="23"/>
      <c r="M10" s="23"/>
      <c r="N10" s="23"/>
      <c r="O10" s="23"/>
      <c r="P10" s="23"/>
      <c r="Q10" s="23"/>
      <c r="R10" s="23"/>
      <c r="S10" s="23"/>
      <c r="T10" s="23"/>
      <c r="U10" s="23"/>
      <c r="V10" s="23"/>
      <c r="W10" s="23"/>
      <c r="X10" s="23"/>
      <c r="Y10" s="23"/>
    </row>
    <row r="11" spans="1:25">
      <c r="A11" s="23"/>
      <c r="B11" s="23"/>
      <c r="C11" s="23"/>
      <c r="D11" s="23"/>
      <c r="E11" s="23"/>
      <c r="F11" s="23"/>
      <c r="G11" s="23"/>
      <c r="H11" s="23"/>
      <c r="I11" s="23"/>
      <c r="J11" s="23"/>
      <c r="K11" s="23"/>
      <c r="L11" s="23"/>
      <c r="M11" s="23"/>
      <c r="N11" s="23"/>
      <c r="O11" s="23"/>
      <c r="P11" s="23"/>
      <c r="Q11" s="23"/>
      <c r="R11" s="23"/>
      <c r="S11" s="23"/>
      <c r="T11" s="23"/>
      <c r="U11" s="23"/>
      <c r="V11" s="23"/>
      <c r="W11" s="23"/>
      <c r="X11" s="23"/>
      <c r="Y11" s="23"/>
    </row>
    <row r="12" spans="1:25">
      <c r="A12" s="23"/>
      <c r="B12" s="23"/>
      <c r="C12" s="23"/>
      <c r="D12" s="23"/>
      <c r="E12" s="23"/>
      <c r="F12" s="23"/>
      <c r="G12" s="23"/>
      <c r="H12" s="23"/>
      <c r="I12" s="23"/>
      <c r="J12" s="23"/>
      <c r="K12" s="23"/>
      <c r="L12" s="23"/>
      <c r="M12" s="23"/>
      <c r="N12" s="23"/>
      <c r="O12" s="23"/>
      <c r="P12" s="23"/>
      <c r="Q12" s="23"/>
      <c r="R12" s="23"/>
      <c r="S12" s="23"/>
      <c r="T12" s="23"/>
      <c r="U12" s="23"/>
      <c r="V12" s="23"/>
      <c r="W12" s="23"/>
      <c r="X12" s="23"/>
      <c r="Y12" s="23"/>
    </row>
    <row r="13" spans="1:25">
      <c r="A13" s="23"/>
      <c r="B13" s="23"/>
      <c r="C13" s="23"/>
      <c r="D13" s="23"/>
      <c r="E13" s="23"/>
      <c r="F13" s="23"/>
      <c r="G13" s="23"/>
      <c r="H13" s="23"/>
      <c r="I13" s="23"/>
      <c r="J13" s="23"/>
      <c r="K13" s="23"/>
      <c r="L13" s="23"/>
      <c r="M13" s="23"/>
      <c r="N13" s="23"/>
      <c r="O13" s="23"/>
      <c r="P13" s="23"/>
      <c r="Q13" s="23"/>
      <c r="R13" s="23"/>
      <c r="S13" s="23"/>
      <c r="T13" s="23"/>
      <c r="U13" s="23"/>
      <c r="V13" s="23"/>
      <c r="W13" s="23"/>
      <c r="X13" s="23"/>
      <c r="Y13" s="23"/>
    </row>
    <row r="14" spans="1:25">
      <c r="A14" s="23"/>
      <c r="B14" s="23"/>
      <c r="C14" s="23"/>
      <c r="D14" s="23"/>
      <c r="E14" s="23"/>
      <c r="F14" s="23"/>
      <c r="G14" s="23"/>
      <c r="H14" s="23"/>
      <c r="I14" s="23"/>
      <c r="J14" s="23"/>
      <c r="K14" s="23"/>
      <c r="L14" s="23"/>
      <c r="M14" s="23"/>
      <c r="N14" s="23"/>
      <c r="O14" s="23"/>
      <c r="P14" s="23"/>
      <c r="Q14" s="23"/>
      <c r="R14" s="23"/>
      <c r="S14" s="23"/>
      <c r="T14" s="23"/>
      <c r="U14" s="23"/>
      <c r="V14" s="23"/>
      <c r="W14" s="23"/>
      <c r="X14" s="23"/>
      <c r="Y14" s="23"/>
    </row>
    <row r="15" spans="1:25">
      <c r="A15" s="23"/>
      <c r="B15" s="23"/>
      <c r="C15" s="23"/>
      <c r="D15" s="23"/>
      <c r="E15" s="23"/>
      <c r="F15" s="23"/>
      <c r="G15" s="23"/>
      <c r="H15" s="23"/>
      <c r="I15" s="23"/>
      <c r="J15" s="23"/>
      <c r="K15" s="23"/>
      <c r="L15" s="23"/>
      <c r="M15" s="23"/>
      <c r="N15" s="23"/>
      <c r="O15" s="23"/>
      <c r="P15" s="23"/>
      <c r="Q15" s="23"/>
      <c r="R15" s="23"/>
      <c r="S15" s="23"/>
      <c r="T15" s="23"/>
      <c r="U15" s="23"/>
      <c r="V15" s="23"/>
      <c r="W15" s="23"/>
      <c r="X15" s="23"/>
      <c r="Y15" s="23"/>
    </row>
    <row r="16" spans="1:25">
      <c r="A16" s="23"/>
      <c r="B16" s="23"/>
      <c r="C16" s="23"/>
      <c r="D16" s="23"/>
      <c r="E16" s="23"/>
      <c r="F16" s="23"/>
      <c r="G16" s="23"/>
      <c r="H16" s="23"/>
      <c r="I16" s="23"/>
      <c r="J16" s="23"/>
      <c r="K16" s="23"/>
      <c r="L16" s="23"/>
      <c r="M16" s="23"/>
      <c r="N16" s="23"/>
      <c r="O16" s="23"/>
      <c r="P16" s="23"/>
      <c r="Q16" s="23"/>
      <c r="R16" s="23"/>
      <c r="S16" s="23"/>
      <c r="T16" s="23"/>
      <c r="U16" s="23"/>
      <c r="V16" s="23"/>
      <c r="W16" s="23"/>
      <c r="X16" s="23"/>
      <c r="Y16" s="23"/>
    </row>
    <row r="17" spans="1:25">
      <c r="A17" s="23"/>
      <c r="B17" s="23"/>
      <c r="C17" s="23"/>
      <c r="D17" s="23"/>
      <c r="E17" s="23"/>
      <c r="F17" s="23"/>
      <c r="G17" s="23"/>
      <c r="H17" s="23"/>
      <c r="I17" s="23"/>
      <c r="J17" s="23"/>
      <c r="K17" s="23"/>
      <c r="L17" s="23"/>
      <c r="M17" s="23"/>
      <c r="N17" s="23"/>
      <c r="O17" s="23"/>
      <c r="P17" s="23"/>
      <c r="Q17" s="23"/>
      <c r="R17" s="23"/>
      <c r="S17" s="23"/>
      <c r="T17" s="23"/>
      <c r="U17" s="23"/>
      <c r="V17" s="23"/>
      <c r="W17" s="23"/>
      <c r="X17" s="23"/>
      <c r="Y17" s="23"/>
    </row>
    <row r="18" spans="1:25">
      <c r="A18" s="23"/>
      <c r="B18" s="23"/>
      <c r="C18" s="23"/>
      <c r="D18" s="23"/>
      <c r="E18" s="23"/>
      <c r="F18" s="23"/>
      <c r="G18" s="23"/>
      <c r="H18" s="23"/>
      <c r="I18" s="23"/>
      <c r="J18" s="23"/>
      <c r="K18" s="23"/>
      <c r="L18" s="23"/>
      <c r="M18" s="23"/>
      <c r="N18" s="23"/>
      <c r="O18" s="23"/>
      <c r="P18" s="23"/>
      <c r="Q18" s="23"/>
      <c r="R18" s="23"/>
      <c r="S18" s="23"/>
      <c r="T18" s="23"/>
      <c r="U18" s="23"/>
      <c r="V18" s="23"/>
      <c r="W18" s="23"/>
      <c r="X18" s="23"/>
      <c r="Y18" s="23"/>
    </row>
    <row r="19" spans="1:25">
      <c r="A19" s="23"/>
      <c r="B19" s="23"/>
      <c r="C19" s="23"/>
      <c r="D19" s="23"/>
      <c r="E19" s="23"/>
      <c r="F19" s="23"/>
      <c r="G19" s="23"/>
      <c r="H19" s="23"/>
      <c r="I19" s="23"/>
      <c r="J19" s="23"/>
      <c r="K19" s="23"/>
      <c r="L19" s="23"/>
      <c r="M19" s="23"/>
      <c r="N19" s="23"/>
      <c r="O19" s="23"/>
      <c r="P19" s="23"/>
      <c r="Q19" s="23"/>
      <c r="R19" s="23"/>
      <c r="S19" s="23"/>
      <c r="T19" s="23"/>
      <c r="U19" s="23"/>
      <c r="V19" s="23"/>
      <c r="W19" s="23"/>
      <c r="X19" s="23"/>
      <c r="Y19" s="23"/>
    </row>
    <row r="20" spans="1:25">
      <c r="A20" s="23"/>
      <c r="B20" s="23"/>
      <c r="C20" s="23"/>
      <c r="D20" s="23"/>
      <c r="E20" s="23"/>
      <c r="F20" s="23"/>
      <c r="G20" s="23"/>
      <c r="H20" s="23"/>
      <c r="I20" s="23"/>
      <c r="J20" s="23"/>
      <c r="K20" s="23"/>
      <c r="L20" s="23"/>
      <c r="M20" s="23"/>
      <c r="N20" s="23"/>
      <c r="O20" s="23"/>
      <c r="P20" s="23"/>
      <c r="Q20" s="23"/>
      <c r="R20" s="23"/>
      <c r="S20" s="23"/>
      <c r="T20" s="23"/>
      <c r="U20" s="23"/>
      <c r="V20" s="23"/>
      <c r="W20" s="23"/>
      <c r="X20" s="23"/>
      <c r="Y20" s="23"/>
    </row>
    <row r="21" spans="1:25">
      <c r="A21" s="23"/>
      <c r="B21" s="23"/>
      <c r="C21" s="23"/>
      <c r="D21" s="23"/>
      <c r="E21" s="23"/>
      <c r="F21" s="23"/>
      <c r="G21" s="23"/>
      <c r="H21" s="23"/>
      <c r="I21" s="23"/>
      <c r="J21" s="23"/>
      <c r="K21" s="23"/>
      <c r="L21" s="23"/>
      <c r="M21" s="23"/>
      <c r="N21" s="23"/>
      <c r="O21" s="23"/>
      <c r="P21" s="23"/>
      <c r="Q21" s="23"/>
      <c r="R21" s="23"/>
      <c r="S21" s="23"/>
      <c r="T21" s="23"/>
      <c r="U21" s="23"/>
      <c r="V21" s="23"/>
      <c r="W21" s="23"/>
      <c r="X21" s="23"/>
      <c r="Y21" s="23"/>
    </row>
    <row r="22" spans="1:25">
      <c r="A22" s="23"/>
      <c r="B22" s="23"/>
      <c r="C22" s="23"/>
      <c r="D22" s="23"/>
      <c r="E22" s="23"/>
      <c r="F22" s="23"/>
      <c r="G22" s="23"/>
      <c r="H22" s="23"/>
      <c r="I22" s="23"/>
      <c r="J22" s="23"/>
      <c r="K22" s="23"/>
      <c r="L22" s="23"/>
      <c r="M22" s="23"/>
      <c r="N22" s="23"/>
      <c r="O22" s="23"/>
      <c r="P22" s="23"/>
      <c r="Q22" s="23"/>
      <c r="R22" s="23"/>
      <c r="S22" s="23"/>
      <c r="T22" s="23"/>
      <c r="U22" s="23"/>
      <c r="V22" s="23"/>
      <c r="W22" s="23"/>
      <c r="X22" s="23"/>
      <c r="Y22" s="23"/>
    </row>
    <row r="23" spans="1:25">
      <c r="A23" s="23"/>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5">
      <c r="A24" s="23"/>
      <c r="B24" s="23"/>
      <c r="C24" s="23"/>
      <c r="D24" s="23"/>
      <c r="E24" s="23"/>
      <c r="F24" s="23"/>
      <c r="G24" s="23"/>
      <c r="H24" s="23"/>
      <c r="I24" s="23"/>
      <c r="J24" s="23"/>
      <c r="K24" s="23"/>
      <c r="L24" s="23"/>
      <c r="M24" s="23"/>
      <c r="N24" s="23"/>
      <c r="O24" s="23"/>
      <c r="P24" s="23"/>
      <c r="Q24" s="23"/>
      <c r="R24" s="23"/>
      <c r="S24" s="23"/>
      <c r="T24" s="23"/>
      <c r="U24" s="23"/>
      <c r="V24" s="23"/>
      <c r="W24" s="23"/>
      <c r="X24" s="23"/>
      <c r="Y24" s="23"/>
    </row>
    <row r="25" spans="1:25">
      <c r="A25" s="23"/>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25">
      <c r="A26" s="23"/>
      <c r="B26" s="23"/>
      <c r="C26" s="23"/>
      <c r="D26" s="23"/>
      <c r="E26" s="23"/>
      <c r="F26" s="23"/>
      <c r="G26" s="23"/>
      <c r="H26" s="23"/>
      <c r="I26" s="23"/>
      <c r="J26" s="23"/>
      <c r="K26" s="23"/>
      <c r="L26" s="23"/>
      <c r="M26" s="23"/>
      <c r="N26" s="23"/>
      <c r="O26" s="23"/>
      <c r="P26" s="23"/>
      <c r="Q26" s="23"/>
      <c r="R26" s="23"/>
      <c r="S26" s="23"/>
      <c r="T26" s="23"/>
      <c r="U26" s="23"/>
      <c r="V26" s="23"/>
      <c r="W26" s="23"/>
      <c r="X26" s="23"/>
      <c r="Y26" s="23"/>
    </row>
    <row r="27" spans="1:25">
      <c r="A27" s="23"/>
      <c r="B27" s="23"/>
      <c r="C27" s="23"/>
      <c r="D27" s="23"/>
      <c r="E27" s="23"/>
      <c r="F27" s="23"/>
      <c r="G27" s="23"/>
      <c r="H27" s="23"/>
      <c r="I27" s="23"/>
      <c r="J27" s="23"/>
      <c r="K27" s="23"/>
      <c r="L27" s="23"/>
      <c r="M27" s="23"/>
      <c r="N27" s="23"/>
      <c r="O27" s="23"/>
      <c r="P27" s="23"/>
      <c r="Q27" s="23"/>
      <c r="R27" s="23"/>
      <c r="S27" s="23"/>
      <c r="T27" s="23"/>
      <c r="U27" s="23"/>
      <c r="V27" s="23"/>
      <c r="W27" s="23"/>
      <c r="X27" s="23"/>
      <c r="Y27" s="23"/>
    </row>
    <row r="28" spans="1:25">
      <c r="A28" s="23"/>
      <c r="B28" s="23"/>
      <c r="C28" s="23"/>
      <c r="D28" s="23"/>
      <c r="E28" s="23"/>
      <c r="F28" s="23"/>
      <c r="G28" s="23"/>
      <c r="H28" s="23"/>
      <c r="I28" s="23"/>
      <c r="J28" s="23"/>
      <c r="K28" s="23"/>
      <c r="L28" s="23"/>
      <c r="M28" s="23"/>
      <c r="N28" s="23"/>
      <c r="O28" s="23"/>
      <c r="P28" s="23"/>
      <c r="Q28" s="23"/>
      <c r="R28" s="23"/>
      <c r="S28" s="23"/>
      <c r="T28" s="23"/>
      <c r="U28" s="23"/>
      <c r="V28" s="23"/>
      <c r="W28" s="23"/>
      <c r="X28" s="23"/>
      <c r="Y28" s="23"/>
    </row>
    <row r="29" spans="1:25">
      <c r="A29" s="23"/>
      <c r="B29" s="23"/>
      <c r="C29" s="23"/>
      <c r="D29" s="23"/>
      <c r="E29" s="23"/>
      <c r="F29" s="23"/>
      <c r="G29" s="23"/>
      <c r="H29" s="23"/>
      <c r="I29" s="23"/>
      <c r="J29" s="23"/>
      <c r="K29" s="23"/>
      <c r="L29" s="23"/>
      <c r="M29" s="23"/>
      <c r="N29" s="23"/>
      <c r="O29" s="23"/>
      <c r="P29" s="23"/>
      <c r="Q29" s="23"/>
      <c r="R29" s="23"/>
      <c r="S29" s="23"/>
      <c r="T29" s="23"/>
      <c r="U29" s="23"/>
      <c r="V29" s="23"/>
      <c r="W29" s="23"/>
      <c r="X29" s="23"/>
      <c r="Y29" s="23"/>
    </row>
    <row r="30" spans="1:25">
      <c r="A30" s="23"/>
      <c r="B30" s="23"/>
      <c r="C30" s="23"/>
      <c r="D30" s="23"/>
      <c r="E30" s="23"/>
      <c r="F30" s="23"/>
      <c r="G30" s="23"/>
      <c r="H30" s="23"/>
      <c r="I30" s="23"/>
      <c r="J30" s="23"/>
      <c r="K30" s="23"/>
      <c r="L30" s="23"/>
      <c r="M30" s="23"/>
      <c r="N30" s="23"/>
      <c r="O30" s="23"/>
      <c r="P30" s="23"/>
      <c r="Q30" s="23"/>
      <c r="R30" s="23"/>
      <c r="S30" s="23"/>
      <c r="T30" s="23"/>
      <c r="U30" s="23"/>
      <c r="V30" s="23"/>
      <c r="W30" s="23"/>
      <c r="X30" s="23"/>
      <c r="Y30" s="23"/>
    </row>
    <row r="31" spans="1:25">
      <c r="A31" s="23"/>
      <c r="B31" s="23"/>
      <c r="C31" s="23"/>
      <c r="D31" s="23"/>
      <c r="E31" s="23"/>
      <c r="F31" s="23"/>
      <c r="G31" s="23"/>
      <c r="H31" s="23"/>
      <c r="I31" s="23"/>
      <c r="J31" s="23"/>
      <c r="K31" s="23"/>
      <c r="L31" s="23"/>
      <c r="M31" s="23"/>
      <c r="N31" s="23"/>
      <c r="O31" s="23"/>
      <c r="P31" s="23"/>
      <c r="Q31" s="23"/>
      <c r="R31" s="23"/>
      <c r="S31" s="23"/>
      <c r="T31" s="23"/>
      <c r="U31" s="23"/>
      <c r="V31" s="23"/>
      <c r="W31" s="23"/>
      <c r="X31" s="23"/>
      <c r="Y31" s="23"/>
    </row>
    <row r="32" spans="1:25">
      <c r="A32" s="23"/>
      <c r="B32" s="23"/>
      <c r="C32" s="23"/>
      <c r="D32" s="23"/>
      <c r="E32" s="23"/>
      <c r="F32" s="23"/>
      <c r="G32" s="23"/>
      <c r="H32" s="23"/>
      <c r="I32" s="23"/>
      <c r="J32" s="23"/>
      <c r="K32" s="23"/>
      <c r="L32" s="23"/>
      <c r="M32" s="23"/>
      <c r="N32" s="23"/>
      <c r="O32" s="23"/>
      <c r="P32" s="23"/>
      <c r="Q32" s="23"/>
      <c r="R32" s="23"/>
      <c r="S32" s="23"/>
      <c r="T32" s="23"/>
      <c r="U32" s="23"/>
      <c r="V32" s="23"/>
      <c r="W32" s="23"/>
      <c r="X32" s="23"/>
      <c r="Y32" s="23"/>
    </row>
    <row r="33" spans="1:25">
      <c r="A33" s="23"/>
      <c r="B33" s="23"/>
      <c r="C33" s="23"/>
      <c r="D33" s="23"/>
      <c r="E33" s="23"/>
      <c r="F33" s="23"/>
      <c r="G33" s="23"/>
      <c r="H33" s="23"/>
      <c r="I33" s="23"/>
      <c r="J33" s="23"/>
      <c r="K33" s="23"/>
      <c r="L33" s="23"/>
      <c r="M33" s="23"/>
      <c r="N33" s="23"/>
      <c r="O33" s="23"/>
      <c r="P33" s="23"/>
      <c r="Q33" s="23"/>
      <c r="R33" s="23"/>
      <c r="S33" s="23"/>
      <c r="T33" s="23"/>
      <c r="U33" s="23"/>
      <c r="V33" s="23"/>
      <c r="W33" s="23"/>
      <c r="X33" s="23"/>
      <c r="Y33" s="23"/>
    </row>
    <row r="34" spans="1:25">
      <c r="A34" s="23"/>
      <c r="B34" s="23"/>
      <c r="C34" s="23"/>
      <c r="D34" s="23"/>
      <c r="E34" s="23"/>
      <c r="F34" s="23"/>
      <c r="G34" s="23"/>
      <c r="H34" s="23"/>
      <c r="I34" s="23"/>
      <c r="J34" s="23"/>
      <c r="K34" s="23"/>
      <c r="L34" s="23"/>
      <c r="M34" s="23"/>
      <c r="N34" s="23"/>
      <c r="O34" s="23"/>
      <c r="P34" s="23"/>
      <c r="Q34" s="23"/>
      <c r="R34" s="23"/>
      <c r="S34" s="23"/>
      <c r="T34" s="23"/>
      <c r="U34" s="23"/>
      <c r="V34" s="23"/>
      <c r="W34" s="23"/>
      <c r="X34" s="23"/>
      <c r="Y34" s="23"/>
    </row>
    <row r="35" spans="1:25">
      <c r="A35" s="23"/>
      <c r="B35" s="23"/>
      <c r="C35" s="23"/>
      <c r="D35" s="23"/>
      <c r="E35" s="23"/>
      <c r="F35" s="23"/>
      <c r="G35" s="23"/>
      <c r="H35" s="23"/>
      <c r="I35" s="23"/>
      <c r="J35" s="23"/>
      <c r="K35" s="23"/>
      <c r="L35" s="23"/>
      <c r="M35" s="23"/>
      <c r="N35" s="23"/>
      <c r="O35" s="23"/>
      <c r="P35" s="23"/>
      <c r="Q35" s="23"/>
      <c r="R35" s="23"/>
      <c r="S35" s="23"/>
      <c r="T35" s="23"/>
      <c r="U35" s="23"/>
      <c r="V35" s="23"/>
      <c r="W35" s="23"/>
      <c r="X35" s="23"/>
      <c r="Y35" s="23"/>
    </row>
    <row r="36" spans="1:25">
      <c r="A36" s="23"/>
      <c r="B36" s="23"/>
      <c r="C36" s="23"/>
      <c r="D36" s="23"/>
      <c r="E36" s="23"/>
      <c r="F36" s="23"/>
      <c r="G36" s="23"/>
      <c r="H36" s="23"/>
      <c r="I36" s="23"/>
      <c r="J36" s="23"/>
      <c r="K36" s="23"/>
      <c r="L36" s="23"/>
      <c r="M36" s="23"/>
      <c r="N36" s="23"/>
      <c r="O36" s="23"/>
      <c r="P36" s="23"/>
      <c r="Q36" s="23"/>
      <c r="R36" s="23"/>
      <c r="S36" s="23"/>
      <c r="T36" s="23"/>
      <c r="U36" s="23"/>
      <c r="V36" s="23"/>
      <c r="W36" s="23"/>
      <c r="X36" s="23"/>
      <c r="Y36" s="23"/>
    </row>
    <row r="37" spans="1:25">
      <c r="A37" s="23"/>
      <c r="B37" s="23"/>
      <c r="C37" s="23"/>
      <c r="D37" s="23"/>
      <c r="E37" s="23"/>
      <c r="F37" s="23"/>
      <c r="G37" s="23"/>
      <c r="H37" s="23"/>
      <c r="I37" s="23"/>
      <c r="J37" s="23"/>
      <c r="K37" s="23"/>
      <c r="L37" s="23"/>
      <c r="M37" s="23"/>
      <c r="N37" s="23"/>
      <c r="O37" s="23"/>
      <c r="P37" s="23"/>
      <c r="Q37" s="23"/>
      <c r="R37" s="23"/>
      <c r="S37" s="23"/>
      <c r="T37" s="23"/>
      <c r="U37" s="23"/>
      <c r="V37" s="23"/>
      <c r="W37" s="23"/>
      <c r="X37" s="23"/>
      <c r="Y37" s="23"/>
    </row>
    <row r="38" spans="1:25">
      <c r="A38" s="23"/>
      <c r="B38" s="23"/>
      <c r="C38" s="23"/>
      <c r="D38" s="23"/>
      <c r="E38" s="23"/>
      <c r="F38" s="23"/>
      <c r="G38" s="23"/>
      <c r="H38" s="23"/>
      <c r="I38" s="23"/>
      <c r="J38" s="23"/>
      <c r="K38" s="23"/>
      <c r="L38" s="23"/>
      <c r="M38" s="23"/>
      <c r="N38" s="23"/>
      <c r="O38" s="23"/>
      <c r="P38" s="23"/>
      <c r="Q38" s="23"/>
      <c r="R38" s="23"/>
      <c r="S38" s="23"/>
      <c r="T38" s="23"/>
      <c r="U38" s="23"/>
      <c r="V38" s="23"/>
      <c r="W38" s="23"/>
      <c r="X38" s="23"/>
      <c r="Y38" s="23"/>
    </row>
    <row r="39" spans="1:25">
      <c r="A39" s="23"/>
      <c r="B39" s="23"/>
      <c r="C39" s="23"/>
      <c r="D39" s="23"/>
      <c r="E39" s="23"/>
      <c r="F39" s="23"/>
      <c r="G39" s="23"/>
      <c r="H39" s="23"/>
      <c r="I39" s="23"/>
      <c r="J39" s="23"/>
      <c r="K39" s="23"/>
      <c r="L39" s="23"/>
      <c r="M39" s="23"/>
      <c r="N39" s="23"/>
      <c r="O39" s="23"/>
      <c r="P39" s="23"/>
      <c r="Q39" s="23"/>
      <c r="R39" s="23"/>
      <c r="S39" s="23"/>
      <c r="T39" s="23"/>
      <c r="U39" s="23"/>
      <c r="V39" s="23"/>
      <c r="W39" s="23"/>
      <c r="X39" s="23"/>
      <c r="Y39" s="23"/>
    </row>
    <row r="40" spans="1:25">
      <c r="A40" s="23"/>
      <c r="B40" s="23"/>
      <c r="C40" s="23"/>
      <c r="D40" s="23"/>
      <c r="E40" s="23"/>
      <c r="F40" s="23"/>
      <c r="G40" s="23"/>
      <c r="H40" s="23"/>
      <c r="I40" s="23"/>
      <c r="J40" s="23"/>
      <c r="K40" s="23"/>
      <c r="L40" s="23"/>
      <c r="M40" s="23"/>
      <c r="N40" s="23"/>
      <c r="O40" s="23"/>
      <c r="P40" s="23"/>
      <c r="Q40" s="23"/>
      <c r="R40" s="23"/>
      <c r="S40" s="23"/>
      <c r="T40" s="23"/>
      <c r="U40" s="23"/>
      <c r="V40" s="23"/>
      <c r="W40" s="23"/>
      <c r="X40" s="23"/>
      <c r="Y40" s="23"/>
    </row>
    <row r="41" spans="1:25">
      <c r="A41" s="23"/>
      <c r="B41" s="23"/>
      <c r="C41" s="23"/>
      <c r="D41" s="23"/>
      <c r="E41" s="23"/>
      <c r="F41" s="23"/>
      <c r="G41" s="23"/>
      <c r="H41" s="23"/>
      <c r="I41" s="23"/>
      <c r="J41" s="23"/>
      <c r="K41" s="23"/>
      <c r="L41" s="23"/>
      <c r="M41" s="23"/>
      <c r="N41" s="23"/>
      <c r="O41" s="23"/>
      <c r="P41" s="23"/>
      <c r="Q41" s="23"/>
      <c r="R41" s="23"/>
      <c r="S41" s="23"/>
      <c r="T41" s="23"/>
      <c r="U41" s="23"/>
      <c r="V41" s="23"/>
      <c r="W41" s="23"/>
      <c r="X41" s="23"/>
      <c r="Y41" s="23"/>
    </row>
    <row r="42" spans="1:25">
      <c r="A42" s="23"/>
      <c r="B42" s="23"/>
      <c r="C42" s="23"/>
      <c r="D42" s="23"/>
      <c r="E42" s="23"/>
      <c r="F42" s="23"/>
      <c r="G42" s="23"/>
      <c r="H42" s="23"/>
      <c r="I42" s="23"/>
      <c r="J42" s="23"/>
      <c r="K42" s="23"/>
      <c r="L42" s="23"/>
      <c r="M42" s="23"/>
      <c r="N42" s="23"/>
      <c r="O42" s="23"/>
      <c r="P42" s="23"/>
      <c r="Q42" s="23"/>
      <c r="R42" s="23"/>
      <c r="S42" s="23"/>
      <c r="T42" s="23"/>
      <c r="U42" s="23"/>
      <c r="V42" s="23"/>
      <c r="W42" s="23"/>
      <c r="X42" s="23"/>
      <c r="Y42" s="23"/>
    </row>
    <row r="43" spans="1:25">
      <c r="A43" s="23"/>
      <c r="B43" s="23"/>
      <c r="C43" s="23"/>
      <c r="D43" s="23"/>
      <c r="E43" s="23"/>
      <c r="F43" s="23"/>
      <c r="G43" s="23"/>
      <c r="H43" s="23"/>
      <c r="I43" s="23"/>
      <c r="J43" s="23"/>
      <c r="K43" s="23"/>
      <c r="L43" s="23"/>
      <c r="M43" s="23"/>
      <c r="N43" s="23"/>
      <c r="O43" s="23"/>
      <c r="P43" s="23"/>
      <c r="Q43" s="23"/>
      <c r="R43" s="23"/>
      <c r="S43" s="23"/>
      <c r="T43" s="23"/>
      <c r="U43" s="23"/>
      <c r="V43" s="23"/>
      <c r="W43" s="23"/>
      <c r="X43" s="23"/>
      <c r="Y43" s="23"/>
    </row>
    <row r="44" spans="1:25">
      <c r="A44" s="23"/>
      <c r="B44" s="23"/>
      <c r="C44" s="23"/>
      <c r="D44" s="23"/>
      <c r="E44" s="23"/>
      <c r="F44" s="23"/>
      <c r="G44" s="23"/>
      <c r="H44" s="23"/>
      <c r="I44" s="23"/>
      <c r="J44" s="23"/>
      <c r="K44" s="23"/>
      <c r="L44" s="23"/>
      <c r="M44" s="23"/>
      <c r="N44" s="23"/>
      <c r="O44" s="23"/>
      <c r="P44" s="23"/>
      <c r="Q44" s="23"/>
      <c r="R44" s="23"/>
      <c r="S44" s="23"/>
      <c r="T44" s="23"/>
      <c r="U44" s="23"/>
      <c r="V44" s="23"/>
      <c r="W44" s="23"/>
      <c r="X44" s="23"/>
      <c r="Y44" s="23"/>
    </row>
    <row r="45" spans="1:25">
      <c r="A45" s="23"/>
      <c r="B45" s="23"/>
      <c r="C45" s="23"/>
      <c r="D45" s="23"/>
      <c r="E45" s="23"/>
      <c r="F45" s="23"/>
      <c r="G45" s="23"/>
      <c r="H45" s="23"/>
      <c r="I45" s="23"/>
      <c r="J45" s="23"/>
      <c r="K45" s="23"/>
      <c r="L45" s="23"/>
      <c r="M45" s="23"/>
      <c r="N45" s="23"/>
      <c r="O45" s="23"/>
      <c r="P45" s="23"/>
      <c r="Q45" s="23"/>
      <c r="R45" s="23"/>
      <c r="S45" s="23"/>
      <c r="T45" s="23"/>
      <c r="U45" s="23"/>
      <c r="V45" s="23"/>
      <c r="W45" s="23"/>
      <c r="X45" s="23"/>
      <c r="Y45" s="23"/>
    </row>
    <row r="46" spans="1:25">
      <c r="A46" s="23"/>
      <c r="B46" s="23"/>
      <c r="C46" s="23"/>
      <c r="D46" s="23"/>
      <c r="E46" s="23"/>
      <c r="F46" s="23"/>
      <c r="G46" s="23"/>
      <c r="H46" s="23"/>
      <c r="I46" s="23"/>
      <c r="J46" s="23"/>
      <c r="K46" s="23"/>
      <c r="L46" s="23"/>
      <c r="M46" s="23"/>
      <c r="N46" s="23"/>
      <c r="O46" s="23"/>
      <c r="P46" s="23"/>
      <c r="Q46" s="23"/>
      <c r="R46" s="23"/>
      <c r="S46" s="23"/>
      <c r="T46" s="23"/>
      <c r="U46" s="23"/>
      <c r="V46" s="23"/>
      <c r="W46" s="23"/>
      <c r="X46" s="23"/>
      <c r="Y46" s="23"/>
    </row>
    <row r="47" spans="1:25">
      <c r="A47" s="23"/>
      <c r="B47" s="23"/>
      <c r="C47" s="23"/>
      <c r="D47" s="23"/>
      <c r="E47" s="23"/>
      <c r="F47" s="23"/>
      <c r="G47" s="23"/>
      <c r="H47" s="23"/>
      <c r="I47" s="23"/>
      <c r="J47" s="23"/>
      <c r="K47" s="23"/>
      <c r="L47" s="23"/>
      <c r="M47" s="23"/>
      <c r="N47" s="23"/>
      <c r="O47" s="23"/>
      <c r="P47" s="23"/>
      <c r="Q47" s="23"/>
      <c r="R47" s="23"/>
      <c r="S47" s="23"/>
      <c r="T47" s="23"/>
      <c r="U47" s="23"/>
      <c r="V47" s="23"/>
      <c r="W47" s="23"/>
      <c r="X47" s="23"/>
      <c r="Y47" s="23"/>
    </row>
    <row r="48" spans="1:25">
      <c r="A48" s="23"/>
      <c r="B48" s="23"/>
      <c r="C48" s="23"/>
      <c r="D48" s="23"/>
      <c r="E48" s="23"/>
      <c r="F48" s="23"/>
      <c r="G48" s="23"/>
      <c r="H48" s="23"/>
      <c r="I48" s="23"/>
      <c r="J48" s="23"/>
      <c r="K48" s="23"/>
      <c r="L48" s="23"/>
      <c r="M48" s="23"/>
      <c r="N48" s="23"/>
      <c r="O48" s="23"/>
      <c r="P48" s="23"/>
      <c r="Q48" s="23"/>
      <c r="R48" s="23"/>
      <c r="S48" s="23"/>
      <c r="T48" s="23"/>
      <c r="U48" s="23"/>
      <c r="V48" s="23"/>
      <c r="W48" s="23"/>
      <c r="X48" s="23"/>
      <c r="Y48" s="23"/>
    </row>
    <row r="49" spans="1:25">
      <c r="A49" s="23"/>
      <c r="B49" s="23"/>
      <c r="C49" s="23"/>
      <c r="D49" s="23"/>
      <c r="E49" s="23"/>
      <c r="F49" s="23"/>
      <c r="G49" s="23"/>
      <c r="H49" s="23"/>
      <c r="I49" s="23"/>
      <c r="J49" s="23"/>
      <c r="K49" s="23"/>
      <c r="L49" s="23"/>
      <c r="M49" s="23"/>
      <c r="N49" s="23"/>
      <c r="O49" s="23"/>
      <c r="P49" s="23"/>
      <c r="Q49" s="23"/>
      <c r="R49" s="23"/>
      <c r="S49" s="23"/>
      <c r="T49" s="23"/>
      <c r="U49" s="23"/>
      <c r="V49" s="23"/>
      <c r="W49" s="23"/>
      <c r="X49" s="23"/>
      <c r="Y49" s="23"/>
    </row>
    <row r="50" spans="1:25">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spans="1:25">
      <c r="A51" s="23"/>
      <c r="B51" s="23"/>
      <c r="C51" s="23"/>
      <c r="D51" s="23"/>
      <c r="E51" s="23"/>
      <c r="F51" s="23"/>
      <c r="G51" s="23"/>
      <c r="H51" s="23"/>
      <c r="I51" s="23"/>
      <c r="J51" s="23"/>
      <c r="K51" s="23"/>
      <c r="L51" s="23"/>
      <c r="M51" s="23"/>
      <c r="N51" s="23"/>
      <c r="O51" s="23"/>
      <c r="P51" s="23"/>
      <c r="Q51" s="23"/>
      <c r="R51" s="23"/>
      <c r="S51" s="23"/>
      <c r="T51" s="23"/>
      <c r="U51" s="23"/>
      <c r="V51" s="23"/>
      <c r="W51" s="23"/>
      <c r="X51" s="23"/>
      <c r="Y51" s="23"/>
    </row>
    <row r="52" spans="1:25">
      <c r="A52" s="23"/>
      <c r="B52" s="23"/>
      <c r="C52" s="23"/>
      <c r="D52" s="23"/>
      <c r="E52" s="23"/>
      <c r="F52" s="23"/>
      <c r="G52" s="23"/>
      <c r="H52" s="23"/>
      <c r="I52" s="23"/>
      <c r="J52" s="23"/>
      <c r="K52" s="23"/>
      <c r="L52" s="23"/>
      <c r="M52" s="23"/>
      <c r="N52" s="23"/>
      <c r="O52" s="23"/>
      <c r="P52" s="23"/>
      <c r="Q52" s="23"/>
      <c r="R52" s="23"/>
      <c r="S52" s="23"/>
      <c r="T52" s="23"/>
      <c r="U52" s="23"/>
      <c r="V52" s="23"/>
      <c r="W52" s="23"/>
      <c r="X52" s="23"/>
      <c r="Y52" s="23"/>
    </row>
    <row r="53" spans="1:25">
      <c r="A53" s="23"/>
      <c r="B53" s="23"/>
      <c r="C53" s="23"/>
      <c r="D53" s="23"/>
      <c r="E53" s="23"/>
      <c r="F53" s="23"/>
      <c r="G53" s="23"/>
      <c r="H53" s="23"/>
      <c r="I53" s="23"/>
      <c r="J53" s="23"/>
      <c r="K53" s="23"/>
      <c r="L53" s="23"/>
      <c r="M53" s="23"/>
      <c r="N53" s="23"/>
      <c r="O53" s="23"/>
      <c r="P53" s="23"/>
      <c r="Q53" s="23"/>
      <c r="R53" s="23"/>
      <c r="S53" s="23"/>
      <c r="T53" s="23"/>
      <c r="U53" s="23"/>
      <c r="V53" s="23"/>
      <c r="W53" s="23"/>
      <c r="X53" s="23"/>
      <c r="Y53" s="23"/>
    </row>
    <row r="54" spans="1:25">
      <c r="A54" s="23"/>
      <c r="B54" s="23"/>
      <c r="C54" s="23"/>
      <c r="D54" s="23"/>
      <c r="E54" s="23"/>
      <c r="F54" s="23"/>
      <c r="G54" s="23"/>
      <c r="H54" s="23"/>
      <c r="I54" s="23"/>
      <c r="J54" s="23"/>
      <c r="K54" s="23"/>
      <c r="L54" s="23"/>
      <c r="M54" s="23"/>
      <c r="N54" s="23"/>
      <c r="O54" s="23"/>
      <c r="P54" s="23"/>
      <c r="Q54" s="23"/>
      <c r="R54" s="23"/>
      <c r="S54" s="23"/>
      <c r="T54" s="23"/>
      <c r="U54" s="23"/>
      <c r="V54" s="23"/>
      <c r="W54" s="23"/>
      <c r="X54" s="23"/>
      <c r="Y54" s="23"/>
    </row>
    <row r="55" spans="1:25">
      <c r="A55" s="23"/>
      <c r="B55" s="23"/>
      <c r="C55" s="23"/>
      <c r="D55" s="23"/>
      <c r="E55" s="23"/>
      <c r="F55" s="23"/>
      <c r="G55" s="23"/>
      <c r="H55" s="23"/>
      <c r="I55" s="23"/>
      <c r="J55" s="23"/>
      <c r="K55" s="23"/>
      <c r="L55" s="23"/>
      <c r="M55" s="23"/>
      <c r="N55" s="23"/>
      <c r="O55" s="23"/>
      <c r="P55" s="23"/>
      <c r="Q55" s="23"/>
      <c r="R55" s="23"/>
      <c r="S55" s="23"/>
      <c r="T55" s="23"/>
      <c r="U55" s="23"/>
      <c r="V55" s="23"/>
      <c r="W55" s="23"/>
      <c r="X55" s="23"/>
      <c r="Y55" s="23"/>
    </row>
    <row r="56" spans="1:25">
      <c r="A56" s="23"/>
      <c r="B56" s="23"/>
      <c r="C56" s="23"/>
      <c r="D56" s="23"/>
      <c r="E56" s="23"/>
      <c r="F56" s="23"/>
      <c r="G56" s="23"/>
      <c r="H56" s="23"/>
      <c r="I56" s="23"/>
      <c r="J56" s="23"/>
      <c r="K56" s="23"/>
      <c r="L56" s="23"/>
      <c r="M56" s="23"/>
      <c r="N56" s="23"/>
      <c r="O56" s="23"/>
      <c r="P56" s="23"/>
      <c r="Q56" s="23"/>
      <c r="R56" s="23"/>
      <c r="S56" s="23"/>
      <c r="T56" s="23"/>
      <c r="U56" s="23"/>
      <c r="V56" s="23"/>
      <c r="W56" s="23"/>
      <c r="X56" s="23"/>
      <c r="Y56" s="23"/>
    </row>
    <row r="57" spans="1:25">
      <c r="A57" s="23"/>
      <c r="B57" s="23"/>
      <c r="C57" s="23"/>
      <c r="D57" s="23"/>
      <c r="E57" s="23"/>
      <c r="F57" s="23"/>
      <c r="G57" s="23"/>
      <c r="H57" s="23"/>
      <c r="I57" s="23"/>
      <c r="J57" s="23"/>
      <c r="K57" s="23"/>
      <c r="L57" s="23"/>
      <c r="M57" s="23"/>
      <c r="N57" s="23"/>
      <c r="O57" s="23"/>
      <c r="P57" s="23"/>
      <c r="Q57" s="23"/>
      <c r="R57" s="23"/>
      <c r="S57" s="23"/>
      <c r="T57" s="23"/>
      <c r="U57" s="23"/>
      <c r="V57" s="23"/>
      <c r="W57" s="23"/>
      <c r="X57" s="23"/>
      <c r="Y57" s="23"/>
    </row>
    <row r="58" spans="1:25">
      <c r="A58" s="23"/>
      <c r="B58" s="23"/>
      <c r="C58" s="23"/>
      <c r="D58" s="23"/>
      <c r="E58" s="23"/>
      <c r="F58" s="23"/>
      <c r="G58" s="23"/>
      <c r="H58" s="23"/>
      <c r="I58" s="23"/>
      <c r="J58" s="23"/>
      <c r="K58" s="23"/>
      <c r="L58" s="23"/>
      <c r="M58" s="23"/>
      <c r="N58" s="23"/>
      <c r="O58" s="23"/>
      <c r="P58" s="23"/>
      <c r="Q58" s="23"/>
      <c r="R58" s="23"/>
      <c r="S58" s="23"/>
      <c r="T58" s="23"/>
      <c r="U58" s="23"/>
      <c r="V58" s="23"/>
      <c r="W58" s="23"/>
      <c r="X58" s="23"/>
      <c r="Y58" s="23"/>
    </row>
    <row r="59" spans="1:25">
      <c r="A59" s="23"/>
      <c r="B59" s="23"/>
      <c r="C59" s="23"/>
      <c r="D59" s="23"/>
      <c r="E59" s="23"/>
      <c r="F59" s="23"/>
      <c r="G59" s="23"/>
      <c r="H59" s="23"/>
      <c r="I59" s="23"/>
      <c r="J59" s="23"/>
      <c r="K59" s="23"/>
      <c r="L59" s="23"/>
      <c r="M59" s="23"/>
      <c r="N59" s="23"/>
      <c r="O59" s="23"/>
      <c r="P59" s="23"/>
      <c r="Q59" s="23"/>
      <c r="R59" s="23"/>
      <c r="S59" s="23"/>
      <c r="T59" s="23"/>
      <c r="U59" s="23"/>
      <c r="V59" s="23"/>
      <c r="W59" s="23"/>
      <c r="X59" s="23"/>
      <c r="Y59" s="23"/>
    </row>
    <row r="60" spans="1:25">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c r="A61" s="23"/>
      <c r="B61" s="23"/>
      <c r="C61" s="23"/>
      <c r="D61" s="23"/>
      <c r="E61" s="23"/>
      <c r="F61" s="23"/>
      <c r="G61" s="23"/>
      <c r="H61" s="23"/>
      <c r="I61" s="23"/>
      <c r="J61" s="23"/>
      <c r="K61" s="23"/>
      <c r="L61" s="23"/>
      <c r="M61" s="23"/>
      <c r="N61" s="23"/>
      <c r="O61" s="23"/>
      <c r="P61" s="23"/>
      <c r="Q61" s="23"/>
      <c r="R61" s="23"/>
      <c r="S61" s="23"/>
      <c r="T61" s="23"/>
      <c r="U61" s="23"/>
      <c r="V61" s="23"/>
      <c r="W61" s="23"/>
      <c r="X61" s="23"/>
      <c r="Y61" s="23"/>
    </row>
    <row r="62" spans="1:25">
      <c r="A62" s="22"/>
      <c r="B62" s="22"/>
      <c r="C62" s="22"/>
      <c r="D62" s="22"/>
      <c r="E62" s="22"/>
      <c r="F62" s="22"/>
      <c r="G62" s="22"/>
      <c r="H62" s="22"/>
      <c r="I62" s="22"/>
      <c r="J62" s="22"/>
      <c r="K62" s="22"/>
      <c r="L62" s="22"/>
      <c r="M62" s="22"/>
      <c r="N62" s="22"/>
      <c r="O62" s="22"/>
      <c r="P62" s="22"/>
      <c r="Q62" s="22"/>
      <c r="R62" s="22"/>
      <c r="S62" s="22"/>
      <c r="T62" s="22"/>
      <c r="U62" s="22"/>
      <c r="V62" s="22"/>
      <c r="W62" s="22"/>
      <c r="X62" s="22"/>
      <c r="Y62" s="22"/>
    </row>
    <row r="63" spans="1:25">
      <c r="A63" s="22"/>
      <c r="B63" s="22"/>
      <c r="C63" s="22"/>
      <c r="D63" s="22"/>
      <c r="E63" s="22"/>
      <c r="F63" s="22"/>
      <c r="G63" s="22"/>
      <c r="H63" s="22"/>
      <c r="I63" s="22"/>
      <c r="J63" s="22"/>
      <c r="K63" s="22"/>
      <c r="L63" s="22"/>
      <c r="M63" s="22"/>
      <c r="N63" s="22"/>
      <c r="O63" s="22"/>
      <c r="P63" s="22"/>
      <c r="Q63" s="22"/>
      <c r="R63" s="22"/>
      <c r="S63" s="22"/>
      <c r="T63" s="22"/>
      <c r="U63" s="22"/>
      <c r="V63" s="22"/>
      <c r="W63" s="22"/>
      <c r="X63" s="22"/>
      <c r="Y63" s="2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939D3-E7FC-421E-8070-85F39B32AE90}">
  <dimension ref="A1:B7"/>
  <sheetViews>
    <sheetView workbookViewId="0">
      <selection activeCell="B2" sqref="B2"/>
    </sheetView>
  </sheetViews>
  <sheetFormatPr defaultRowHeight="14.4"/>
  <cols>
    <col min="1" max="1" width="26.77734375" bestFit="1" customWidth="1"/>
    <col min="2" max="2" width="11.33203125" bestFit="1" customWidth="1"/>
  </cols>
  <sheetData>
    <row r="1" spans="1:2">
      <c r="A1" t="s">
        <v>2082</v>
      </c>
      <c r="B1" s="24">
        <f>SUM(Ecommerce_Consumer_Behavior_Ana!J:J)</f>
        <v>333520.766</v>
      </c>
    </row>
    <row r="2" spans="1:2">
      <c r="A2" t="s">
        <v>2083</v>
      </c>
      <c r="B2" s="25">
        <f>AVERAGE(Ecommerce_Consumer_Behavior_Ana!J:J)</f>
        <v>333.52076599999998</v>
      </c>
    </row>
    <row r="3" spans="1:2">
      <c r="A3" t="s">
        <v>2084</v>
      </c>
      <c r="B3" s="21">
        <f>COUNTA(Ecommerce_Consumer_Behavior_Ana!J:J)</f>
        <v>1001</v>
      </c>
    </row>
    <row r="4" spans="1:2">
      <c r="A4" t="s">
        <v>2085</v>
      </c>
      <c r="B4">
        <f>AVERAGE(Ecommerce_Consumer_Behavior_Ana!AJ:AJ)</f>
        <v>4.4450000000000003</v>
      </c>
    </row>
    <row r="5" spans="1:2">
      <c r="A5" t="s">
        <v>2086</v>
      </c>
      <c r="B5">
        <f>AVERAGE(Ecommerce_Consumer_Behavior_Ana!K:K)</f>
        <v>6.9450000000000003</v>
      </c>
    </row>
    <row r="7" spans="1:2">
      <c r="A7" s="2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03F28-1B8B-460B-A1AA-82A282394557}">
  <dimension ref="A1:AJ1001"/>
  <sheetViews>
    <sheetView topLeftCell="AE1" zoomScaleNormal="100" workbookViewId="0">
      <selection activeCell="E11" sqref="E11"/>
    </sheetView>
  </sheetViews>
  <sheetFormatPr defaultRowHeight="14.4"/>
  <cols>
    <col min="1" max="1" width="14.109375" bestFit="1" customWidth="1"/>
    <col min="2" max="2" width="6.44140625" bestFit="1" customWidth="1"/>
    <col min="3" max="3" width="11.5546875" bestFit="1" customWidth="1"/>
    <col min="4" max="4" width="14.88671875" bestFit="1" customWidth="1"/>
    <col min="5" max="5" width="15.6640625" customWidth="1"/>
    <col min="6" max="6" width="17.109375" bestFit="1" customWidth="1"/>
    <col min="7" max="7" width="12.88671875" bestFit="1" customWidth="1"/>
    <col min="8" max="8" width="25.6640625" bestFit="1" customWidth="1"/>
    <col min="9" max="9" width="20.88671875" bestFit="1" customWidth="1"/>
    <col min="10" max="10" width="18.88671875" bestFit="1" customWidth="1"/>
    <col min="11" max="11" width="23.77734375" bestFit="1" customWidth="1"/>
    <col min="12" max="12" width="18.88671875" bestFit="1" customWidth="1"/>
    <col min="13" max="13" width="15.44140625" bestFit="1" customWidth="1"/>
    <col min="14" max="14" width="16.33203125" bestFit="1" customWidth="1"/>
    <col min="15" max="15" width="39.44140625" bestFit="1" customWidth="1"/>
    <col min="16" max="16" width="23.6640625" bestFit="1" customWidth="1"/>
    <col min="17" max="17" width="20.44140625" customWidth="1"/>
    <col min="18" max="18" width="13.6640625" bestFit="1" customWidth="1"/>
    <col min="19" max="19" width="22.33203125" bestFit="1" customWidth="1"/>
    <col min="20" max="20" width="22.77734375" bestFit="1" customWidth="1"/>
    <col min="21" max="21" width="26.77734375" bestFit="1" customWidth="1"/>
    <col min="22" max="22" width="18.6640625" bestFit="1" customWidth="1"/>
    <col min="23" max="23" width="18.88671875" bestFit="1" customWidth="1"/>
    <col min="24" max="24" width="15.88671875" bestFit="1" customWidth="1"/>
    <col min="25" max="25" width="35.44140625" bestFit="1" customWidth="1"/>
    <col min="26" max="26" width="17.109375" bestFit="1" customWidth="1"/>
    <col min="27" max="27" width="20.88671875" bestFit="1" customWidth="1"/>
    <col min="28" max="28" width="18.44140625" customWidth="1"/>
    <col min="29" max="29" width="13.33203125" customWidth="1"/>
    <col min="30" max="30" width="22.88671875" customWidth="1"/>
    <col min="31" max="31" width="17.33203125" customWidth="1"/>
    <col min="32" max="32" width="18.44140625" customWidth="1"/>
    <col min="34" max="34" width="21.33203125" bestFit="1" customWidth="1"/>
  </cols>
  <sheetData>
    <row r="1" spans="1:36">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3" t="s">
        <v>27</v>
      </c>
      <c r="AC1" s="15" t="s">
        <v>2062</v>
      </c>
      <c r="AD1" s="15" t="s">
        <v>2063</v>
      </c>
      <c r="AE1" s="15" t="s">
        <v>2064</v>
      </c>
      <c r="AF1" s="15" t="s">
        <v>2065</v>
      </c>
      <c r="AG1" s="16" t="s">
        <v>2066</v>
      </c>
      <c r="AH1" s="16" t="s">
        <v>2067</v>
      </c>
      <c r="AI1" s="16" t="s">
        <v>2068</v>
      </c>
      <c r="AJ1" s="16" t="s">
        <v>2069</v>
      </c>
    </row>
    <row r="2" spans="1:36">
      <c r="A2" s="5" t="s">
        <v>28</v>
      </c>
      <c r="B2" s="4">
        <v>22</v>
      </c>
      <c r="C2" s="5" t="s">
        <v>29</v>
      </c>
      <c r="D2" s="5" t="s">
        <v>30</v>
      </c>
      <c r="E2" s="5" t="s">
        <v>31</v>
      </c>
      <c r="F2" s="5" t="s">
        <v>32</v>
      </c>
      <c r="G2" s="5" t="s">
        <v>30</v>
      </c>
      <c r="H2" s="5" t="s">
        <v>33</v>
      </c>
      <c r="I2" s="5" t="s">
        <v>34</v>
      </c>
      <c r="J2" s="4">
        <v>333.8</v>
      </c>
      <c r="K2" s="4">
        <v>4</v>
      </c>
      <c r="L2" s="5" t="s">
        <v>35</v>
      </c>
      <c r="M2" s="4">
        <v>5</v>
      </c>
      <c r="N2" s="4">
        <v>5</v>
      </c>
      <c r="O2" s="4">
        <v>2</v>
      </c>
      <c r="P2" s="5" t="s">
        <v>36</v>
      </c>
      <c r="Q2" s="5" t="s">
        <v>37</v>
      </c>
      <c r="R2" s="4">
        <v>1</v>
      </c>
      <c r="S2" s="4">
        <v>7</v>
      </c>
      <c r="T2" s="5" t="s">
        <v>36</v>
      </c>
      <c r="U2" s="5" t="s">
        <v>38</v>
      </c>
      <c r="V2" s="5" t="s">
        <v>39</v>
      </c>
      <c r="W2" s="6">
        <v>45294</v>
      </c>
      <c r="X2" s="4" t="b">
        <v>1</v>
      </c>
      <c r="Y2" s="4" t="b">
        <v>0</v>
      </c>
      <c r="Z2" s="5" t="s">
        <v>40</v>
      </c>
      <c r="AA2" s="5" t="s">
        <v>41</v>
      </c>
      <c r="AB2" s="7">
        <v>2</v>
      </c>
      <c r="AC2">
        <f>J2*K2</f>
        <v>1335.2</v>
      </c>
      <c r="AD2">
        <f>IF(K2=0,0,J2/K2)</f>
        <v>83.45</v>
      </c>
      <c r="AE2">
        <f>IF(X2="TRUE",J2*1.1,J2)</f>
        <v>333.8</v>
      </c>
      <c r="AF2">
        <f t="shared" ref="AF2:AF65" si="0">IF(T2="High",3,IF(T2="Medium",2,IF(T2="Low",1,0)))</f>
        <v>0</v>
      </c>
      <c r="AG2">
        <f t="shared" ref="AG2:AG65" si="1">IF(P2="High",3,IF(P2="Medium",2,IF(P2="Low",1,0)))</f>
        <v>0</v>
      </c>
      <c r="AH2">
        <f>(Table2[[#This Row],[Social_Media_Influence2]]+Table2[[#This Row],[Engagement_Score_Num]]+Table2[[#This Row],[Time_Spent_on_Product_Research(hours)]]/3)</f>
        <v>0.66666666666666663</v>
      </c>
      <c r="AI2" s="17">
        <f>IF(Table2[[#This Row],[Customer_Loyalty_Program_Member]]="TRUE",Table2[[#This Row],[Brand_Loyalty]]*1.2,Table2[[#This Row],[Brand_Loyalty]])</f>
        <v>5</v>
      </c>
      <c r="AJ2" s="17">
        <f>Table2[[#This Row],[Customer_Satisfaction]]-Table2[[#This Row],[Return_Rate]]</f>
        <v>6</v>
      </c>
    </row>
    <row r="3" spans="1:36">
      <c r="A3" s="9" t="s">
        <v>42</v>
      </c>
      <c r="B3" s="8">
        <v>49</v>
      </c>
      <c r="C3" s="9" t="s">
        <v>43</v>
      </c>
      <c r="D3" s="9" t="s">
        <v>44</v>
      </c>
      <c r="E3" s="9" t="s">
        <v>31</v>
      </c>
      <c r="F3" s="9" t="s">
        <v>45</v>
      </c>
      <c r="G3" s="9" t="s">
        <v>44</v>
      </c>
      <c r="H3" s="9" t="s">
        <v>46</v>
      </c>
      <c r="I3" s="9" t="s">
        <v>47</v>
      </c>
      <c r="J3" s="8">
        <v>333.81</v>
      </c>
      <c r="K3" s="8">
        <v>11</v>
      </c>
      <c r="L3" s="9" t="s">
        <v>48</v>
      </c>
      <c r="M3" s="8">
        <v>3</v>
      </c>
      <c r="N3" s="8">
        <v>1</v>
      </c>
      <c r="O3" s="8">
        <v>2</v>
      </c>
      <c r="P3" s="9" t="s">
        <v>49</v>
      </c>
      <c r="Q3" s="9" t="s">
        <v>50</v>
      </c>
      <c r="R3" s="8">
        <v>1</v>
      </c>
      <c r="S3" s="8">
        <v>5</v>
      </c>
      <c r="T3" s="9" t="s">
        <v>44</v>
      </c>
      <c r="U3" s="9" t="s">
        <v>38</v>
      </c>
      <c r="V3" s="9" t="s">
        <v>51</v>
      </c>
      <c r="W3" s="10">
        <v>45295</v>
      </c>
      <c r="X3" s="8" t="b">
        <v>1</v>
      </c>
      <c r="Y3" s="8" t="b">
        <v>0</v>
      </c>
      <c r="Z3" s="9" t="s">
        <v>52</v>
      </c>
      <c r="AA3" s="9" t="s">
        <v>53</v>
      </c>
      <c r="AB3" s="11">
        <v>6</v>
      </c>
      <c r="AC3">
        <f t="shared" ref="AC3:AC66" si="2">J3*K3</f>
        <v>3671.91</v>
      </c>
      <c r="AD3">
        <f t="shared" ref="AD3:AD66" si="3">IF(K3=0,0,J3/K3)</f>
        <v>30.346363636363638</v>
      </c>
      <c r="AE3">
        <f t="shared" ref="AE3:AE66" si="4">IF(X3="TRUE",J3*1.1,J3)</f>
        <v>333.81</v>
      </c>
      <c r="AF3">
        <f t="shared" si="0"/>
        <v>3</v>
      </c>
      <c r="AG3">
        <f t="shared" si="1"/>
        <v>2</v>
      </c>
      <c r="AH3">
        <f>(Table2[[#This Row],[Social_Media_Influence2]]+Table2[[#This Row],[Engagement_Score_Num]]+Table2[[#This Row],[Time_Spent_on_Product_Research(hours)]]/3)</f>
        <v>5.666666666666667</v>
      </c>
      <c r="AI3" s="17">
        <f>IF(Table2[[#This Row],[Customer_Loyalty_Program_Member]]="TRUE",Table2[[#This Row],[Brand_Loyalty]]*1.2,Table2[[#This Row],[Brand_Loyalty]])</f>
        <v>3</v>
      </c>
      <c r="AJ3" s="17">
        <f>Table2[[#This Row],[Customer_Satisfaction]]-Table2[[#This Row],[Return_Rate]]</f>
        <v>4</v>
      </c>
    </row>
    <row r="4" spans="1:36">
      <c r="A4" s="5" t="s">
        <v>54</v>
      </c>
      <c r="B4" s="4">
        <v>24</v>
      </c>
      <c r="C4" s="5" t="s">
        <v>29</v>
      </c>
      <c r="D4" s="5" t="s">
        <v>30</v>
      </c>
      <c r="E4" s="5" t="s">
        <v>55</v>
      </c>
      <c r="F4" s="5" t="s">
        <v>56</v>
      </c>
      <c r="G4" s="5" t="s">
        <v>44</v>
      </c>
      <c r="H4" s="5" t="s">
        <v>57</v>
      </c>
      <c r="I4" s="5" t="s">
        <v>58</v>
      </c>
      <c r="J4" s="4">
        <v>333.82</v>
      </c>
      <c r="K4" s="4">
        <v>2</v>
      </c>
      <c r="L4" s="5" t="s">
        <v>35</v>
      </c>
      <c r="M4" s="4">
        <v>5</v>
      </c>
      <c r="N4" s="4">
        <v>5</v>
      </c>
      <c r="O4" s="4">
        <v>0.3</v>
      </c>
      <c r="P4" s="5" t="s">
        <v>59</v>
      </c>
      <c r="Q4" s="5" t="s">
        <v>50</v>
      </c>
      <c r="R4" s="4">
        <v>1</v>
      </c>
      <c r="S4" s="4">
        <v>7</v>
      </c>
      <c r="T4" s="5" t="s">
        <v>59</v>
      </c>
      <c r="U4" s="5" t="s">
        <v>60</v>
      </c>
      <c r="V4" s="5" t="s">
        <v>61</v>
      </c>
      <c r="W4" s="6">
        <v>45296</v>
      </c>
      <c r="X4" s="4" t="b">
        <v>1</v>
      </c>
      <c r="Y4" s="4" t="b">
        <v>1</v>
      </c>
      <c r="Z4" s="5" t="s">
        <v>62</v>
      </c>
      <c r="AA4" s="5" t="s">
        <v>41</v>
      </c>
      <c r="AB4" s="7">
        <v>3</v>
      </c>
      <c r="AC4">
        <f t="shared" si="2"/>
        <v>667.64</v>
      </c>
      <c r="AD4">
        <f t="shared" si="3"/>
        <v>166.91</v>
      </c>
      <c r="AE4">
        <f t="shared" si="4"/>
        <v>333.82</v>
      </c>
      <c r="AF4">
        <f t="shared" si="0"/>
        <v>1</v>
      </c>
      <c r="AG4">
        <f t="shared" si="1"/>
        <v>1</v>
      </c>
      <c r="AH4">
        <f>(Table2[[#This Row],[Social_Media_Influence2]]+Table2[[#This Row],[Engagement_Score_Num]]+Table2[[#This Row],[Time_Spent_on_Product_Research(hours)]]/3)</f>
        <v>2.1</v>
      </c>
      <c r="AI4" s="17">
        <f>IF(Table2[[#This Row],[Customer_Loyalty_Program_Member]]="TRUE",Table2[[#This Row],[Brand_Loyalty]]*1.2,Table2[[#This Row],[Brand_Loyalty]])</f>
        <v>5</v>
      </c>
      <c r="AJ4" s="17">
        <f>Table2[[#This Row],[Customer_Satisfaction]]-Table2[[#This Row],[Return_Rate]]</f>
        <v>6</v>
      </c>
    </row>
    <row r="5" spans="1:36">
      <c r="A5" s="9" t="s">
        <v>63</v>
      </c>
      <c r="B5" s="8">
        <v>29</v>
      </c>
      <c r="C5" s="9" t="s">
        <v>29</v>
      </c>
      <c r="D5" s="9" t="s">
        <v>30</v>
      </c>
      <c r="E5" s="9" t="s">
        <v>55</v>
      </c>
      <c r="F5" s="9" t="s">
        <v>56</v>
      </c>
      <c r="G5" s="9" t="s">
        <v>30</v>
      </c>
      <c r="H5" s="9" t="s">
        <v>64</v>
      </c>
      <c r="I5" s="9" t="s">
        <v>65</v>
      </c>
      <c r="J5" s="8">
        <v>333.83</v>
      </c>
      <c r="K5" s="8">
        <v>6</v>
      </c>
      <c r="L5" s="9" t="s">
        <v>35</v>
      </c>
      <c r="M5" s="8">
        <v>3</v>
      </c>
      <c r="N5" s="8">
        <v>1</v>
      </c>
      <c r="O5" s="8">
        <v>1</v>
      </c>
      <c r="P5" s="9" t="s">
        <v>44</v>
      </c>
      <c r="Q5" s="9" t="s">
        <v>37</v>
      </c>
      <c r="R5" s="8">
        <v>0</v>
      </c>
      <c r="S5" s="8">
        <v>1</v>
      </c>
      <c r="T5" s="9" t="s">
        <v>36</v>
      </c>
      <c r="U5" s="9" t="s">
        <v>60</v>
      </c>
      <c r="V5" s="9" t="s">
        <v>66</v>
      </c>
      <c r="W5" s="10">
        <v>45297</v>
      </c>
      <c r="X5" s="8" t="b">
        <v>1</v>
      </c>
      <c r="Y5" s="8" t="b">
        <v>1</v>
      </c>
      <c r="Z5" s="9" t="s">
        <v>40</v>
      </c>
      <c r="AA5" s="9" t="s">
        <v>67</v>
      </c>
      <c r="AB5" s="11">
        <v>10</v>
      </c>
      <c r="AC5">
        <f t="shared" si="2"/>
        <v>2002.98</v>
      </c>
      <c r="AD5">
        <f t="shared" si="3"/>
        <v>55.638333333333328</v>
      </c>
      <c r="AE5">
        <f t="shared" si="4"/>
        <v>333.83</v>
      </c>
      <c r="AF5">
        <f t="shared" si="0"/>
        <v>0</v>
      </c>
      <c r="AG5">
        <f t="shared" si="1"/>
        <v>3</v>
      </c>
      <c r="AH5">
        <f>(Table2[[#This Row],[Social_Media_Influence2]]+Table2[[#This Row],[Engagement_Score_Num]]+Table2[[#This Row],[Time_Spent_on_Product_Research(hours)]]/3)</f>
        <v>3.3333333333333335</v>
      </c>
      <c r="AI5" s="17">
        <f>IF(Table2[[#This Row],[Customer_Loyalty_Program_Member]]="TRUE",Table2[[#This Row],[Brand_Loyalty]]*1.2,Table2[[#This Row],[Brand_Loyalty]])</f>
        <v>3</v>
      </c>
      <c r="AJ5" s="17">
        <f>Table2[[#This Row],[Customer_Satisfaction]]-Table2[[#This Row],[Return_Rate]]</f>
        <v>1</v>
      </c>
    </row>
    <row r="6" spans="1:36">
      <c r="A6" s="5" t="s">
        <v>68</v>
      </c>
      <c r="B6" s="4">
        <v>33</v>
      </c>
      <c r="C6" s="5" t="s">
        <v>29</v>
      </c>
      <c r="D6" s="5" t="s">
        <v>30</v>
      </c>
      <c r="E6" s="5" t="s">
        <v>69</v>
      </c>
      <c r="F6" s="5" t="s">
        <v>45</v>
      </c>
      <c r="G6" s="5" t="s">
        <v>30</v>
      </c>
      <c r="H6" s="5" t="s">
        <v>70</v>
      </c>
      <c r="I6" s="5" t="s">
        <v>71</v>
      </c>
      <c r="J6" s="4">
        <v>333.84</v>
      </c>
      <c r="K6" s="4">
        <v>6</v>
      </c>
      <c r="L6" s="5" t="s">
        <v>35</v>
      </c>
      <c r="M6" s="4">
        <v>3</v>
      </c>
      <c r="N6" s="4">
        <v>4</v>
      </c>
      <c r="O6" s="4">
        <v>0</v>
      </c>
      <c r="P6" s="5" t="s">
        <v>49</v>
      </c>
      <c r="Q6" s="5" t="s">
        <v>50</v>
      </c>
      <c r="R6" s="4">
        <v>2</v>
      </c>
      <c r="S6" s="4">
        <v>10</v>
      </c>
      <c r="T6" s="5" t="s">
        <v>36</v>
      </c>
      <c r="U6" s="5" t="s">
        <v>60</v>
      </c>
      <c r="V6" s="5" t="s">
        <v>61</v>
      </c>
      <c r="W6" s="6">
        <v>45298</v>
      </c>
      <c r="X6" s="4" t="b">
        <v>0</v>
      </c>
      <c r="Y6" s="4" t="b">
        <v>0</v>
      </c>
      <c r="Z6" s="5" t="s">
        <v>52</v>
      </c>
      <c r="AA6" s="5" t="s">
        <v>41</v>
      </c>
      <c r="AB6" s="7">
        <v>4</v>
      </c>
      <c r="AC6">
        <f t="shared" si="2"/>
        <v>2003.04</v>
      </c>
      <c r="AD6">
        <f t="shared" si="3"/>
        <v>55.639999999999993</v>
      </c>
      <c r="AE6">
        <f t="shared" si="4"/>
        <v>333.84</v>
      </c>
      <c r="AF6">
        <f t="shared" si="0"/>
        <v>0</v>
      </c>
      <c r="AG6">
        <f t="shared" si="1"/>
        <v>2</v>
      </c>
      <c r="AH6">
        <f>(Table2[[#This Row],[Social_Media_Influence2]]+Table2[[#This Row],[Engagement_Score_Num]]+Table2[[#This Row],[Time_Spent_on_Product_Research(hours)]]/3)</f>
        <v>2</v>
      </c>
      <c r="AI6" s="17">
        <f>IF(Table2[[#This Row],[Customer_Loyalty_Program_Member]]="TRUE",Table2[[#This Row],[Brand_Loyalty]]*1.2,Table2[[#This Row],[Brand_Loyalty]])</f>
        <v>3</v>
      </c>
      <c r="AJ6" s="17">
        <f>Table2[[#This Row],[Customer_Satisfaction]]-Table2[[#This Row],[Return_Rate]]</f>
        <v>8</v>
      </c>
    </row>
    <row r="7" spans="1:36">
      <c r="A7" s="9" t="s">
        <v>72</v>
      </c>
      <c r="B7" s="8">
        <v>45</v>
      </c>
      <c r="C7" s="9" t="s">
        <v>43</v>
      </c>
      <c r="D7" s="9" t="s">
        <v>30</v>
      </c>
      <c r="E7" s="9" t="s">
        <v>31</v>
      </c>
      <c r="F7" s="9" t="s">
        <v>56</v>
      </c>
      <c r="G7" s="9" t="s">
        <v>44</v>
      </c>
      <c r="H7" s="9" t="s">
        <v>73</v>
      </c>
      <c r="I7" s="9" t="s">
        <v>58</v>
      </c>
      <c r="J7" s="8">
        <v>333.85</v>
      </c>
      <c r="K7" s="8">
        <v>8</v>
      </c>
      <c r="L7" s="9" t="s">
        <v>35</v>
      </c>
      <c r="M7" s="8">
        <v>3</v>
      </c>
      <c r="N7" s="8">
        <v>3</v>
      </c>
      <c r="O7" s="8">
        <v>0</v>
      </c>
      <c r="P7" s="9" t="s">
        <v>44</v>
      </c>
      <c r="Q7" s="9" t="s">
        <v>50</v>
      </c>
      <c r="R7" s="8">
        <v>2</v>
      </c>
      <c r="S7" s="8">
        <v>3</v>
      </c>
      <c r="T7" s="9" t="s">
        <v>36</v>
      </c>
      <c r="U7" s="9" t="s">
        <v>38</v>
      </c>
      <c r="V7" s="9" t="s">
        <v>61</v>
      </c>
      <c r="W7" s="10">
        <v>45299</v>
      </c>
      <c r="X7" s="8" t="b">
        <v>0</v>
      </c>
      <c r="Y7" s="8" t="b">
        <v>0</v>
      </c>
      <c r="Z7" s="9" t="s">
        <v>74</v>
      </c>
      <c r="AA7" s="9" t="s">
        <v>41</v>
      </c>
      <c r="AB7" s="11">
        <v>7</v>
      </c>
      <c r="AC7">
        <f t="shared" si="2"/>
        <v>2670.8</v>
      </c>
      <c r="AD7">
        <f t="shared" si="3"/>
        <v>41.731250000000003</v>
      </c>
      <c r="AE7">
        <f t="shared" si="4"/>
        <v>333.85</v>
      </c>
      <c r="AF7">
        <f t="shared" si="0"/>
        <v>0</v>
      </c>
      <c r="AG7">
        <f t="shared" si="1"/>
        <v>3</v>
      </c>
      <c r="AH7">
        <f>(Table2[[#This Row],[Social_Media_Influence2]]+Table2[[#This Row],[Engagement_Score_Num]]+Table2[[#This Row],[Time_Spent_on_Product_Research(hours)]]/3)</f>
        <v>3</v>
      </c>
      <c r="AI7" s="17">
        <f>IF(Table2[[#This Row],[Customer_Loyalty_Program_Member]]="TRUE",Table2[[#This Row],[Brand_Loyalty]]*1.2,Table2[[#This Row],[Brand_Loyalty]])</f>
        <v>3</v>
      </c>
      <c r="AJ7" s="17">
        <f>Table2[[#This Row],[Customer_Satisfaction]]-Table2[[#This Row],[Return_Rate]]</f>
        <v>1</v>
      </c>
    </row>
    <row r="8" spans="1:36">
      <c r="A8" s="5" t="s">
        <v>75</v>
      </c>
      <c r="B8" s="4">
        <v>21</v>
      </c>
      <c r="C8" s="5" t="s">
        <v>29</v>
      </c>
      <c r="D8" s="5" t="s">
        <v>30</v>
      </c>
      <c r="E8" s="5" t="s">
        <v>76</v>
      </c>
      <c r="F8" s="5" t="s">
        <v>45</v>
      </c>
      <c r="G8" s="5" t="s">
        <v>30</v>
      </c>
      <c r="H8" s="5" t="s">
        <v>77</v>
      </c>
      <c r="I8" s="5" t="s">
        <v>71</v>
      </c>
      <c r="J8" s="4">
        <v>333.86</v>
      </c>
      <c r="K8" s="4">
        <v>12</v>
      </c>
      <c r="L8" s="5" t="s">
        <v>78</v>
      </c>
      <c r="M8" s="4">
        <v>2</v>
      </c>
      <c r="N8" s="4">
        <v>5</v>
      </c>
      <c r="O8" s="4">
        <v>1</v>
      </c>
      <c r="P8" s="5" t="s">
        <v>44</v>
      </c>
      <c r="Q8" s="5" t="s">
        <v>37</v>
      </c>
      <c r="R8" s="4">
        <v>0</v>
      </c>
      <c r="S8" s="4">
        <v>9</v>
      </c>
      <c r="T8" s="5" t="s">
        <v>59</v>
      </c>
      <c r="U8" s="5" t="s">
        <v>79</v>
      </c>
      <c r="V8" s="5" t="s">
        <v>61</v>
      </c>
      <c r="W8" s="6">
        <v>45300</v>
      </c>
      <c r="X8" s="4" t="b">
        <v>1</v>
      </c>
      <c r="Y8" s="4" t="b">
        <v>0</v>
      </c>
      <c r="Z8" s="5" t="s">
        <v>40</v>
      </c>
      <c r="AA8" s="5" t="s">
        <v>67</v>
      </c>
      <c r="AB8" s="7">
        <v>13</v>
      </c>
      <c r="AC8">
        <f t="shared" si="2"/>
        <v>4006.32</v>
      </c>
      <c r="AD8">
        <f t="shared" si="3"/>
        <v>27.821666666666669</v>
      </c>
      <c r="AE8">
        <f t="shared" si="4"/>
        <v>333.86</v>
      </c>
      <c r="AF8">
        <f t="shared" si="0"/>
        <v>1</v>
      </c>
      <c r="AG8">
        <f t="shared" si="1"/>
        <v>3</v>
      </c>
      <c r="AH8">
        <f>(Table2[[#This Row],[Social_Media_Influence2]]+Table2[[#This Row],[Engagement_Score_Num]]+Table2[[#This Row],[Time_Spent_on_Product_Research(hours)]]/3)</f>
        <v>4.333333333333333</v>
      </c>
      <c r="AI8" s="17">
        <f>IF(Table2[[#This Row],[Customer_Loyalty_Program_Member]]="TRUE",Table2[[#This Row],[Brand_Loyalty]]*1.2,Table2[[#This Row],[Brand_Loyalty]])</f>
        <v>2</v>
      </c>
      <c r="AJ8" s="17">
        <f>Table2[[#This Row],[Customer_Satisfaction]]-Table2[[#This Row],[Return_Rate]]</f>
        <v>9</v>
      </c>
    </row>
    <row r="9" spans="1:36">
      <c r="A9" s="9" t="s">
        <v>80</v>
      </c>
      <c r="B9" s="8">
        <v>39</v>
      </c>
      <c r="C9" s="9" t="s">
        <v>43</v>
      </c>
      <c r="D9" s="9" t="s">
        <v>30</v>
      </c>
      <c r="E9" s="9" t="s">
        <v>55</v>
      </c>
      <c r="F9" s="9" t="s">
        <v>45</v>
      </c>
      <c r="G9" s="9" t="s">
        <v>30</v>
      </c>
      <c r="H9" s="9" t="s">
        <v>81</v>
      </c>
      <c r="I9" s="9" t="s">
        <v>82</v>
      </c>
      <c r="J9" s="8">
        <v>333.87</v>
      </c>
      <c r="K9" s="8">
        <v>6</v>
      </c>
      <c r="L9" s="9" t="s">
        <v>78</v>
      </c>
      <c r="M9" s="8">
        <v>5</v>
      </c>
      <c r="N9" s="8">
        <v>4</v>
      </c>
      <c r="O9" s="8">
        <v>1</v>
      </c>
      <c r="P9" s="9" t="s">
        <v>59</v>
      </c>
      <c r="Q9" s="9" t="s">
        <v>37</v>
      </c>
      <c r="R9" s="8">
        <v>2</v>
      </c>
      <c r="S9" s="8">
        <v>9</v>
      </c>
      <c r="T9" s="9" t="s">
        <v>36</v>
      </c>
      <c r="U9" s="9" t="s">
        <v>79</v>
      </c>
      <c r="V9" s="9" t="s">
        <v>39</v>
      </c>
      <c r="W9" s="10">
        <v>45301</v>
      </c>
      <c r="X9" s="8" t="b">
        <v>0</v>
      </c>
      <c r="Y9" s="8" t="b">
        <v>1</v>
      </c>
      <c r="Z9" s="9" t="s">
        <v>62</v>
      </c>
      <c r="AA9" s="9" t="s">
        <v>41</v>
      </c>
      <c r="AB9" s="11">
        <v>13</v>
      </c>
      <c r="AC9">
        <f t="shared" si="2"/>
        <v>2003.22</v>
      </c>
      <c r="AD9">
        <f t="shared" si="3"/>
        <v>55.645000000000003</v>
      </c>
      <c r="AE9">
        <f t="shared" si="4"/>
        <v>333.87</v>
      </c>
      <c r="AF9">
        <f t="shared" si="0"/>
        <v>0</v>
      </c>
      <c r="AG9">
        <f t="shared" si="1"/>
        <v>1</v>
      </c>
      <c r="AH9">
        <f>(Table2[[#This Row],[Social_Media_Influence2]]+Table2[[#This Row],[Engagement_Score_Num]]+Table2[[#This Row],[Time_Spent_on_Product_Research(hours)]]/3)</f>
        <v>1.3333333333333333</v>
      </c>
      <c r="AI9" s="17">
        <f>IF(Table2[[#This Row],[Customer_Loyalty_Program_Member]]="TRUE",Table2[[#This Row],[Brand_Loyalty]]*1.2,Table2[[#This Row],[Brand_Loyalty]])</f>
        <v>5</v>
      </c>
      <c r="AJ9" s="17">
        <f>Table2[[#This Row],[Customer_Satisfaction]]-Table2[[#This Row],[Return_Rate]]</f>
        <v>7</v>
      </c>
    </row>
    <row r="10" spans="1:36">
      <c r="A10" s="5" t="s">
        <v>83</v>
      </c>
      <c r="B10" s="4">
        <v>24</v>
      </c>
      <c r="C10" s="5" t="s">
        <v>29</v>
      </c>
      <c r="D10" s="5" t="s">
        <v>44</v>
      </c>
      <c r="E10" s="5" t="s">
        <v>76</v>
      </c>
      <c r="F10" s="5" t="s">
        <v>56</v>
      </c>
      <c r="G10" s="5" t="s">
        <v>30</v>
      </c>
      <c r="H10" s="5" t="s">
        <v>84</v>
      </c>
      <c r="I10" s="5" t="s">
        <v>58</v>
      </c>
      <c r="J10" s="4">
        <v>333.88</v>
      </c>
      <c r="K10" s="4">
        <v>8</v>
      </c>
      <c r="L10" s="5" t="s">
        <v>48</v>
      </c>
      <c r="M10" s="4">
        <v>3</v>
      </c>
      <c r="N10" s="4">
        <v>5</v>
      </c>
      <c r="O10" s="4">
        <v>0</v>
      </c>
      <c r="P10" s="5" t="s">
        <v>59</v>
      </c>
      <c r="Q10" s="5" t="s">
        <v>85</v>
      </c>
      <c r="R10" s="4">
        <v>1</v>
      </c>
      <c r="S10" s="4">
        <v>2</v>
      </c>
      <c r="T10" s="5" t="s">
        <v>44</v>
      </c>
      <c r="U10" s="5" t="s">
        <v>79</v>
      </c>
      <c r="V10" s="5" t="s">
        <v>86</v>
      </c>
      <c r="W10" s="6">
        <v>45302</v>
      </c>
      <c r="X10" s="4" t="b">
        <v>0</v>
      </c>
      <c r="Y10" s="4" t="b">
        <v>0</v>
      </c>
      <c r="Z10" s="5" t="s">
        <v>40</v>
      </c>
      <c r="AA10" s="5" t="s">
        <v>53</v>
      </c>
      <c r="AB10" s="7">
        <v>7</v>
      </c>
      <c r="AC10">
        <f t="shared" si="2"/>
        <v>2671.04</v>
      </c>
      <c r="AD10">
        <f t="shared" si="3"/>
        <v>41.734999999999999</v>
      </c>
      <c r="AE10">
        <f t="shared" si="4"/>
        <v>333.88</v>
      </c>
      <c r="AF10">
        <f t="shared" si="0"/>
        <v>3</v>
      </c>
      <c r="AG10">
        <f t="shared" si="1"/>
        <v>1</v>
      </c>
      <c r="AH10">
        <f>(Table2[[#This Row],[Social_Media_Influence2]]+Table2[[#This Row],[Engagement_Score_Num]]+Table2[[#This Row],[Time_Spent_on_Product_Research(hours)]]/3)</f>
        <v>4</v>
      </c>
      <c r="AI10" s="17">
        <f>IF(Table2[[#This Row],[Customer_Loyalty_Program_Member]]="TRUE",Table2[[#This Row],[Brand_Loyalty]]*1.2,Table2[[#This Row],[Brand_Loyalty]])</f>
        <v>3</v>
      </c>
      <c r="AJ10" s="17">
        <f>Table2[[#This Row],[Customer_Satisfaction]]-Table2[[#This Row],[Return_Rate]]</f>
        <v>1</v>
      </c>
    </row>
    <row r="11" spans="1:36">
      <c r="A11" s="9" t="s">
        <v>87</v>
      </c>
      <c r="B11" s="8">
        <v>25</v>
      </c>
      <c r="C11" s="9" t="s">
        <v>88</v>
      </c>
      <c r="D11" s="9" t="s">
        <v>44</v>
      </c>
      <c r="E11" s="9" t="s">
        <v>31</v>
      </c>
      <c r="F11" s="9" t="s">
        <v>32</v>
      </c>
      <c r="G11" s="9" t="s">
        <v>44</v>
      </c>
      <c r="H11" s="9" t="s">
        <v>89</v>
      </c>
      <c r="I11" s="9" t="s">
        <v>90</v>
      </c>
      <c r="J11" s="8">
        <v>333.89</v>
      </c>
      <c r="K11" s="8">
        <v>7</v>
      </c>
      <c r="L11" s="9" t="s">
        <v>78</v>
      </c>
      <c r="M11" s="8">
        <v>2</v>
      </c>
      <c r="N11" s="8">
        <v>5</v>
      </c>
      <c r="O11" s="8">
        <v>1</v>
      </c>
      <c r="P11" s="9" t="s">
        <v>36</v>
      </c>
      <c r="Q11" s="9" t="s">
        <v>37</v>
      </c>
      <c r="R11" s="8">
        <v>1</v>
      </c>
      <c r="S11" s="8">
        <v>5</v>
      </c>
      <c r="T11" s="9" t="s">
        <v>49</v>
      </c>
      <c r="U11" s="9" t="s">
        <v>38</v>
      </c>
      <c r="V11" s="9" t="s">
        <v>51</v>
      </c>
      <c r="W11" s="10">
        <v>45303</v>
      </c>
      <c r="X11" s="8" t="b">
        <v>1</v>
      </c>
      <c r="Y11" s="8" t="b">
        <v>0</v>
      </c>
      <c r="Z11" s="9" t="s">
        <v>40</v>
      </c>
      <c r="AA11" s="9" t="s">
        <v>41</v>
      </c>
      <c r="AB11" s="11">
        <v>13</v>
      </c>
      <c r="AC11">
        <f t="shared" si="2"/>
        <v>2337.23</v>
      </c>
      <c r="AD11">
        <f t="shared" si="3"/>
        <v>47.698571428571427</v>
      </c>
      <c r="AE11">
        <f t="shared" si="4"/>
        <v>333.89</v>
      </c>
      <c r="AF11">
        <f t="shared" si="0"/>
        <v>2</v>
      </c>
      <c r="AG11">
        <f t="shared" si="1"/>
        <v>0</v>
      </c>
      <c r="AH11">
        <f>(Table2[[#This Row],[Social_Media_Influence2]]+Table2[[#This Row],[Engagement_Score_Num]]+Table2[[#This Row],[Time_Spent_on_Product_Research(hours)]]/3)</f>
        <v>2.3333333333333335</v>
      </c>
      <c r="AI11" s="17">
        <f>IF(Table2[[#This Row],[Customer_Loyalty_Program_Member]]="TRUE",Table2[[#This Row],[Brand_Loyalty]]*1.2,Table2[[#This Row],[Brand_Loyalty]])</f>
        <v>2</v>
      </c>
      <c r="AJ11" s="17">
        <f>Table2[[#This Row],[Customer_Satisfaction]]-Table2[[#This Row],[Return_Rate]]</f>
        <v>4</v>
      </c>
    </row>
    <row r="12" spans="1:36">
      <c r="A12" s="5" t="s">
        <v>91</v>
      </c>
      <c r="B12" s="4">
        <v>33</v>
      </c>
      <c r="C12" s="5" t="s">
        <v>43</v>
      </c>
      <c r="D12" s="5" t="s">
        <v>30</v>
      </c>
      <c r="E12" s="5" t="s">
        <v>76</v>
      </c>
      <c r="F12" s="5" t="s">
        <v>32</v>
      </c>
      <c r="G12" s="5" t="s">
        <v>30</v>
      </c>
      <c r="H12" s="5" t="s">
        <v>92</v>
      </c>
      <c r="I12" s="5" t="s">
        <v>93</v>
      </c>
      <c r="J12" s="4">
        <v>333.9</v>
      </c>
      <c r="K12" s="4">
        <v>12</v>
      </c>
      <c r="L12" s="5" t="s">
        <v>48</v>
      </c>
      <c r="M12" s="4">
        <v>1</v>
      </c>
      <c r="N12" s="4">
        <v>4</v>
      </c>
      <c r="O12" s="4">
        <v>0.5</v>
      </c>
      <c r="P12" s="5" t="s">
        <v>59</v>
      </c>
      <c r="Q12" s="5" t="s">
        <v>50</v>
      </c>
      <c r="R12" s="4">
        <v>0</v>
      </c>
      <c r="S12" s="4">
        <v>4</v>
      </c>
      <c r="T12" s="5" t="s">
        <v>44</v>
      </c>
      <c r="U12" s="5" t="s">
        <v>79</v>
      </c>
      <c r="V12" s="5" t="s">
        <v>51</v>
      </c>
      <c r="W12" s="6">
        <v>45304</v>
      </c>
      <c r="X12" s="4" t="b">
        <v>1</v>
      </c>
      <c r="Y12" s="4" t="b">
        <v>0</v>
      </c>
      <c r="Z12" s="5" t="s">
        <v>74</v>
      </c>
      <c r="AA12" s="5" t="s">
        <v>67</v>
      </c>
      <c r="AB12" s="7">
        <v>12</v>
      </c>
      <c r="AC12">
        <f t="shared" si="2"/>
        <v>4006.7999999999997</v>
      </c>
      <c r="AD12">
        <f t="shared" si="3"/>
        <v>27.824999999999999</v>
      </c>
      <c r="AE12">
        <f t="shared" si="4"/>
        <v>333.9</v>
      </c>
      <c r="AF12">
        <f t="shared" si="0"/>
        <v>3</v>
      </c>
      <c r="AG12">
        <f t="shared" si="1"/>
        <v>1</v>
      </c>
      <c r="AH12">
        <f>(Table2[[#This Row],[Social_Media_Influence2]]+Table2[[#This Row],[Engagement_Score_Num]]+Table2[[#This Row],[Time_Spent_on_Product_Research(hours)]]/3)</f>
        <v>4.166666666666667</v>
      </c>
      <c r="AI12" s="17">
        <f>IF(Table2[[#This Row],[Customer_Loyalty_Program_Member]]="TRUE",Table2[[#This Row],[Brand_Loyalty]]*1.2,Table2[[#This Row],[Brand_Loyalty]])</f>
        <v>1</v>
      </c>
      <c r="AJ12" s="17">
        <f>Table2[[#This Row],[Customer_Satisfaction]]-Table2[[#This Row],[Return_Rate]]</f>
        <v>4</v>
      </c>
    </row>
    <row r="13" spans="1:36">
      <c r="A13" s="9" t="s">
        <v>94</v>
      </c>
      <c r="B13" s="8">
        <v>38</v>
      </c>
      <c r="C13" s="9" t="s">
        <v>29</v>
      </c>
      <c r="D13" s="9" t="s">
        <v>44</v>
      </c>
      <c r="E13" s="9" t="s">
        <v>69</v>
      </c>
      <c r="F13" s="9" t="s">
        <v>32</v>
      </c>
      <c r="G13" s="9" t="s">
        <v>30</v>
      </c>
      <c r="H13" s="9" t="s">
        <v>95</v>
      </c>
      <c r="I13" s="9" t="s">
        <v>90</v>
      </c>
      <c r="J13" s="8">
        <v>333.91</v>
      </c>
      <c r="K13" s="8">
        <v>5</v>
      </c>
      <c r="L13" s="9" t="s">
        <v>78</v>
      </c>
      <c r="M13" s="8">
        <v>4</v>
      </c>
      <c r="N13" s="8">
        <v>3</v>
      </c>
      <c r="O13" s="8">
        <v>1</v>
      </c>
      <c r="P13" s="9" t="s">
        <v>49</v>
      </c>
      <c r="Q13" s="9" t="s">
        <v>85</v>
      </c>
      <c r="R13" s="8">
        <v>0</v>
      </c>
      <c r="S13" s="8">
        <v>10</v>
      </c>
      <c r="T13" s="9" t="s">
        <v>44</v>
      </c>
      <c r="U13" s="9" t="s">
        <v>38</v>
      </c>
      <c r="V13" s="9" t="s">
        <v>86</v>
      </c>
      <c r="W13" s="10">
        <v>45305</v>
      </c>
      <c r="X13" s="8" t="b">
        <v>1</v>
      </c>
      <c r="Y13" s="8" t="b">
        <v>0</v>
      </c>
      <c r="Z13" s="9" t="s">
        <v>74</v>
      </c>
      <c r="AA13" s="9" t="s">
        <v>41</v>
      </c>
      <c r="AB13" s="11">
        <v>1</v>
      </c>
      <c r="AC13">
        <f t="shared" si="2"/>
        <v>1669.5500000000002</v>
      </c>
      <c r="AD13">
        <f t="shared" si="3"/>
        <v>66.782000000000011</v>
      </c>
      <c r="AE13">
        <f t="shared" si="4"/>
        <v>333.91</v>
      </c>
      <c r="AF13">
        <f t="shared" si="0"/>
        <v>3</v>
      </c>
      <c r="AG13">
        <f t="shared" si="1"/>
        <v>2</v>
      </c>
      <c r="AH13">
        <f>(Table2[[#This Row],[Social_Media_Influence2]]+Table2[[#This Row],[Engagement_Score_Num]]+Table2[[#This Row],[Time_Spent_on_Product_Research(hours)]]/3)</f>
        <v>5.333333333333333</v>
      </c>
      <c r="AI13" s="17">
        <f>IF(Table2[[#This Row],[Customer_Loyalty_Program_Member]]="TRUE",Table2[[#This Row],[Brand_Loyalty]]*1.2,Table2[[#This Row],[Brand_Loyalty]])</f>
        <v>4</v>
      </c>
      <c r="AJ13" s="17">
        <f>Table2[[#This Row],[Customer_Satisfaction]]-Table2[[#This Row],[Return_Rate]]</f>
        <v>10</v>
      </c>
    </row>
    <row r="14" spans="1:36">
      <c r="A14" s="5" t="s">
        <v>96</v>
      </c>
      <c r="B14" s="4">
        <v>34</v>
      </c>
      <c r="C14" s="5" t="s">
        <v>43</v>
      </c>
      <c r="D14" s="5" t="s">
        <v>30</v>
      </c>
      <c r="E14" s="5" t="s">
        <v>55</v>
      </c>
      <c r="F14" s="5" t="s">
        <v>32</v>
      </c>
      <c r="G14" s="5" t="s">
        <v>44</v>
      </c>
      <c r="H14" s="5" t="s">
        <v>97</v>
      </c>
      <c r="I14" s="5" t="s">
        <v>98</v>
      </c>
      <c r="J14" s="4">
        <v>333.92</v>
      </c>
      <c r="K14" s="4">
        <v>7</v>
      </c>
      <c r="L14" s="5" t="s">
        <v>48</v>
      </c>
      <c r="M14" s="4">
        <v>5</v>
      </c>
      <c r="N14" s="4">
        <v>2</v>
      </c>
      <c r="O14" s="4">
        <v>2</v>
      </c>
      <c r="P14" s="5" t="s">
        <v>59</v>
      </c>
      <c r="Q14" s="5" t="s">
        <v>85</v>
      </c>
      <c r="R14" s="4">
        <v>1</v>
      </c>
      <c r="S14" s="4">
        <v>7</v>
      </c>
      <c r="T14" s="5" t="s">
        <v>44</v>
      </c>
      <c r="U14" s="5" t="s">
        <v>79</v>
      </c>
      <c r="V14" s="5" t="s">
        <v>61</v>
      </c>
      <c r="W14" s="6">
        <v>45306</v>
      </c>
      <c r="X14" s="4" t="b">
        <v>1</v>
      </c>
      <c r="Y14" s="4" t="b">
        <v>1</v>
      </c>
      <c r="Z14" s="5" t="s">
        <v>40</v>
      </c>
      <c r="AA14" s="5" t="s">
        <v>41</v>
      </c>
      <c r="AB14" s="7">
        <v>5</v>
      </c>
      <c r="AC14">
        <f t="shared" si="2"/>
        <v>2337.44</v>
      </c>
      <c r="AD14">
        <f t="shared" si="3"/>
        <v>47.702857142857148</v>
      </c>
      <c r="AE14">
        <f t="shared" si="4"/>
        <v>333.92</v>
      </c>
      <c r="AF14">
        <f t="shared" si="0"/>
        <v>3</v>
      </c>
      <c r="AG14">
        <f t="shared" si="1"/>
        <v>1</v>
      </c>
      <c r="AH14">
        <f>(Table2[[#This Row],[Social_Media_Influence2]]+Table2[[#This Row],[Engagement_Score_Num]]+Table2[[#This Row],[Time_Spent_on_Product_Research(hours)]]/3)</f>
        <v>4.666666666666667</v>
      </c>
      <c r="AI14" s="17">
        <f>IF(Table2[[#This Row],[Customer_Loyalty_Program_Member]]="TRUE",Table2[[#This Row],[Brand_Loyalty]]*1.2,Table2[[#This Row],[Brand_Loyalty]])</f>
        <v>5</v>
      </c>
      <c r="AJ14" s="17">
        <f>Table2[[#This Row],[Customer_Satisfaction]]-Table2[[#This Row],[Return_Rate]]</f>
        <v>6</v>
      </c>
    </row>
    <row r="15" spans="1:36">
      <c r="A15" s="9" t="s">
        <v>99</v>
      </c>
      <c r="B15" s="8">
        <v>32</v>
      </c>
      <c r="C15" s="9" t="s">
        <v>43</v>
      </c>
      <c r="D15" s="9" t="s">
        <v>44</v>
      </c>
      <c r="E15" s="9" t="s">
        <v>31</v>
      </c>
      <c r="F15" s="9" t="s">
        <v>45</v>
      </c>
      <c r="G15" s="9" t="s">
        <v>30</v>
      </c>
      <c r="H15" s="9" t="s">
        <v>100</v>
      </c>
      <c r="I15" s="9" t="s">
        <v>101</v>
      </c>
      <c r="J15" s="8">
        <v>333.93</v>
      </c>
      <c r="K15" s="8">
        <v>4</v>
      </c>
      <c r="L15" s="9" t="s">
        <v>35</v>
      </c>
      <c r="M15" s="8">
        <v>5</v>
      </c>
      <c r="N15" s="8">
        <v>5</v>
      </c>
      <c r="O15" s="8">
        <v>0</v>
      </c>
      <c r="P15" s="9" t="s">
        <v>44</v>
      </c>
      <c r="Q15" s="9" t="s">
        <v>50</v>
      </c>
      <c r="R15" s="8">
        <v>0</v>
      </c>
      <c r="S15" s="8">
        <v>9</v>
      </c>
      <c r="T15" s="9" t="s">
        <v>44</v>
      </c>
      <c r="U15" s="9" t="s">
        <v>60</v>
      </c>
      <c r="V15" s="9" t="s">
        <v>61</v>
      </c>
      <c r="W15" s="10">
        <v>45307</v>
      </c>
      <c r="X15" s="8" t="b">
        <v>0</v>
      </c>
      <c r="Y15" s="8" t="b">
        <v>1</v>
      </c>
      <c r="Z15" s="9" t="s">
        <v>52</v>
      </c>
      <c r="AA15" s="9" t="s">
        <v>53</v>
      </c>
      <c r="AB15" s="11">
        <v>14</v>
      </c>
      <c r="AC15">
        <f t="shared" si="2"/>
        <v>1335.72</v>
      </c>
      <c r="AD15">
        <f t="shared" si="3"/>
        <v>83.482500000000002</v>
      </c>
      <c r="AE15">
        <f t="shared" si="4"/>
        <v>333.93</v>
      </c>
      <c r="AF15">
        <f t="shared" si="0"/>
        <v>3</v>
      </c>
      <c r="AG15">
        <f t="shared" si="1"/>
        <v>3</v>
      </c>
      <c r="AH15">
        <f>(Table2[[#This Row],[Social_Media_Influence2]]+Table2[[#This Row],[Engagement_Score_Num]]+Table2[[#This Row],[Time_Spent_on_Product_Research(hours)]]/3)</f>
        <v>6</v>
      </c>
      <c r="AI15" s="17">
        <f>IF(Table2[[#This Row],[Customer_Loyalty_Program_Member]]="TRUE",Table2[[#This Row],[Brand_Loyalty]]*1.2,Table2[[#This Row],[Brand_Loyalty]])</f>
        <v>5</v>
      </c>
      <c r="AJ15" s="17">
        <f>Table2[[#This Row],[Customer_Satisfaction]]-Table2[[#This Row],[Return_Rate]]</f>
        <v>9</v>
      </c>
    </row>
    <row r="16" spans="1:36">
      <c r="A16" s="5" t="s">
        <v>102</v>
      </c>
      <c r="B16" s="4">
        <v>30</v>
      </c>
      <c r="C16" s="5" t="s">
        <v>29</v>
      </c>
      <c r="D16" s="5" t="s">
        <v>44</v>
      </c>
      <c r="E16" s="5" t="s">
        <v>69</v>
      </c>
      <c r="F16" s="5" t="s">
        <v>45</v>
      </c>
      <c r="G16" s="5" t="s">
        <v>44</v>
      </c>
      <c r="H16" s="5" t="s">
        <v>103</v>
      </c>
      <c r="I16" s="5" t="s">
        <v>104</v>
      </c>
      <c r="J16" s="4">
        <v>333.94</v>
      </c>
      <c r="K16" s="4">
        <v>2</v>
      </c>
      <c r="L16" s="5" t="s">
        <v>78</v>
      </c>
      <c r="M16" s="4">
        <v>4</v>
      </c>
      <c r="N16" s="4">
        <v>4</v>
      </c>
      <c r="O16" s="4">
        <v>0.5</v>
      </c>
      <c r="P16" s="5" t="s">
        <v>36</v>
      </c>
      <c r="Q16" s="5" t="s">
        <v>50</v>
      </c>
      <c r="R16" s="4">
        <v>0</v>
      </c>
      <c r="S16" s="4">
        <v>4</v>
      </c>
      <c r="T16" s="5" t="s">
        <v>49</v>
      </c>
      <c r="U16" s="5" t="s">
        <v>79</v>
      </c>
      <c r="V16" s="5" t="s">
        <v>51</v>
      </c>
      <c r="W16" s="6">
        <v>45308</v>
      </c>
      <c r="X16" s="4" t="b">
        <v>1</v>
      </c>
      <c r="Y16" s="4" t="b">
        <v>1</v>
      </c>
      <c r="Z16" s="5" t="s">
        <v>74</v>
      </c>
      <c r="AA16" s="5" t="s">
        <v>41</v>
      </c>
      <c r="AB16" s="7">
        <v>14</v>
      </c>
      <c r="AC16">
        <f t="shared" si="2"/>
        <v>667.88</v>
      </c>
      <c r="AD16">
        <f t="shared" si="3"/>
        <v>166.97</v>
      </c>
      <c r="AE16">
        <f t="shared" si="4"/>
        <v>333.94</v>
      </c>
      <c r="AF16">
        <f t="shared" si="0"/>
        <v>2</v>
      </c>
      <c r="AG16">
        <f t="shared" si="1"/>
        <v>0</v>
      </c>
      <c r="AH16">
        <f>(Table2[[#This Row],[Social_Media_Influence2]]+Table2[[#This Row],[Engagement_Score_Num]]+Table2[[#This Row],[Time_Spent_on_Product_Research(hours)]]/3)</f>
        <v>2.1666666666666665</v>
      </c>
      <c r="AI16" s="17">
        <f>IF(Table2[[#This Row],[Customer_Loyalty_Program_Member]]="TRUE",Table2[[#This Row],[Brand_Loyalty]]*1.2,Table2[[#This Row],[Brand_Loyalty]])</f>
        <v>4</v>
      </c>
      <c r="AJ16" s="17">
        <f>Table2[[#This Row],[Customer_Satisfaction]]-Table2[[#This Row],[Return_Rate]]</f>
        <v>4</v>
      </c>
    </row>
    <row r="17" spans="1:36">
      <c r="A17" s="9" t="s">
        <v>105</v>
      </c>
      <c r="B17" s="8">
        <v>40</v>
      </c>
      <c r="C17" s="9" t="s">
        <v>43</v>
      </c>
      <c r="D17" s="9" t="s">
        <v>44</v>
      </c>
      <c r="E17" s="9" t="s">
        <v>76</v>
      </c>
      <c r="F17" s="9" t="s">
        <v>56</v>
      </c>
      <c r="G17" s="9" t="s">
        <v>44</v>
      </c>
      <c r="H17" s="9" t="s">
        <v>106</v>
      </c>
      <c r="I17" s="9" t="s">
        <v>107</v>
      </c>
      <c r="J17" s="8">
        <v>333.95</v>
      </c>
      <c r="K17" s="8">
        <v>3</v>
      </c>
      <c r="L17" s="9" t="s">
        <v>78</v>
      </c>
      <c r="M17" s="8">
        <v>3</v>
      </c>
      <c r="N17" s="8">
        <v>4</v>
      </c>
      <c r="O17" s="8">
        <v>0</v>
      </c>
      <c r="P17" s="9" t="s">
        <v>49</v>
      </c>
      <c r="Q17" s="9" t="s">
        <v>37</v>
      </c>
      <c r="R17" s="8">
        <v>2</v>
      </c>
      <c r="S17" s="8">
        <v>2</v>
      </c>
      <c r="T17" s="9" t="s">
        <v>44</v>
      </c>
      <c r="U17" s="9" t="s">
        <v>79</v>
      </c>
      <c r="V17" s="9" t="s">
        <v>61</v>
      </c>
      <c r="W17" s="10">
        <v>45309</v>
      </c>
      <c r="X17" s="8" t="b">
        <v>0</v>
      </c>
      <c r="Y17" s="8" t="b">
        <v>1</v>
      </c>
      <c r="Z17" s="9" t="s">
        <v>52</v>
      </c>
      <c r="AA17" s="9" t="s">
        <v>67</v>
      </c>
      <c r="AB17" s="11">
        <v>11</v>
      </c>
      <c r="AC17">
        <f t="shared" si="2"/>
        <v>1001.8499999999999</v>
      </c>
      <c r="AD17">
        <f t="shared" si="3"/>
        <v>111.31666666666666</v>
      </c>
      <c r="AE17">
        <f t="shared" si="4"/>
        <v>333.95</v>
      </c>
      <c r="AF17">
        <f t="shared" si="0"/>
        <v>3</v>
      </c>
      <c r="AG17">
        <f t="shared" si="1"/>
        <v>2</v>
      </c>
      <c r="AH17">
        <f>(Table2[[#This Row],[Social_Media_Influence2]]+Table2[[#This Row],[Engagement_Score_Num]]+Table2[[#This Row],[Time_Spent_on_Product_Research(hours)]]/3)</f>
        <v>5</v>
      </c>
      <c r="AI17" s="17">
        <f>IF(Table2[[#This Row],[Customer_Loyalty_Program_Member]]="TRUE",Table2[[#This Row],[Brand_Loyalty]]*1.2,Table2[[#This Row],[Brand_Loyalty]])</f>
        <v>3</v>
      </c>
      <c r="AJ17" s="17">
        <f>Table2[[#This Row],[Customer_Satisfaction]]-Table2[[#This Row],[Return_Rate]]</f>
        <v>0</v>
      </c>
    </row>
    <row r="18" spans="1:36">
      <c r="A18" s="5" t="s">
        <v>108</v>
      </c>
      <c r="B18" s="4">
        <v>37</v>
      </c>
      <c r="C18" s="5" t="s">
        <v>43</v>
      </c>
      <c r="D18" s="5" t="s">
        <v>44</v>
      </c>
      <c r="E18" s="5" t="s">
        <v>55</v>
      </c>
      <c r="F18" s="5" t="s">
        <v>32</v>
      </c>
      <c r="G18" s="5" t="s">
        <v>44</v>
      </c>
      <c r="H18" s="5" t="s">
        <v>109</v>
      </c>
      <c r="I18" s="5" t="s">
        <v>71</v>
      </c>
      <c r="J18" s="4">
        <v>333.96</v>
      </c>
      <c r="K18" s="4">
        <v>6</v>
      </c>
      <c r="L18" s="5" t="s">
        <v>35</v>
      </c>
      <c r="M18" s="4">
        <v>5</v>
      </c>
      <c r="N18" s="4">
        <v>5</v>
      </c>
      <c r="O18" s="4">
        <v>2</v>
      </c>
      <c r="P18" s="5" t="s">
        <v>59</v>
      </c>
      <c r="Q18" s="5" t="s">
        <v>85</v>
      </c>
      <c r="R18" s="4">
        <v>0</v>
      </c>
      <c r="S18" s="4">
        <v>7</v>
      </c>
      <c r="T18" s="5" t="s">
        <v>49</v>
      </c>
      <c r="U18" s="5" t="s">
        <v>60</v>
      </c>
      <c r="V18" s="5" t="s">
        <v>39</v>
      </c>
      <c r="W18" s="6">
        <v>45310</v>
      </c>
      <c r="X18" s="4" t="b">
        <v>0</v>
      </c>
      <c r="Y18" s="4" t="b">
        <v>1</v>
      </c>
      <c r="Z18" s="5" t="s">
        <v>74</v>
      </c>
      <c r="AA18" s="5" t="s">
        <v>53</v>
      </c>
      <c r="AB18" s="7">
        <v>8</v>
      </c>
      <c r="AC18">
        <f t="shared" si="2"/>
        <v>2003.7599999999998</v>
      </c>
      <c r="AD18">
        <f t="shared" si="3"/>
        <v>55.66</v>
      </c>
      <c r="AE18">
        <f t="shared" si="4"/>
        <v>333.96</v>
      </c>
      <c r="AF18">
        <f t="shared" si="0"/>
        <v>2</v>
      </c>
      <c r="AG18">
        <f t="shared" si="1"/>
        <v>1</v>
      </c>
      <c r="AH18">
        <f>(Table2[[#This Row],[Social_Media_Influence2]]+Table2[[#This Row],[Engagement_Score_Num]]+Table2[[#This Row],[Time_Spent_on_Product_Research(hours)]]/3)</f>
        <v>3.6666666666666665</v>
      </c>
      <c r="AI18" s="17">
        <f>IF(Table2[[#This Row],[Customer_Loyalty_Program_Member]]="TRUE",Table2[[#This Row],[Brand_Loyalty]]*1.2,Table2[[#This Row],[Brand_Loyalty]])</f>
        <v>5</v>
      </c>
      <c r="AJ18" s="17">
        <f>Table2[[#This Row],[Customer_Satisfaction]]-Table2[[#This Row],[Return_Rate]]</f>
        <v>7</v>
      </c>
    </row>
    <row r="19" spans="1:36">
      <c r="A19" s="9" t="s">
        <v>110</v>
      </c>
      <c r="B19" s="8">
        <v>38</v>
      </c>
      <c r="C19" s="9" t="s">
        <v>29</v>
      </c>
      <c r="D19" s="9" t="s">
        <v>30</v>
      </c>
      <c r="E19" s="9" t="s">
        <v>76</v>
      </c>
      <c r="F19" s="9" t="s">
        <v>32</v>
      </c>
      <c r="G19" s="9" t="s">
        <v>44</v>
      </c>
      <c r="H19" s="9" t="s">
        <v>111</v>
      </c>
      <c r="I19" s="9" t="s">
        <v>93</v>
      </c>
      <c r="J19" s="8">
        <v>333.97</v>
      </c>
      <c r="K19" s="8">
        <v>10</v>
      </c>
      <c r="L19" s="9" t="s">
        <v>35</v>
      </c>
      <c r="M19" s="8">
        <v>2</v>
      </c>
      <c r="N19" s="8">
        <v>4</v>
      </c>
      <c r="O19" s="8">
        <v>0</v>
      </c>
      <c r="P19" s="9" t="s">
        <v>44</v>
      </c>
      <c r="Q19" s="9" t="s">
        <v>85</v>
      </c>
      <c r="R19" s="8">
        <v>0</v>
      </c>
      <c r="S19" s="8">
        <v>8</v>
      </c>
      <c r="T19" s="9" t="s">
        <v>36</v>
      </c>
      <c r="U19" s="9" t="s">
        <v>38</v>
      </c>
      <c r="V19" s="9" t="s">
        <v>51</v>
      </c>
      <c r="W19" s="10">
        <v>45311</v>
      </c>
      <c r="X19" s="8" t="b">
        <v>1</v>
      </c>
      <c r="Y19" s="8" t="b">
        <v>1</v>
      </c>
      <c r="Z19" s="9" t="s">
        <v>62</v>
      </c>
      <c r="AA19" s="9" t="s">
        <v>41</v>
      </c>
      <c r="AB19" s="11">
        <v>13</v>
      </c>
      <c r="AC19">
        <f t="shared" si="2"/>
        <v>3339.7000000000003</v>
      </c>
      <c r="AD19">
        <f t="shared" si="3"/>
        <v>33.397000000000006</v>
      </c>
      <c r="AE19">
        <f t="shared" si="4"/>
        <v>333.97</v>
      </c>
      <c r="AF19">
        <f t="shared" si="0"/>
        <v>0</v>
      </c>
      <c r="AG19">
        <f t="shared" si="1"/>
        <v>3</v>
      </c>
      <c r="AH19">
        <f>(Table2[[#This Row],[Social_Media_Influence2]]+Table2[[#This Row],[Engagement_Score_Num]]+Table2[[#This Row],[Time_Spent_on_Product_Research(hours)]]/3)</f>
        <v>3</v>
      </c>
      <c r="AI19" s="17">
        <f>IF(Table2[[#This Row],[Customer_Loyalty_Program_Member]]="TRUE",Table2[[#This Row],[Brand_Loyalty]]*1.2,Table2[[#This Row],[Brand_Loyalty]])</f>
        <v>2</v>
      </c>
      <c r="AJ19" s="17">
        <f>Table2[[#This Row],[Customer_Satisfaction]]-Table2[[#This Row],[Return_Rate]]</f>
        <v>8</v>
      </c>
    </row>
    <row r="20" spans="1:36">
      <c r="A20" s="5" t="s">
        <v>112</v>
      </c>
      <c r="B20" s="4">
        <v>36</v>
      </c>
      <c r="C20" s="5" t="s">
        <v>43</v>
      </c>
      <c r="D20" s="5" t="s">
        <v>30</v>
      </c>
      <c r="E20" s="5" t="s">
        <v>69</v>
      </c>
      <c r="F20" s="5" t="s">
        <v>32</v>
      </c>
      <c r="G20" s="5" t="s">
        <v>44</v>
      </c>
      <c r="H20" s="5" t="s">
        <v>113</v>
      </c>
      <c r="I20" s="5" t="s">
        <v>2060</v>
      </c>
      <c r="J20" s="4">
        <v>333.98</v>
      </c>
      <c r="K20" s="4">
        <v>10</v>
      </c>
      <c r="L20" s="5" t="s">
        <v>48</v>
      </c>
      <c r="M20" s="4">
        <v>2</v>
      </c>
      <c r="N20" s="4">
        <v>4</v>
      </c>
      <c r="O20" s="4">
        <v>2</v>
      </c>
      <c r="P20" s="5" t="s">
        <v>49</v>
      </c>
      <c r="Q20" s="5" t="s">
        <v>50</v>
      </c>
      <c r="R20" s="4">
        <v>0</v>
      </c>
      <c r="S20" s="4">
        <v>3</v>
      </c>
      <c r="T20" s="5" t="s">
        <v>36</v>
      </c>
      <c r="U20" s="5" t="s">
        <v>79</v>
      </c>
      <c r="V20" s="5" t="s">
        <v>66</v>
      </c>
      <c r="W20" s="6">
        <v>45312</v>
      </c>
      <c r="X20" s="4" t="b">
        <v>0</v>
      </c>
      <c r="Y20" s="4" t="b">
        <v>1</v>
      </c>
      <c r="Z20" s="5" t="s">
        <v>62</v>
      </c>
      <c r="AA20" s="5" t="s">
        <v>53</v>
      </c>
      <c r="AB20" s="7">
        <v>3</v>
      </c>
      <c r="AC20">
        <f t="shared" si="2"/>
        <v>3339.8</v>
      </c>
      <c r="AD20">
        <f t="shared" si="3"/>
        <v>33.398000000000003</v>
      </c>
      <c r="AE20">
        <f t="shared" si="4"/>
        <v>333.98</v>
      </c>
      <c r="AF20">
        <f t="shared" si="0"/>
        <v>0</v>
      </c>
      <c r="AG20">
        <f t="shared" si="1"/>
        <v>2</v>
      </c>
      <c r="AH20">
        <f>(Table2[[#This Row],[Social_Media_Influence2]]+Table2[[#This Row],[Engagement_Score_Num]]+Table2[[#This Row],[Time_Spent_on_Product_Research(hours)]]/3)</f>
        <v>2.6666666666666665</v>
      </c>
      <c r="AI20" s="17">
        <f>IF(Table2[[#This Row],[Customer_Loyalty_Program_Member]]="TRUE",Table2[[#This Row],[Brand_Loyalty]]*1.2,Table2[[#This Row],[Brand_Loyalty]])</f>
        <v>2</v>
      </c>
      <c r="AJ20" s="17">
        <f>Table2[[#This Row],[Customer_Satisfaction]]-Table2[[#This Row],[Return_Rate]]</f>
        <v>3</v>
      </c>
    </row>
    <row r="21" spans="1:36">
      <c r="A21" s="9" t="s">
        <v>114</v>
      </c>
      <c r="B21" s="8">
        <v>29</v>
      </c>
      <c r="C21" s="9" t="s">
        <v>29</v>
      </c>
      <c r="D21" s="9" t="s">
        <v>44</v>
      </c>
      <c r="E21" s="9" t="s">
        <v>69</v>
      </c>
      <c r="F21" s="9" t="s">
        <v>32</v>
      </c>
      <c r="G21" s="9" t="s">
        <v>30</v>
      </c>
      <c r="H21" s="9" t="s">
        <v>115</v>
      </c>
      <c r="I21" s="9" t="s">
        <v>116</v>
      </c>
      <c r="J21" s="8">
        <v>333.99</v>
      </c>
      <c r="K21" s="8">
        <v>10</v>
      </c>
      <c r="L21" s="9" t="s">
        <v>48</v>
      </c>
      <c r="M21" s="8">
        <v>2</v>
      </c>
      <c r="N21" s="8">
        <v>4</v>
      </c>
      <c r="O21" s="8">
        <v>1</v>
      </c>
      <c r="P21" s="9" t="s">
        <v>36</v>
      </c>
      <c r="Q21" s="9" t="s">
        <v>85</v>
      </c>
      <c r="R21" s="8">
        <v>1</v>
      </c>
      <c r="S21" s="8">
        <v>4</v>
      </c>
      <c r="T21" s="9" t="s">
        <v>59</v>
      </c>
      <c r="U21" s="9" t="s">
        <v>60</v>
      </c>
      <c r="V21" s="9" t="s">
        <v>61</v>
      </c>
      <c r="W21" s="10">
        <v>45313</v>
      </c>
      <c r="X21" s="8" t="b">
        <v>0</v>
      </c>
      <c r="Y21" s="8" t="b">
        <v>0</v>
      </c>
      <c r="Z21" s="9" t="s">
        <v>52</v>
      </c>
      <c r="AA21" s="9" t="s">
        <v>53</v>
      </c>
      <c r="AB21" s="11">
        <v>13</v>
      </c>
      <c r="AC21">
        <f t="shared" si="2"/>
        <v>3339.9</v>
      </c>
      <c r="AD21">
        <f t="shared" si="3"/>
        <v>33.399000000000001</v>
      </c>
      <c r="AE21">
        <f t="shared" si="4"/>
        <v>333.99</v>
      </c>
      <c r="AF21">
        <f t="shared" si="0"/>
        <v>1</v>
      </c>
      <c r="AG21">
        <f t="shared" si="1"/>
        <v>0</v>
      </c>
      <c r="AH21">
        <f>(Table2[[#This Row],[Social_Media_Influence2]]+Table2[[#This Row],[Engagement_Score_Num]]+Table2[[#This Row],[Time_Spent_on_Product_Research(hours)]]/3)</f>
        <v>1.3333333333333333</v>
      </c>
      <c r="AI21" s="17">
        <f>IF(Table2[[#This Row],[Customer_Loyalty_Program_Member]]="TRUE",Table2[[#This Row],[Brand_Loyalty]]*1.2,Table2[[#This Row],[Brand_Loyalty]])</f>
        <v>2</v>
      </c>
      <c r="AJ21" s="17">
        <f>Table2[[#This Row],[Customer_Satisfaction]]-Table2[[#This Row],[Return_Rate]]</f>
        <v>3</v>
      </c>
    </row>
    <row r="22" spans="1:36">
      <c r="A22" s="5" t="s">
        <v>117</v>
      </c>
      <c r="B22" s="4">
        <v>21</v>
      </c>
      <c r="C22" s="5" t="s">
        <v>29</v>
      </c>
      <c r="D22" s="5" t="s">
        <v>30</v>
      </c>
      <c r="E22" s="5" t="s">
        <v>69</v>
      </c>
      <c r="F22" s="5" t="s">
        <v>45</v>
      </c>
      <c r="G22" s="5" t="s">
        <v>30</v>
      </c>
      <c r="H22" s="5" t="s">
        <v>118</v>
      </c>
      <c r="I22" s="5" t="s">
        <v>119</v>
      </c>
      <c r="J22" s="4">
        <v>333.1</v>
      </c>
      <c r="K22" s="4">
        <v>7</v>
      </c>
      <c r="L22" s="5" t="s">
        <v>35</v>
      </c>
      <c r="M22" s="4">
        <v>4</v>
      </c>
      <c r="N22" s="4">
        <v>2</v>
      </c>
      <c r="O22" s="4">
        <v>0</v>
      </c>
      <c r="P22" s="5" t="s">
        <v>36</v>
      </c>
      <c r="Q22" s="5" t="s">
        <v>85</v>
      </c>
      <c r="R22" s="4">
        <v>1</v>
      </c>
      <c r="S22" s="4">
        <v>2</v>
      </c>
      <c r="T22" s="5" t="s">
        <v>49</v>
      </c>
      <c r="U22" s="5" t="s">
        <v>60</v>
      </c>
      <c r="V22" s="5" t="s">
        <v>51</v>
      </c>
      <c r="W22" s="6">
        <v>45314</v>
      </c>
      <c r="X22" s="4" t="b">
        <v>1</v>
      </c>
      <c r="Y22" s="4" t="b">
        <v>0</v>
      </c>
      <c r="Z22" s="5" t="s">
        <v>52</v>
      </c>
      <c r="AA22" s="5" t="s">
        <v>41</v>
      </c>
      <c r="AB22" s="7">
        <v>11</v>
      </c>
      <c r="AC22">
        <f t="shared" si="2"/>
        <v>2331.7000000000003</v>
      </c>
      <c r="AD22">
        <f t="shared" si="3"/>
        <v>47.585714285714289</v>
      </c>
      <c r="AE22">
        <f t="shared" si="4"/>
        <v>333.1</v>
      </c>
      <c r="AF22">
        <f t="shared" si="0"/>
        <v>2</v>
      </c>
      <c r="AG22">
        <f t="shared" si="1"/>
        <v>0</v>
      </c>
      <c r="AH22">
        <f>(Table2[[#This Row],[Social_Media_Influence2]]+Table2[[#This Row],[Engagement_Score_Num]]+Table2[[#This Row],[Time_Spent_on_Product_Research(hours)]]/3)</f>
        <v>2</v>
      </c>
      <c r="AI22" s="17">
        <f>IF(Table2[[#This Row],[Customer_Loyalty_Program_Member]]="TRUE",Table2[[#This Row],[Brand_Loyalty]]*1.2,Table2[[#This Row],[Brand_Loyalty]])</f>
        <v>4</v>
      </c>
      <c r="AJ22" s="17">
        <f>Table2[[#This Row],[Customer_Satisfaction]]-Table2[[#This Row],[Return_Rate]]</f>
        <v>1</v>
      </c>
    </row>
    <row r="23" spans="1:36">
      <c r="A23" s="9" t="s">
        <v>120</v>
      </c>
      <c r="B23" s="8">
        <v>36</v>
      </c>
      <c r="C23" s="9" t="s">
        <v>29</v>
      </c>
      <c r="D23" s="9" t="s">
        <v>44</v>
      </c>
      <c r="E23" s="9" t="s">
        <v>31</v>
      </c>
      <c r="F23" s="9" t="s">
        <v>56</v>
      </c>
      <c r="G23" s="9" t="s">
        <v>44</v>
      </c>
      <c r="H23" s="9" t="s">
        <v>121</v>
      </c>
      <c r="I23" s="9" t="s">
        <v>122</v>
      </c>
      <c r="J23" s="8">
        <v>333.101</v>
      </c>
      <c r="K23" s="8">
        <v>5</v>
      </c>
      <c r="L23" s="9" t="s">
        <v>78</v>
      </c>
      <c r="M23" s="8">
        <v>5</v>
      </c>
      <c r="N23" s="8">
        <v>1</v>
      </c>
      <c r="O23" s="8">
        <v>0</v>
      </c>
      <c r="P23" s="9" t="s">
        <v>49</v>
      </c>
      <c r="Q23" s="9" t="s">
        <v>85</v>
      </c>
      <c r="R23" s="8">
        <v>0</v>
      </c>
      <c r="S23" s="8">
        <v>6</v>
      </c>
      <c r="T23" s="9" t="s">
        <v>36</v>
      </c>
      <c r="U23" s="9" t="s">
        <v>60</v>
      </c>
      <c r="V23" s="9" t="s">
        <v>66</v>
      </c>
      <c r="W23" s="10">
        <v>45315</v>
      </c>
      <c r="X23" s="8" t="b">
        <v>1</v>
      </c>
      <c r="Y23" s="8" t="b">
        <v>0</v>
      </c>
      <c r="Z23" s="9" t="s">
        <v>62</v>
      </c>
      <c r="AA23" s="9" t="s">
        <v>67</v>
      </c>
      <c r="AB23" s="11">
        <v>7</v>
      </c>
      <c r="AC23">
        <f t="shared" si="2"/>
        <v>1665.5050000000001</v>
      </c>
      <c r="AD23">
        <f t="shared" si="3"/>
        <v>66.620199999999997</v>
      </c>
      <c r="AE23">
        <f t="shared" si="4"/>
        <v>333.101</v>
      </c>
      <c r="AF23">
        <f t="shared" si="0"/>
        <v>0</v>
      </c>
      <c r="AG23">
        <f t="shared" si="1"/>
        <v>2</v>
      </c>
      <c r="AH23">
        <f>(Table2[[#This Row],[Social_Media_Influence2]]+Table2[[#This Row],[Engagement_Score_Num]]+Table2[[#This Row],[Time_Spent_on_Product_Research(hours)]]/3)</f>
        <v>2</v>
      </c>
      <c r="AI23" s="17">
        <f>IF(Table2[[#This Row],[Customer_Loyalty_Program_Member]]="TRUE",Table2[[#This Row],[Brand_Loyalty]]*1.2,Table2[[#This Row],[Brand_Loyalty]])</f>
        <v>5</v>
      </c>
      <c r="AJ23" s="17">
        <f>Table2[[#This Row],[Customer_Satisfaction]]-Table2[[#This Row],[Return_Rate]]</f>
        <v>6</v>
      </c>
    </row>
    <row r="24" spans="1:36">
      <c r="A24" s="5" t="s">
        <v>123</v>
      </c>
      <c r="B24" s="4">
        <v>38</v>
      </c>
      <c r="C24" s="5" t="s">
        <v>43</v>
      </c>
      <c r="D24" s="5" t="s">
        <v>44</v>
      </c>
      <c r="E24" s="5" t="s">
        <v>76</v>
      </c>
      <c r="F24" s="5" t="s">
        <v>32</v>
      </c>
      <c r="G24" s="5" t="s">
        <v>30</v>
      </c>
      <c r="H24" s="5" t="s">
        <v>124</v>
      </c>
      <c r="I24" s="5" t="s">
        <v>125</v>
      </c>
      <c r="J24" s="4">
        <v>333.10199999999998</v>
      </c>
      <c r="K24" s="4">
        <v>7</v>
      </c>
      <c r="L24" s="5" t="s">
        <v>48</v>
      </c>
      <c r="M24" s="4">
        <v>4</v>
      </c>
      <c r="N24" s="4">
        <v>4</v>
      </c>
      <c r="O24" s="4">
        <v>0.7</v>
      </c>
      <c r="P24" s="5" t="s">
        <v>49</v>
      </c>
      <c r="Q24" s="5" t="s">
        <v>50</v>
      </c>
      <c r="R24" s="4">
        <v>2</v>
      </c>
      <c r="S24" s="4">
        <v>1</v>
      </c>
      <c r="T24" s="5" t="s">
        <v>36</v>
      </c>
      <c r="U24" s="5" t="s">
        <v>38</v>
      </c>
      <c r="V24" s="5" t="s">
        <v>61</v>
      </c>
      <c r="W24" s="6">
        <v>45316</v>
      </c>
      <c r="X24" s="4" t="b">
        <v>1</v>
      </c>
      <c r="Y24" s="4" t="b">
        <v>1</v>
      </c>
      <c r="Z24" s="5" t="s">
        <v>62</v>
      </c>
      <c r="AA24" s="5" t="s">
        <v>53</v>
      </c>
      <c r="AB24" s="7">
        <v>6</v>
      </c>
      <c r="AC24">
        <f t="shared" si="2"/>
        <v>2331.7139999999999</v>
      </c>
      <c r="AD24">
        <f t="shared" si="3"/>
        <v>47.585999999999999</v>
      </c>
      <c r="AE24">
        <f t="shared" si="4"/>
        <v>333.10199999999998</v>
      </c>
      <c r="AF24">
        <f t="shared" si="0"/>
        <v>0</v>
      </c>
      <c r="AG24">
        <f t="shared" si="1"/>
        <v>2</v>
      </c>
      <c r="AH24">
        <f>(Table2[[#This Row],[Social_Media_Influence2]]+Table2[[#This Row],[Engagement_Score_Num]]+Table2[[#This Row],[Time_Spent_on_Product_Research(hours)]]/3)</f>
        <v>2.2333333333333334</v>
      </c>
      <c r="AI24" s="17">
        <f>IF(Table2[[#This Row],[Customer_Loyalty_Program_Member]]="TRUE",Table2[[#This Row],[Brand_Loyalty]]*1.2,Table2[[#This Row],[Brand_Loyalty]])</f>
        <v>4</v>
      </c>
      <c r="AJ24" s="17">
        <f>Table2[[#This Row],[Customer_Satisfaction]]-Table2[[#This Row],[Return_Rate]]</f>
        <v>-1</v>
      </c>
    </row>
    <row r="25" spans="1:36">
      <c r="A25" s="9" t="s">
        <v>126</v>
      </c>
      <c r="B25" s="8">
        <v>37</v>
      </c>
      <c r="C25" s="9" t="s">
        <v>29</v>
      </c>
      <c r="D25" s="9" t="s">
        <v>30</v>
      </c>
      <c r="E25" s="9" t="s">
        <v>55</v>
      </c>
      <c r="F25" s="9" t="s">
        <v>32</v>
      </c>
      <c r="G25" s="9" t="s">
        <v>30</v>
      </c>
      <c r="H25" s="9" t="s">
        <v>127</v>
      </c>
      <c r="I25" s="9" t="s">
        <v>119</v>
      </c>
      <c r="J25" s="8">
        <v>333.10300000000001</v>
      </c>
      <c r="K25" s="8">
        <v>7</v>
      </c>
      <c r="L25" s="9" t="s">
        <v>78</v>
      </c>
      <c r="M25" s="8">
        <v>2</v>
      </c>
      <c r="N25" s="8">
        <v>4</v>
      </c>
      <c r="O25" s="8">
        <v>1</v>
      </c>
      <c r="P25" s="9" t="s">
        <v>44</v>
      </c>
      <c r="Q25" s="9" t="s">
        <v>50</v>
      </c>
      <c r="R25" s="8">
        <v>0</v>
      </c>
      <c r="S25" s="8">
        <v>8</v>
      </c>
      <c r="T25" s="9" t="s">
        <v>59</v>
      </c>
      <c r="U25" s="9" t="s">
        <v>38</v>
      </c>
      <c r="V25" s="9" t="s">
        <v>86</v>
      </c>
      <c r="W25" s="10">
        <v>45317</v>
      </c>
      <c r="X25" s="8" t="b">
        <v>0</v>
      </c>
      <c r="Y25" s="8" t="b">
        <v>1</v>
      </c>
      <c r="Z25" s="9" t="s">
        <v>52</v>
      </c>
      <c r="AA25" s="9" t="s">
        <v>53</v>
      </c>
      <c r="AB25" s="11">
        <v>9</v>
      </c>
      <c r="AC25">
        <f t="shared" si="2"/>
        <v>2331.721</v>
      </c>
      <c r="AD25">
        <f t="shared" si="3"/>
        <v>47.58614285714286</v>
      </c>
      <c r="AE25">
        <f t="shared" si="4"/>
        <v>333.10300000000001</v>
      </c>
      <c r="AF25">
        <f t="shared" si="0"/>
        <v>1</v>
      </c>
      <c r="AG25">
        <f t="shared" si="1"/>
        <v>3</v>
      </c>
      <c r="AH25">
        <f>(Table2[[#This Row],[Social_Media_Influence2]]+Table2[[#This Row],[Engagement_Score_Num]]+Table2[[#This Row],[Time_Spent_on_Product_Research(hours)]]/3)</f>
        <v>4.333333333333333</v>
      </c>
      <c r="AI25" s="17">
        <f>IF(Table2[[#This Row],[Customer_Loyalty_Program_Member]]="TRUE",Table2[[#This Row],[Brand_Loyalty]]*1.2,Table2[[#This Row],[Brand_Loyalty]])</f>
        <v>2</v>
      </c>
      <c r="AJ25" s="17">
        <f>Table2[[#This Row],[Customer_Satisfaction]]-Table2[[#This Row],[Return_Rate]]</f>
        <v>8</v>
      </c>
    </row>
    <row r="26" spans="1:36">
      <c r="A26" s="5" t="s">
        <v>128</v>
      </c>
      <c r="B26" s="4">
        <v>33</v>
      </c>
      <c r="C26" s="5" t="s">
        <v>29</v>
      </c>
      <c r="D26" s="5" t="s">
        <v>44</v>
      </c>
      <c r="E26" s="5" t="s">
        <v>31</v>
      </c>
      <c r="F26" s="5" t="s">
        <v>32</v>
      </c>
      <c r="G26" s="5" t="s">
        <v>44</v>
      </c>
      <c r="H26" s="5" t="s">
        <v>129</v>
      </c>
      <c r="I26" s="5" t="s">
        <v>47</v>
      </c>
      <c r="J26" s="4">
        <v>333.10399999999998</v>
      </c>
      <c r="K26" s="4">
        <v>6</v>
      </c>
      <c r="L26" s="5" t="s">
        <v>48</v>
      </c>
      <c r="M26" s="4">
        <v>4</v>
      </c>
      <c r="N26" s="4">
        <v>1</v>
      </c>
      <c r="O26" s="4">
        <v>1</v>
      </c>
      <c r="P26" s="5" t="s">
        <v>36</v>
      </c>
      <c r="Q26" s="5" t="s">
        <v>85</v>
      </c>
      <c r="R26" s="4">
        <v>2</v>
      </c>
      <c r="S26" s="4">
        <v>10</v>
      </c>
      <c r="T26" s="5" t="s">
        <v>44</v>
      </c>
      <c r="U26" s="5" t="s">
        <v>38</v>
      </c>
      <c r="V26" s="5" t="s">
        <v>66</v>
      </c>
      <c r="W26" s="6">
        <v>45318</v>
      </c>
      <c r="X26" s="4" t="b">
        <v>1</v>
      </c>
      <c r="Y26" s="4" t="b">
        <v>0</v>
      </c>
      <c r="Z26" s="5" t="s">
        <v>62</v>
      </c>
      <c r="AA26" s="5" t="s">
        <v>53</v>
      </c>
      <c r="AB26" s="7">
        <v>8</v>
      </c>
      <c r="AC26">
        <f t="shared" si="2"/>
        <v>1998.6239999999998</v>
      </c>
      <c r="AD26">
        <f t="shared" si="3"/>
        <v>55.517333333333333</v>
      </c>
      <c r="AE26">
        <f t="shared" si="4"/>
        <v>333.10399999999998</v>
      </c>
      <c r="AF26">
        <f t="shared" si="0"/>
        <v>3</v>
      </c>
      <c r="AG26">
        <f t="shared" si="1"/>
        <v>0</v>
      </c>
      <c r="AH26">
        <f>(Table2[[#This Row],[Social_Media_Influence2]]+Table2[[#This Row],[Engagement_Score_Num]]+Table2[[#This Row],[Time_Spent_on_Product_Research(hours)]]/3)</f>
        <v>3.3333333333333335</v>
      </c>
      <c r="AI26" s="17">
        <f>IF(Table2[[#This Row],[Customer_Loyalty_Program_Member]]="TRUE",Table2[[#This Row],[Brand_Loyalty]]*1.2,Table2[[#This Row],[Brand_Loyalty]])</f>
        <v>4</v>
      </c>
      <c r="AJ26" s="17">
        <f>Table2[[#This Row],[Customer_Satisfaction]]-Table2[[#This Row],[Return_Rate]]</f>
        <v>8</v>
      </c>
    </row>
    <row r="27" spans="1:36">
      <c r="A27" s="9" t="s">
        <v>130</v>
      </c>
      <c r="B27" s="8">
        <v>37</v>
      </c>
      <c r="C27" s="9" t="s">
        <v>43</v>
      </c>
      <c r="D27" s="9" t="s">
        <v>44</v>
      </c>
      <c r="E27" s="9" t="s">
        <v>69</v>
      </c>
      <c r="F27" s="9" t="s">
        <v>45</v>
      </c>
      <c r="G27" s="9" t="s">
        <v>44</v>
      </c>
      <c r="H27" s="9" t="s">
        <v>131</v>
      </c>
      <c r="I27" s="9" t="s">
        <v>2060</v>
      </c>
      <c r="J27" s="8">
        <v>333.10500000000002</v>
      </c>
      <c r="K27" s="8">
        <v>3</v>
      </c>
      <c r="L27" s="9" t="s">
        <v>35</v>
      </c>
      <c r="M27" s="8">
        <v>2</v>
      </c>
      <c r="N27" s="8">
        <v>4</v>
      </c>
      <c r="O27" s="8">
        <v>2</v>
      </c>
      <c r="P27" s="9" t="s">
        <v>44</v>
      </c>
      <c r="Q27" s="9" t="s">
        <v>50</v>
      </c>
      <c r="R27" s="8">
        <v>1</v>
      </c>
      <c r="S27" s="8">
        <v>3</v>
      </c>
      <c r="T27" s="9" t="s">
        <v>44</v>
      </c>
      <c r="U27" s="9" t="s">
        <v>60</v>
      </c>
      <c r="V27" s="9" t="s">
        <v>51</v>
      </c>
      <c r="W27" s="10">
        <v>45319</v>
      </c>
      <c r="X27" s="8" t="b">
        <v>1</v>
      </c>
      <c r="Y27" s="8" t="b">
        <v>1</v>
      </c>
      <c r="Z27" s="9" t="s">
        <v>74</v>
      </c>
      <c r="AA27" s="9" t="s">
        <v>53</v>
      </c>
      <c r="AB27" s="11">
        <v>10</v>
      </c>
      <c r="AC27">
        <f t="shared" si="2"/>
        <v>999.31500000000005</v>
      </c>
      <c r="AD27">
        <f t="shared" si="3"/>
        <v>111.03500000000001</v>
      </c>
      <c r="AE27">
        <f t="shared" si="4"/>
        <v>333.10500000000002</v>
      </c>
      <c r="AF27">
        <f t="shared" si="0"/>
        <v>3</v>
      </c>
      <c r="AG27">
        <f t="shared" si="1"/>
        <v>3</v>
      </c>
      <c r="AH27">
        <f>(Table2[[#This Row],[Social_Media_Influence2]]+Table2[[#This Row],[Engagement_Score_Num]]+Table2[[#This Row],[Time_Spent_on_Product_Research(hours)]]/3)</f>
        <v>6.666666666666667</v>
      </c>
      <c r="AI27" s="17">
        <f>IF(Table2[[#This Row],[Customer_Loyalty_Program_Member]]="TRUE",Table2[[#This Row],[Brand_Loyalty]]*1.2,Table2[[#This Row],[Brand_Loyalty]])</f>
        <v>2</v>
      </c>
      <c r="AJ27" s="17">
        <f>Table2[[#This Row],[Customer_Satisfaction]]-Table2[[#This Row],[Return_Rate]]</f>
        <v>2</v>
      </c>
    </row>
    <row r="28" spans="1:36">
      <c r="A28" s="5" t="s">
        <v>132</v>
      </c>
      <c r="B28" s="4">
        <v>31</v>
      </c>
      <c r="C28" s="5" t="s">
        <v>29</v>
      </c>
      <c r="D28" s="5" t="s">
        <v>30</v>
      </c>
      <c r="E28" s="5" t="s">
        <v>55</v>
      </c>
      <c r="F28" s="5" t="s">
        <v>56</v>
      </c>
      <c r="G28" s="5" t="s">
        <v>30</v>
      </c>
      <c r="H28" s="5" t="s">
        <v>133</v>
      </c>
      <c r="I28" s="5" t="s">
        <v>134</v>
      </c>
      <c r="J28" s="4">
        <v>333.10599999999999</v>
      </c>
      <c r="K28" s="4">
        <v>10</v>
      </c>
      <c r="L28" s="5" t="s">
        <v>78</v>
      </c>
      <c r="M28" s="4">
        <v>5</v>
      </c>
      <c r="N28" s="4">
        <v>3</v>
      </c>
      <c r="O28" s="4">
        <v>0</v>
      </c>
      <c r="P28" s="5" t="s">
        <v>44</v>
      </c>
      <c r="Q28" s="5" t="s">
        <v>37</v>
      </c>
      <c r="R28" s="4">
        <v>2</v>
      </c>
      <c r="S28" s="4">
        <v>2</v>
      </c>
      <c r="T28" s="5" t="s">
        <v>44</v>
      </c>
      <c r="U28" s="5" t="s">
        <v>79</v>
      </c>
      <c r="V28" s="5" t="s">
        <v>51</v>
      </c>
      <c r="W28" s="6">
        <v>45320</v>
      </c>
      <c r="X28" s="4" t="b">
        <v>1</v>
      </c>
      <c r="Y28" s="4" t="b">
        <v>1</v>
      </c>
      <c r="Z28" s="5" t="s">
        <v>74</v>
      </c>
      <c r="AA28" s="5" t="s">
        <v>53</v>
      </c>
      <c r="AB28" s="7">
        <v>7</v>
      </c>
      <c r="AC28">
        <f t="shared" si="2"/>
        <v>3331.06</v>
      </c>
      <c r="AD28">
        <f t="shared" si="3"/>
        <v>33.310600000000001</v>
      </c>
      <c r="AE28">
        <f t="shared" si="4"/>
        <v>333.10599999999999</v>
      </c>
      <c r="AF28">
        <f t="shared" si="0"/>
        <v>3</v>
      </c>
      <c r="AG28">
        <f t="shared" si="1"/>
        <v>3</v>
      </c>
      <c r="AH28">
        <f>(Table2[[#This Row],[Social_Media_Influence2]]+Table2[[#This Row],[Engagement_Score_Num]]+Table2[[#This Row],[Time_Spent_on_Product_Research(hours)]]/3)</f>
        <v>6</v>
      </c>
      <c r="AI28" s="17">
        <f>IF(Table2[[#This Row],[Customer_Loyalty_Program_Member]]="TRUE",Table2[[#This Row],[Brand_Loyalty]]*1.2,Table2[[#This Row],[Brand_Loyalty]])</f>
        <v>5</v>
      </c>
      <c r="AJ28" s="17">
        <f>Table2[[#This Row],[Customer_Satisfaction]]-Table2[[#This Row],[Return_Rate]]</f>
        <v>0</v>
      </c>
    </row>
    <row r="29" spans="1:36">
      <c r="A29" s="9" t="s">
        <v>135</v>
      </c>
      <c r="B29" s="8">
        <v>50</v>
      </c>
      <c r="C29" s="9" t="s">
        <v>43</v>
      </c>
      <c r="D29" s="9" t="s">
        <v>44</v>
      </c>
      <c r="E29" s="9" t="s">
        <v>55</v>
      </c>
      <c r="F29" s="9" t="s">
        <v>56</v>
      </c>
      <c r="G29" s="9" t="s">
        <v>44</v>
      </c>
      <c r="H29" s="9" t="s">
        <v>136</v>
      </c>
      <c r="I29" s="9" t="s">
        <v>116</v>
      </c>
      <c r="J29" s="8">
        <v>333.10700000000003</v>
      </c>
      <c r="K29" s="8">
        <v>10</v>
      </c>
      <c r="L29" s="9" t="s">
        <v>48</v>
      </c>
      <c r="M29" s="8">
        <v>3</v>
      </c>
      <c r="N29" s="8">
        <v>4</v>
      </c>
      <c r="O29" s="8">
        <v>1</v>
      </c>
      <c r="P29" s="9" t="s">
        <v>49</v>
      </c>
      <c r="Q29" s="9" t="s">
        <v>85</v>
      </c>
      <c r="R29" s="8">
        <v>0</v>
      </c>
      <c r="S29" s="8">
        <v>4</v>
      </c>
      <c r="T29" s="9" t="s">
        <v>36</v>
      </c>
      <c r="U29" s="9" t="s">
        <v>79</v>
      </c>
      <c r="V29" s="9" t="s">
        <v>61</v>
      </c>
      <c r="W29" s="10">
        <v>45321</v>
      </c>
      <c r="X29" s="8" t="b">
        <v>0</v>
      </c>
      <c r="Y29" s="8" t="b">
        <v>1</v>
      </c>
      <c r="Z29" s="9" t="s">
        <v>40</v>
      </c>
      <c r="AA29" s="9" t="s">
        <v>67</v>
      </c>
      <c r="AB29" s="11">
        <v>2</v>
      </c>
      <c r="AC29">
        <f t="shared" si="2"/>
        <v>3331.07</v>
      </c>
      <c r="AD29">
        <f t="shared" si="3"/>
        <v>33.310700000000004</v>
      </c>
      <c r="AE29">
        <f t="shared" si="4"/>
        <v>333.10700000000003</v>
      </c>
      <c r="AF29">
        <f t="shared" si="0"/>
        <v>0</v>
      </c>
      <c r="AG29">
        <f t="shared" si="1"/>
        <v>2</v>
      </c>
      <c r="AH29">
        <f>(Table2[[#This Row],[Social_Media_Influence2]]+Table2[[#This Row],[Engagement_Score_Num]]+Table2[[#This Row],[Time_Spent_on_Product_Research(hours)]]/3)</f>
        <v>2.3333333333333335</v>
      </c>
      <c r="AI29" s="17">
        <f>IF(Table2[[#This Row],[Customer_Loyalty_Program_Member]]="TRUE",Table2[[#This Row],[Brand_Loyalty]]*1.2,Table2[[#This Row],[Brand_Loyalty]])</f>
        <v>3</v>
      </c>
      <c r="AJ29" s="17">
        <f>Table2[[#This Row],[Customer_Satisfaction]]-Table2[[#This Row],[Return_Rate]]</f>
        <v>4</v>
      </c>
    </row>
    <row r="30" spans="1:36">
      <c r="A30" s="5" t="s">
        <v>137</v>
      </c>
      <c r="B30" s="4">
        <v>50</v>
      </c>
      <c r="C30" s="5" t="s">
        <v>43</v>
      </c>
      <c r="D30" s="5" t="s">
        <v>30</v>
      </c>
      <c r="E30" s="5" t="s">
        <v>31</v>
      </c>
      <c r="F30" s="5" t="s">
        <v>32</v>
      </c>
      <c r="G30" s="5" t="s">
        <v>30</v>
      </c>
      <c r="H30" s="5" t="s">
        <v>138</v>
      </c>
      <c r="I30" s="5" t="s">
        <v>134</v>
      </c>
      <c r="J30" s="4">
        <v>333.108</v>
      </c>
      <c r="K30" s="4">
        <v>2</v>
      </c>
      <c r="L30" s="5" t="s">
        <v>48</v>
      </c>
      <c r="M30" s="4">
        <v>2</v>
      </c>
      <c r="N30" s="4">
        <v>5</v>
      </c>
      <c r="O30" s="4">
        <v>1</v>
      </c>
      <c r="P30" s="5" t="s">
        <v>59</v>
      </c>
      <c r="Q30" s="5" t="s">
        <v>37</v>
      </c>
      <c r="R30" s="4">
        <v>1</v>
      </c>
      <c r="S30" s="4">
        <v>2</v>
      </c>
      <c r="T30" s="5" t="s">
        <v>44</v>
      </c>
      <c r="U30" s="5" t="s">
        <v>79</v>
      </c>
      <c r="V30" s="5" t="s">
        <v>61</v>
      </c>
      <c r="W30" s="6">
        <v>45322</v>
      </c>
      <c r="X30" s="4" t="b">
        <v>0</v>
      </c>
      <c r="Y30" s="4" t="b">
        <v>1</v>
      </c>
      <c r="Z30" s="5" t="s">
        <v>74</v>
      </c>
      <c r="AA30" s="5" t="s">
        <v>41</v>
      </c>
      <c r="AB30" s="7">
        <v>9</v>
      </c>
      <c r="AC30">
        <f t="shared" si="2"/>
        <v>666.21600000000001</v>
      </c>
      <c r="AD30">
        <f t="shared" si="3"/>
        <v>166.554</v>
      </c>
      <c r="AE30">
        <f t="shared" si="4"/>
        <v>333.108</v>
      </c>
      <c r="AF30">
        <f t="shared" si="0"/>
        <v>3</v>
      </c>
      <c r="AG30">
        <f t="shared" si="1"/>
        <v>1</v>
      </c>
      <c r="AH30">
        <f>(Table2[[#This Row],[Social_Media_Influence2]]+Table2[[#This Row],[Engagement_Score_Num]]+Table2[[#This Row],[Time_Spent_on_Product_Research(hours)]]/3)</f>
        <v>4.333333333333333</v>
      </c>
      <c r="AI30" s="17">
        <f>IF(Table2[[#This Row],[Customer_Loyalty_Program_Member]]="TRUE",Table2[[#This Row],[Brand_Loyalty]]*1.2,Table2[[#This Row],[Brand_Loyalty]])</f>
        <v>2</v>
      </c>
      <c r="AJ30" s="17">
        <f>Table2[[#This Row],[Customer_Satisfaction]]-Table2[[#This Row],[Return_Rate]]</f>
        <v>1</v>
      </c>
    </row>
    <row r="31" spans="1:36">
      <c r="A31" s="9" t="s">
        <v>139</v>
      </c>
      <c r="B31" s="8">
        <v>45</v>
      </c>
      <c r="C31" s="9" t="s">
        <v>29</v>
      </c>
      <c r="D31" s="9" t="s">
        <v>30</v>
      </c>
      <c r="E31" s="9" t="s">
        <v>69</v>
      </c>
      <c r="F31" s="9" t="s">
        <v>45</v>
      </c>
      <c r="G31" s="9" t="s">
        <v>30</v>
      </c>
      <c r="H31" s="9" t="s">
        <v>140</v>
      </c>
      <c r="I31" s="9" t="s">
        <v>141</v>
      </c>
      <c r="J31" s="8">
        <v>333.10899999999998</v>
      </c>
      <c r="K31" s="8">
        <v>12</v>
      </c>
      <c r="L31" s="9" t="s">
        <v>48</v>
      </c>
      <c r="M31" s="8">
        <v>1</v>
      </c>
      <c r="N31" s="8">
        <v>5</v>
      </c>
      <c r="O31" s="8">
        <v>1</v>
      </c>
      <c r="P31" s="9" t="s">
        <v>44</v>
      </c>
      <c r="Q31" s="9" t="s">
        <v>85</v>
      </c>
      <c r="R31" s="8">
        <v>1</v>
      </c>
      <c r="S31" s="8">
        <v>4</v>
      </c>
      <c r="T31" s="9" t="s">
        <v>44</v>
      </c>
      <c r="U31" s="9" t="s">
        <v>38</v>
      </c>
      <c r="V31" s="9" t="s">
        <v>51</v>
      </c>
      <c r="W31" s="10">
        <v>45323</v>
      </c>
      <c r="X31" s="8" t="b">
        <v>1</v>
      </c>
      <c r="Y31" s="8" t="b">
        <v>1</v>
      </c>
      <c r="Z31" s="9" t="s">
        <v>74</v>
      </c>
      <c r="AA31" s="9" t="s">
        <v>53</v>
      </c>
      <c r="AB31" s="11">
        <v>3</v>
      </c>
      <c r="AC31">
        <f t="shared" si="2"/>
        <v>3997.308</v>
      </c>
      <c r="AD31">
        <f t="shared" si="3"/>
        <v>27.759083333333333</v>
      </c>
      <c r="AE31">
        <f t="shared" si="4"/>
        <v>333.10899999999998</v>
      </c>
      <c r="AF31">
        <f t="shared" si="0"/>
        <v>3</v>
      </c>
      <c r="AG31">
        <f t="shared" si="1"/>
        <v>3</v>
      </c>
      <c r="AH31">
        <f>(Table2[[#This Row],[Social_Media_Influence2]]+Table2[[#This Row],[Engagement_Score_Num]]+Table2[[#This Row],[Time_Spent_on_Product_Research(hours)]]/3)</f>
        <v>6.333333333333333</v>
      </c>
      <c r="AI31" s="17">
        <f>IF(Table2[[#This Row],[Customer_Loyalty_Program_Member]]="TRUE",Table2[[#This Row],[Brand_Loyalty]]*1.2,Table2[[#This Row],[Brand_Loyalty]])</f>
        <v>1</v>
      </c>
      <c r="AJ31" s="17">
        <f>Table2[[#This Row],[Customer_Satisfaction]]-Table2[[#This Row],[Return_Rate]]</f>
        <v>3</v>
      </c>
    </row>
    <row r="32" spans="1:36">
      <c r="A32" s="5" t="s">
        <v>142</v>
      </c>
      <c r="B32" s="4">
        <v>33</v>
      </c>
      <c r="C32" s="5" t="s">
        <v>29</v>
      </c>
      <c r="D32" s="5" t="s">
        <v>44</v>
      </c>
      <c r="E32" s="5" t="s">
        <v>31</v>
      </c>
      <c r="F32" s="5" t="s">
        <v>32</v>
      </c>
      <c r="G32" s="5" t="s">
        <v>30</v>
      </c>
      <c r="H32" s="5" t="s">
        <v>143</v>
      </c>
      <c r="I32" s="5" t="s">
        <v>34</v>
      </c>
      <c r="J32" s="4">
        <v>333.11</v>
      </c>
      <c r="K32" s="4">
        <v>5</v>
      </c>
      <c r="L32" s="5" t="s">
        <v>78</v>
      </c>
      <c r="M32" s="4">
        <v>4</v>
      </c>
      <c r="N32" s="4">
        <v>2</v>
      </c>
      <c r="O32" s="4">
        <v>0</v>
      </c>
      <c r="P32" s="5" t="s">
        <v>36</v>
      </c>
      <c r="Q32" s="5" t="s">
        <v>85</v>
      </c>
      <c r="R32" s="4">
        <v>2</v>
      </c>
      <c r="S32" s="4">
        <v>7</v>
      </c>
      <c r="T32" s="5" t="s">
        <v>36</v>
      </c>
      <c r="U32" s="5" t="s">
        <v>60</v>
      </c>
      <c r="V32" s="5" t="s">
        <v>66</v>
      </c>
      <c r="W32" s="6">
        <v>45324</v>
      </c>
      <c r="X32" s="4" t="b">
        <v>1</v>
      </c>
      <c r="Y32" s="4" t="b">
        <v>0</v>
      </c>
      <c r="Z32" s="5" t="s">
        <v>74</v>
      </c>
      <c r="AA32" s="5" t="s">
        <v>67</v>
      </c>
      <c r="AB32" s="7">
        <v>12</v>
      </c>
      <c r="AC32">
        <f t="shared" si="2"/>
        <v>1665.5500000000002</v>
      </c>
      <c r="AD32">
        <f t="shared" si="3"/>
        <v>66.622</v>
      </c>
      <c r="AE32">
        <f t="shared" si="4"/>
        <v>333.11</v>
      </c>
      <c r="AF32">
        <f t="shared" si="0"/>
        <v>0</v>
      </c>
      <c r="AG32">
        <f t="shared" si="1"/>
        <v>0</v>
      </c>
      <c r="AH32">
        <f>(Table2[[#This Row],[Social_Media_Influence2]]+Table2[[#This Row],[Engagement_Score_Num]]+Table2[[#This Row],[Time_Spent_on_Product_Research(hours)]]/3)</f>
        <v>0</v>
      </c>
      <c r="AI32" s="17">
        <f>IF(Table2[[#This Row],[Customer_Loyalty_Program_Member]]="TRUE",Table2[[#This Row],[Brand_Loyalty]]*1.2,Table2[[#This Row],[Brand_Loyalty]])</f>
        <v>4</v>
      </c>
      <c r="AJ32" s="17">
        <f>Table2[[#This Row],[Customer_Satisfaction]]-Table2[[#This Row],[Return_Rate]]</f>
        <v>5</v>
      </c>
    </row>
    <row r="33" spans="1:36">
      <c r="A33" s="9" t="s">
        <v>144</v>
      </c>
      <c r="B33" s="8">
        <v>24</v>
      </c>
      <c r="C33" s="9" t="s">
        <v>43</v>
      </c>
      <c r="D33" s="9" t="s">
        <v>44</v>
      </c>
      <c r="E33" s="9" t="s">
        <v>76</v>
      </c>
      <c r="F33" s="9" t="s">
        <v>32</v>
      </c>
      <c r="G33" s="9" t="s">
        <v>44</v>
      </c>
      <c r="H33" s="9" t="s">
        <v>145</v>
      </c>
      <c r="I33" s="9" t="s">
        <v>93</v>
      </c>
      <c r="J33" s="8">
        <v>333.11099999999999</v>
      </c>
      <c r="K33" s="8">
        <v>6</v>
      </c>
      <c r="L33" s="9" t="s">
        <v>78</v>
      </c>
      <c r="M33" s="8">
        <v>3</v>
      </c>
      <c r="N33" s="8">
        <v>2</v>
      </c>
      <c r="O33" s="8">
        <v>1</v>
      </c>
      <c r="P33" s="9" t="s">
        <v>49</v>
      </c>
      <c r="Q33" s="9" t="s">
        <v>37</v>
      </c>
      <c r="R33" s="8">
        <v>0</v>
      </c>
      <c r="S33" s="8">
        <v>8</v>
      </c>
      <c r="T33" s="9" t="s">
        <v>49</v>
      </c>
      <c r="U33" s="9" t="s">
        <v>79</v>
      </c>
      <c r="V33" s="9" t="s">
        <v>66</v>
      </c>
      <c r="W33" s="10">
        <v>45325</v>
      </c>
      <c r="X33" s="8" t="b">
        <v>0</v>
      </c>
      <c r="Y33" s="8" t="b">
        <v>1</v>
      </c>
      <c r="Z33" s="9" t="s">
        <v>74</v>
      </c>
      <c r="AA33" s="9" t="s">
        <v>67</v>
      </c>
      <c r="AB33" s="11">
        <v>10</v>
      </c>
      <c r="AC33">
        <f t="shared" si="2"/>
        <v>1998.6659999999999</v>
      </c>
      <c r="AD33">
        <f t="shared" si="3"/>
        <v>55.518499999999996</v>
      </c>
      <c r="AE33">
        <f t="shared" si="4"/>
        <v>333.11099999999999</v>
      </c>
      <c r="AF33">
        <f t="shared" si="0"/>
        <v>2</v>
      </c>
      <c r="AG33">
        <f t="shared" si="1"/>
        <v>2</v>
      </c>
      <c r="AH33">
        <f>(Table2[[#This Row],[Social_Media_Influence2]]+Table2[[#This Row],[Engagement_Score_Num]]+Table2[[#This Row],[Time_Spent_on_Product_Research(hours)]]/3)</f>
        <v>4.333333333333333</v>
      </c>
      <c r="AI33" s="17">
        <f>IF(Table2[[#This Row],[Customer_Loyalty_Program_Member]]="TRUE",Table2[[#This Row],[Brand_Loyalty]]*1.2,Table2[[#This Row],[Brand_Loyalty]])</f>
        <v>3</v>
      </c>
      <c r="AJ33" s="17">
        <f>Table2[[#This Row],[Customer_Satisfaction]]-Table2[[#This Row],[Return_Rate]]</f>
        <v>8</v>
      </c>
    </row>
    <row r="34" spans="1:36">
      <c r="A34" s="5" t="s">
        <v>146</v>
      </c>
      <c r="B34" s="4">
        <v>39</v>
      </c>
      <c r="C34" s="5" t="s">
        <v>147</v>
      </c>
      <c r="D34" s="5" t="s">
        <v>44</v>
      </c>
      <c r="E34" s="5" t="s">
        <v>31</v>
      </c>
      <c r="F34" s="5" t="s">
        <v>32</v>
      </c>
      <c r="G34" s="5" t="s">
        <v>30</v>
      </c>
      <c r="H34" s="5" t="s">
        <v>148</v>
      </c>
      <c r="I34" s="5" t="s">
        <v>93</v>
      </c>
      <c r="J34" s="4">
        <v>333.11200000000002</v>
      </c>
      <c r="K34" s="4">
        <v>5</v>
      </c>
      <c r="L34" s="5" t="s">
        <v>35</v>
      </c>
      <c r="M34" s="4">
        <v>4</v>
      </c>
      <c r="N34" s="4">
        <v>5</v>
      </c>
      <c r="O34" s="4">
        <v>1</v>
      </c>
      <c r="P34" s="5" t="s">
        <v>36</v>
      </c>
      <c r="Q34" s="5" t="s">
        <v>37</v>
      </c>
      <c r="R34" s="4">
        <v>1</v>
      </c>
      <c r="S34" s="4">
        <v>2</v>
      </c>
      <c r="T34" s="5" t="s">
        <v>36</v>
      </c>
      <c r="U34" s="5" t="s">
        <v>38</v>
      </c>
      <c r="V34" s="5" t="s">
        <v>66</v>
      </c>
      <c r="W34" s="6">
        <v>45326</v>
      </c>
      <c r="X34" s="4" t="b">
        <v>1</v>
      </c>
      <c r="Y34" s="4" t="b">
        <v>0</v>
      </c>
      <c r="Z34" s="5" t="s">
        <v>40</v>
      </c>
      <c r="AA34" s="5" t="s">
        <v>53</v>
      </c>
      <c r="AB34" s="7">
        <v>9</v>
      </c>
      <c r="AC34">
        <f t="shared" si="2"/>
        <v>1665.5600000000002</v>
      </c>
      <c r="AD34">
        <f t="shared" si="3"/>
        <v>66.622399999999999</v>
      </c>
      <c r="AE34">
        <f t="shared" si="4"/>
        <v>333.11200000000002</v>
      </c>
      <c r="AF34">
        <f t="shared" si="0"/>
        <v>0</v>
      </c>
      <c r="AG34">
        <f t="shared" si="1"/>
        <v>0</v>
      </c>
      <c r="AH34">
        <f>(Table2[[#This Row],[Social_Media_Influence2]]+Table2[[#This Row],[Engagement_Score_Num]]+Table2[[#This Row],[Time_Spent_on_Product_Research(hours)]]/3)</f>
        <v>0.33333333333333331</v>
      </c>
      <c r="AI34" s="17">
        <f>IF(Table2[[#This Row],[Customer_Loyalty_Program_Member]]="TRUE",Table2[[#This Row],[Brand_Loyalty]]*1.2,Table2[[#This Row],[Brand_Loyalty]])</f>
        <v>4</v>
      </c>
      <c r="AJ34" s="17">
        <f>Table2[[#This Row],[Customer_Satisfaction]]-Table2[[#This Row],[Return_Rate]]</f>
        <v>1</v>
      </c>
    </row>
    <row r="35" spans="1:36">
      <c r="A35" s="9" t="s">
        <v>149</v>
      </c>
      <c r="B35" s="8">
        <v>48</v>
      </c>
      <c r="C35" s="9" t="s">
        <v>43</v>
      </c>
      <c r="D35" s="9" t="s">
        <v>44</v>
      </c>
      <c r="E35" s="9" t="s">
        <v>69</v>
      </c>
      <c r="F35" s="9" t="s">
        <v>45</v>
      </c>
      <c r="G35" s="9" t="s">
        <v>30</v>
      </c>
      <c r="H35" s="9" t="s">
        <v>150</v>
      </c>
      <c r="I35" s="9" t="s">
        <v>93</v>
      </c>
      <c r="J35" s="8">
        <v>333.113</v>
      </c>
      <c r="K35" s="8">
        <v>10</v>
      </c>
      <c r="L35" s="9" t="s">
        <v>78</v>
      </c>
      <c r="M35" s="8">
        <v>3</v>
      </c>
      <c r="N35" s="8">
        <v>4</v>
      </c>
      <c r="O35" s="8">
        <v>0</v>
      </c>
      <c r="P35" s="9" t="s">
        <v>36</v>
      </c>
      <c r="Q35" s="9" t="s">
        <v>37</v>
      </c>
      <c r="R35" s="8">
        <v>0</v>
      </c>
      <c r="S35" s="8">
        <v>10</v>
      </c>
      <c r="T35" s="9" t="s">
        <v>49</v>
      </c>
      <c r="U35" s="9" t="s">
        <v>60</v>
      </c>
      <c r="V35" s="9" t="s">
        <v>51</v>
      </c>
      <c r="W35" s="10">
        <v>45327</v>
      </c>
      <c r="X35" s="8" t="b">
        <v>1</v>
      </c>
      <c r="Y35" s="8" t="b">
        <v>0</v>
      </c>
      <c r="Z35" s="9" t="s">
        <v>62</v>
      </c>
      <c r="AA35" s="9" t="s">
        <v>41</v>
      </c>
      <c r="AB35" s="11">
        <v>7</v>
      </c>
      <c r="AC35">
        <f t="shared" si="2"/>
        <v>3331.13</v>
      </c>
      <c r="AD35">
        <f t="shared" si="3"/>
        <v>33.311300000000003</v>
      </c>
      <c r="AE35">
        <f t="shared" si="4"/>
        <v>333.113</v>
      </c>
      <c r="AF35">
        <f t="shared" si="0"/>
        <v>2</v>
      </c>
      <c r="AG35">
        <f t="shared" si="1"/>
        <v>0</v>
      </c>
      <c r="AH35">
        <f>(Table2[[#This Row],[Social_Media_Influence2]]+Table2[[#This Row],[Engagement_Score_Num]]+Table2[[#This Row],[Time_Spent_on_Product_Research(hours)]]/3)</f>
        <v>2</v>
      </c>
      <c r="AI35" s="17">
        <f>IF(Table2[[#This Row],[Customer_Loyalty_Program_Member]]="TRUE",Table2[[#This Row],[Brand_Loyalty]]*1.2,Table2[[#This Row],[Brand_Loyalty]])</f>
        <v>3</v>
      </c>
      <c r="AJ35" s="17">
        <f>Table2[[#This Row],[Customer_Satisfaction]]-Table2[[#This Row],[Return_Rate]]</f>
        <v>10</v>
      </c>
    </row>
    <row r="36" spans="1:36">
      <c r="A36" s="5" t="s">
        <v>151</v>
      </c>
      <c r="B36" s="4">
        <v>25</v>
      </c>
      <c r="C36" s="5" t="s">
        <v>43</v>
      </c>
      <c r="D36" s="5" t="s">
        <v>30</v>
      </c>
      <c r="E36" s="5" t="s">
        <v>31</v>
      </c>
      <c r="F36" s="5" t="s">
        <v>45</v>
      </c>
      <c r="G36" s="5" t="s">
        <v>44</v>
      </c>
      <c r="H36" s="5" t="s">
        <v>152</v>
      </c>
      <c r="I36" s="5" t="s">
        <v>93</v>
      </c>
      <c r="J36" s="4">
        <v>333.11399999999998</v>
      </c>
      <c r="K36" s="4">
        <v>7</v>
      </c>
      <c r="L36" s="5" t="s">
        <v>48</v>
      </c>
      <c r="M36" s="4">
        <v>2</v>
      </c>
      <c r="N36" s="4">
        <v>4</v>
      </c>
      <c r="O36" s="4">
        <v>1</v>
      </c>
      <c r="P36" s="5" t="s">
        <v>36</v>
      </c>
      <c r="Q36" s="5" t="s">
        <v>50</v>
      </c>
      <c r="R36" s="4">
        <v>1</v>
      </c>
      <c r="S36" s="4">
        <v>3</v>
      </c>
      <c r="T36" s="5" t="s">
        <v>36</v>
      </c>
      <c r="U36" s="5" t="s">
        <v>38</v>
      </c>
      <c r="V36" s="5" t="s">
        <v>86</v>
      </c>
      <c r="W36" s="6">
        <v>45328</v>
      </c>
      <c r="X36" s="4" t="b">
        <v>1</v>
      </c>
      <c r="Y36" s="4" t="b">
        <v>0</v>
      </c>
      <c r="Z36" s="5" t="s">
        <v>74</v>
      </c>
      <c r="AA36" s="5" t="s">
        <v>41</v>
      </c>
      <c r="AB36" s="7">
        <v>4</v>
      </c>
      <c r="AC36">
        <f t="shared" si="2"/>
        <v>2331.7979999999998</v>
      </c>
      <c r="AD36">
        <f t="shared" si="3"/>
        <v>47.587714285714284</v>
      </c>
      <c r="AE36">
        <f t="shared" si="4"/>
        <v>333.11399999999998</v>
      </c>
      <c r="AF36">
        <f t="shared" si="0"/>
        <v>0</v>
      </c>
      <c r="AG36">
        <f t="shared" si="1"/>
        <v>0</v>
      </c>
      <c r="AH36">
        <f>(Table2[[#This Row],[Social_Media_Influence2]]+Table2[[#This Row],[Engagement_Score_Num]]+Table2[[#This Row],[Time_Spent_on_Product_Research(hours)]]/3)</f>
        <v>0.33333333333333331</v>
      </c>
      <c r="AI36" s="17">
        <f>IF(Table2[[#This Row],[Customer_Loyalty_Program_Member]]="TRUE",Table2[[#This Row],[Brand_Loyalty]]*1.2,Table2[[#This Row],[Brand_Loyalty]])</f>
        <v>2</v>
      </c>
      <c r="AJ36" s="17">
        <f>Table2[[#This Row],[Customer_Satisfaction]]-Table2[[#This Row],[Return_Rate]]</f>
        <v>2</v>
      </c>
    </row>
    <row r="37" spans="1:36">
      <c r="A37" s="9" t="s">
        <v>153</v>
      </c>
      <c r="B37" s="8">
        <v>30</v>
      </c>
      <c r="C37" s="9" t="s">
        <v>29</v>
      </c>
      <c r="D37" s="9" t="s">
        <v>44</v>
      </c>
      <c r="E37" s="9" t="s">
        <v>55</v>
      </c>
      <c r="F37" s="9" t="s">
        <v>32</v>
      </c>
      <c r="G37" s="9" t="s">
        <v>44</v>
      </c>
      <c r="H37" s="9" t="s">
        <v>154</v>
      </c>
      <c r="I37" s="9" t="s">
        <v>82</v>
      </c>
      <c r="J37" s="8">
        <v>333.11500000000001</v>
      </c>
      <c r="K37" s="8">
        <v>6</v>
      </c>
      <c r="L37" s="9" t="s">
        <v>48</v>
      </c>
      <c r="M37" s="8">
        <v>3</v>
      </c>
      <c r="N37" s="8">
        <v>4</v>
      </c>
      <c r="O37" s="8">
        <v>1</v>
      </c>
      <c r="P37" s="9" t="s">
        <v>59</v>
      </c>
      <c r="Q37" s="9" t="s">
        <v>37</v>
      </c>
      <c r="R37" s="8">
        <v>1</v>
      </c>
      <c r="S37" s="8">
        <v>5</v>
      </c>
      <c r="T37" s="9" t="s">
        <v>49</v>
      </c>
      <c r="U37" s="9" t="s">
        <v>38</v>
      </c>
      <c r="V37" s="9" t="s">
        <v>51</v>
      </c>
      <c r="W37" s="10">
        <v>45329</v>
      </c>
      <c r="X37" s="8" t="b">
        <v>1</v>
      </c>
      <c r="Y37" s="8" t="b">
        <v>1</v>
      </c>
      <c r="Z37" s="9" t="s">
        <v>74</v>
      </c>
      <c r="AA37" s="9" t="s">
        <v>67</v>
      </c>
      <c r="AB37" s="11">
        <v>13</v>
      </c>
      <c r="AC37">
        <f t="shared" si="2"/>
        <v>1998.69</v>
      </c>
      <c r="AD37">
        <f t="shared" si="3"/>
        <v>55.519166666666671</v>
      </c>
      <c r="AE37">
        <f t="shared" si="4"/>
        <v>333.11500000000001</v>
      </c>
      <c r="AF37">
        <f t="shared" si="0"/>
        <v>2</v>
      </c>
      <c r="AG37">
        <f t="shared" si="1"/>
        <v>1</v>
      </c>
      <c r="AH37">
        <f>(Table2[[#This Row],[Social_Media_Influence2]]+Table2[[#This Row],[Engagement_Score_Num]]+Table2[[#This Row],[Time_Spent_on_Product_Research(hours)]]/3)</f>
        <v>3.3333333333333335</v>
      </c>
      <c r="AI37" s="17">
        <f>IF(Table2[[#This Row],[Customer_Loyalty_Program_Member]]="TRUE",Table2[[#This Row],[Brand_Loyalty]]*1.2,Table2[[#This Row],[Brand_Loyalty]])</f>
        <v>3</v>
      </c>
      <c r="AJ37" s="17">
        <f>Table2[[#This Row],[Customer_Satisfaction]]-Table2[[#This Row],[Return_Rate]]</f>
        <v>4</v>
      </c>
    </row>
    <row r="38" spans="1:36">
      <c r="A38" s="5" t="s">
        <v>155</v>
      </c>
      <c r="B38" s="4">
        <v>34</v>
      </c>
      <c r="C38" s="5" t="s">
        <v>43</v>
      </c>
      <c r="D38" s="5" t="s">
        <v>30</v>
      </c>
      <c r="E38" s="5" t="s">
        <v>55</v>
      </c>
      <c r="F38" s="5" t="s">
        <v>32</v>
      </c>
      <c r="G38" s="5" t="s">
        <v>44</v>
      </c>
      <c r="H38" s="5" t="s">
        <v>156</v>
      </c>
      <c r="I38" s="5" t="s">
        <v>157</v>
      </c>
      <c r="J38" s="4">
        <v>333.11599999999999</v>
      </c>
      <c r="K38" s="4">
        <v>7</v>
      </c>
      <c r="L38" s="5" t="s">
        <v>78</v>
      </c>
      <c r="M38" s="4">
        <v>3</v>
      </c>
      <c r="N38" s="4">
        <v>5</v>
      </c>
      <c r="O38" s="4">
        <v>0</v>
      </c>
      <c r="P38" s="5" t="s">
        <v>36</v>
      </c>
      <c r="Q38" s="5" t="s">
        <v>50</v>
      </c>
      <c r="R38" s="4">
        <v>1</v>
      </c>
      <c r="S38" s="4">
        <v>9</v>
      </c>
      <c r="T38" s="5" t="s">
        <v>49</v>
      </c>
      <c r="U38" s="5" t="s">
        <v>38</v>
      </c>
      <c r="V38" s="5" t="s">
        <v>66</v>
      </c>
      <c r="W38" s="6">
        <v>45330</v>
      </c>
      <c r="X38" s="4" t="b">
        <v>1</v>
      </c>
      <c r="Y38" s="4" t="b">
        <v>0</v>
      </c>
      <c r="Z38" s="5" t="s">
        <v>52</v>
      </c>
      <c r="AA38" s="5" t="s">
        <v>53</v>
      </c>
      <c r="AB38" s="7">
        <v>7</v>
      </c>
      <c r="AC38">
        <f t="shared" si="2"/>
        <v>2331.8119999999999</v>
      </c>
      <c r="AD38">
        <f t="shared" si="3"/>
        <v>47.588000000000001</v>
      </c>
      <c r="AE38">
        <f t="shared" si="4"/>
        <v>333.11599999999999</v>
      </c>
      <c r="AF38">
        <f t="shared" si="0"/>
        <v>2</v>
      </c>
      <c r="AG38">
        <f t="shared" si="1"/>
        <v>0</v>
      </c>
      <c r="AH38">
        <f>(Table2[[#This Row],[Social_Media_Influence2]]+Table2[[#This Row],[Engagement_Score_Num]]+Table2[[#This Row],[Time_Spent_on_Product_Research(hours)]]/3)</f>
        <v>2</v>
      </c>
      <c r="AI38" s="17">
        <f>IF(Table2[[#This Row],[Customer_Loyalty_Program_Member]]="TRUE",Table2[[#This Row],[Brand_Loyalty]]*1.2,Table2[[#This Row],[Brand_Loyalty]])</f>
        <v>3</v>
      </c>
      <c r="AJ38" s="17">
        <f>Table2[[#This Row],[Customer_Satisfaction]]-Table2[[#This Row],[Return_Rate]]</f>
        <v>8</v>
      </c>
    </row>
    <row r="39" spans="1:36">
      <c r="A39" s="9" t="s">
        <v>158</v>
      </c>
      <c r="B39" s="8">
        <v>21</v>
      </c>
      <c r="C39" s="9" t="s">
        <v>29</v>
      </c>
      <c r="D39" s="9" t="s">
        <v>30</v>
      </c>
      <c r="E39" s="9" t="s">
        <v>69</v>
      </c>
      <c r="F39" s="9" t="s">
        <v>45</v>
      </c>
      <c r="G39" s="9" t="s">
        <v>30</v>
      </c>
      <c r="H39" s="9" t="s">
        <v>159</v>
      </c>
      <c r="I39" s="9" t="s">
        <v>125</v>
      </c>
      <c r="J39" s="8">
        <v>333.11700000000002</v>
      </c>
      <c r="K39" s="8">
        <v>3</v>
      </c>
      <c r="L39" s="9" t="s">
        <v>48</v>
      </c>
      <c r="M39" s="8">
        <v>1</v>
      </c>
      <c r="N39" s="8">
        <v>5</v>
      </c>
      <c r="O39" s="8">
        <v>1</v>
      </c>
      <c r="P39" s="9" t="s">
        <v>44</v>
      </c>
      <c r="Q39" s="9" t="s">
        <v>37</v>
      </c>
      <c r="R39" s="8">
        <v>1</v>
      </c>
      <c r="S39" s="8">
        <v>10</v>
      </c>
      <c r="T39" s="9" t="s">
        <v>44</v>
      </c>
      <c r="U39" s="9" t="s">
        <v>38</v>
      </c>
      <c r="V39" s="9" t="s">
        <v>66</v>
      </c>
      <c r="W39" s="10">
        <v>45331</v>
      </c>
      <c r="X39" s="8" t="b">
        <v>1</v>
      </c>
      <c r="Y39" s="8" t="b">
        <v>0</v>
      </c>
      <c r="Z39" s="9" t="s">
        <v>62</v>
      </c>
      <c r="AA39" s="9" t="s">
        <v>67</v>
      </c>
      <c r="AB39" s="11">
        <v>10</v>
      </c>
      <c r="AC39">
        <f t="shared" si="2"/>
        <v>999.35100000000011</v>
      </c>
      <c r="AD39">
        <f t="shared" si="3"/>
        <v>111.039</v>
      </c>
      <c r="AE39">
        <f t="shared" si="4"/>
        <v>333.11700000000002</v>
      </c>
      <c r="AF39">
        <f t="shared" si="0"/>
        <v>3</v>
      </c>
      <c r="AG39">
        <f t="shared" si="1"/>
        <v>3</v>
      </c>
      <c r="AH39">
        <f>(Table2[[#This Row],[Social_Media_Influence2]]+Table2[[#This Row],[Engagement_Score_Num]]+Table2[[#This Row],[Time_Spent_on_Product_Research(hours)]]/3)</f>
        <v>6.333333333333333</v>
      </c>
      <c r="AI39" s="17">
        <f>IF(Table2[[#This Row],[Customer_Loyalty_Program_Member]]="TRUE",Table2[[#This Row],[Brand_Loyalty]]*1.2,Table2[[#This Row],[Brand_Loyalty]])</f>
        <v>1</v>
      </c>
      <c r="AJ39" s="17">
        <f>Table2[[#This Row],[Customer_Satisfaction]]-Table2[[#This Row],[Return_Rate]]</f>
        <v>9</v>
      </c>
    </row>
    <row r="40" spans="1:36">
      <c r="A40" s="5" t="s">
        <v>160</v>
      </c>
      <c r="B40" s="4">
        <v>36</v>
      </c>
      <c r="C40" s="5" t="s">
        <v>29</v>
      </c>
      <c r="D40" s="5" t="s">
        <v>30</v>
      </c>
      <c r="E40" s="5" t="s">
        <v>31</v>
      </c>
      <c r="F40" s="5" t="s">
        <v>56</v>
      </c>
      <c r="G40" s="5" t="s">
        <v>30</v>
      </c>
      <c r="H40" s="5" t="s">
        <v>161</v>
      </c>
      <c r="I40" s="5" t="s">
        <v>119</v>
      </c>
      <c r="J40" s="4">
        <v>333.11799999999999</v>
      </c>
      <c r="K40" s="4">
        <v>2</v>
      </c>
      <c r="L40" s="5" t="s">
        <v>35</v>
      </c>
      <c r="M40" s="4">
        <v>2</v>
      </c>
      <c r="N40" s="4">
        <v>1</v>
      </c>
      <c r="O40" s="4">
        <v>2</v>
      </c>
      <c r="P40" s="5" t="s">
        <v>44</v>
      </c>
      <c r="Q40" s="5" t="s">
        <v>50</v>
      </c>
      <c r="R40" s="4">
        <v>0</v>
      </c>
      <c r="S40" s="4">
        <v>10</v>
      </c>
      <c r="T40" s="5" t="s">
        <v>36</v>
      </c>
      <c r="U40" s="5" t="s">
        <v>60</v>
      </c>
      <c r="V40" s="5" t="s">
        <v>86</v>
      </c>
      <c r="W40" s="6">
        <v>45332</v>
      </c>
      <c r="X40" s="4" t="b">
        <v>1</v>
      </c>
      <c r="Y40" s="4" t="b">
        <v>1</v>
      </c>
      <c r="Z40" s="5" t="s">
        <v>52</v>
      </c>
      <c r="AA40" s="5" t="s">
        <v>41</v>
      </c>
      <c r="AB40" s="7">
        <v>11</v>
      </c>
      <c r="AC40">
        <f t="shared" si="2"/>
        <v>666.23599999999999</v>
      </c>
      <c r="AD40">
        <f t="shared" si="3"/>
        <v>166.559</v>
      </c>
      <c r="AE40">
        <f t="shared" si="4"/>
        <v>333.11799999999999</v>
      </c>
      <c r="AF40">
        <f t="shared" si="0"/>
        <v>0</v>
      </c>
      <c r="AG40">
        <f t="shared" si="1"/>
        <v>3</v>
      </c>
      <c r="AH40">
        <f>(Table2[[#This Row],[Social_Media_Influence2]]+Table2[[#This Row],[Engagement_Score_Num]]+Table2[[#This Row],[Time_Spent_on_Product_Research(hours)]]/3)</f>
        <v>3.6666666666666665</v>
      </c>
      <c r="AI40" s="17">
        <f>IF(Table2[[#This Row],[Customer_Loyalty_Program_Member]]="TRUE",Table2[[#This Row],[Brand_Loyalty]]*1.2,Table2[[#This Row],[Brand_Loyalty]])</f>
        <v>2</v>
      </c>
      <c r="AJ40" s="17">
        <f>Table2[[#This Row],[Customer_Satisfaction]]-Table2[[#This Row],[Return_Rate]]</f>
        <v>10</v>
      </c>
    </row>
    <row r="41" spans="1:36">
      <c r="A41" s="9" t="s">
        <v>162</v>
      </c>
      <c r="B41" s="8">
        <v>30</v>
      </c>
      <c r="C41" s="9" t="s">
        <v>43</v>
      </c>
      <c r="D41" s="9" t="s">
        <v>30</v>
      </c>
      <c r="E41" s="9" t="s">
        <v>69</v>
      </c>
      <c r="F41" s="9" t="s">
        <v>32</v>
      </c>
      <c r="G41" s="9" t="s">
        <v>30</v>
      </c>
      <c r="H41" s="9" t="s">
        <v>163</v>
      </c>
      <c r="I41" s="9" t="s">
        <v>104</v>
      </c>
      <c r="J41" s="8">
        <v>333.11900000000003</v>
      </c>
      <c r="K41" s="8">
        <v>2</v>
      </c>
      <c r="L41" s="9" t="s">
        <v>78</v>
      </c>
      <c r="M41" s="8">
        <v>2</v>
      </c>
      <c r="N41" s="8">
        <v>3</v>
      </c>
      <c r="O41" s="8">
        <v>2</v>
      </c>
      <c r="P41" s="9" t="s">
        <v>49</v>
      </c>
      <c r="Q41" s="9" t="s">
        <v>85</v>
      </c>
      <c r="R41" s="8">
        <v>0</v>
      </c>
      <c r="S41" s="8">
        <v>1</v>
      </c>
      <c r="T41" s="9" t="s">
        <v>59</v>
      </c>
      <c r="U41" s="9" t="s">
        <v>38</v>
      </c>
      <c r="V41" s="9" t="s">
        <v>39</v>
      </c>
      <c r="W41" s="10">
        <v>45333</v>
      </c>
      <c r="X41" s="8" t="b">
        <v>0</v>
      </c>
      <c r="Y41" s="8" t="b">
        <v>1</v>
      </c>
      <c r="Z41" s="9" t="s">
        <v>62</v>
      </c>
      <c r="AA41" s="9" t="s">
        <v>41</v>
      </c>
      <c r="AB41" s="11">
        <v>3</v>
      </c>
      <c r="AC41">
        <f t="shared" si="2"/>
        <v>666.23800000000006</v>
      </c>
      <c r="AD41">
        <f t="shared" si="3"/>
        <v>166.55950000000001</v>
      </c>
      <c r="AE41">
        <f t="shared" si="4"/>
        <v>333.11900000000003</v>
      </c>
      <c r="AF41">
        <f t="shared" si="0"/>
        <v>1</v>
      </c>
      <c r="AG41">
        <f t="shared" si="1"/>
        <v>2</v>
      </c>
      <c r="AH41">
        <f>(Table2[[#This Row],[Social_Media_Influence2]]+Table2[[#This Row],[Engagement_Score_Num]]+Table2[[#This Row],[Time_Spent_on_Product_Research(hours)]]/3)</f>
        <v>3.6666666666666665</v>
      </c>
      <c r="AI41" s="17">
        <f>IF(Table2[[#This Row],[Customer_Loyalty_Program_Member]]="TRUE",Table2[[#This Row],[Brand_Loyalty]]*1.2,Table2[[#This Row],[Brand_Loyalty]])</f>
        <v>2</v>
      </c>
      <c r="AJ41" s="17">
        <f>Table2[[#This Row],[Customer_Satisfaction]]-Table2[[#This Row],[Return_Rate]]</f>
        <v>1</v>
      </c>
    </row>
    <row r="42" spans="1:36">
      <c r="A42" s="5" t="s">
        <v>164</v>
      </c>
      <c r="B42" s="4">
        <v>46</v>
      </c>
      <c r="C42" s="5" t="s">
        <v>29</v>
      </c>
      <c r="D42" s="5" t="s">
        <v>30</v>
      </c>
      <c r="E42" s="5" t="s">
        <v>76</v>
      </c>
      <c r="F42" s="5" t="s">
        <v>45</v>
      </c>
      <c r="G42" s="5" t="s">
        <v>44</v>
      </c>
      <c r="H42" s="5" t="s">
        <v>165</v>
      </c>
      <c r="I42" s="5" t="s">
        <v>119</v>
      </c>
      <c r="J42" s="4">
        <v>333.12</v>
      </c>
      <c r="K42" s="4">
        <v>5</v>
      </c>
      <c r="L42" s="5" t="s">
        <v>48</v>
      </c>
      <c r="M42" s="4">
        <v>5</v>
      </c>
      <c r="N42" s="4">
        <v>3</v>
      </c>
      <c r="O42" s="4">
        <v>0</v>
      </c>
      <c r="P42" s="5" t="s">
        <v>49</v>
      </c>
      <c r="Q42" s="5" t="s">
        <v>37</v>
      </c>
      <c r="R42" s="4">
        <v>1</v>
      </c>
      <c r="S42" s="4">
        <v>1</v>
      </c>
      <c r="T42" s="5" t="s">
        <v>44</v>
      </c>
      <c r="U42" s="5" t="s">
        <v>79</v>
      </c>
      <c r="V42" s="5" t="s">
        <v>86</v>
      </c>
      <c r="W42" s="6">
        <v>45334</v>
      </c>
      <c r="X42" s="4" t="b">
        <v>1</v>
      </c>
      <c r="Y42" s="4" t="b">
        <v>1</v>
      </c>
      <c r="Z42" s="5" t="s">
        <v>40</v>
      </c>
      <c r="AA42" s="5" t="s">
        <v>41</v>
      </c>
      <c r="AB42" s="7">
        <v>2</v>
      </c>
      <c r="AC42">
        <f t="shared" si="2"/>
        <v>1665.6</v>
      </c>
      <c r="AD42">
        <f t="shared" si="3"/>
        <v>66.623999999999995</v>
      </c>
      <c r="AE42">
        <f t="shared" si="4"/>
        <v>333.12</v>
      </c>
      <c r="AF42">
        <f t="shared" si="0"/>
        <v>3</v>
      </c>
      <c r="AG42">
        <f t="shared" si="1"/>
        <v>2</v>
      </c>
      <c r="AH42">
        <f>(Table2[[#This Row],[Social_Media_Influence2]]+Table2[[#This Row],[Engagement_Score_Num]]+Table2[[#This Row],[Time_Spent_on_Product_Research(hours)]]/3)</f>
        <v>5</v>
      </c>
      <c r="AI42" s="17">
        <f>IF(Table2[[#This Row],[Customer_Loyalty_Program_Member]]="TRUE",Table2[[#This Row],[Brand_Loyalty]]*1.2,Table2[[#This Row],[Brand_Loyalty]])</f>
        <v>5</v>
      </c>
      <c r="AJ42" s="17">
        <f>Table2[[#This Row],[Customer_Satisfaction]]-Table2[[#This Row],[Return_Rate]]</f>
        <v>0</v>
      </c>
    </row>
    <row r="43" spans="1:36">
      <c r="A43" s="9" t="s">
        <v>166</v>
      </c>
      <c r="B43" s="8">
        <v>46</v>
      </c>
      <c r="C43" s="9" t="s">
        <v>29</v>
      </c>
      <c r="D43" s="9" t="s">
        <v>30</v>
      </c>
      <c r="E43" s="9" t="s">
        <v>31</v>
      </c>
      <c r="F43" s="9" t="s">
        <v>56</v>
      </c>
      <c r="G43" s="9" t="s">
        <v>30</v>
      </c>
      <c r="H43" s="9" t="s">
        <v>167</v>
      </c>
      <c r="I43" s="9" t="s">
        <v>47</v>
      </c>
      <c r="J43" s="8">
        <v>333.12099999999998</v>
      </c>
      <c r="K43" s="8">
        <v>5</v>
      </c>
      <c r="L43" s="9" t="s">
        <v>78</v>
      </c>
      <c r="M43" s="8">
        <v>4</v>
      </c>
      <c r="N43" s="8">
        <v>5</v>
      </c>
      <c r="O43" s="8">
        <v>1</v>
      </c>
      <c r="P43" s="9" t="s">
        <v>44</v>
      </c>
      <c r="Q43" s="9" t="s">
        <v>50</v>
      </c>
      <c r="R43" s="8">
        <v>1</v>
      </c>
      <c r="S43" s="8">
        <v>1</v>
      </c>
      <c r="T43" s="9" t="s">
        <v>59</v>
      </c>
      <c r="U43" s="9" t="s">
        <v>38</v>
      </c>
      <c r="V43" s="9" t="s">
        <v>66</v>
      </c>
      <c r="W43" s="10">
        <v>45335</v>
      </c>
      <c r="X43" s="8" t="b">
        <v>0</v>
      </c>
      <c r="Y43" s="8" t="b">
        <v>0</v>
      </c>
      <c r="Z43" s="9" t="s">
        <v>62</v>
      </c>
      <c r="AA43" s="9" t="s">
        <v>53</v>
      </c>
      <c r="AB43" s="11">
        <v>1</v>
      </c>
      <c r="AC43">
        <f t="shared" si="2"/>
        <v>1665.605</v>
      </c>
      <c r="AD43">
        <f t="shared" si="3"/>
        <v>66.624200000000002</v>
      </c>
      <c r="AE43">
        <f t="shared" si="4"/>
        <v>333.12099999999998</v>
      </c>
      <c r="AF43">
        <f t="shared" si="0"/>
        <v>1</v>
      </c>
      <c r="AG43">
        <f t="shared" si="1"/>
        <v>3</v>
      </c>
      <c r="AH43">
        <f>(Table2[[#This Row],[Social_Media_Influence2]]+Table2[[#This Row],[Engagement_Score_Num]]+Table2[[#This Row],[Time_Spent_on_Product_Research(hours)]]/3)</f>
        <v>4.333333333333333</v>
      </c>
      <c r="AI43" s="17">
        <f>IF(Table2[[#This Row],[Customer_Loyalty_Program_Member]]="TRUE",Table2[[#This Row],[Brand_Loyalty]]*1.2,Table2[[#This Row],[Brand_Loyalty]])</f>
        <v>4</v>
      </c>
      <c r="AJ43" s="17">
        <f>Table2[[#This Row],[Customer_Satisfaction]]-Table2[[#This Row],[Return_Rate]]</f>
        <v>0</v>
      </c>
    </row>
    <row r="44" spans="1:36">
      <c r="A44" s="5" t="s">
        <v>168</v>
      </c>
      <c r="B44" s="4">
        <v>43</v>
      </c>
      <c r="C44" s="5" t="s">
        <v>43</v>
      </c>
      <c r="D44" s="5" t="s">
        <v>44</v>
      </c>
      <c r="E44" s="5" t="s">
        <v>69</v>
      </c>
      <c r="F44" s="5" t="s">
        <v>56</v>
      </c>
      <c r="G44" s="5" t="s">
        <v>30</v>
      </c>
      <c r="H44" s="5" t="s">
        <v>169</v>
      </c>
      <c r="I44" s="5" t="s">
        <v>82</v>
      </c>
      <c r="J44" s="4">
        <v>333.12200000000001</v>
      </c>
      <c r="K44" s="4">
        <v>8</v>
      </c>
      <c r="L44" s="5" t="s">
        <v>78</v>
      </c>
      <c r="M44" s="4">
        <v>2</v>
      </c>
      <c r="N44" s="4">
        <v>1</v>
      </c>
      <c r="O44" s="4">
        <v>0</v>
      </c>
      <c r="P44" s="5" t="s">
        <v>44</v>
      </c>
      <c r="Q44" s="5" t="s">
        <v>50</v>
      </c>
      <c r="R44" s="4">
        <v>2</v>
      </c>
      <c r="S44" s="4">
        <v>1</v>
      </c>
      <c r="T44" s="5" t="s">
        <v>44</v>
      </c>
      <c r="U44" s="5" t="s">
        <v>60</v>
      </c>
      <c r="V44" s="5" t="s">
        <v>66</v>
      </c>
      <c r="W44" s="6">
        <v>45336</v>
      </c>
      <c r="X44" s="4" t="b">
        <v>1</v>
      </c>
      <c r="Y44" s="4" t="b">
        <v>0</v>
      </c>
      <c r="Z44" s="5" t="s">
        <v>62</v>
      </c>
      <c r="AA44" s="5" t="s">
        <v>41</v>
      </c>
      <c r="AB44" s="7">
        <v>11</v>
      </c>
      <c r="AC44">
        <f t="shared" si="2"/>
        <v>2664.9760000000001</v>
      </c>
      <c r="AD44">
        <f t="shared" si="3"/>
        <v>41.640250000000002</v>
      </c>
      <c r="AE44">
        <f t="shared" si="4"/>
        <v>333.12200000000001</v>
      </c>
      <c r="AF44">
        <f t="shared" si="0"/>
        <v>3</v>
      </c>
      <c r="AG44">
        <f t="shared" si="1"/>
        <v>3</v>
      </c>
      <c r="AH44">
        <f>(Table2[[#This Row],[Social_Media_Influence2]]+Table2[[#This Row],[Engagement_Score_Num]]+Table2[[#This Row],[Time_Spent_on_Product_Research(hours)]]/3)</f>
        <v>6</v>
      </c>
      <c r="AI44" s="17">
        <f>IF(Table2[[#This Row],[Customer_Loyalty_Program_Member]]="TRUE",Table2[[#This Row],[Brand_Loyalty]]*1.2,Table2[[#This Row],[Brand_Loyalty]])</f>
        <v>2</v>
      </c>
      <c r="AJ44" s="17">
        <f>Table2[[#This Row],[Customer_Satisfaction]]-Table2[[#This Row],[Return_Rate]]</f>
        <v>-1</v>
      </c>
    </row>
    <row r="45" spans="1:36">
      <c r="A45" s="9" t="s">
        <v>170</v>
      </c>
      <c r="B45" s="8">
        <v>43</v>
      </c>
      <c r="C45" s="9" t="s">
        <v>43</v>
      </c>
      <c r="D45" s="9" t="s">
        <v>44</v>
      </c>
      <c r="E45" s="9" t="s">
        <v>76</v>
      </c>
      <c r="F45" s="9" t="s">
        <v>32</v>
      </c>
      <c r="G45" s="9" t="s">
        <v>30</v>
      </c>
      <c r="H45" s="9" t="s">
        <v>171</v>
      </c>
      <c r="I45" s="9" t="s">
        <v>134</v>
      </c>
      <c r="J45" s="8">
        <v>333.12299999999999</v>
      </c>
      <c r="K45" s="8">
        <v>11</v>
      </c>
      <c r="L45" s="9" t="s">
        <v>48</v>
      </c>
      <c r="M45" s="8">
        <v>4</v>
      </c>
      <c r="N45" s="8">
        <v>2</v>
      </c>
      <c r="O45" s="8">
        <v>1</v>
      </c>
      <c r="P45" s="9" t="s">
        <v>36</v>
      </c>
      <c r="Q45" s="9" t="s">
        <v>85</v>
      </c>
      <c r="R45" s="8">
        <v>1</v>
      </c>
      <c r="S45" s="8">
        <v>3</v>
      </c>
      <c r="T45" s="9" t="s">
        <v>59</v>
      </c>
      <c r="U45" s="9" t="s">
        <v>79</v>
      </c>
      <c r="V45" s="9" t="s">
        <v>51</v>
      </c>
      <c r="W45" s="10">
        <v>45337</v>
      </c>
      <c r="X45" s="8" t="b">
        <v>1</v>
      </c>
      <c r="Y45" s="8" t="b">
        <v>0</v>
      </c>
      <c r="Z45" s="9" t="s">
        <v>74</v>
      </c>
      <c r="AA45" s="9" t="s">
        <v>53</v>
      </c>
      <c r="AB45" s="11">
        <v>6</v>
      </c>
      <c r="AC45">
        <f t="shared" si="2"/>
        <v>3664.3530000000001</v>
      </c>
      <c r="AD45">
        <f t="shared" si="3"/>
        <v>30.283909090909091</v>
      </c>
      <c r="AE45">
        <f t="shared" si="4"/>
        <v>333.12299999999999</v>
      </c>
      <c r="AF45">
        <f t="shared" si="0"/>
        <v>1</v>
      </c>
      <c r="AG45">
        <f t="shared" si="1"/>
        <v>0</v>
      </c>
      <c r="AH45">
        <f>(Table2[[#This Row],[Social_Media_Influence2]]+Table2[[#This Row],[Engagement_Score_Num]]+Table2[[#This Row],[Time_Spent_on_Product_Research(hours)]]/3)</f>
        <v>1.3333333333333333</v>
      </c>
      <c r="AI45" s="17">
        <f>IF(Table2[[#This Row],[Customer_Loyalty_Program_Member]]="TRUE",Table2[[#This Row],[Brand_Loyalty]]*1.2,Table2[[#This Row],[Brand_Loyalty]])</f>
        <v>4</v>
      </c>
      <c r="AJ45" s="17">
        <f>Table2[[#This Row],[Customer_Satisfaction]]-Table2[[#This Row],[Return_Rate]]</f>
        <v>2</v>
      </c>
    </row>
    <row r="46" spans="1:36">
      <c r="A46" s="5" t="s">
        <v>172</v>
      </c>
      <c r="B46" s="4">
        <v>34</v>
      </c>
      <c r="C46" s="5" t="s">
        <v>43</v>
      </c>
      <c r="D46" s="5" t="s">
        <v>44</v>
      </c>
      <c r="E46" s="5" t="s">
        <v>55</v>
      </c>
      <c r="F46" s="5" t="s">
        <v>56</v>
      </c>
      <c r="G46" s="5" t="s">
        <v>44</v>
      </c>
      <c r="H46" s="5" t="s">
        <v>173</v>
      </c>
      <c r="I46" s="5" t="s">
        <v>82</v>
      </c>
      <c r="J46" s="4">
        <v>333.12400000000002</v>
      </c>
      <c r="K46" s="4">
        <v>12</v>
      </c>
      <c r="L46" s="5" t="s">
        <v>35</v>
      </c>
      <c r="M46" s="4">
        <v>5</v>
      </c>
      <c r="N46" s="4">
        <v>1</v>
      </c>
      <c r="O46" s="4">
        <v>2</v>
      </c>
      <c r="P46" s="5" t="s">
        <v>36</v>
      </c>
      <c r="Q46" s="5" t="s">
        <v>37</v>
      </c>
      <c r="R46" s="4">
        <v>1</v>
      </c>
      <c r="S46" s="4">
        <v>3</v>
      </c>
      <c r="T46" s="5" t="s">
        <v>49</v>
      </c>
      <c r="U46" s="5" t="s">
        <v>38</v>
      </c>
      <c r="V46" s="5" t="s">
        <v>61</v>
      </c>
      <c r="W46" s="6">
        <v>45338</v>
      </c>
      <c r="X46" s="4" t="b">
        <v>0</v>
      </c>
      <c r="Y46" s="4" t="b">
        <v>0</v>
      </c>
      <c r="Z46" s="5" t="s">
        <v>40</v>
      </c>
      <c r="AA46" s="5" t="s">
        <v>53</v>
      </c>
      <c r="AB46" s="7">
        <v>12</v>
      </c>
      <c r="AC46">
        <f t="shared" si="2"/>
        <v>3997.4880000000003</v>
      </c>
      <c r="AD46">
        <f t="shared" si="3"/>
        <v>27.760333333333335</v>
      </c>
      <c r="AE46">
        <f t="shared" si="4"/>
        <v>333.12400000000002</v>
      </c>
      <c r="AF46">
        <f t="shared" si="0"/>
        <v>2</v>
      </c>
      <c r="AG46">
        <f t="shared" si="1"/>
        <v>0</v>
      </c>
      <c r="AH46">
        <f>(Table2[[#This Row],[Social_Media_Influence2]]+Table2[[#This Row],[Engagement_Score_Num]]+Table2[[#This Row],[Time_Spent_on_Product_Research(hours)]]/3)</f>
        <v>2.6666666666666665</v>
      </c>
      <c r="AI46" s="17">
        <f>IF(Table2[[#This Row],[Customer_Loyalty_Program_Member]]="TRUE",Table2[[#This Row],[Brand_Loyalty]]*1.2,Table2[[#This Row],[Brand_Loyalty]])</f>
        <v>5</v>
      </c>
      <c r="AJ46" s="17">
        <f>Table2[[#This Row],[Customer_Satisfaction]]-Table2[[#This Row],[Return_Rate]]</f>
        <v>2</v>
      </c>
    </row>
    <row r="47" spans="1:36">
      <c r="A47" s="9" t="s">
        <v>174</v>
      </c>
      <c r="B47" s="8">
        <v>42</v>
      </c>
      <c r="C47" s="9" t="s">
        <v>29</v>
      </c>
      <c r="D47" s="9" t="s">
        <v>30</v>
      </c>
      <c r="E47" s="9" t="s">
        <v>31</v>
      </c>
      <c r="F47" s="9" t="s">
        <v>56</v>
      </c>
      <c r="G47" s="9" t="s">
        <v>44</v>
      </c>
      <c r="H47" s="9" t="s">
        <v>175</v>
      </c>
      <c r="I47" s="9" t="s">
        <v>93</v>
      </c>
      <c r="J47" s="8">
        <v>333.125</v>
      </c>
      <c r="K47" s="8">
        <v>4</v>
      </c>
      <c r="L47" s="9" t="s">
        <v>48</v>
      </c>
      <c r="M47" s="8">
        <v>2</v>
      </c>
      <c r="N47" s="8">
        <v>3</v>
      </c>
      <c r="O47" s="8">
        <v>0</v>
      </c>
      <c r="P47" s="9" t="s">
        <v>36</v>
      </c>
      <c r="Q47" s="9" t="s">
        <v>50</v>
      </c>
      <c r="R47" s="8">
        <v>0</v>
      </c>
      <c r="S47" s="8">
        <v>8</v>
      </c>
      <c r="T47" s="9" t="s">
        <v>49</v>
      </c>
      <c r="U47" s="9" t="s">
        <v>60</v>
      </c>
      <c r="V47" s="9" t="s">
        <v>39</v>
      </c>
      <c r="W47" s="10">
        <v>45339</v>
      </c>
      <c r="X47" s="8" t="b">
        <v>1</v>
      </c>
      <c r="Y47" s="8" t="b">
        <v>0</v>
      </c>
      <c r="Z47" s="9" t="s">
        <v>52</v>
      </c>
      <c r="AA47" s="9" t="s">
        <v>53</v>
      </c>
      <c r="AB47" s="11">
        <v>10</v>
      </c>
      <c r="AC47">
        <f t="shared" si="2"/>
        <v>1332.5</v>
      </c>
      <c r="AD47">
        <f t="shared" si="3"/>
        <v>83.28125</v>
      </c>
      <c r="AE47">
        <f t="shared" si="4"/>
        <v>333.125</v>
      </c>
      <c r="AF47">
        <f t="shared" si="0"/>
        <v>2</v>
      </c>
      <c r="AG47">
        <f t="shared" si="1"/>
        <v>0</v>
      </c>
      <c r="AH47">
        <f>(Table2[[#This Row],[Social_Media_Influence2]]+Table2[[#This Row],[Engagement_Score_Num]]+Table2[[#This Row],[Time_Spent_on_Product_Research(hours)]]/3)</f>
        <v>2</v>
      </c>
      <c r="AI47" s="17">
        <f>IF(Table2[[#This Row],[Customer_Loyalty_Program_Member]]="TRUE",Table2[[#This Row],[Brand_Loyalty]]*1.2,Table2[[#This Row],[Brand_Loyalty]])</f>
        <v>2</v>
      </c>
      <c r="AJ47" s="17">
        <f>Table2[[#This Row],[Customer_Satisfaction]]-Table2[[#This Row],[Return_Rate]]</f>
        <v>8</v>
      </c>
    </row>
    <row r="48" spans="1:36">
      <c r="A48" s="5" t="s">
        <v>176</v>
      </c>
      <c r="B48" s="4">
        <v>40</v>
      </c>
      <c r="C48" s="5" t="s">
        <v>29</v>
      </c>
      <c r="D48" s="5" t="s">
        <v>44</v>
      </c>
      <c r="E48" s="5" t="s">
        <v>69</v>
      </c>
      <c r="F48" s="5" t="s">
        <v>32</v>
      </c>
      <c r="G48" s="5" t="s">
        <v>30</v>
      </c>
      <c r="H48" s="5" t="s">
        <v>177</v>
      </c>
      <c r="I48" s="5" t="s">
        <v>125</v>
      </c>
      <c r="J48" s="4">
        <v>333.12599999999998</v>
      </c>
      <c r="K48" s="4">
        <v>6</v>
      </c>
      <c r="L48" s="5" t="s">
        <v>78</v>
      </c>
      <c r="M48" s="4">
        <v>2</v>
      </c>
      <c r="N48" s="4">
        <v>5</v>
      </c>
      <c r="O48" s="4">
        <v>1</v>
      </c>
      <c r="P48" s="5" t="s">
        <v>36</v>
      </c>
      <c r="Q48" s="5" t="s">
        <v>85</v>
      </c>
      <c r="R48" s="4">
        <v>2</v>
      </c>
      <c r="S48" s="4">
        <v>7</v>
      </c>
      <c r="T48" s="5" t="s">
        <v>44</v>
      </c>
      <c r="U48" s="5" t="s">
        <v>38</v>
      </c>
      <c r="V48" s="5" t="s">
        <v>66</v>
      </c>
      <c r="W48" s="6">
        <v>45340</v>
      </c>
      <c r="X48" s="4" t="b">
        <v>1</v>
      </c>
      <c r="Y48" s="4" t="b">
        <v>1</v>
      </c>
      <c r="Z48" s="5" t="s">
        <v>40</v>
      </c>
      <c r="AA48" s="5" t="s">
        <v>67</v>
      </c>
      <c r="AB48" s="7">
        <v>6</v>
      </c>
      <c r="AC48">
        <f t="shared" si="2"/>
        <v>1998.7559999999999</v>
      </c>
      <c r="AD48">
        <f t="shared" si="3"/>
        <v>55.520999999999994</v>
      </c>
      <c r="AE48">
        <f t="shared" si="4"/>
        <v>333.12599999999998</v>
      </c>
      <c r="AF48">
        <f t="shared" si="0"/>
        <v>3</v>
      </c>
      <c r="AG48">
        <f t="shared" si="1"/>
        <v>0</v>
      </c>
      <c r="AH48">
        <f>(Table2[[#This Row],[Social_Media_Influence2]]+Table2[[#This Row],[Engagement_Score_Num]]+Table2[[#This Row],[Time_Spent_on_Product_Research(hours)]]/3)</f>
        <v>3.3333333333333335</v>
      </c>
      <c r="AI48" s="17">
        <f>IF(Table2[[#This Row],[Customer_Loyalty_Program_Member]]="TRUE",Table2[[#This Row],[Brand_Loyalty]]*1.2,Table2[[#This Row],[Brand_Loyalty]])</f>
        <v>2</v>
      </c>
      <c r="AJ48" s="17">
        <f>Table2[[#This Row],[Customer_Satisfaction]]-Table2[[#This Row],[Return_Rate]]</f>
        <v>5</v>
      </c>
    </row>
    <row r="49" spans="1:36">
      <c r="A49" s="9" t="s">
        <v>178</v>
      </c>
      <c r="B49" s="8">
        <v>25</v>
      </c>
      <c r="C49" s="9" t="s">
        <v>29</v>
      </c>
      <c r="D49" s="9" t="s">
        <v>44</v>
      </c>
      <c r="E49" s="9" t="s">
        <v>31</v>
      </c>
      <c r="F49" s="9" t="s">
        <v>32</v>
      </c>
      <c r="G49" s="9" t="s">
        <v>44</v>
      </c>
      <c r="H49" s="9" t="s">
        <v>179</v>
      </c>
      <c r="I49" s="9" t="s">
        <v>125</v>
      </c>
      <c r="J49" s="8">
        <v>333.12700000000001</v>
      </c>
      <c r="K49" s="8">
        <v>6</v>
      </c>
      <c r="L49" s="9" t="s">
        <v>78</v>
      </c>
      <c r="M49" s="8">
        <v>2</v>
      </c>
      <c r="N49" s="8">
        <v>1</v>
      </c>
      <c r="O49" s="8">
        <v>0</v>
      </c>
      <c r="P49" s="9" t="s">
        <v>36</v>
      </c>
      <c r="Q49" s="9" t="s">
        <v>85</v>
      </c>
      <c r="R49" s="8">
        <v>1</v>
      </c>
      <c r="S49" s="8">
        <v>5</v>
      </c>
      <c r="T49" s="9" t="s">
        <v>49</v>
      </c>
      <c r="U49" s="9" t="s">
        <v>38</v>
      </c>
      <c r="V49" s="9" t="s">
        <v>86</v>
      </c>
      <c r="W49" s="10">
        <v>45341</v>
      </c>
      <c r="X49" s="8" t="b">
        <v>1</v>
      </c>
      <c r="Y49" s="8" t="b">
        <v>1</v>
      </c>
      <c r="Z49" s="9" t="s">
        <v>74</v>
      </c>
      <c r="AA49" s="9" t="s">
        <v>53</v>
      </c>
      <c r="AB49" s="11">
        <v>5</v>
      </c>
      <c r="AC49">
        <f t="shared" si="2"/>
        <v>1998.7620000000002</v>
      </c>
      <c r="AD49">
        <f t="shared" si="3"/>
        <v>55.521166666666666</v>
      </c>
      <c r="AE49">
        <f t="shared" si="4"/>
        <v>333.12700000000001</v>
      </c>
      <c r="AF49">
        <f t="shared" si="0"/>
        <v>2</v>
      </c>
      <c r="AG49">
        <f t="shared" si="1"/>
        <v>0</v>
      </c>
      <c r="AH49">
        <f>(Table2[[#This Row],[Social_Media_Influence2]]+Table2[[#This Row],[Engagement_Score_Num]]+Table2[[#This Row],[Time_Spent_on_Product_Research(hours)]]/3)</f>
        <v>2</v>
      </c>
      <c r="AI49" s="17">
        <f>IF(Table2[[#This Row],[Customer_Loyalty_Program_Member]]="TRUE",Table2[[#This Row],[Brand_Loyalty]]*1.2,Table2[[#This Row],[Brand_Loyalty]])</f>
        <v>2</v>
      </c>
      <c r="AJ49" s="17">
        <f>Table2[[#This Row],[Customer_Satisfaction]]-Table2[[#This Row],[Return_Rate]]</f>
        <v>4</v>
      </c>
    </row>
    <row r="50" spans="1:36">
      <c r="A50" s="5" t="s">
        <v>180</v>
      </c>
      <c r="B50" s="4">
        <v>38</v>
      </c>
      <c r="C50" s="5" t="s">
        <v>43</v>
      </c>
      <c r="D50" s="5" t="s">
        <v>30</v>
      </c>
      <c r="E50" s="5" t="s">
        <v>76</v>
      </c>
      <c r="F50" s="5" t="s">
        <v>32</v>
      </c>
      <c r="G50" s="5" t="s">
        <v>44</v>
      </c>
      <c r="H50" s="5" t="s">
        <v>181</v>
      </c>
      <c r="I50" s="5" t="s">
        <v>182</v>
      </c>
      <c r="J50" s="4">
        <v>333.12799999999999</v>
      </c>
      <c r="K50" s="4">
        <v>2</v>
      </c>
      <c r="L50" s="5" t="s">
        <v>78</v>
      </c>
      <c r="M50" s="4">
        <v>1</v>
      </c>
      <c r="N50" s="4">
        <v>2</v>
      </c>
      <c r="O50" s="4">
        <v>0</v>
      </c>
      <c r="P50" s="5" t="s">
        <v>44</v>
      </c>
      <c r="Q50" s="5" t="s">
        <v>37</v>
      </c>
      <c r="R50" s="4">
        <v>1</v>
      </c>
      <c r="S50" s="4">
        <v>6</v>
      </c>
      <c r="T50" s="5" t="s">
        <v>36</v>
      </c>
      <c r="U50" s="5" t="s">
        <v>38</v>
      </c>
      <c r="V50" s="5" t="s">
        <v>51</v>
      </c>
      <c r="W50" s="6">
        <v>45342</v>
      </c>
      <c r="X50" s="4" t="b">
        <v>0</v>
      </c>
      <c r="Y50" s="4" t="b">
        <v>1</v>
      </c>
      <c r="Z50" s="5" t="s">
        <v>52</v>
      </c>
      <c r="AA50" s="5" t="s">
        <v>41</v>
      </c>
      <c r="AB50" s="7">
        <v>14</v>
      </c>
      <c r="AC50">
        <f t="shared" si="2"/>
        <v>666.25599999999997</v>
      </c>
      <c r="AD50">
        <f t="shared" si="3"/>
        <v>166.56399999999999</v>
      </c>
      <c r="AE50">
        <f t="shared" si="4"/>
        <v>333.12799999999999</v>
      </c>
      <c r="AF50">
        <f t="shared" si="0"/>
        <v>0</v>
      </c>
      <c r="AG50">
        <f t="shared" si="1"/>
        <v>3</v>
      </c>
      <c r="AH50">
        <f>(Table2[[#This Row],[Social_Media_Influence2]]+Table2[[#This Row],[Engagement_Score_Num]]+Table2[[#This Row],[Time_Spent_on_Product_Research(hours)]]/3)</f>
        <v>3</v>
      </c>
      <c r="AI50" s="17">
        <f>IF(Table2[[#This Row],[Customer_Loyalty_Program_Member]]="TRUE",Table2[[#This Row],[Brand_Loyalty]]*1.2,Table2[[#This Row],[Brand_Loyalty]])</f>
        <v>1</v>
      </c>
      <c r="AJ50" s="17">
        <f>Table2[[#This Row],[Customer_Satisfaction]]-Table2[[#This Row],[Return_Rate]]</f>
        <v>5</v>
      </c>
    </row>
    <row r="51" spans="1:36">
      <c r="A51" s="9" t="s">
        <v>183</v>
      </c>
      <c r="B51" s="8">
        <v>46</v>
      </c>
      <c r="C51" s="9" t="s">
        <v>29</v>
      </c>
      <c r="D51" s="9" t="s">
        <v>30</v>
      </c>
      <c r="E51" s="9" t="s">
        <v>69</v>
      </c>
      <c r="F51" s="9" t="s">
        <v>32</v>
      </c>
      <c r="G51" s="9" t="s">
        <v>30</v>
      </c>
      <c r="H51" s="9" t="s">
        <v>184</v>
      </c>
      <c r="I51" s="9" t="s">
        <v>157</v>
      </c>
      <c r="J51" s="8">
        <v>333.12900000000002</v>
      </c>
      <c r="K51" s="8">
        <v>7</v>
      </c>
      <c r="L51" s="9" t="s">
        <v>78</v>
      </c>
      <c r="M51" s="8">
        <v>1</v>
      </c>
      <c r="N51" s="8">
        <v>2</v>
      </c>
      <c r="O51" s="8">
        <v>0</v>
      </c>
      <c r="P51" s="9" t="s">
        <v>36</v>
      </c>
      <c r="Q51" s="9" t="s">
        <v>85</v>
      </c>
      <c r="R51" s="8">
        <v>1</v>
      </c>
      <c r="S51" s="8">
        <v>2</v>
      </c>
      <c r="T51" s="9" t="s">
        <v>59</v>
      </c>
      <c r="U51" s="9" t="s">
        <v>38</v>
      </c>
      <c r="V51" s="9" t="s">
        <v>51</v>
      </c>
      <c r="W51" s="10">
        <v>45343</v>
      </c>
      <c r="X51" s="8" t="b">
        <v>1</v>
      </c>
      <c r="Y51" s="8" t="b">
        <v>0</v>
      </c>
      <c r="Z51" s="9" t="s">
        <v>74</v>
      </c>
      <c r="AA51" s="9" t="s">
        <v>41</v>
      </c>
      <c r="AB51" s="11">
        <v>5</v>
      </c>
      <c r="AC51">
        <f t="shared" si="2"/>
        <v>2331.9030000000002</v>
      </c>
      <c r="AD51">
        <f t="shared" si="3"/>
        <v>47.589857142857149</v>
      </c>
      <c r="AE51">
        <f t="shared" si="4"/>
        <v>333.12900000000002</v>
      </c>
      <c r="AF51">
        <f t="shared" si="0"/>
        <v>1</v>
      </c>
      <c r="AG51">
        <f t="shared" si="1"/>
        <v>0</v>
      </c>
      <c r="AH51">
        <f>(Table2[[#This Row],[Social_Media_Influence2]]+Table2[[#This Row],[Engagement_Score_Num]]+Table2[[#This Row],[Time_Spent_on_Product_Research(hours)]]/3)</f>
        <v>1</v>
      </c>
      <c r="AI51" s="17">
        <f>IF(Table2[[#This Row],[Customer_Loyalty_Program_Member]]="TRUE",Table2[[#This Row],[Brand_Loyalty]]*1.2,Table2[[#This Row],[Brand_Loyalty]])</f>
        <v>1</v>
      </c>
      <c r="AJ51" s="17">
        <f>Table2[[#This Row],[Customer_Satisfaction]]-Table2[[#This Row],[Return_Rate]]</f>
        <v>1</v>
      </c>
    </row>
    <row r="52" spans="1:36">
      <c r="A52" s="5" t="s">
        <v>185</v>
      </c>
      <c r="B52" s="4">
        <v>24</v>
      </c>
      <c r="C52" s="5" t="s">
        <v>29</v>
      </c>
      <c r="D52" s="5" t="s">
        <v>30</v>
      </c>
      <c r="E52" s="5" t="s">
        <v>69</v>
      </c>
      <c r="F52" s="5" t="s">
        <v>45</v>
      </c>
      <c r="G52" s="5" t="s">
        <v>44</v>
      </c>
      <c r="H52" s="5" t="s">
        <v>186</v>
      </c>
      <c r="I52" s="5" t="s">
        <v>187</v>
      </c>
      <c r="J52" s="4">
        <v>333.13</v>
      </c>
      <c r="K52" s="4">
        <v>8</v>
      </c>
      <c r="L52" s="5" t="s">
        <v>35</v>
      </c>
      <c r="M52" s="4">
        <v>3</v>
      </c>
      <c r="N52" s="4">
        <v>1</v>
      </c>
      <c r="O52" s="4">
        <v>2</v>
      </c>
      <c r="P52" s="5" t="s">
        <v>59</v>
      </c>
      <c r="Q52" s="5" t="s">
        <v>37</v>
      </c>
      <c r="R52" s="4">
        <v>0</v>
      </c>
      <c r="S52" s="4">
        <v>9</v>
      </c>
      <c r="T52" s="5" t="s">
        <v>44</v>
      </c>
      <c r="U52" s="5" t="s">
        <v>38</v>
      </c>
      <c r="V52" s="5" t="s">
        <v>39</v>
      </c>
      <c r="W52" s="6">
        <v>45344</v>
      </c>
      <c r="X52" s="4" t="b">
        <v>0</v>
      </c>
      <c r="Y52" s="4" t="b">
        <v>1</v>
      </c>
      <c r="Z52" s="5" t="s">
        <v>40</v>
      </c>
      <c r="AA52" s="5" t="s">
        <v>53</v>
      </c>
      <c r="AB52" s="7">
        <v>8</v>
      </c>
      <c r="AC52">
        <f t="shared" si="2"/>
        <v>2665.04</v>
      </c>
      <c r="AD52">
        <f t="shared" si="3"/>
        <v>41.641249999999999</v>
      </c>
      <c r="AE52">
        <f t="shared" si="4"/>
        <v>333.13</v>
      </c>
      <c r="AF52">
        <f t="shared" si="0"/>
        <v>3</v>
      </c>
      <c r="AG52">
        <f t="shared" si="1"/>
        <v>1</v>
      </c>
      <c r="AH52">
        <f>(Table2[[#This Row],[Social_Media_Influence2]]+Table2[[#This Row],[Engagement_Score_Num]]+Table2[[#This Row],[Time_Spent_on_Product_Research(hours)]]/3)</f>
        <v>4.666666666666667</v>
      </c>
      <c r="AI52" s="17">
        <f>IF(Table2[[#This Row],[Customer_Loyalty_Program_Member]]="TRUE",Table2[[#This Row],[Brand_Loyalty]]*1.2,Table2[[#This Row],[Brand_Loyalty]])</f>
        <v>3</v>
      </c>
      <c r="AJ52" s="17">
        <f>Table2[[#This Row],[Customer_Satisfaction]]-Table2[[#This Row],[Return_Rate]]</f>
        <v>9</v>
      </c>
    </row>
    <row r="53" spans="1:36">
      <c r="A53" s="9" t="s">
        <v>188</v>
      </c>
      <c r="B53" s="8">
        <v>43</v>
      </c>
      <c r="C53" s="9" t="s">
        <v>189</v>
      </c>
      <c r="D53" s="9" t="s">
        <v>44</v>
      </c>
      <c r="E53" s="9" t="s">
        <v>69</v>
      </c>
      <c r="F53" s="9" t="s">
        <v>56</v>
      </c>
      <c r="G53" s="9" t="s">
        <v>30</v>
      </c>
      <c r="H53" s="9" t="s">
        <v>190</v>
      </c>
      <c r="I53" s="9" t="s">
        <v>134</v>
      </c>
      <c r="J53" s="8">
        <v>333.13099999999997</v>
      </c>
      <c r="K53" s="8">
        <v>9</v>
      </c>
      <c r="L53" s="9" t="s">
        <v>35</v>
      </c>
      <c r="M53" s="8">
        <v>5</v>
      </c>
      <c r="N53" s="8">
        <v>2</v>
      </c>
      <c r="O53" s="8">
        <v>0</v>
      </c>
      <c r="P53" s="9" t="s">
        <v>49</v>
      </c>
      <c r="Q53" s="9" t="s">
        <v>37</v>
      </c>
      <c r="R53" s="8">
        <v>0</v>
      </c>
      <c r="S53" s="8">
        <v>2</v>
      </c>
      <c r="T53" s="9" t="s">
        <v>44</v>
      </c>
      <c r="U53" s="9" t="s">
        <v>60</v>
      </c>
      <c r="V53" s="9" t="s">
        <v>39</v>
      </c>
      <c r="W53" s="10">
        <v>45345</v>
      </c>
      <c r="X53" s="8" t="b">
        <v>1</v>
      </c>
      <c r="Y53" s="8" t="b">
        <v>0</v>
      </c>
      <c r="Z53" s="9" t="s">
        <v>40</v>
      </c>
      <c r="AA53" s="9" t="s">
        <v>41</v>
      </c>
      <c r="AB53" s="11">
        <v>12</v>
      </c>
      <c r="AC53">
        <f t="shared" si="2"/>
        <v>2998.1789999999996</v>
      </c>
      <c r="AD53">
        <f t="shared" si="3"/>
        <v>37.014555555555553</v>
      </c>
      <c r="AE53">
        <f t="shared" si="4"/>
        <v>333.13099999999997</v>
      </c>
      <c r="AF53">
        <f t="shared" si="0"/>
        <v>3</v>
      </c>
      <c r="AG53">
        <f t="shared" si="1"/>
        <v>2</v>
      </c>
      <c r="AH53">
        <f>(Table2[[#This Row],[Social_Media_Influence2]]+Table2[[#This Row],[Engagement_Score_Num]]+Table2[[#This Row],[Time_Spent_on_Product_Research(hours)]]/3)</f>
        <v>5</v>
      </c>
      <c r="AI53" s="17">
        <f>IF(Table2[[#This Row],[Customer_Loyalty_Program_Member]]="TRUE",Table2[[#This Row],[Brand_Loyalty]]*1.2,Table2[[#This Row],[Brand_Loyalty]])</f>
        <v>5</v>
      </c>
      <c r="AJ53" s="17">
        <f>Table2[[#This Row],[Customer_Satisfaction]]-Table2[[#This Row],[Return_Rate]]</f>
        <v>2</v>
      </c>
    </row>
    <row r="54" spans="1:36">
      <c r="A54" s="5" t="s">
        <v>191</v>
      </c>
      <c r="B54" s="4">
        <v>37</v>
      </c>
      <c r="C54" s="5" t="s">
        <v>29</v>
      </c>
      <c r="D54" s="5" t="s">
        <v>30</v>
      </c>
      <c r="E54" s="5" t="s">
        <v>55</v>
      </c>
      <c r="F54" s="5" t="s">
        <v>32</v>
      </c>
      <c r="G54" s="5" t="s">
        <v>30</v>
      </c>
      <c r="H54" s="5" t="s">
        <v>192</v>
      </c>
      <c r="I54" s="5" t="s">
        <v>2061</v>
      </c>
      <c r="J54" s="4">
        <v>333.13200000000001</v>
      </c>
      <c r="K54" s="4">
        <v>7</v>
      </c>
      <c r="L54" s="5" t="s">
        <v>35</v>
      </c>
      <c r="M54" s="4">
        <v>2</v>
      </c>
      <c r="N54" s="4">
        <v>4</v>
      </c>
      <c r="O54" s="4">
        <v>1</v>
      </c>
      <c r="P54" s="5" t="s">
        <v>49</v>
      </c>
      <c r="Q54" s="5" t="s">
        <v>85</v>
      </c>
      <c r="R54" s="4">
        <v>2</v>
      </c>
      <c r="S54" s="4">
        <v>3</v>
      </c>
      <c r="T54" s="5" t="s">
        <v>36</v>
      </c>
      <c r="U54" s="5" t="s">
        <v>79</v>
      </c>
      <c r="V54" s="5" t="s">
        <v>61</v>
      </c>
      <c r="W54" s="6">
        <v>45346</v>
      </c>
      <c r="X54" s="4" t="b">
        <v>1</v>
      </c>
      <c r="Y54" s="4" t="b">
        <v>0</v>
      </c>
      <c r="Z54" s="5" t="s">
        <v>40</v>
      </c>
      <c r="AA54" s="5" t="s">
        <v>67</v>
      </c>
      <c r="AB54" s="7">
        <v>3</v>
      </c>
      <c r="AC54">
        <f t="shared" si="2"/>
        <v>2331.924</v>
      </c>
      <c r="AD54">
        <f t="shared" si="3"/>
        <v>47.590285714285713</v>
      </c>
      <c r="AE54">
        <f t="shared" si="4"/>
        <v>333.13200000000001</v>
      </c>
      <c r="AF54">
        <f t="shared" si="0"/>
        <v>0</v>
      </c>
      <c r="AG54">
        <f t="shared" si="1"/>
        <v>2</v>
      </c>
      <c r="AH54">
        <f>(Table2[[#This Row],[Social_Media_Influence2]]+Table2[[#This Row],[Engagement_Score_Num]]+Table2[[#This Row],[Time_Spent_on_Product_Research(hours)]]/3)</f>
        <v>2.3333333333333335</v>
      </c>
      <c r="AI54" s="17">
        <f>IF(Table2[[#This Row],[Customer_Loyalty_Program_Member]]="TRUE",Table2[[#This Row],[Brand_Loyalty]]*1.2,Table2[[#This Row],[Brand_Loyalty]])</f>
        <v>2</v>
      </c>
      <c r="AJ54" s="17">
        <f>Table2[[#This Row],[Customer_Satisfaction]]-Table2[[#This Row],[Return_Rate]]</f>
        <v>1</v>
      </c>
    </row>
    <row r="55" spans="1:36">
      <c r="A55" s="9" t="s">
        <v>193</v>
      </c>
      <c r="B55" s="8">
        <v>42</v>
      </c>
      <c r="C55" s="9" t="s">
        <v>43</v>
      </c>
      <c r="D55" s="9" t="s">
        <v>30</v>
      </c>
      <c r="E55" s="9" t="s">
        <v>69</v>
      </c>
      <c r="F55" s="9" t="s">
        <v>56</v>
      </c>
      <c r="G55" s="9" t="s">
        <v>30</v>
      </c>
      <c r="H55" s="9" t="s">
        <v>194</v>
      </c>
      <c r="I55" s="9" t="s">
        <v>101</v>
      </c>
      <c r="J55" s="8">
        <v>333.13299999999998</v>
      </c>
      <c r="K55" s="8">
        <v>7</v>
      </c>
      <c r="L55" s="9" t="s">
        <v>35</v>
      </c>
      <c r="M55" s="8">
        <v>4</v>
      </c>
      <c r="N55" s="8">
        <v>4</v>
      </c>
      <c r="O55" s="8">
        <v>1</v>
      </c>
      <c r="P55" s="9" t="s">
        <v>36</v>
      </c>
      <c r="Q55" s="9" t="s">
        <v>37</v>
      </c>
      <c r="R55" s="8">
        <v>2</v>
      </c>
      <c r="S55" s="8">
        <v>1</v>
      </c>
      <c r="T55" s="9" t="s">
        <v>59</v>
      </c>
      <c r="U55" s="9" t="s">
        <v>38</v>
      </c>
      <c r="V55" s="9" t="s">
        <v>86</v>
      </c>
      <c r="W55" s="10">
        <v>45347</v>
      </c>
      <c r="X55" s="8" t="b">
        <v>1</v>
      </c>
      <c r="Y55" s="8" t="b">
        <v>1</v>
      </c>
      <c r="Z55" s="9" t="s">
        <v>62</v>
      </c>
      <c r="AA55" s="9" t="s">
        <v>41</v>
      </c>
      <c r="AB55" s="11">
        <v>6</v>
      </c>
      <c r="AC55">
        <f t="shared" si="2"/>
        <v>2331.931</v>
      </c>
      <c r="AD55">
        <f t="shared" si="3"/>
        <v>47.590428571428568</v>
      </c>
      <c r="AE55">
        <f t="shared" si="4"/>
        <v>333.13299999999998</v>
      </c>
      <c r="AF55">
        <f t="shared" si="0"/>
        <v>1</v>
      </c>
      <c r="AG55">
        <f t="shared" si="1"/>
        <v>0</v>
      </c>
      <c r="AH55">
        <f>(Table2[[#This Row],[Social_Media_Influence2]]+Table2[[#This Row],[Engagement_Score_Num]]+Table2[[#This Row],[Time_Spent_on_Product_Research(hours)]]/3)</f>
        <v>1.3333333333333333</v>
      </c>
      <c r="AI55" s="17">
        <f>IF(Table2[[#This Row],[Customer_Loyalty_Program_Member]]="TRUE",Table2[[#This Row],[Brand_Loyalty]]*1.2,Table2[[#This Row],[Brand_Loyalty]])</f>
        <v>4</v>
      </c>
      <c r="AJ55" s="17">
        <f>Table2[[#This Row],[Customer_Satisfaction]]-Table2[[#This Row],[Return_Rate]]</f>
        <v>-1</v>
      </c>
    </row>
    <row r="56" spans="1:36">
      <c r="A56" s="5" t="s">
        <v>195</v>
      </c>
      <c r="B56" s="4">
        <v>29</v>
      </c>
      <c r="C56" s="5" t="s">
        <v>43</v>
      </c>
      <c r="D56" s="5" t="s">
        <v>30</v>
      </c>
      <c r="E56" s="5" t="s">
        <v>69</v>
      </c>
      <c r="F56" s="5" t="s">
        <v>45</v>
      </c>
      <c r="G56" s="5" t="s">
        <v>44</v>
      </c>
      <c r="H56" s="5" t="s">
        <v>196</v>
      </c>
      <c r="I56" s="5" t="s">
        <v>58</v>
      </c>
      <c r="J56" s="4">
        <v>333.13400000000001</v>
      </c>
      <c r="K56" s="4">
        <v>9</v>
      </c>
      <c r="L56" s="5" t="s">
        <v>48</v>
      </c>
      <c r="M56" s="4">
        <v>2</v>
      </c>
      <c r="N56" s="4">
        <v>1</v>
      </c>
      <c r="O56" s="4">
        <v>0.5</v>
      </c>
      <c r="P56" s="5" t="s">
        <v>49</v>
      </c>
      <c r="Q56" s="5" t="s">
        <v>50</v>
      </c>
      <c r="R56" s="4">
        <v>2</v>
      </c>
      <c r="S56" s="4">
        <v>2</v>
      </c>
      <c r="T56" s="5" t="s">
        <v>59</v>
      </c>
      <c r="U56" s="5" t="s">
        <v>38</v>
      </c>
      <c r="V56" s="5" t="s">
        <v>39</v>
      </c>
      <c r="W56" s="6">
        <v>45348</v>
      </c>
      <c r="X56" s="4" t="b">
        <v>0</v>
      </c>
      <c r="Y56" s="4" t="b">
        <v>0</v>
      </c>
      <c r="Z56" s="5" t="s">
        <v>74</v>
      </c>
      <c r="AA56" s="5" t="s">
        <v>41</v>
      </c>
      <c r="AB56" s="7">
        <v>14</v>
      </c>
      <c r="AC56">
        <f t="shared" si="2"/>
        <v>2998.2060000000001</v>
      </c>
      <c r="AD56">
        <f t="shared" si="3"/>
        <v>37.014888888888891</v>
      </c>
      <c r="AE56">
        <f t="shared" si="4"/>
        <v>333.13400000000001</v>
      </c>
      <c r="AF56">
        <f t="shared" si="0"/>
        <v>1</v>
      </c>
      <c r="AG56">
        <f t="shared" si="1"/>
        <v>2</v>
      </c>
      <c r="AH56">
        <f>(Table2[[#This Row],[Social_Media_Influence2]]+Table2[[#This Row],[Engagement_Score_Num]]+Table2[[#This Row],[Time_Spent_on_Product_Research(hours)]]/3)</f>
        <v>3.1666666666666665</v>
      </c>
      <c r="AI56" s="17">
        <f>IF(Table2[[#This Row],[Customer_Loyalty_Program_Member]]="TRUE",Table2[[#This Row],[Brand_Loyalty]]*1.2,Table2[[#This Row],[Brand_Loyalty]])</f>
        <v>2</v>
      </c>
      <c r="AJ56" s="17">
        <f>Table2[[#This Row],[Customer_Satisfaction]]-Table2[[#This Row],[Return_Rate]]</f>
        <v>0</v>
      </c>
    </row>
    <row r="57" spans="1:36">
      <c r="A57" s="9" t="s">
        <v>197</v>
      </c>
      <c r="B57" s="8">
        <v>35</v>
      </c>
      <c r="C57" s="9" t="s">
        <v>29</v>
      </c>
      <c r="D57" s="9" t="s">
        <v>44</v>
      </c>
      <c r="E57" s="9" t="s">
        <v>31</v>
      </c>
      <c r="F57" s="9" t="s">
        <v>56</v>
      </c>
      <c r="G57" s="9" t="s">
        <v>44</v>
      </c>
      <c r="H57" s="9" t="s">
        <v>198</v>
      </c>
      <c r="I57" s="9" t="s">
        <v>101</v>
      </c>
      <c r="J57" s="8">
        <v>333.13499999999999</v>
      </c>
      <c r="K57" s="8">
        <v>6</v>
      </c>
      <c r="L57" s="9" t="s">
        <v>78</v>
      </c>
      <c r="M57" s="8">
        <v>4</v>
      </c>
      <c r="N57" s="8">
        <v>2</v>
      </c>
      <c r="O57" s="8">
        <v>0</v>
      </c>
      <c r="P57" s="9" t="s">
        <v>49</v>
      </c>
      <c r="Q57" s="9" t="s">
        <v>50</v>
      </c>
      <c r="R57" s="8">
        <v>1</v>
      </c>
      <c r="S57" s="8">
        <v>1</v>
      </c>
      <c r="T57" s="9" t="s">
        <v>59</v>
      </c>
      <c r="U57" s="9" t="s">
        <v>60</v>
      </c>
      <c r="V57" s="9" t="s">
        <v>61</v>
      </c>
      <c r="W57" s="10">
        <v>45349</v>
      </c>
      <c r="X57" s="8" t="b">
        <v>1</v>
      </c>
      <c r="Y57" s="8" t="b">
        <v>0</v>
      </c>
      <c r="Z57" s="9" t="s">
        <v>62</v>
      </c>
      <c r="AA57" s="9" t="s">
        <v>53</v>
      </c>
      <c r="AB57" s="11">
        <v>11</v>
      </c>
      <c r="AC57">
        <f t="shared" si="2"/>
        <v>1998.81</v>
      </c>
      <c r="AD57">
        <f t="shared" si="3"/>
        <v>55.522500000000001</v>
      </c>
      <c r="AE57">
        <f t="shared" si="4"/>
        <v>333.13499999999999</v>
      </c>
      <c r="AF57">
        <f t="shared" si="0"/>
        <v>1</v>
      </c>
      <c r="AG57">
        <f t="shared" si="1"/>
        <v>2</v>
      </c>
      <c r="AH57">
        <f>(Table2[[#This Row],[Social_Media_Influence2]]+Table2[[#This Row],[Engagement_Score_Num]]+Table2[[#This Row],[Time_Spent_on_Product_Research(hours)]]/3)</f>
        <v>3</v>
      </c>
      <c r="AI57" s="17">
        <f>IF(Table2[[#This Row],[Customer_Loyalty_Program_Member]]="TRUE",Table2[[#This Row],[Brand_Loyalty]]*1.2,Table2[[#This Row],[Brand_Loyalty]])</f>
        <v>4</v>
      </c>
      <c r="AJ57" s="17">
        <f>Table2[[#This Row],[Customer_Satisfaction]]-Table2[[#This Row],[Return_Rate]]</f>
        <v>0</v>
      </c>
    </row>
    <row r="58" spans="1:36">
      <c r="A58" s="5" t="s">
        <v>199</v>
      </c>
      <c r="B58" s="4">
        <v>27</v>
      </c>
      <c r="C58" s="5" t="s">
        <v>29</v>
      </c>
      <c r="D58" s="5" t="s">
        <v>30</v>
      </c>
      <c r="E58" s="5" t="s">
        <v>55</v>
      </c>
      <c r="F58" s="5" t="s">
        <v>45</v>
      </c>
      <c r="G58" s="5" t="s">
        <v>44</v>
      </c>
      <c r="H58" s="5" t="s">
        <v>200</v>
      </c>
      <c r="I58" s="5" t="s">
        <v>90</v>
      </c>
      <c r="J58" s="4">
        <v>333.13600000000002</v>
      </c>
      <c r="K58" s="4">
        <v>3</v>
      </c>
      <c r="L58" s="5" t="s">
        <v>78</v>
      </c>
      <c r="M58" s="4">
        <v>3</v>
      </c>
      <c r="N58" s="4">
        <v>1</v>
      </c>
      <c r="O58" s="4">
        <v>2</v>
      </c>
      <c r="P58" s="5" t="s">
        <v>59</v>
      </c>
      <c r="Q58" s="5" t="s">
        <v>85</v>
      </c>
      <c r="R58" s="4">
        <v>1</v>
      </c>
      <c r="S58" s="4">
        <v>6</v>
      </c>
      <c r="T58" s="5" t="s">
        <v>44</v>
      </c>
      <c r="U58" s="5" t="s">
        <v>79</v>
      </c>
      <c r="V58" s="5" t="s">
        <v>39</v>
      </c>
      <c r="W58" s="6">
        <v>45350</v>
      </c>
      <c r="X58" s="4" t="b">
        <v>1</v>
      </c>
      <c r="Y58" s="4" t="b">
        <v>0</v>
      </c>
      <c r="Z58" s="5" t="s">
        <v>74</v>
      </c>
      <c r="AA58" s="5" t="s">
        <v>67</v>
      </c>
      <c r="AB58" s="7">
        <v>8</v>
      </c>
      <c r="AC58">
        <f t="shared" si="2"/>
        <v>999.40800000000013</v>
      </c>
      <c r="AD58">
        <f t="shared" si="3"/>
        <v>111.04533333333335</v>
      </c>
      <c r="AE58">
        <f t="shared" si="4"/>
        <v>333.13600000000002</v>
      </c>
      <c r="AF58">
        <f t="shared" si="0"/>
        <v>3</v>
      </c>
      <c r="AG58">
        <f t="shared" si="1"/>
        <v>1</v>
      </c>
      <c r="AH58">
        <f>(Table2[[#This Row],[Social_Media_Influence2]]+Table2[[#This Row],[Engagement_Score_Num]]+Table2[[#This Row],[Time_Spent_on_Product_Research(hours)]]/3)</f>
        <v>4.666666666666667</v>
      </c>
      <c r="AI58" s="17">
        <f>IF(Table2[[#This Row],[Customer_Loyalty_Program_Member]]="TRUE",Table2[[#This Row],[Brand_Loyalty]]*1.2,Table2[[#This Row],[Brand_Loyalty]])</f>
        <v>3</v>
      </c>
      <c r="AJ58" s="17">
        <f>Table2[[#This Row],[Customer_Satisfaction]]-Table2[[#This Row],[Return_Rate]]</f>
        <v>5</v>
      </c>
    </row>
    <row r="59" spans="1:36">
      <c r="A59" s="9" t="s">
        <v>201</v>
      </c>
      <c r="B59" s="8">
        <v>40</v>
      </c>
      <c r="C59" s="9" t="s">
        <v>29</v>
      </c>
      <c r="D59" s="9" t="s">
        <v>44</v>
      </c>
      <c r="E59" s="9" t="s">
        <v>31</v>
      </c>
      <c r="F59" s="9" t="s">
        <v>32</v>
      </c>
      <c r="G59" s="9" t="s">
        <v>44</v>
      </c>
      <c r="H59" s="9" t="s">
        <v>202</v>
      </c>
      <c r="I59" s="9" t="s">
        <v>82</v>
      </c>
      <c r="J59" s="8">
        <v>333.137</v>
      </c>
      <c r="K59" s="8">
        <v>3</v>
      </c>
      <c r="L59" s="9" t="s">
        <v>78</v>
      </c>
      <c r="M59" s="8">
        <v>3</v>
      </c>
      <c r="N59" s="8">
        <v>5</v>
      </c>
      <c r="O59" s="8">
        <v>2</v>
      </c>
      <c r="P59" s="9" t="s">
        <v>44</v>
      </c>
      <c r="Q59" s="9" t="s">
        <v>50</v>
      </c>
      <c r="R59" s="8">
        <v>2</v>
      </c>
      <c r="S59" s="8">
        <v>7</v>
      </c>
      <c r="T59" s="9" t="s">
        <v>49</v>
      </c>
      <c r="U59" s="9" t="s">
        <v>38</v>
      </c>
      <c r="V59" s="9" t="s">
        <v>86</v>
      </c>
      <c r="W59" s="10">
        <v>45351</v>
      </c>
      <c r="X59" s="8" t="b">
        <v>1</v>
      </c>
      <c r="Y59" s="8" t="b">
        <v>1</v>
      </c>
      <c r="Z59" s="9" t="s">
        <v>62</v>
      </c>
      <c r="AA59" s="9" t="s">
        <v>53</v>
      </c>
      <c r="AB59" s="11">
        <v>4</v>
      </c>
      <c r="AC59">
        <f t="shared" si="2"/>
        <v>999.41100000000006</v>
      </c>
      <c r="AD59">
        <f t="shared" si="3"/>
        <v>111.04566666666666</v>
      </c>
      <c r="AE59">
        <f t="shared" si="4"/>
        <v>333.137</v>
      </c>
      <c r="AF59">
        <f t="shared" si="0"/>
        <v>2</v>
      </c>
      <c r="AG59">
        <f t="shared" si="1"/>
        <v>3</v>
      </c>
      <c r="AH59">
        <f>(Table2[[#This Row],[Social_Media_Influence2]]+Table2[[#This Row],[Engagement_Score_Num]]+Table2[[#This Row],[Time_Spent_on_Product_Research(hours)]]/3)</f>
        <v>5.666666666666667</v>
      </c>
      <c r="AI59" s="17">
        <f>IF(Table2[[#This Row],[Customer_Loyalty_Program_Member]]="TRUE",Table2[[#This Row],[Brand_Loyalty]]*1.2,Table2[[#This Row],[Brand_Loyalty]])</f>
        <v>3</v>
      </c>
      <c r="AJ59" s="17">
        <f>Table2[[#This Row],[Customer_Satisfaction]]-Table2[[#This Row],[Return_Rate]]</f>
        <v>5</v>
      </c>
    </row>
    <row r="60" spans="1:36">
      <c r="A60" s="5" t="s">
        <v>203</v>
      </c>
      <c r="B60" s="4">
        <v>34</v>
      </c>
      <c r="C60" s="5" t="s">
        <v>29</v>
      </c>
      <c r="D60" s="5" t="s">
        <v>44</v>
      </c>
      <c r="E60" s="5" t="s">
        <v>55</v>
      </c>
      <c r="F60" s="5" t="s">
        <v>45</v>
      </c>
      <c r="G60" s="5" t="s">
        <v>44</v>
      </c>
      <c r="H60" s="5" t="s">
        <v>204</v>
      </c>
      <c r="I60" s="5" t="s">
        <v>71</v>
      </c>
      <c r="J60" s="4">
        <v>333.13799999999998</v>
      </c>
      <c r="K60" s="4">
        <v>6</v>
      </c>
      <c r="L60" s="5" t="s">
        <v>48</v>
      </c>
      <c r="M60" s="4">
        <v>2</v>
      </c>
      <c r="N60" s="4">
        <v>3</v>
      </c>
      <c r="O60" s="4">
        <v>2</v>
      </c>
      <c r="P60" s="5" t="s">
        <v>49</v>
      </c>
      <c r="Q60" s="5" t="s">
        <v>85</v>
      </c>
      <c r="R60" s="4">
        <v>0</v>
      </c>
      <c r="S60" s="4">
        <v>10</v>
      </c>
      <c r="T60" s="5" t="s">
        <v>36</v>
      </c>
      <c r="U60" s="5" t="s">
        <v>60</v>
      </c>
      <c r="V60" s="5" t="s">
        <v>61</v>
      </c>
      <c r="W60" s="6">
        <v>45352</v>
      </c>
      <c r="X60" s="4" t="b">
        <v>0</v>
      </c>
      <c r="Y60" s="4" t="b">
        <v>0</v>
      </c>
      <c r="Z60" s="5" t="s">
        <v>52</v>
      </c>
      <c r="AA60" s="5" t="s">
        <v>41</v>
      </c>
      <c r="AB60" s="7">
        <v>13</v>
      </c>
      <c r="AC60">
        <f t="shared" si="2"/>
        <v>1998.828</v>
      </c>
      <c r="AD60">
        <f t="shared" si="3"/>
        <v>55.522999999999996</v>
      </c>
      <c r="AE60">
        <f t="shared" si="4"/>
        <v>333.13799999999998</v>
      </c>
      <c r="AF60">
        <f t="shared" si="0"/>
        <v>0</v>
      </c>
      <c r="AG60">
        <f t="shared" si="1"/>
        <v>2</v>
      </c>
      <c r="AH60">
        <f>(Table2[[#This Row],[Social_Media_Influence2]]+Table2[[#This Row],[Engagement_Score_Num]]+Table2[[#This Row],[Time_Spent_on_Product_Research(hours)]]/3)</f>
        <v>2.6666666666666665</v>
      </c>
      <c r="AI60" s="17">
        <f>IF(Table2[[#This Row],[Customer_Loyalty_Program_Member]]="TRUE",Table2[[#This Row],[Brand_Loyalty]]*1.2,Table2[[#This Row],[Brand_Loyalty]])</f>
        <v>2</v>
      </c>
      <c r="AJ60" s="17">
        <f>Table2[[#This Row],[Customer_Satisfaction]]-Table2[[#This Row],[Return_Rate]]</f>
        <v>10</v>
      </c>
    </row>
    <row r="61" spans="1:36">
      <c r="A61" s="9" t="s">
        <v>205</v>
      </c>
      <c r="B61" s="8">
        <v>25</v>
      </c>
      <c r="C61" s="9" t="s">
        <v>29</v>
      </c>
      <c r="D61" s="9" t="s">
        <v>30</v>
      </c>
      <c r="E61" s="9" t="s">
        <v>31</v>
      </c>
      <c r="F61" s="9" t="s">
        <v>32</v>
      </c>
      <c r="G61" s="9" t="s">
        <v>30</v>
      </c>
      <c r="H61" s="9" t="s">
        <v>206</v>
      </c>
      <c r="I61" s="9" t="s">
        <v>107</v>
      </c>
      <c r="J61" s="8">
        <v>333.13900000000001</v>
      </c>
      <c r="K61" s="8">
        <v>10</v>
      </c>
      <c r="L61" s="9" t="s">
        <v>78</v>
      </c>
      <c r="M61" s="8">
        <v>5</v>
      </c>
      <c r="N61" s="8">
        <v>3</v>
      </c>
      <c r="O61" s="8">
        <v>0</v>
      </c>
      <c r="P61" s="9" t="s">
        <v>44</v>
      </c>
      <c r="Q61" s="9" t="s">
        <v>50</v>
      </c>
      <c r="R61" s="8">
        <v>2</v>
      </c>
      <c r="S61" s="8">
        <v>10</v>
      </c>
      <c r="T61" s="9" t="s">
        <v>49</v>
      </c>
      <c r="U61" s="9" t="s">
        <v>60</v>
      </c>
      <c r="V61" s="9" t="s">
        <v>51</v>
      </c>
      <c r="W61" s="10">
        <v>45353</v>
      </c>
      <c r="X61" s="8" t="b">
        <v>0</v>
      </c>
      <c r="Y61" s="8" t="b">
        <v>0</v>
      </c>
      <c r="Z61" s="9" t="s">
        <v>62</v>
      </c>
      <c r="AA61" s="9" t="s">
        <v>67</v>
      </c>
      <c r="AB61" s="11">
        <v>5</v>
      </c>
      <c r="AC61">
        <f t="shared" si="2"/>
        <v>3331.3900000000003</v>
      </c>
      <c r="AD61">
        <f t="shared" si="3"/>
        <v>33.313900000000004</v>
      </c>
      <c r="AE61">
        <f t="shared" si="4"/>
        <v>333.13900000000001</v>
      </c>
      <c r="AF61">
        <f t="shared" si="0"/>
        <v>2</v>
      </c>
      <c r="AG61">
        <f t="shared" si="1"/>
        <v>3</v>
      </c>
      <c r="AH61">
        <f>(Table2[[#This Row],[Social_Media_Influence2]]+Table2[[#This Row],[Engagement_Score_Num]]+Table2[[#This Row],[Time_Spent_on_Product_Research(hours)]]/3)</f>
        <v>5</v>
      </c>
      <c r="AI61" s="17">
        <f>IF(Table2[[#This Row],[Customer_Loyalty_Program_Member]]="TRUE",Table2[[#This Row],[Brand_Loyalty]]*1.2,Table2[[#This Row],[Brand_Loyalty]])</f>
        <v>5</v>
      </c>
      <c r="AJ61" s="17">
        <f>Table2[[#This Row],[Customer_Satisfaction]]-Table2[[#This Row],[Return_Rate]]</f>
        <v>8</v>
      </c>
    </row>
    <row r="62" spans="1:36">
      <c r="A62" s="5" t="s">
        <v>207</v>
      </c>
      <c r="B62" s="4">
        <v>38</v>
      </c>
      <c r="C62" s="5" t="s">
        <v>43</v>
      </c>
      <c r="D62" s="5" t="s">
        <v>44</v>
      </c>
      <c r="E62" s="5" t="s">
        <v>76</v>
      </c>
      <c r="F62" s="5" t="s">
        <v>32</v>
      </c>
      <c r="G62" s="5" t="s">
        <v>44</v>
      </c>
      <c r="H62" s="5" t="s">
        <v>208</v>
      </c>
      <c r="I62" s="5" t="s">
        <v>122</v>
      </c>
      <c r="J62" s="4">
        <v>333.14</v>
      </c>
      <c r="K62" s="4">
        <v>2</v>
      </c>
      <c r="L62" s="5" t="s">
        <v>48</v>
      </c>
      <c r="M62" s="4">
        <v>2</v>
      </c>
      <c r="N62" s="4">
        <v>4</v>
      </c>
      <c r="O62" s="4">
        <v>1</v>
      </c>
      <c r="P62" s="5" t="s">
        <v>36</v>
      </c>
      <c r="Q62" s="5" t="s">
        <v>37</v>
      </c>
      <c r="R62" s="4">
        <v>2</v>
      </c>
      <c r="S62" s="4">
        <v>1</v>
      </c>
      <c r="T62" s="5" t="s">
        <v>49</v>
      </c>
      <c r="U62" s="5" t="s">
        <v>38</v>
      </c>
      <c r="V62" s="5" t="s">
        <v>61</v>
      </c>
      <c r="W62" s="6">
        <v>45354</v>
      </c>
      <c r="X62" s="4" t="b">
        <v>0</v>
      </c>
      <c r="Y62" s="4" t="b">
        <v>0</v>
      </c>
      <c r="Z62" s="5" t="s">
        <v>62</v>
      </c>
      <c r="AA62" s="5" t="s">
        <v>67</v>
      </c>
      <c r="AB62" s="7">
        <v>1</v>
      </c>
      <c r="AC62">
        <f t="shared" si="2"/>
        <v>666.28</v>
      </c>
      <c r="AD62">
        <f t="shared" si="3"/>
        <v>166.57</v>
      </c>
      <c r="AE62">
        <f t="shared" si="4"/>
        <v>333.14</v>
      </c>
      <c r="AF62">
        <f t="shared" si="0"/>
        <v>2</v>
      </c>
      <c r="AG62">
        <f t="shared" si="1"/>
        <v>0</v>
      </c>
      <c r="AH62">
        <f>(Table2[[#This Row],[Social_Media_Influence2]]+Table2[[#This Row],[Engagement_Score_Num]]+Table2[[#This Row],[Time_Spent_on_Product_Research(hours)]]/3)</f>
        <v>2.3333333333333335</v>
      </c>
      <c r="AI62" s="17">
        <f>IF(Table2[[#This Row],[Customer_Loyalty_Program_Member]]="TRUE",Table2[[#This Row],[Brand_Loyalty]]*1.2,Table2[[#This Row],[Brand_Loyalty]])</f>
        <v>2</v>
      </c>
      <c r="AJ62" s="17">
        <f>Table2[[#This Row],[Customer_Satisfaction]]-Table2[[#This Row],[Return_Rate]]</f>
        <v>-1</v>
      </c>
    </row>
    <row r="63" spans="1:36">
      <c r="A63" s="9" t="s">
        <v>209</v>
      </c>
      <c r="B63" s="8">
        <v>33</v>
      </c>
      <c r="C63" s="9" t="s">
        <v>210</v>
      </c>
      <c r="D63" s="9" t="s">
        <v>44</v>
      </c>
      <c r="E63" s="9" t="s">
        <v>31</v>
      </c>
      <c r="F63" s="9" t="s">
        <v>32</v>
      </c>
      <c r="G63" s="9" t="s">
        <v>30</v>
      </c>
      <c r="H63" s="9" t="s">
        <v>211</v>
      </c>
      <c r="I63" s="9" t="s">
        <v>2061</v>
      </c>
      <c r="J63" s="8">
        <v>333.14100000000002</v>
      </c>
      <c r="K63" s="8">
        <v>3</v>
      </c>
      <c r="L63" s="9" t="s">
        <v>35</v>
      </c>
      <c r="M63" s="8">
        <v>2</v>
      </c>
      <c r="N63" s="8">
        <v>3</v>
      </c>
      <c r="O63" s="8">
        <v>2</v>
      </c>
      <c r="P63" s="9" t="s">
        <v>36</v>
      </c>
      <c r="Q63" s="9" t="s">
        <v>50</v>
      </c>
      <c r="R63" s="8">
        <v>0</v>
      </c>
      <c r="S63" s="8">
        <v>6</v>
      </c>
      <c r="T63" s="9" t="s">
        <v>49</v>
      </c>
      <c r="U63" s="9" t="s">
        <v>60</v>
      </c>
      <c r="V63" s="9" t="s">
        <v>61</v>
      </c>
      <c r="W63" s="10">
        <v>45355</v>
      </c>
      <c r="X63" s="8" t="b">
        <v>0</v>
      </c>
      <c r="Y63" s="8" t="b">
        <v>0</v>
      </c>
      <c r="Z63" s="9" t="s">
        <v>74</v>
      </c>
      <c r="AA63" s="9" t="s">
        <v>41</v>
      </c>
      <c r="AB63" s="11">
        <v>8</v>
      </c>
      <c r="AC63">
        <f t="shared" si="2"/>
        <v>999.423</v>
      </c>
      <c r="AD63">
        <f t="shared" si="3"/>
        <v>111.04700000000001</v>
      </c>
      <c r="AE63">
        <f t="shared" si="4"/>
        <v>333.14100000000002</v>
      </c>
      <c r="AF63">
        <f t="shared" si="0"/>
        <v>2</v>
      </c>
      <c r="AG63">
        <f t="shared" si="1"/>
        <v>0</v>
      </c>
      <c r="AH63">
        <f>(Table2[[#This Row],[Social_Media_Influence2]]+Table2[[#This Row],[Engagement_Score_Num]]+Table2[[#This Row],[Time_Spent_on_Product_Research(hours)]]/3)</f>
        <v>2.6666666666666665</v>
      </c>
      <c r="AI63" s="17">
        <f>IF(Table2[[#This Row],[Customer_Loyalty_Program_Member]]="TRUE",Table2[[#This Row],[Brand_Loyalty]]*1.2,Table2[[#This Row],[Brand_Loyalty]])</f>
        <v>2</v>
      </c>
      <c r="AJ63" s="17">
        <f>Table2[[#This Row],[Customer_Satisfaction]]-Table2[[#This Row],[Return_Rate]]</f>
        <v>6</v>
      </c>
    </row>
    <row r="64" spans="1:36">
      <c r="A64" s="5" t="s">
        <v>212</v>
      </c>
      <c r="B64" s="4">
        <v>32</v>
      </c>
      <c r="C64" s="5" t="s">
        <v>29</v>
      </c>
      <c r="D64" s="5" t="s">
        <v>30</v>
      </c>
      <c r="E64" s="5" t="s">
        <v>31</v>
      </c>
      <c r="F64" s="5" t="s">
        <v>32</v>
      </c>
      <c r="G64" s="5" t="s">
        <v>44</v>
      </c>
      <c r="H64" s="5" t="s">
        <v>213</v>
      </c>
      <c r="I64" s="5" t="s">
        <v>101</v>
      </c>
      <c r="J64" s="4">
        <v>333.142</v>
      </c>
      <c r="K64" s="4">
        <v>9</v>
      </c>
      <c r="L64" s="5" t="s">
        <v>48</v>
      </c>
      <c r="M64" s="4">
        <v>1</v>
      </c>
      <c r="N64" s="4">
        <v>4</v>
      </c>
      <c r="O64" s="4">
        <v>0</v>
      </c>
      <c r="P64" s="5" t="s">
        <v>49</v>
      </c>
      <c r="Q64" s="5" t="s">
        <v>85</v>
      </c>
      <c r="R64" s="4">
        <v>1</v>
      </c>
      <c r="S64" s="4">
        <v>6</v>
      </c>
      <c r="T64" s="5" t="s">
        <v>59</v>
      </c>
      <c r="U64" s="5" t="s">
        <v>38</v>
      </c>
      <c r="V64" s="5" t="s">
        <v>61</v>
      </c>
      <c r="W64" s="6">
        <v>45356</v>
      </c>
      <c r="X64" s="4" t="b">
        <v>1</v>
      </c>
      <c r="Y64" s="4" t="b">
        <v>1</v>
      </c>
      <c r="Z64" s="5" t="s">
        <v>52</v>
      </c>
      <c r="AA64" s="5" t="s">
        <v>53</v>
      </c>
      <c r="AB64" s="7">
        <v>1</v>
      </c>
      <c r="AC64">
        <f t="shared" si="2"/>
        <v>2998.2779999999998</v>
      </c>
      <c r="AD64">
        <f t="shared" si="3"/>
        <v>37.015777777777778</v>
      </c>
      <c r="AE64">
        <f t="shared" si="4"/>
        <v>333.142</v>
      </c>
      <c r="AF64">
        <f t="shared" si="0"/>
        <v>1</v>
      </c>
      <c r="AG64">
        <f t="shared" si="1"/>
        <v>2</v>
      </c>
      <c r="AH64">
        <f>(Table2[[#This Row],[Social_Media_Influence2]]+Table2[[#This Row],[Engagement_Score_Num]]+Table2[[#This Row],[Time_Spent_on_Product_Research(hours)]]/3)</f>
        <v>3</v>
      </c>
      <c r="AI64" s="17">
        <f>IF(Table2[[#This Row],[Customer_Loyalty_Program_Member]]="TRUE",Table2[[#This Row],[Brand_Loyalty]]*1.2,Table2[[#This Row],[Brand_Loyalty]])</f>
        <v>1</v>
      </c>
      <c r="AJ64" s="17">
        <f>Table2[[#This Row],[Customer_Satisfaction]]-Table2[[#This Row],[Return_Rate]]</f>
        <v>5</v>
      </c>
    </row>
    <row r="65" spans="1:36">
      <c r="A65" s="9" t="s">
        <v>214</v>
      </c>
      <c r="B65" s="8">
        <v>50</v>
      </c>
      <c r="C65" s="9" t="s">
        <v>29</v>
      </c>
      <c r="D65" s="9" t="s">
        <v>30</v>
      </c>
      <c r="E65" s="9" t="s">
        <v>69</v>
      </c>
      <c r="F65" s="9" t="s">
        <v>45</v>
      </c>
      <c r="G65" s="9" t="s">
        <v>30</v>
      </c>
      <c r="H65" s="9" t="s">
        <v>215</v>
      </c>
      <c r="I65" s="9" t="s">
        <v>90</v>
      </c>
      <c r="J65" s="8">
        <v>333.14299999999997</v>
      </c>
      <c r="K65" s="8">
        <v>9</v>
      </c>
      <c r="L65" s="9" t="s">
        <v>78</v>
      </c>
      <c r="M65" s="8">
        <v>2</v>
      </c>
      <c r="N65" s="8">
        <v>4</v>
      </c>
      <c r="O65" s="8">
        <v>1</v>
      </c>
      <c r="P65" s="9" t="s">
        <v>36</v>
      </c>
      <c r="Q65" s="9" t="s">
        <v>37</v>
      </c>
      <c r="R65" s="8">
        <v>0</v>
      </c>
      <c r="S65" s="8">
        <v>8</v>
      </c>
      <c r="T65" s="9" t="s">
        <v>44</v>
      </c>
      <c r="U65" s="9" t="s">
        <v>79</v>
      </c>
      <c r="V65" s="9" t="s">
        <v>39</v>
      </c>
      <c r="W65" s="10">
        <v>45357</v>
      </c>
      <c r="X65" s="8" t="b">
        <v>1</v>
      </c>
      <c r="Y65" s="8" t="b">
        <v>0</v>
      </c>
      <c r="Z65" s="9" t="s">
        <v>74</v>
      </c>
      <c r="AA65" s="9" t="s">
        <v>53</v>
      </c>
      <c r="AB65" s="11">
        <v>5</v>
      </c>
      <c r="AC65">
        <f t="shared" si="2"/>
        <v>2998.2869999999998</v>
      </c>
      <c r="AD65">
        <f t="shared" si="3"/>
        <v>37.015888888888888</v>
      </c>
      <c r="AE65">
        <f t="shared" si="4"/>
        <v>333.14299999999997</v>
      </c>
      <c r="AF65">
        <f t="shared" si="0"/>
        <v>3</v>
      </c>
      <c r="AG65">
        <f t="shared" si="1"/>
        <v>0</v>
      </c>
      <c r="AH65">
        <f>(Table2[[#This Row],[Social_Media_Influence2]]+Table2[[#This Row],[Engagement_Score_Num]]+Table2[[#This Row],[Time_Spent_on_Product_Research(hours)]]/3)</f>
        <v>3.3333333333333335</v>
      </c>
      <c r="AI65" s="17">
        <f>IF(Table2[[#This Row],[Customer_Loyalty_Program_Member]]="TRUE",Table2[[#This Row],[Brand_Loyalty]]*1.2,Table2[[#This Row],[Brand_Loyalty]])</f>
        <v>2</v>
      </c>
      <c r="AJ65" s="17">
        <f>Table2[[#This Row],[Customer_Satisfaction]]-Table2[[#This Row],[Return_Rate]]</f>
        <v>8</v>
      </c>
    </row>
    <row r="66" spans="1:36">
      <c r="A66" s="5" t="s">
        <v>216</v>
      </c>
      <c r="B66" s="4">
        <v>35</v>
      </c>
      <c r="C66" s="5" t="s">
        <v>29</v>
      </c>
      <c r="D66" s="5" t="s">
        <v>30</v>
      </c>
      <c r="E66" s="5" t="s">
        <v>69</v>
      </c>
      <c r="F66" s="5" t="s">
        <v>45</v>
      </c>
      <c r="G66" s="5" t="s">
        <v>30</v>
      </c>
      <c r="H66" s="5" t="s">
        <v>217</v>
      </c>
      <c r="I66" s="5" t="s">
        <v>98</v>
      </c>
      <c r="J66" s="4">
        <v>333.14400000000001</v>
      </c>
      <c r="K66" s="4">
        <v>4</v>
      </c>
      <c r="L66" s="5" t="s">
        <v>35</v>
      </c>
      <c r="M66" s="4">
        <v>1</v>
      </c>
      <c r="N66" s="4">
        <v>3</v>
      </c>
      <c r="O66" s="4">
        <v>0</v>
      </c>
      <c r="P66" s="5" t="s">
        <v>44</v>
      </c>
      <c r="Q66" s="5" t="s">
        <v>85</v>
      </c>
      <c r="R66" s="4">
        <v>2</v>
      </c>
      <c r="S66" s="4">
        <v>3</v>
      </c>
      <c r="T66" s="5" t="s">
        <v>36</v>
      </c>
      <c r="U66" s="5" t="s">
        <v>79</v>
      </c>
      <c r="V66" s="5" t="s">
        <v>86</v>
      </c>
      <c r="W66" s="6">
        <v>45358</v>
      </c>
      <c r="X66" s="4" t="b">
        <v>1</v>
      </c>
      <c r="Y66" s="4" t="b">
        <v>0</v>
      </c>
      <c r="Z66" s="5" t="s">
        <v>52</v>
      </c>
      <c r="AA66" s="5" t="s">
        <v>67</v>
      </c>
      <c r="AB66" s="7">
        <v>14</v>
      </c>
      <c r="AC66">
        <f t="shared" si="2"/>
        <v>1332.576</v>
      </c>
      <c r="AD66">
        <f t="shared" si="3"/>
        <v>83.286000000000001</v>
      </c>
      <c r="AE66">
        <f t="shared" si="4"/>
        <v>333.14400000000001</v>
      </c>
      <c r="AF66">
        <f t="shared" ref="AF66:AF129" si="5">IF(T66="High",3,IF(T66="Medium",2,IF(T66="Low",1,0)))</f>
        <v>0</v>
      </c>
      <c r="AG66">
        <f t="shared" ref="AG66:AG129" si="6">IF(P66="High",3,IF(P66="Medium",2,IF(P66="Low",1,0)))</f>
        <v>3</v>
      </c>
      <c r="AH66">
        <f>(Table2[[#This Row],[Social_Media_Influence2]]+Table2[[#This Row],[Engagement_Score_Num]]+Table2[[#This Row],[Time_Spent_on_Product_Research(hours)]]/3)</f>
        <v>3</v>
      </c>
      <c r="AI66" s="17">
        <f>IF(Table2[[#This Row],[Customer_Loyalty_Program_Member]]="TRUE",Table2[[#This Row],[Brand_Loyalty]]*1.2,Table2[[#This Row],[Brand_Loyalty]])</f>
        <v>1</v>
      </c>
      <c r="AJ66" s="17">
        <f>Table2[[#This Row],[Customer_Satisfaction]]-Table2[[#This Row],[Return_Rate]]</f>
        <v>1</v>
      </c>
    </row>
    <row r="67" spans="1:36">
      <c r="A67" s="9" t="s">
        <v>218</v>
      </c>
      <c r="B67" s="8">
        <v>19</v>
      </c>
      <c r="C67" s="9" t="s">
        <v>147</v>
      </c>
      <c r="D67" s="9" t="s">
        <v>44</v>
      </c>
      <c r="E67" s="9" t="s">
        <v>69</v>
      </c>
      <c r="F67" s="9" t="s">
        <v>45</v>
      </c>
      <c r="G67" s="9" t="s">
        <v>44</v>
      </c>
      <c r="H67" s="9" t="s">
        <v>219</v>
      </c>
      <c r="I67" s="9" t="s">
        <v>104</v>
      </c>
      <c r="J67" s="8">
        <v>333.14499999999998</v>
      </c>
      <c r="K67" s="8">
        <v>8</v>
      </c>
      <c r="L67" s="9" t="s">
        <v>78</v>
      </c>
      <c r="M67" s="8">
        <v>1</v>
      </c>
      <c r="N67" s="8">
        <v>5</v>
      </c>
      <c r="O67" s="8">
        <v>0</v>
      </c>
      <c r="P67" s="9" t="s">
        <v>59</v>
      </c>
      <c r="Q67" s="9" t="s">
        <v>85</v>
      </c>
      <c r="R67" s="8">
        <v>0</v>
      </c>
      <c r="S67" s="8">
        <v>3</v>
      </c>
      <c r="T67" s="9" t="s">
        <v>44</v>
      </c>
      <c r="U67" s="9" t="s">
        <v>60</v>
      </c>
      <c r="V67" s="9" t="s">
        <v>39</v>
      </c>
      <c r="W67" s="10">
        <v>45359</v>
      </c>
      <c r="X67" s="8" t="b">
        <v>1</v>
      </c>
      <c r="Y67" s="8" t="b">
        <v>0</v>
      </c>
      <c r="Z67" s="9" t="s">
        <v>74</v>
      </c>
      <c r="AA67" s="9" t="s">
        <v>41</v>
      </c>
      <c r="AB67" s="11">
        <v>3</v>
      </c>
      <c r="AC67">
        <f t="shared" ref="AC67:AC130" si="7">J67*K67</f>
        <v>2665.16</v>
      </c>
      <c r="AD67">
        <f t="shared" ref="AD67:AD130" si="8">IF(K67=0,0,J67/K67)</f>
        <v>41.643124999999998</v>
      </c>
      <c r="AE67">
        <f t="shared" ref="AE67:AE130" si="9">IF(X67="TRUE",J67*1.1,J67)</f>
        <v>333.14499999999998</v>
      </c>
      <c r="AF67">
        <f t="shared" si="5"/>
        <v>3</v>
      </c>
      <c r="AG67">
        <f t="shared" si="6"/>
        <v>1</v>
      </c>
      <c r="AH67">
        <f>(Table2[[#This Row],[Social_Media_Influence2]]+Table2[[#This Row],[Engagement_Score_Num]]+Table2[[#This Row],[Time_Spent_on_Product_Research(hours)]]/3)</f>
        <v>4</v>
      </c>
      <c r="AI67" s="17">
        <f>IF(Table2[[#This Row],[Customer_Loyalty_Program_Member]]="TRUE",Table2[[#This Row],[Brand_Loyalty]]*1.2,Table2[[#This Row],[Brand_Loyalty]])</f>
        <v>1</v>
      </c>
      <c r="AJ67" s="17">
        <f>Table2[[#This Row],[Customer_Satisfaction]]-Table2[[#This Row],[Return_Rate]]</f>
        <v>3</v>
      </c>
    </row>
    <row r="68" spans="1:36">
      <c r="A68" s="5" t="s">
        <v>220</v>
      </c>
      <c r="B68" s="4">
        <v>46</v>
      </c>
      <c r="C68" s="5" t="s">
        <v>88</v>
      </c>
      <c r="D68" s="5" t="s">
        <v>44</v>
      </c>
      <c r="E68" s="5" t="s">
        <v>55</v>
      </c>
      <c r="F68" s="5" t="s">
        <v>56</v>
      </c>
      <c r="G68" s="5" t="s">
        <v>44</v>
      </c>
      <c r="H68" s="5" t="s">
        <v>221</v>
      </c>
      <c r="I68" s="5" t="s">
        <v>116</v>
      </c>
      <c r="J68" s="4">
        <v>333.14600000000002</v>
      </c>
      <c r="K68" s="4">
        <v>9</v>
      </c>
      <c r="L68" s="5" t="s">
        <v>35</v>
      </c>
      <c r="M68" s="4">
        <v>2</v>
      </c>
      <c r="N68" s="4">
        <v>1</v>
      </c>
      <c r="O68" s="4">
        <v>1</v>
      </c>
      <c r="P68" s="5" t="s">
        <v>44</v>
      </c>
      <c r="Q68" s="5" t="s">
        <v>37</v>
      </c>
      <c r="R68" s="4">
        <v>0</v>
      </c>
      <c r="S68" s="4">
        <v>2</v>
      </c>
      <c r="T68" s="5" t="s">
        <v>36</v>
      </c>
      <c r="U68" s="5" t="s">
        <v>38</v>
      </c>
      <c r="V68" s="5" t="s">
        <v>61</v>
      </c>
      <c r="W68" s="6">
        <v>45360</v>
      </c>
      <c r="X68" s="4" t="b">
        <v>1</v>
      </c>
      <c r="Y68" s="4" t="b">
        <v>1</v>
      </c>
      <c r="Z68" s="5" t="s">
        <v>40</v>
      </c>
      <c r="AA68" s="5" t="s">
        <v>53</v>
      </c>
      <c r="AB68" s="7">
        <v>8</v>
      </c>
      <c r="AC68">
        <f t="shared" si="7"/>
        <v>2998.3140000000003</v>
      </c>
      <c r="AD68">
        <f t="shared" si="8"/>
        <v>37.016222222222225</v>
      </c>
      <c r="AE68">
        <f t="shared" si="9"/>
        <v>333.14600000000002</v>
      </c>
      <c r="AF68">
        <f t="shared" si="5"/>
        <v>0</v>
      </c>
      <c r="AG68">
        <f t="shared" si="6"/>
        <v>3</v>
      </c>
      <c r="AH68">
        <f>(Table2[[#This Row],[Social_Media_Influence2]]+Table2[[#This Row],[Engagement_Score_Num]]+Table2[[#This Row],[Time_Spent_on_Product_Research(hours)]]/3)</f>
        <v>3.3333333333333335</v>
      </c>
      <c r="AI68" s="17">
        <f>IF(Table2[[#This Row],[Customer_Loyalty_Program_Member]]="TRUE",Table2[[#This Row],[Brand_Loyalty]]*1.2,Table2[[#This Row],[Brand_Loyalty]])</f>
        <v>2</v>
      </c>
      <c r="AJ68" s="17">
        <f>Table2[[#This Row],[Customer_Satisfaction]]-Table2[[#This Row],[Return_Rate]]</f>
        <v>2</v>
      </c>
    </row>
    <row r="69" spans="1:36">
      <c r="A69" s="9" t="s">
        <v>222</v>
      </c>
      <c r="B69" s="8">
        <v>23</v>
      </c>
      <c r="C69" s="9" t="s">
        <v>43</v>
      </c>
      <c r="D69" s="9" t="s">
        <v>30</v>
      </c>
      <c r="E69" s="9" t="s">
        <v>76</v>
      </c>
      <c r="F69" s="9" t="s">
        <v>56</v>
      </c>
      <c r="G69" s="9" t="s">
        <v>30</v>
      </c>
      <c r="H69" s="9" t="s">
        <v>223</v>
      </c>
      <c r="I69" s="9" t="s">
        <v>90</v>
      </c>
      <c r="J69" s="8">
        <v>333.14699999999999</v>
      </c>
      <c r="K69" s="8">
        <v>2</v>
      </c>
      <c r="L69" s="9" t="s">
        <v>35</v>
      </c>
      <c r="M69" s="8">
        <v>2</v>
      </c>
      <c r="N69" s="8">
        <v>4</v>
      </c>
      <c r="O69" s="8">
        <v>0.5</v>
      </c>
      <c r="P69" s="9" t="s">
        <v>44</v>
      </c>
      <c r="Q69" s="9" t="s">
        <v>37</v>
      </c>
      <c r="R69" s="8">
        <v>2</v>
      </c>
      <c r="S69" s="8">
        <v>4</v>
      </c>
      <c r="T69" s="9" t="s">
        <v>44</v>
      </c>
      <c r="U69" s="9" t="s">
        <v>79</v>
      </c>
      <c r="V69" s="9" t="s">
        <v>39</v>
      </c>
      <c r="W69" s="10">
        <v>45361</v>
      </c>
      <c r="X69" s="8" t="b">
        <v>0</v>
      </c>
      <c r="Y69" s="8" t="b">
        <v>0</v>
      </c>
      <c r="Z69" s="9" t="s">
        <v>74</v>
      </c>
      <c r="AA69" s="9" t="s">
        <v>67</v>
      </c>
      <c r="AB69" s="11">
        <v>8</v>
      </c>
      <c r="AC69">
        <f t="shared" si="7"/>
        <v>666.29399999999998</v>
      </c>
      <c r="AD69">
        <f t="shared" si="8"/>
        <v>166.5735</v>
      </c>
      <c r="AE69">
        <f t="shared" si="9"/>
        <v>333.14699999999999</v>
      </c>
      <c r="AF69">
        <f t="shared" si="5"/>
        <v>3</v>
      </c>
      <c r="AG69">
        <f t="shared" si="6"/>
        <v>3</v>
      </c>
      <c r="AH69">
        <f>(Table2[[#This Row],[Social_Media_Influence2]]+Table2[[#This Row],[Engagement_Score_Num]]+Table2[[#This Row],[Time_Spent_on_Product_Research(hours)]]/3)</f>
        <v>6.166666666666667</v>
      </c>
      <c r="AI69" s="17">
        <f>IF(Table2[[#This Row],[Customer_Loyalty_Program_Member]]="TRUE",Table2[[#This Row],[Brand_Loyalty]]*1.2,Table2[[#This Row],[Brand_Loyalty]])</f>
        <v>2</v>
      </c>
      <c r="AJ69" s="17">
        <f>Table2[[#This Row],[Customer_Satisfaction]]-Table2[[#This Row],[Return_Rate]]</f>
        <v>2</v>
      </c>
    </row>
    <row r="70" spans="1:36">
      <c r="A70" s="5" t="s">
        <v>224</v>
      </c>
      <c r="B70" s="4">
        <v>34</v>
      </c>
      <c r="C70" s="5" t="s">
        <v>29</v>
      </c>
      <c r="D70" s="5" t="s">
        <v>44</v>
      </c>
      <c r="E70" s="5" t="s">
        <v>69</v>
      </c>
      <c r="F70" s="5" t="s">
        <v>56</v>
      </c>
      <c r="G70" s="5" t="s">
        <v>44</v>
      </c>
      <c r="H70" s="5" t="s">
        <v>225</v>
      </c>
      <c r="I70" s="5" t="s">
        <v>82</v>
      </c>
      <c r="J70" s="4">
        <v>333.14800000000002</v>
      </c>
      <c r="K70" s="4">
        <v>5</v>
      </c>
      <c r="L70" s="5" t="s">
        <v>48</v>
      </c>
      <c r="M70" s="4">
        <v>5</v>
      </c>
      <c r="N70" s="4">
        <v>2</v>
      </c>
      <c r="O70" s="4">
        <v>2</v>
      </c>
      <c r="P70" s="5" t="s">
        <v>59</v>
      </c>
      <c r="Q70" s="5" t="s">
        <v>50</v>
      </c>
      <c r="R70" s="4">
        <v>0</v>
      </c>
      <c r="S70" s="4">
        <v>7</v>
      </c>
      <c r="T70" s="5" t="s">
        <v>59</v>
      </c>
      <c r="U70" s="5" t="s">
        <v>38</v>
      </c>
      <c r="V70" s="5" t="s">
        <v>66</v>
      </c>
      <c r="W70" s="6">
        <v>45362</v>
      </c>
      <c r="X70" s="4" t="b">
        <v>0</v>
      </c>
      <c r="Y70" s="4" t="b">
        <v>0</v>
      </c>
      <c r="Z70" s="5" t="s">
        <v>40</v>
      </c>
      <c r="AA70" s="5" t="s">
        <v>41</v>
      </c>
      <c r="AB70" s="7">
        <v>8</v>
      </c>
      <c r="AC70">
        <f t="shared" si="7"/>
        <v>1665.7400000000002</v>
      </c>
      <c r="AD70">
        <f t="shared" si="8"/>
        <v>66.629600000000011</v>
      </c>
      <c r="AE70">
        <f t="shared" si="9"/>
        <v>333.14800000000002</v>
      </c>
      <c r="AF70">
        <f t="shared" si="5"/>
        <v>1</v>
      </c>
      <c r="AG70">
        <f t="shared" si="6"/>
        <v>1</v>
      </c>
      <c r="AH70">
        <f>(Table2[[#This Row],[Social_Media_Influence2]]+Table2[[#This Row],[Engagement_Score_Num]]+Table2[[#This Row],[Time_Spent_on_Product_Research(hours)]]/3)</f>
        <v>2.6666666666666665</v>
      </c>
      <c r="AI70" s="17">
        <f>IF(Table2[[#This Row],[Customer_Loyalty_Program_Member]]="TRUE",Table2[[#This Row],[Brand_Loyalty]]*1.2,Table2[[#This Row],[Brand_Loyalty]])</f>
        <v>5</v>
      </c>
      <c r="AJ70" s="17">
        <f>Table2[[#This Row],[Customer_Satisfaction]]-Table2[[#This Row],[Return_Rate]]</f>
        <v>7</v>
      </c>
    </row>
    <row r="71" spans="1:36">
      <c r="A71" s="9" t="s">
        <v>226</v>
      </c>
      <c r="B71" s="8">
        <v>48</v>
      </c>
      <c r="C71" s="9" t="s">
        <v>43</v>
      </c>
      <c r="D71" s="9" t="s">
        <v>30</v>
      </c>
      <c r="E71" s="9" t="s">
        <v>76</v>
      </c>
      <c r="F71" s="9" t="s">
        <v>32</v>
      </c>
      <c r="G71" s="9" t="s">
        <v>44</v>
      </c>
      <c r="H71" s="9" t="s">
        <v>227</v>
      </c>
      <c r="I71" s="9" t="s">
        <v>71</v>
      </c>
      <c r="J71" s="8">
        <v>333.149</v>
      </c>
      <c r="K71" s="8">
        <v>11</v>
      </c>
      <c r="L71" s="9" t="s">
        <v>78</v>
      </c>
      <c r="M71" s="8">
        <v>2</v>
      </c>
      <c r="N71" s="8">
        <v>5</v>
      </c>
      <c r="O71" s="8">
        <v>1</v>
      </c>
      <c r="P71" s="9" t="s">
        <v>44</v>
      </c>
      <c r="Q71" s="9" t="s">
        <v>50</v>
      </c>
      <c r="R71" s="8">
        <v>0</v>
      </c>
      <c r="S71" s="8">
        <v>3</v>
      </c>
      <c r="T71" s="9" t="s">
        <v>44</v>
      </c>
      <c r="U71" s="9" t="s">
        <v>79</v>
      </c>
      <c r="V71" s="9" t="s">
        <v>39</v>
      </c>
      <c r="W71" s="10">
        <v>45363</v>
      </c>
      <c r="X71" s="8" t="b">
        <v>0</v>
      </c>
      <c r="Y71" s="8" t="b">
        <v>0</v>
      </c>
      <c r="Z71" s="9" t="s">
        <v>40</v>
      </c>
      <c r="AA71" s="9" t="s">
        <v>41</v>
      </c>
      <c r="AB71" s="11">
        <v>13</v>
      </c>
      <c r="AC71">
        <f t="shared" si="7"/>
        <v>3664.6390000000001</v>
      </c>
      <c r="AD71">
        <f t="shared" si="8"/>
        <v>30.286272727272728</v>
      </c>
      <c r="AE71">
        <f t="shared" si="9"/>
        <v>333.149</v>
      </c>
      <c r="AF71">
        <f t="shared" si="5"/>
        <v>3</v>
      </c>
      <c r="AG71">
        <f t="shared" si="6"/>
        <v>3</v>
      </c>
      <c r="AH71">
        <f>(Table2[[#This Row],[Social_Media_Influence2]]+Table2[[#This Row],[Engagement_Score_Num]]+Table2[[#This Row],[Time_Spent_on_Product_Research(hours)]]/3)</f>
        <v>6.333333333333333</v>
      </c>
      <c r="AI71" s="17">
        <f>IF(Table2[[#This Row],[Customer_Loyalty_Program_Member]]="TRUE",Table2[[#This Row],[Brand_Loyalty]]*1.2,Table2[[#This Row],[Brand_Loyalty]])</f>
        <v>2</v>
      </c>
      <c r="AJ71" s="17">
        <f>Table2[[#This Row],[Customer_Satisfaction]]-Table2[[#This Row],[Return_Rate]]</f>
        <v>3</v>
      </c>
    </row>
    <row r="72" spans="1:36">
      <c r="A72" s="5" t="s">
        <v>228</v>
      </c>
      <c r="B72" s="4">
        <v>27</v>
      </c>
      <c r="C72" s="5" t="s">
        <v>88</v>
      </c>
      <c r="D72" s="5" t="s">
        <v>30</v>
      </c>
      <c r="E72" s="5" t="s">
        <v>69</v>
      </c>
      <c r="F72" s="5" t="s">
        <v>45</v>
      </c>
      <c r="G72" s="5" t="s">
        <v>30</v>
      </c>
      <c r="H72" s="5" t="s">
        <v>229</v>
      </c>
      <c r="I72" s="5" t="s">
        <v>71</v>
      </c>
      <c r="J72" s="4">
        <v>333.15</v>
      </c>
      <c r="K72" s="4">
        <v>11</v>
      </c>
      <c r="L72" s="5" t="s">
        <v>48</v>
      </c>
      <c r="M72" s="4">
        <v>1</v>
      </c>
      <c r="N72" s="4">
        <v>4</v>
      </c>
      <c r="O72" s="4">
        <v>2</v>
      </c>
      <c r="P72" s="5" t="s">
        <v>44</v>
      </c>
      <c r="Q72" s="5" t="s">
        <v>85</v>
      </c>
      <c r="R72" s="4">
        <v>0</v>
      </c>
      <c r="S72" s="4">
        <v>4</v>
      </c>
      <c r="T72" s="5" t="s">
        <v>36</v>
      </c>
      <c r="U72" s="5" t="s">
        <v>38</v>
      </c>
      <c r="V72" s="5" t="s">
        <v>86</v>
      </c>
      <c r="W72" s="6">
        <v>45364</v>
      </c>
      <c r="X72" s="4" t="b">
        <v>0</v>
      </c>
      <c r="Y72" s="4" t="b">
        <v>1</v>
      </c>
      <c r="Z72" s="5" t="s">
        <v>52</v>
      </c>
      <c r="AA72" s="5" t="s">
        <v>67</v>
      </c>
      <c r="AB72" s="7">
        <v>4</v>
      </c>
      <c r="AC72">
        <f t="shared" si="7"/>
        <v>3664.6499999999996</v>
      </c>
      <c r="AD72">
        <f t="shared" si="8"/>
        <v>30.286363636363635</v>
      </c>
      <c r="AE72">
        <f t="shared" si="9"/>
        <v>333.15</v>
      </c>
      <c r="AF72">
        <f t="shared" si="5"/>
        <v>0</v>
      </c>
      <c r="AG72">
        <f t="shared" si="6"/>
        <v>3</v>
      </c>
      <c r="AH72">
        <f>(Table2[[#This Row],[Social_Media_Influence2]]+Table2[[#This Row],[Engagement_Score_Num]]+Table2[[#This Row],[Time_Spent_on_Product_Research(hours)]]/3)</f>
        <v>3.6666666666666665</v>
      </c>
      <c r="AI72" s="17">
        <f>IF(Table2[[#This Row],[Customer_Loyalty_Program_Member]]="TRUE",Table2[[#This Row],[Brand_Loyalty]]*1.2,Table2[[#This Row],[Brand_Loyalty]])</f>
        <v>1</v>
      </c>
      <c r="AJ72" s="17">
        <f>Table2[[#This Row],[Customer_Satisfaction]]-Table2[[#This Row],[Return_Rate]]</f>
        <v>4</v>
      </c>
    </row>
    <row r="73" spans="1:36">
      <c r="A73" s="9" t="s">
        <v>230</v>
      </c>
      <c r="B73" s="8">
        <v>37</v>
      </c>
      <c r="C73" s="9" t="s">
        <v>29</v>
      </c>
      <c r="D73" s="9" t="s">
        <v>30</v>
      </c>
      <c r="E73" s="9" t="s">
        <v>76</v>
      </c>
      <c r="F73" s="9" t="s">
        <v>32</v>
      </c>
      <c r="G73" s="9" t="s">
        <v>30</v>
      </c>
      <c r="H73" s="9" t="s">
        <v>231</v>
      </c>
      <c r="I73" s="9" t="s">
        <v>65</v>
      </c>
      <c r="J73" s="8">
        <v>333.15100000000001</v>
      </c>
      <c r="K73" s="8">
        <v>9</v>
      </c>
      <c r="L73" s="9" t="s">
        <v>35</v>
      </c>
      <c r="M73" s="8">
        <v>3</v>
      </c>
      <c r="N73" s="8">
        <v>1</v>
      </c>
      <c r="O73" s="8">
        <v>1</v>
      </c>
      <c r="P73" s="9" t="s">
        <v>44</v>
      </c>
      <c r="Q73" s="9" t="s">
        <v>37</v>
      </c>
      <c r="R73" s="8">
        <v>0</v>
      </c>
      <c r="S73" s="8">
        <v>7</v>
      </c>
      <c r="T73" s="9" t="s">
        <v>59</v>
      </c>
      <c r="U73" s="9" t="s">
        <v>60</v>
      </c>
      <c r="V73" s="9" t="s">
        <v>39</v>
      </c>
      <c r="W73" s="10">
        <v>45365</v>
      </c>
      <c r="X73" s="8" t="b">
        <v>1</v>
      </c>
      <c r="Y73" s="8" t="b">
        <v>0</v>
      </c>
      <c r="Z73" s="9" t="s">
        <v>52</v>
      </c>
      <c r="AA73" s="9" t="s">
        <v>41</v>
      </c>
      <c r="AB73" s="11">
        <v>13</v>
      </c>
      <c r="AC73">
        <f t="shared" si="7"/>
        <v>2998.3589999999999</v>
      </c>
      <c r="AD73">
        <f t="shared" si="8"/>
        <v>37.016777777777776</v>
      </c>
      <c r="AE73">
        <f t="shared" si="9"/>
        <v>333.15100000000001</v>
      </c>
      <c r="AF73">
        <f t="shared" si="5"/>
        <v>1</v>
      </c>
      <c r="AG73">
        <f t="shared" si="6"/>
        <v>3</v>
      </c>
      <c r="AH73">
        <f>(Table2[[#This Row],[Social_Media_Influence2]]+Table2[[#This Row],[Engagement_Score_Num]]+Table2[[#This Row],[Time_Spent_on_Product_Research(hours)]]/3)</f>
        <v>4.333333333333333</v>
      </c>
      <c r="AI73" s="17">
        <f>IF(Table2[[#This Row],[Customer_Loyalty_Program_Member]]="TRUE",Table2[[#This Row],[Brand_Loyalty]]*1.2,Table2[[#This Row],[Brand_Loyalty]])</f>
        <v>3</v>
      </c>
      <c r="AJ73" s="17">
        <f>Table2[[#This Row],[Customer_Satisfaction]]-Table2[[#This Row],[Return_Rate]]</f>
        <v>7</v>
      </c>
    </row>
    <row r="74" spans="1:36">
      <c r="A74" s="5" t="s">
        <v>232</v>
      </c>
      <c r="B74" s="4">
        <v>47</v>
      </c>
      <c r="C74" s="5" t="s">
        <v>43</v>
      </c>
      <c r="D74" s="5" t="s">
        <v>44</v>
      </c>
      <c r="E74" s="5" t="s">
        <v>31</v>
      </c>
      <c r="F74" s="5" t="s">
        <v>45</v>
      </c>
      <c r="G74" s="5" t="s">
        <v>44</v>
      </c>
      <c r="H74" s="5" t="s">
        <v>233</v>
      </c>
      <c r="I74" s="5" t="s">
        <v>141</v>
      </c>
      <c r="J74" s="4">
        <v>333.15199999999999</v>
      </c>
      <c r="K74" s="4">
        <v>10</v>
      </c>
      <c r="L74" s="5" t="s">
        <v>48</v>
      </c>
      <c r="M74" s="4">
        <v>4</v>
      </c>
      <c r="N74" s="4">
        <v>4</v>
      </c>
      <c r="O74" s="4">
        <v>0</v>
      </c>
      <c r="P74" s="5" t="s">
        <v>59</v>
      </c>
      <c r="Q74" s="5" t="s">
        <v>37</v>
      </c>
      <c r="R74" s="4">
        <v>1</v>
      </c>
      <c r="S74" s="4">
        <v>1</v>
      </c>
      <c r="T74" s="5" t="s">
        <v>49</v>
      </c>
      <c r="U74" s="5" t="s">
        <v>38</v>
      </c>
      <c r="V74" s="5" t="s">
        <v>66</v>
      </c>
      <c r="W74" s="6">
        <v>45366</v>
      </c>
      <c r="X74" s="4" t="b">
        <v>1</v>
      </c>
      <c r="Y74" s="4" t="b">
        <v>1</v>
      </c>
      <c r="Z74" s="5" t="s">
        <v>52</v>
      </c>
      <c r="AA74" s="5" t="s">
        <v>53</v>
      </c>
      <c r="AB74" s="7">
        <v>10</v>
      </c>
      <c r="AC74">
        <f t="shared" si="7"/>
        <v>3331.52</v>
      </c>
      <c r="AD74">
        <f t="shared" si="8"/>
        <v>33.315199999999997</v>
      </c>
      <c r="AE74">
        <f t="shared" si="9"/>
        <v>333.15199999999999</v>
      </c>
      <c r="AF74">
        <f t="shared" si="5"/>
        <v>2</v>
      </c>
      <c r="AG74">
        <f t="shared" si="6"/>
        <v>1</v>
      </c>
      <c r="AH74">
        <f>(Table2[[#This Row],[Social_Media_Influence2]]+Table2[[#This Row],[Engagement_Score_Num]]+Table2[[#This Row],[Time_Spent_on_Product_Research(hours)]]/3)</f>
        <v>3</v>
      </c>
      <c r="AI74" s="17">
        <f>IF(Table2[[#This Row],[Customer_Loyalty_Program_Member]]="TRUE",Table2[[#This Row],[Brand_Loyalty]]*1.2,Table2[[#This Row],[Brand_Loyalty]])</f>
        <v>4</v>
      </c>
      <c r="AJ74" s="17">
        <f>Table2[[#This Row],[Customer_Satisfaction]]-Table2[[#This Row],[Return_Rate]]</f>
        <v>0</v>
      </c>
    </row>
    <row r="75" spans="1:36">
      <c r="A75" s="9" t="s">
        <v>234</v>
      </c>
      <c r="B75" s="8">
        <v>45</v>
      </c>
      <c r="C75" s="9" t="s">
        <v>43</v>
      </c>
      <c r="D75" s="9" t="s">
        <v>44</v>
      </c>
      <c r="E75" s="9" t="s">
        <v>55</v>
      </c>
      <c r="F75" s="9" t="s">
        <v>32</v>
      </c>
      <c r="G75" s="9" t="s">
        <v>44</v>
      </c>
      <c r="H75" s="9" t="s">
        <v>235</v>
      </c>
      <c r="I75" s="9" t="s">
        <v>82</v>
      </c>
      <c r="J75" s="8">
        <v>333.15300000000002</v>
      </c>
      <c r="K75" s="8">
        <v>9</v>
      </c>
      <c r="L75" s="9" t="s">
        <v>35</v>
      </c>
      <c r="M75" s="8">
        <v>2</v>
      </c>
      <c r="N75" s="8">
        <v>5</v>
      </c>
      <c r="O75" s="8">
        <v>1</v>
      </c>
      <c r="P75" s="9" t="s">
        <v>59</v>
      </c>
      <c r="Q75" s="9" t="s">
        <v>37</v>
      </c>
      <c r="R75" s="8">
        <v>0</v>
      </c>
      <c r="S75" s="8">
        <v>1</v>
      </c>
      <c r="T75" s="9" t="s">
        <v>49</v>
      </c>
      <c r="U75" s="9" t="s">
        <v>60</v>
      </c>
      <c r="V75" s="9" t="s">
        <v>61</v>
      </c>
      <c r="W75" s="10">
        <v>45367</v>
      </c>
      <c r="X75" s="8" t="b">
        <v>1</v>
      </c>
      <c r="Y75" s="8" t="b">
        <v>1</v>
      </c>
      <c r="Z75" s="9" t="s">
        <v>52</v>
      </c>
      <c r="AA75" s="9" t="s">
        <v>67</v>
      </c>
      <c r="AB75" s="11">
        <v>1</v>
      </c>
      <c r="AC75">
        <f t="shared" si="7"/>
        <v>2998.3770000000004</v>
      </c>
      <c r="AD75">
        <f t="shared" si="8"/>
        <v>37.017000000000003</v>
      </c>
      <c r="AE75">
        <f t="shared" si="9"/>
        <v>333.15300000000002</v>
      </c>
      <c r="AF75">
        <f t="shared" si="5"/>
        <v>2</v>
      </c>
      <c r="AG75">
        <f t="shared" si="6"/>
        <v>1</v>
      </c>
      <c r="AH75">
        <f>(Table2[[#This Row],[Social_Media_Influence2]]+Table2[[#This Row],[Engagement_Score_Num]]+Table2[[#This Row],[Time_Spent_on_Product_Research(hours)]]/3)</f>
        <v>3.3333333333333335</v>
      </c>
      <c r="AI75" s="17">
        <f>IF(Table2[[#This Row],[Customer_Loyalty_Program_Member]]="TRUE",Table2[[#This Row],[Brand_Loyalty]]*1.2,Table2[[#This Row],[Brand_Loyalty]])</f>
        <v>2</v>
      </c>
      <c r="AJ75" s="17">
        <f>Table2[[#This Row],[Customer_Satisfaction]]-Table2[[#This Row],[Return_Rate]]</f>
        <v>1</v>
      </c>
    </row>
    <row r="76" spans="1:36">
      <c r="A76" s="5" t="s">
        <v>236</v>
      </c>
      <c r="B76" s="4">
        <v>37</v>
      </c>
      <c r="C76" s="5" t="s">
        <v>43</v>
      </c>
      <c r="D76" s="5" t="s">
        <v>30</v>
      </c>
      <c r="E76" s="5" t="s">
        <v>76</v>
      </c>
      <c r="F76" s="5" t="s">
        <v>45</v>
      </c>
      <c r="G76" s="5" t="s">
        <v>44</v>
      </c>
      <c r="H76" s="5" t="s">
        <v>237</v>
      </c>
      <c r="I76" s="5" t="s">
        <v>116</v>
      </c>
      <c r="J76" s="4">
        <v>333.154</v>
      </c>
      <c r="K76" s="4">
        <v>4</v>
      </c>
      <c r="L76" s="5" t="s">
        <v>35</v>
      </c>
      <c r="M76" s="4">
        <v>3</v>
      </c>
      <c r="N76" s="4">
        <v>4</v>
      </c>
      <c r="O76" s="4">
        <v>2</v>
      </c>
      <c r="P76" s="5" t="s">
        <v>44</v>
      </c>
      <c r="Q76" s="5" t="s">
        <v>85</v>
      </c>
      <c r="R76" s="4">
        <v>0</v>
      </c>
      <c r="S76" s="4">
        <v>2</v>
      </c>
      <c r="T76" s="5" t="s">
        <v>59</v>
      </c>
      <c r="U76" s="5" t="s">
        <v>38</v>
      </c>
      <c r="V76" s="5" t="s">
        <v>86</v>
      </c>
      <c r="W76" s="6">
        <v>45368</v>
      </c>
      <c r="X76" s="4" t="b">
        <v>0</v>
      </c>
      <c r="Y76" s="4" t="b">
        <v>1</v>
      </c>
      <c r="Z76" s="5" t="s">
        <v>40</v>
      </c>
      <c r="AA76" s="5" t="s">
        <v>53</v>
      </c>
      <c r="AB76" s="7">
        <v>3</v>
      </c>
      <c r="AC76">
        <f t="shared" si="7"/>
        <v>1332.616</v>
      </c>
      <c r="AD76">
        <f t="shared" si="8"/>
        <v>83.288499999999999</v>
      </c>
      <c r="AE76">
        <f t="shared" si="9"/>
        <v>333.154</v>
      </c>
      <c r="AF76">
        <f t="shared" si="5"/>
        <v>1</v>
      </c>
      <c r="AG76">
        <f t="shared" si="6"/>
        <v>3</v>
      </c>
      <c r="AH76">
        <f>(Table2[[#This Row],[Social_Media_Influence2]]+Table2[[#This Row],[Engagement_Score_Num]]+Table2[[#This Row],[Time_Spent_on_Product_Research(hours)]]/3)</f>
        <v>4.666666666666667</v>
      </c>
      <c r="AI76" s="17">
        <f>IF(Table2[[#This Row],[Customer_Loyalty_Program_Member]]="TRUE",Table2[[#This Row],[Brand_Loyalty]]*1.2,Table2[[#This Row],[Brand_Loyalty]])</f>
        <v>3</v>
      </c>
      <c r="AJ76" s="17">
        <f>Table2[[#This Row],[Customer_Satisfaction]]-Table2[[#This Row],[Return_Rate]]</f>
        <v>2</v>
      </c>
    </row>
    <row r="77" spans="1:36">
      <c r="A77" s="9" t="s">
        <v>238</v>
      </c>
      <c r="B77" s="8">
        <v>36</v>
      </c>
      <c r="C77" s="9" t="s">
        <v>43</v>
      </c>
      <c r="D77" s="9" t="s">
        <v>44</v>
      </c>
      <c r="E77" s="9" t="s">
        <v>76</v>
      </c>
      <c r="F77" s="9" t="s">
        <v>45</v>
      </c>
      <c r="G77" s="9" t="s">
        <v>44</v>
      </c>
      <c r="H77" s="9" t="s">
        <v>239</v>
      </c>
      <c r="I77" s="9" t="s">
        <v>182</v>
      </c>
      <c r="J77" s="8">
        <v>333.15499999999997</v>
      </c>
      <c r="K77" s="8">
        <v>6</v>
      </c>
      <c r="L77" s="9" t="s">
        <v>78</v>
      </c>
      <c r="M77" s="8">
        <v>4</v>
      </c>
      <c r="N77" s="8">
        <v>5</v>
      </c>
      <c r="O77" s="8">
        <v>0</v>
      </c>
      <c r="P77" s="9" t="s">
        <v>49</v>
      </c>
      <c r="Q77" s="9" t="s">
        <v>37</v>
      </c>
      <c r="R77" s="8">
        <v>2</v>
      </c>
      <c r="S77" s="8">
        <v>5</v>
      </c>
      <c r="T77" s="9" t="s">
        <v>44</v>
      </c>
      <c r="U77" s="9" t="s">
        <v>38</v>
      </c>
      <c r="V77" s="9" t="s">
        <v>39</v>
      </c>
      <c r="W77" s="10">
        <v>45369</v>
      </c>
      <c r="X77" s="8" t="b">
        <v>0</v>
      </c>
      <c r="Y77" s="8" t="b">
        <v>0</v>
      </c>
      <c r="Z77" s="9" t="s">
        <v>74</v>
      </c>
      <c r="AA77" s="9" t="s">
        <v>53</v>
      </c>
      <c r="AB77" s="11">
        <v>7</v>
      </c>
      <c r="AC77">
        <f t="shared" si="7"/>
        <v>1998.9299999999998</v>
      </c>
      <c r="AD77">
        <f t="shared" si="8"/>
        <v>55.525833333333331</v>
      </c>
      <c r="AE77">
        <f t="shared" si="9"/>
        <v>333.15499999999997</v>
      </c>
      <c r="AF77">
        <f t="shared" si="5"/>
        <v>3</v>
      </c>
      <c r="AG77">
        <f t="shared" si="6"/>
        <v>2</v>
      </c>
      <c r="AH77">
        <f>(Table2[[#This Row],[Social_Media_Influence2]]+Table2[[#This Row],[Engagement_Score_Num]]+Table2[[#This Row],[Time_Spent_on_Product_Research(hours)]]/3)</f>
        <v>5</v>
      </c>
      <c r="AI77" s="17">
        <f>IF(Table2[[#This Row],[Customer_Loyalty_Program_Member]]="TRUE",Table2[[#This Row],[Brand_Loyalty]]*1.2,Table2[[#This Row],[Brand_Loyalty]])</f>
        <v>4</v>
      </c>
      <c r="AJ77" s="17">
        <f>Table2[[#This Row],[Customer_Satisfaction]]-Table2[[#This Row],[Return_Rate]]</f>
        <v>3</v>
      </c>
    </row>
    <row r="78" spans="1:36">
      <c r="A78" s="5" t="s">
        <v>240</v>
      </c>
      <c r="B78" s="4">
        <v>34</v>
      </c>
      <c r="C78" s="5" t="s">
        <v>43</v>
      </c>
      <c r="D78" s="5" t="s">
        <v>30</v>
      </c>
      <c r="E78" s="5" t="s">
        <v>31</v>
      </c>
      <c r="F78" s="5" t="s">
        <v>32</v>
      </c>
      <c r="G78" s="5" t="s">
        <v>30</v>
      </c>
      <c r="H78" s="5" t="s">
        <v>241</v>
      </c>
      <c r="I78" s="5" t="s">
        <v>182</v>
      </c>
      <c r="J78" s="4">
        <v>333.15600000000001</v>
      </c>
      <c r="K78" s="4">
        <v>10</v>
      </c>
      <c r="L78" s="5" t="s">
        <v>78</v>
      </c>
      <c r="M78" s="4">
        <v>3</v>
      </c>
      <c r="N78" s="4">
        <v>2</v>
      </c>
      <c r="O78" s="4">
        <v>2</v>
      </c>
      <c r="P78" s="5" t="s">
        <v>49</v>
      </c>
      <c r="Q78" s="5" t="s">
        <v>50</v>
      </c>
      <c r="R78" s="4">
        <v>1</v>
      </c>
      <c r="S78" s="4">
        <v>8</v>
      </c>
      <c r="T78" s="5" t="s">
        <v>36</v>
      </c>
      <c r="U78" s="5" t="s">
        <v>38</v>
      </c>
      <c r="V78" s="5" t="s">
        <v>39</v>
      </c>
      <c r="W78" s="6">
        <v>45370</v>
      </c>
      <c r="X78" s="4" t="b">
        <v>0</v>
      </c>
      <c r="Y78" s="4" t="b">
        <v>1</v>
      </c>
      <c r="Z78" s="5" t="s">
        <v>62</v>
      </c>
      <c r="AA78" s="5" t="s">
        <v>67</v>
      </c>
      <c r="AB78" s="7">
        <v>14</v>
      </c>
      <c r="AC78">
        <f t="shared" si="7"/>
        <v>3331.56</v>
      </c>
      <c r="AD78">
        <f t="shared" si="8"/>
        <v>33.315600000000003</v>
      </c>
      <c r="AE78">
        <f t="shared" si="9"/>
        <v>333.15600000000001</v>
      </c>
      <c r="AF78">
        <f t="shared" si="5"/>
        <v>0</v>
      </c>
      <c r="AG78">
        <f t="shared" si="6"/>
        <v>2</v>
      </c>
      <c r="AH78">
        <f>(Table2[[#This Row],[Social_Media_Influence2]]+Table2[[#This Row],[Engagement_Score_Num]]+Table2[[#This Row],[Time_Spent_on_Product_Research(hours)]]/3)</f>
        <v>2.6666666666666665</v>
      </c>
      <c r="AI78" s="17">
        <f>IF(Table2[[#This Row],[Customer_Loyalty_Program_Member]]="TRUE",Table2[[#This Row],[Brand_Loyalty]]*1.2,Table2[[#This Row],[Brand_Loyalty]])</f>
        <v>3</v>
      </c>
      <c r="AJ78" s="17">
        <f>Table2[[#This Row],[Customer_Satisfaction]]-Table2[[#This Row],[Return_Rate]]</f>
        <v>7</v>
      </c>
    </row>
    <row r="79" spans="1:36">
      <c r="A79" s="9" t="s">
        <v>242</v>
      </c>
      <c r="B79" s="8">
        <v>37</v>
      </c>
      <c r="C79" s="9" t="s">
        <v>43</v>
      </c>
      <c r="D79" s="9" t="s">
        <v>44</v>
      </c>
      <c r="E79" s="9" t="s">
        <v>69</v>
      </c>
      <c r="F79" s="9" t="s">
        <v>56</v>
      </c>
      <c r="G79" s="9" t="s">
        <v>30</v>
      </c>
      <c r="H79" s="9" t="s">
        <v>243</v>
      </c>
      <c r="I79" s="9" t="s">
        <v>244</v>
      </c>
      <c r="J79" s="8">
        <v>333.15699999999998</v>
      </c>
      <c r="K79" s="8">
        <v>5</v>
      </c>
      <c r="L79" s="9" t="s">
        <v>48</v>
      </c>
      <c r="M79" s="8">
        <v>1</v>
      </c>
      <c r="N79" s="8">
        <v>1</v>
      </c>
      <c r="O79" s="8">
        <v>0</v>
      </c>
      <c r="P79" s="9" t="s">
        <v>36</v>
      </c>
      <c r="Q79" s="9" t="s">
        <v>50</v>
      </c>
      <c r="R79" s="8">
        <v>2</v>
      </c>
      <c r="S79" s="8">
        <v>4</v>
      </c>
      <c r="T79" s="9" t="s">
        <v>36</v>
      </c>
      <c r="U79" s="9" t="s">
        <v>79</v>
      </c>
      <c r="V79" s="9" t="s">
        <v>86</v>
      </c>
      <c r="W79" s="10">
        <v>45371</v>
      </c>
      <c r="X79" s="8" t="b">
        <v>0</v>
      </c>
      <c r="Y79" s="8" t="b">
        <v>1</v>
      </c>
      <c r="Z79" s="9" t="s">
        <v>74</v>
      </c>
      <c r="AA79" s="9" t="s">
        <v>67</v>
      </c>
      <c r="AB79" s="11">
        <v>12</v>
      </c>
      <c r="AC79">
        <f t="shared" si="7"/>
        <v>1665.7849999999999</v>
      </c>
      <c r="AD79">
        <f t="shared" si="8"/>
        <v>66.631399999999999</v>
      </c>
      <c r="AE79">
        <f t="shared" si="9"/>
        <v>333.15699999999998</v>
      </c>
      <c r="AF79">
        <f t="shared" si="5"/>
        <v>0</v>
      </c>
      <c r="AG79">
        <f t="shared" si="6"/>
        <v>0</v>
      </c>
      <c r="AH79">
        <f>(Table2[[#This Row],[Social_Media_Influence2]]+Table2[[#This Row],[Engagement_Score_Num]]+Table2[[#This Row],[Time_Spent_on_Product_Research(hours)]]/3)</f>
        <v>0</v>
      </c>
      <c r="AI79" s="17">
        <f>IF(Table2[[#This Row],[Customer_Loyalty_Program_Member]]="TRUE",Table2[[#This Row],[Brand_Loyalty]]*1.2,Table2[[#This Row],[Brand_Loyalty]])</f>
        <v>1</v>
      </c>
      <c r="AJ79" s="17">
        <f>Table2[[#This Row],[Customer_Satisfaction]]-Table2[[#This Row],[Return_Rate]]</f>
        <v>2</v>
      </c>
    </row>
    <row r="80" spans="1:36">
      <c r="A80" s="5" t="s">
        <v>245</v>
      </c>
      <c r="B80" s="4">
        <v>18</v>
      </c>
      <c r="C80" s="5" t="s">
        <v>29</v>
      </c>
      <c r="D80" s="5" t="s">
        <v>30</v>
      </c>
      <c r="E80" s="5" t="s">
        <v>69</v>
      </c>
      <c r="F80" s="5" t="s">
        <v>32</v>
      </c>
      <c r="G80" s="5" t="s">
        <v>44</v>
      </c>
      <c r="H80" s="5" t="s">
        <v>246</v>
      </c>
      <c r="I80" s="5" t="s">
        <v>93</v>
      </c>
      <c r="J80" s="4">
        <v>333.15800000000002</v>
      </c>
      <c r="K80" s="4">
        <v>2</v>
      </c>
      <c r="L80" s="5" t="s">
        <v>78</v>
      </c>
      <c r="M80" s="4">
        <v>4</v>
      </c>
      <c r="N80" s="4">
        <v>2</v>
      </c>
      <c r="O80" s="4">
        <v>2</v>
      </c>
      <c r="P80" s="5" t="s">
        <v>36</v>
      </c>
      <c r="Q80" s="5" t="s">
        <v>85</v>
      </c>
      <c r="R80" s="4">
        <v>1</v>
      </c>
      <c r="S80" s="4">
        <v>3</v>
      </c>
      <c r="T80" s="5" t="s">
        <v>36</v>
      </c>
      <c r="U80" s="5" t="s">
        <v>38</v>
      </c>
      <c r="V80" s="5" t="s">
        <v>86</v>
      </c>
      <c r="W80" s="6">
        <v>45372</v>
      </c>
      <c r="X80" s="4" t="b">
        <v>1</v>
      </c>
      <c r="Y80" s="4" t="b">
        <v>1</v>
      </c>
      <c r="Z80" s="5" t="s">
        <v>52</v>
      </c>
      <c r="AA80" s="5" t="s">
        <v>67</v>
      </c>
      <c r="AB80" s="7">
        <v>2</v>
      </c>
      <c r="AC80">
        <f t="shared" si="7"/>
        <v>666.31600000000003</v>
      </c>
      <c r="AD80">
        <f t="shared" si="8"/>
        <v>166.57900000000001</v>
      </c>
      <c r="AE80">
        <f t="shared" si="9"/>
        <v>333.15800000000002</v>
      </c>
      <c r="AF80">
        <f t="shared" si="5"/>
        <v>0</v>
      </c>
      <c r="AG80">
        <f t="shared" si="6"/>
        <v>0</v>
      </c>
      <c r="AH80">
        <f>(Table2[[#This Row],[Social_Media_Influence2]]+Table2[[#This Row],[Engagement_Score_Num]]+Table2[[#This Row],[Time_Spent_on_Product_Research(hours)]]/3)</f>
        <v>0.66666666666666663</v>
      </c>
      <c r="AI80" s="17">
        <f>IF(Table2[[#This Row],[Customer_Loyalty_Program_Member]]="TRUE",Table2[[#This Row],[Brand_Loyalty]]*1.2,Table2[[#This Row],[Brand_Loyalty]])</f>
        <v>4</v>
      </c>
      <c r="AJ80" s="17">
        <f>Table2[[#This Row],[Customer_Satisfaction]]-Table2[[#This Row],[Return_Rate]]</f>
        <v>2</v>
      </c>
    </row>
    <row r="81" spans="1:36">
      <c r="A81" s="9" t="s">
        <v>247</v>
      </c>
      <c r="B81" s="8">
        <v>20</v>
      </c>
      <c r="C81" s="9" t="s">
        <v>43</v>
      </c>
      <c r="D81" s="9" t="s">
        <v>44</v>
      </c>
      <c r="E81" s="9" t="s">
        <v>76</v>
      </c>
      <c r="F81" s="9" t="s">
        <v>32</v>
      </c>
      <c r="G81" s="9" t="s">
        <v>30</v>
      </c>
      <c r="H81" s="9" t="s">
        <v>248</v>
      </c>
      <c r="I81" s="9" t="s">
        <v>119</v>
      </c>
      <c r="J81" s="8">
        <v>333.15899999999999</v>
      </c>
      <c r="K81" s="8">
        <v>6</v>
      </c>
      <c r="L81" s="9" t="s">
        <v>48</v>
      </c>
      <c r="M81" s="8">
        <v>3</v>
      </c>
      <c r="N81" s="8">
        <v>4</v>
      </c>
      <c r="O81" s="8">
        <v>0</v>
      </c>
      <c r="P81" s="9" t="s">
        <v>36</v>
      </c>
      <c r="Q81" s="9" t="s">
        <v>85</v>
      </c>
      <c r="R81" s="8">
        <v>1</v>
      </c>
      <c r="S81" s="8">
        <v>8</v>
      </c>
      <c r="T81" s="9" t="s">
        <v>59</v>
      </c>
      <c r="U81" s="9" t="s">
        <v>38</v>
      </c>
      <c r="V81" s="9" t="s">
        <v>66</v>
      </c>
      <c r="W81" s="10">
        <v>45373</v>
      </c>
      <c r="X81" s="8" t="b">
        <v>1</v>
      </c>
      <c r="Y81" s="8" t="b">
        <v>0</v>
      </c>
      <c r="Z81" s="9" t="s">
        <v>40</v>
      </c>
      <c r="AA81" s="9" t="s">
        <v>53</v>
      </c>
      <c r="AB81" s="11">
        <v>7</v>
      </c>
      <c r="AC81">
        <f t="shared" si="7"/>
        <v>1998.954</v>
      </c>
      <c r="AD81">
        <f t="shared" si="8"/>
        <v>55.526499999999999</v>
      </c>
      <c r="AE81">
        <f t="shared" si="9"/>
        <v>333.15899999999999</v>
      </c>
      <c r="AF81">
        <f t="shared" si="5"/>
        <v>1</v>
      </c>
      <c r="AG81">
        <f t="shared" si="6"/>
        <v>0</v>
      </c>
      <c r="AH81">
        <f>(Table2[[#This Row],[Social_Media_Influence2]]+Table2[[#This Row],[Engagement_Score_Num]]+Table2[[#This Row],[Time_Spent_on_Product_Research(hours)]]/3)</f>
        <v>1</v>
      </c>
      <c r="AI81" s="17">
        <f>IF(Table2[[#This Row],[Customer_Loyalty_Program_Member]]="TRUE",Table2[[#This Row],[Brand_Loyalty]]*1.2,Table2[[#This Row],[Brand_Loyalty]])</f>
        <v>3</v>
      </c>
      <c r="AJ81" s="17">
        <f>Table2[[#This Row],[Customer_Satisfaction]]-Table2[[#This Row],[Return_Rate]]</f>
        <v>7</v>
      </c>
    </row>
    <row r="82" spans="1:36">
      <c r="A82" s="5" t="s">
        <v>249</v>
      </c>
      <c r="B82" s="4">
        <v>27</v>
      </c>
      <c r="C82" s="5" t="s">
        <v>29</v>
      </c>
      <c r="D82" s="5" t="s">
        <v>44</v>
      </c>
      <c r="E82" s="5" t="s">
        <v>69</v>
      </c>
      <c r="F82" s="5" t="s">
        <v>45</v>
      </c>
      <c r="G82" s="5" t="s">
        <v>30</v>
      </c>
      <c r="H82" s="5" t="s">
        <v>250</v>
      </c>
      <c r="I82" s="5" t="s">
        <v>98</v>
      </c>
      <c r="J82" s="4">
        <v>333.16</v>
      </c>
      <c r="K82" s="4">
        <v>7</v>
      </c>
      <c r="L82" s="5" t="s">
        <v>35</v>
      </c>
      <c r="M82" s="4">
        <v>1</v>
      </c>
      <c r="N82" s="4">
        <v>2</v>
      </c>
      <c r="O82" s="4">
        <v>1</v>
      </c>
      <c r="P82" s="5" t="s">
        <v>59</v>
      </c>
      <c r="Q82" s="5" t="s">
        <v>37</v>
      </c>
      <c r="R82" s="4">
        <v>0</v>
      </c>
      <c r="S82" s="4">
        <v>1</v>
      </c>
      <c r="T82" s="5" t="s">
        <v>49</v>
      </c>
      <c r="U82" s="5" t="s">
        <v>79</v>
      </c>
      <c r="V82" s="5" t="s">
        <v>86</v>
      </c>
      <c r="W82" s="6">
        <v>45374</v>
      </c>
      <c r="X82" s="4" t="b">
        <v>1</v>
      </c>
      <c r="Y82" s="4" t="b">
        <v>1</v>
      </c>
      <c r="Z82" s="5" t="s">
        <v>40</v>
      </c>
      <c r="AA82" s="5" t="s">
        <v>41</v>
      </c>
      <c r="AB82" s="7">
        <v>8</v>
      </c>
      <c r="AC82">
        <f t="shared" si="7"/>
        <v>2332.1200000000003</v>
      </c>
      <c r="AD82">
        <f t="shared" si="8"/>
        <v>47.594285714285718</v>
      </c>
      <c r="AE82">
        <f t="shared" si="9"/>
        <v>333.16</v>
      </c>
      <c r="AF82">
        <f t="shared" si="5"/>
        <v>2</v>
      </c>
      <c r="AG82">
        <f t="shared" si="6"/>
        <v>1</v>
      </c>
      <c r="AH82">
        <f>(Table2[[#This Row],[Social_Media_Influence2]]+Table2[[#This Row],[Engagement_Score_Num]]+Table2[[#This Row],[Time_Spent_on_Product_Research(hours)]]/3)</f>
        <v>3.3333333333333335</v>
      </c>
      <c r="AI82" s="17">
        <f>IF(Table2[[#This Row],[Customer_Loyalty_Program_Member]]="TRUE",Table2[[#This Row],[Brand_Loyalty]]*1.2,Table2[[#This Row],[Brand_Loyalty]])</f>
        <v>1</v>
      </c>
      <c r="AJ82" s="17">
        <f>Table2[[#This Row],[Customer_Satisfaction]]-Table2[[#This Row],[Return_Rate]]</f>
        <v>1</v>
      </c>
    </row>
    <row r="83" spans="1:36">
      <c r="A83" s="9" t="s">
        <v>251</v>
      </c>
      <c r="B83" s="8">
        <v>36</v>
      </c>
      <c r="C83" s="9" t="s">
        <v>43</v>
      </c>
      <c r="D83" s="9" t="s">
        <v>30</v>
      </c>
      <c r="E83" s="9" t="s">
        <v>31</v>
      </c>
      <c r="F83" s="9" t="s">
        <v>45</v>
      </c>
      <c r="G83" s="9" t="s">
        <v>44</v>
      </c>
      <c r="H83" s="9" t="s">
        <v>252</v>
      </c>
      <c r="I83" s="9" t="s">
        <v>47</v>
      </c>
      <c r="J83" s="8">
        <v>333.161</v>
      </c>
      <c r="K83" s="8">
        <v>10</v>
      </c>
      <c r="L83" s="9" t="s">
        <v>78</v>
      </c>
      <c r="M83" s="8">
        <v>1</v>
      </c>
      <c r="N83" s="8">
        <v>2</v>
      </c>
      <c r="O83" s="8">
        <v>1</v>
      </c>
      <c r="P83" s="9" t="s">
        <v>49</v>
      </c>
      <c r="Q83" s="9" t="s">
        <v>85</v>
      </c>
      <c r="R83" s="8">
        <v>2</v>
      </c>
      <c r="S83" s="8">
        <v>6</v>
      </c>
      <c r="T83" s="9" t="s">
        <v>59</v>
      </c>
      <c r="U83" s="9" t="s">
        <v>60</v>
      </c>
      <c r="V83" s="9" t="s">
        <v>86</v>
      </c>
      <c r="W83" s="10">
        <v>45375</v>
      </c>
      <c r="X83" s="8" t="b">
        <v>0</v>
      </c>
      <c r="Y83" s="8" t="b">
        <v>1</v>
      </c>
      <c r="Z83" s="9" t="s">
        <v>74</v>
      </c>
      <c r="AA83" s="9" t="s">
        <v>53</v>
      </c>
      <c r="AB83" s="11">
        <v>7</v>
      </c>
      <c r="AC83">
        <f t="shared" si="7"/>
        <v>3331.61</v>
      </c>
      <c r="AD83">
        <f t="shared" si="8"/>
        <v>33.316099999999999</v>
      </c>
      <c r="AE83">
        <f t="shared" si="9"/>
        <v>333.161</v>
      </c>
      <c r="AF83">
        <f t="shared" si="5"/>
        <v>1</v>
      </c>
      <c r="AG83">
        <f t="shared" si="6"/>
        <v>2</v>
      </c>
      <c r="AH83">
        <f>(Table2[[#This Row],[Social_Media_Influence2]]+Table2[[#This Row],[Engagement_Score_Num]]+Table2[[#This Row],[Time_Spent_on_Product_Research(hours)]]/3)</f>
        <v>3.3333333333333335</v>
      </c>
      <c r="AI83" s="17">
        <f>IF(Table2[[#This Row],[Customer_Loyalty_Program_Member]]="TRUE",Table2[[#This Row],[Brand_Loyalty]]*1.2,Table2[[#This Row],[Brand_Loyalty]])</f>
        <v>1</v>
      </c>
      <c r="AJ83" s="17">
        <f>Table2[[#This Row],[Customer_Satisfaction]]-Table2[[#This Row],[Return_Rate]]</f>
        <v>4</v>
      </c>
    </row>
    <row r="84" spans="1:36">
      <c r="A84" s="5" t="s">
        <v>253</v>
      </c>
      <c r="B84" s="4">
        <v>46</v>
      </c>
      <c r="C84" s="5" t="s">
        <v>29</v>
      </c>
      <c r="D84" s="5" t="s">
        <v>30</v>
      </c>
      <c r="E84" s="5" t="s">
        <v>31</v>
      </c>
      <c r="F84" s="5" t="s">
        <v>32</v>
      </c>
      <c r="G84" s="5" t="s">
        <v>30</v>
      </c>
      <c r="H84" s="5" t="s">
        <v>254</v>
      </c>
      <c r="I84" s="5" t="s">
        <v>157</v>
      </c>
      <c r="J84" s="4">
        <v>333.16199999999998</v>
      </c>
      <c r="K84" s="4">
        <v>2</v>
      </c>
      <c r="L84" s="5" t="s">
        <v>78</v>
      </c>
      <c r="M84" s="4">
        <v>5</v>
      </c>
      <c r="N84" s="4">
        <v>2</v>
      </c>
      <c r="O84" s="4">
        <v>2</v>
      </c>
      <c r="P84" s="5" t="s">
        <v>49</v>
      </c>
      <c r="Q84" s="5" t="s">
        <v>50</v>
      </c>
      <c r="R84" s="4">
        <v>2</v>
      </c>
      <c r="S84" s="4">
        <v>4</v>
      </c>
      <c r="T84" s="5" t="s">
        <v>44</v>
      </c>
      <c r="U84" s="5" t="s">
        <v>38</v>
      </c>
      <c r="V84" s="5" t="s">
        <v>51</v>
      </c>
      <c r="W84" s="6">
        <v>45376</v>
      </c>
      <c r="X84" s="4" t="b">
        <v>0</v>
      </c>
      <c r="Y84" s="4" t="b">
        <v>0</v>
      </c>
      <c r="Z84" s="5" t="s">
        <v>52</v>
      </c>
      <c r="AA84" s="5" t="s">
        <v>67</v>
      </c>
      <c r="AB84" s="7">
        <v>9</v>
      </c>
      <c r="AC84">
        <f t="shared" si="7"/>
        <v>666.32399999999996</v>
      </c>
      <c r="AD84">
        <f t="shared" si="8"/>
        <v>166.58099999999999</v>
      </c>
      <c r="AE84">
        <f t="shared" si="9"/>
        <v>333.16199999999998</v>
      </c>
      <c r="AF84">
        <f t="shared" si="5"/>
        <v>3</v>
      </c>
      <c r="AG84">
        <f t="shared" si="6"/>
        <v>2</v>
      </c>
      <c r="AH84">
        <f>(Table2[[#This Row],[Social_Media_Influence2]]+Table2[[#This Row],[Engagement_Score_Num]]+Table2[[#This Row],[Time_Spent_on_Product_Research(hours)]]/3)</f>
        <v>5.666666666666667</v>
      </c>
      <c r="AI84" s="17">
        <f>IF(Table2[[#This Row],[Customer_Loyalty_Program_Member]]="TRUE",Table2[[#This Row],[Brand_Loyalty]]*1.2,Table2[[#This Row],[Brand_Loyalty]])</f>
        <v>5</v>
      </c>
      <c r="AJ84" s="17">
        <f>Table2[[#This Row],[Customer_Satisfaction]]-Table2[[#This Row],[Return_Rate]]</f>
        <v>2</v>
      </c>
    </row>
    <row r="85" spans="1:36">
      <c r="A85" s="9" t="s">
        <v>255</v>
      </c>
      <c r="B85" s="8">
        <v>26</v>
      </c>
      <c r="C85" s="9" t="s">
        <v>43</v>
      </c>
      <c r="D85" s="9" t="s">
        <v>30</v>
      </c>
      <c r="E85" s="9" t="s">
        <v>31</v>
      </c>
      <c r="F85" s="9" t="s">
        <v>45</v>
      </c>
      <c r="G85" s="9" t="s">
        <v>30</v>
      </c>
      <c r="H85" s="9" t="s">
        <v>256</v>
      </c>
      <c r="I85" s="9" t="s">
        <v>2061</v>
      </c>
      <c r="J85" s="8">
        <v>333.16300000000001</v>
      </c>
      <c r="K85" s="8">
        <v>4</v>
      </c>
      <c r="L85" s="9" t="s">
        <v>35</v>
      </c>
      <c r="M85" s="8">
        <v>1</v>
      </c>
      <c r="N85" s="8">
        <v>5</v>
      </c>
      <c r="O85" s="8">
        <v>0</v>
      </c>
      <c r="P85" s="9" t="s">
        <v>44</v>
      </c>
      <c r="Q85" s="9" t="s">
        <v>50</v>
      </c>
      <c r="R85" s="8">
        <v>0</v>
      </c>
      <c r="S85" s="8">
        <v>4</v>
      </c>
      <c r="T85" s="9" t="s">
        <v>44</v>
      </c>
      <c r="U85" s="9" t="s">
        <v>79</v>
      </c>
      <c r="V85" s="9" t="s">
        <v>66</v>
      </c>
      <c r="W85" s="10">
        <v>45377</v>
      </c>
      <c r="X85" s="8" t="b">
        <v>0</v>
      </c>
      <c r="Y85" s="8" t="b">
        <v>1</v>
      </c>
      <c r="Z85" s="9" t="s">
        <v>62</v>
      </c>
      <c r="AA85" s="9" t="s">
        <v>41</v>
      </c>
      <c r="AB85" s="11">
        <v>13</v>
      </c>
      <c r="AC85">
        <f t="shared" si="7"/>
        <v>1332.652</v>
      </c>
      <c r="AD85">
        <f t="shared" si="8"/>
        <v>83.290750000000003</v>
      </c>
      <c r="AE85">
        <f t="shared" si="9"/>
        <v>333.16300000000001</v>
      </c>
      <c r="AF85">
        <f t="shared" si="5"/>
        <v>3</v>
      </c>
      <c r="AG85">
        <f t="shared" si="6"/>
        <v>3</v>
      </c>
      <c r="AH85">
        <f>(Table2[[#This Row],[Social_Media_Influence2]]+Table2[[#This Row],[Engagement_Score_Num]]+Table2[[#This Row],[Time_Spent_on_Product_Research(hours)]]/3)</f>
        <v>6</v>
      </c>
      <c r="AI85" s="17">
        <f>IF(Table2[[#This Row],[Customer_Loyalty_Program_Member]]="TRUE",Table2[[#This Row],[Brand_Loyalty]]*1.2,Table2[[#This Row],[Brand_Loyalty]])</f>
        <v>1</v>
      </c>
      <c r="AJ85" s="17">
        <f>Table2[[#This Row],[Customer_Satisfaction]]-Table2[[#This Row],[Return_Rate]]</f>
        <v>4</v>
      </c>
    </row>
    <row r="86" spans="1:36">
      <c r="A86" s="5" t="s">
        <v>257</v>
      </c>
      <c r="B86" s="4">
        <v>21</v>
      </c>
      <c r="C86" s="5" t="s">
        <v>29</v>
      </c>
      <c r="D86" s="5" t="s">
        <v>44</v>
      </c>
      <c r="E86" s="5" t="s">
        <v>76</v>
      </c>
      <c r="F86" s="5" t="s">
        <v>45</v>
      </c>
      <c r="G86" s="5" t="s">
        <v>30</v>
      </c>
      <c r="H86" s="5" t="s">
        <v>258</v>
      </c>
      <c r="I86" s="5" t="s">
        <v>141</v>
      </c>
      <c r="J86" s="4">
        <v>333.16399999999999</v>
      </c>
      <c r="K86" s="4">
        <v>11</v>
      </c>
      <c r="L86" s="5" t="s">
        <v>78</v>
      </c>
      <c r="M86" s="4">
        <v>3</v>
      </c>
      <c r="N86" s="4">
        <v>1</v>
      </c>
      <c r="O86" s="4">
        <v>2</v>
      </c>
      <c r="P86" s="5" t="s">
        <v>59</v>
      </c>
      <c r="Q86" s="5" t="s">
        <v>37</v>
      </c>
      <c r="R86" s="4">
        <v>2</v>
      </c>
      <c r="S86" s="4">
        <v>6</v>
      </c>
      <c r="T86" s="5" t="s">
        <v>44</v>
      </c>
      <c r="U86" s="5" t="s">
        <v>79</v>
      </c>
      <c r="V86" s="5" t="s">
        <v>39</v>
      </c>
      <c r="W86" s="6">
        <v>45378</v>
      </c>
      <c r="X86" s="4" t="b">
        <v>1</v>
      </c>
      <c r="Y86" s="4" t="b">
        <v>1</v>
      </c>
      <c r="Z86" s="5" t="s">
        <v>74</v>
      </c>
      <c r="AA86" s="5" t="s">
        <v>41</v>
      </c>
      <c r="AB86" s="7">
        <v>10</v>
      </c>
      <c r="AC86">
        <f t="shared" si="7"/>
        <v>3664.8040000000001</v>
      </c>
      <c r="AD86">
        <f t="shared" si="8"/>
        <v>30.287636363636363</v>
      </c>
      <c r="AE86">
        <f t="shared" si="9"/>
        <v>333.16399999999999</v>
      </c>
      <c r="AF86">
        <f t="shared" si="5"/>
        <v>3</v>
      </c>
      <c r="AG86">
        <f t="shared" si="6"/>
        <v>1</v>
      </c>
      <c r="AH86">
        <f>(Table2[[#This Row],[Social_Media_Influence2]]+Table2[[#This Row],[Engagement_Score_Num]]+Table2[[#This Row],[Time_Spent_on_Product_Research(hours)]]/3)</f>
        <v>4.666666666666667</v>
      </c>
      <c r="AI86" s="17">
        <f>IF(Table2[[#This Row],[Customer_Loyalty_Program_Member]]="TRUE",Table2[[#This Row],[Brand_Loyalty]]*1.2,Table2[[#This Row],[Brand_Loyalty]])</f>
        <v>3</v>
      </c>
      <c r="AJ86" s="17">
        <f>Table2[[#This Row],[Customer_Satisfaction]]-Table2[[#This Row],[Return_Rate]]</f>
        <v>4</v>
      </c>
    </row>
    <row r="87" spans="1:36">
      <c r="A87" s="9" t="s">
        <v>259</v>
      </c>
      <c r="B87" s="8">
        <v>43</v>
      </c>
      <c r="C87" s="9" t="s">
        <v>43</v>
      </c>
      <c r="D87" s="9" t="s">
        <v>44</v>
      </c>
      <c r="E87" s="9" t="s">
        <v>31</v>
      </c>
      <c r="F87" s="9" t="s">
        <v>32</v>
      </c>
      <c r="G87" s="9" t="s">
        <v>44</v>
      </c>
      <c r="H87" s="9" t="s">
        <v>260</v>
      </c>
      <c r="I87" s="9" t="s">
        <v>71</v>
      </c>
      <c r="J87" s="8">
        <v>333.16500000000002</v>
      </c>
      <c r="K87" s="8">
        <v>10</v>
      </c>
      <c r="L87" s="9" t="s">
        <v>35</v>
      </c>
      <c r="M87" s="8">
        <v>1</v>
      </c>
      <c r="N87" s="8">
        <v>1</v>
      </c>
      <c r="O87" s="8">
        <v>0</v>
      </c>
      <c r="P87" s="9" t="s">
        <v>59</v>
      </c>
      <c r="Q87" s="9" t="s">
        <v>85</v>
      </c>
      <c r="R87" s="8">
        <v>1</v>
      </c>
      <c r="S87" s="8">
        <v>5</v>
      </c>
      <c r="T87" s="9" t="s">
        <v>44</v>
      </c>
      <c r="U87" s="9" t="s">
        <v>79</v>
      </c>
      <c r="V87" s="9" t="s">
        <v>51</v>
      </c>
      <c r="W87" s="10">
        <v>45379</v>
      </c>
      <c r="X87" s="8" t="b">
        <v>0</v>
      </c>
      <c r="Y87" s="8" t="b">
        <v>1</v>
      </c>
      <c r="Z87" s="9" t="s">
        <v>40</v>
      </c>
      <c r="AA87" s="9" t="s">
        <v>41</v>
      </c>
      <c r="AB87" s="11">
        <v>7</v>
      </c>
      <c r="AC87">
        <f t="shared" si="7"/>
        <v>3331.65</v>
      </c>
      <c r="AD87">
        <f t="shared" si="8"/>
        <v>33.316500000000005</v>
      </c>
      <c r="AE87">
        <f t="shared" si="9"/>
        <v>333.16500000000002</v>
      </c>
      <c r="AF87">
        <f t="shared" si="5"/>
        <v>3</v>
      </c>
      <c r="AG87">
        <f t="shared" si="6"/>
        <v>1</v>
      </c>
      <c r="AH87">
        <f>(Table2[[#This Row],[Social_Media_Influence2]]+Table2[[#This Row],[Engagement_Score_Num]]+Table2[[#This Row],[Time_Spent_on_Product_Research(hours)]]/3)</f>
        <v>4</v>
      </c>
      <c r="AI87" s="17">
        <f>IF(Table2[[#This Row],[Customer_Loyalty_Program_Member]]="TRUE",Table2[[#This Row],[Brand_Loyalty]]*1.2,Table2[[#This Row],[Brand_Loyalty]])</f>
        <v>1</v>
      </c>
      <c r="AJ87" s="17">
        <f>Table2[[#This Row],[Customer_Satisfaction]]-Table2[[#This Row],[Return_Rate]]</f>
        <v>4</v>
      </c>
    </row>
    <row r="88" spans="1:36">
      <c r="A88" s="5" t="s">
        <v>261</v>
      </c>
      <c r="B88" s="4">
        <v>19</v>
      </c>
      <c r="C88" s="5" t="s">
        <v>43</v>
      </c>
      <c r="D88" s="5" t="s">
        <v>44</v>
      </c>
      <c r="E88" s="5" t="s">
        <v>76</v>
      </c>
      <c r="F88" s="5" t="s">
        <v>45</v>
      </c>
      <c r="G88" s="5" t="s">
        <v>44</v>
      </c>
      <c r="H88" s="5" t="s">
        <v>262</v>
      </c>
      <c r="I88" s="5" t="s">
        <v>2061</v>
      </c>
      <c r="J88" s="4">
        <v>333.166</v>
      </c>
      <c r="K88" s="4">
        <v>4</v>
      </c>
      <c r="L88" s="5" t="s">
        <v>48</v>
      </c>
      <c r="M88" s="4">
        <v>1</v>
      </c>
      <c r="N88" s="4">
        <v>4</v>
      </c>
      <c r="O88" s="4">
        <v>0</v>
      </c>
      <c r="P88" s="5" t="s">
        <v>44</v>
      </c>
      <c r="Q88" s="5" t="s">
        <v>50</v>
      </c>
      <c r="R88" s="4">
        <v>1</v>
      </c>
      <c r="S88" s="4">
        <v>6</v>
      </c>
      <c r="T88" s="5" t="s">
        <v>44</v>
      </c>
      <c r="U88" s="5" t="s">
        <v>38</v>
      </c>
      <c r="V88" s="5" t="s">
        <v>61</v>
      </c>
      <c r="W88" s="6">
        <v>45380</v>
      </c>
      <c r="X88" s="4" t="b">
        <v>0</v>
      </c>
      <c r="Y88" s="4" t="b">
        <v>1</v>
      </c>
      <c r="Z88" s="5" t="s">
        <v>62</v>
      </c>
      <c r="AA88" s="5" t="s">
        <v>53</v>
      </c>
      <c r="AB88" s="7">
        <v>8</v>
      </c>
      <c r="AC88">
        <f t="shared" si="7"/>
        <v>1332.664</v>
      </c>
      <c r="AD88">
        <f t="shared" si="8"/>
        <v>83.291499999999999</v>
      </c>
      <c r="AE88">
        <f t="shared" si="9"/>
        <v>333.166</v>
      </c>
      <c r="AF88">
        <f t="shared" si="5"/>
        <v>3</v>
      </c>
      <c r="AG88">
        <f t="shared" si="6"/>
        <v>3</v>
      </c>
      <c r="AH88">
        <f>(Table2[[#This Row],[Social_Media_Influence2]]+Table2[[#This Row],[Engagement_Score_Num]]+Table2[[#This Row],[Time_Spent_on_Product_Research(hours)]]/3)</f>
        <v>6</v>
      </c>
      <c r="AI88" s="17">
        <f>IF(Table2[[#This Row],[Customer_Loyalty_Program_Member]]="TRUE",Table2[[#This Row],[Brand_Loyalty]]*1.2,Table2[[#This Row],[Brand_Loyalty]])</f>
        <v>1</v>
      </c>
      <c r="AJ88" s="17">
        <f>Table2[[#This Row],[Customer_Satisfaction]]-Table2[[#This Row],[Return_Rate]]</f>
        <v>5</v>
      </c>
    </row>
    <row r="89" spans="1:36">
      <c r="A89" s="9" t="s">
        <v>263</v>
      </c>
      <c r="B89" s="8">
        <v>41</v>
      </c>
      <c r="C89" s="9" t="s">
        <v>29</v>
      </c>
      <c r="D89" s="9" t="s">
        <v>44</v>
      </c>
      <c r="E89" s="9" t="s">
        <v>69</v>
      </c>
      <c r="F89" s="9" t="s">
        <v>56</v>
      </c>
      <c r="G89" s="9" t="s">
        <v>44</v>
      </c>
      <c r="H89" s="9" t="s">
        <v>264</v>
      </c>
      <c r="I89" s="9" t="s">
        <v>58</v>
      </c>
      <c r="J89" s="8">
        <v>333.16699999999997</v>
      </c>
      <c r="K89" s="8">
        <v>2</v>
      </c>
      <c r="L89" s="9" t="s">
        <v>35</v>
      </c>
      <c r="M89" s="8">
        <v>3</v>
      </c>
      <c r="N89" s="8">
        <v>2</v>
      </c>
      <c r="O89" s="8">
        <v>2</v>
      </c>
      <c r="P89" s="9" t="s">
        <v>59</v>
      </c>
      <c r="Q89" s="9" t="s">
        <v>50</v>
      </c>
      <c r="R89" s="8">
        <v>0</v>
      </c>
      <c r="S89" s="8">
        <v>1</v>
      </c>
      <c r="T89" s="9" t="s">
        <v>44</v>
      </c>
      <c r="U89" s="9" t="s">
        <v>38</v>
      </c>
      <c r="V89" s="9" t="s">
        <v>51</v>
      </c>
      <c r="W89" s="10">
        <v>45381</v>
      </c>
      <c r="X89" s="8" t="b">
        <v>1</v>
      </c>
      <c r="Y89" s="8" t="b">
        <v>1</v>
      </c>
      <c r="Z89" s="9" t="s">
        <v>40</v>
      </c>
      <c r="AA89" s="9" t="s">
        <v>67</v>
      </c>
      <c r="AB89" s="11">
        <v>9</v>
      </c>
      <c r="AC89">
        <f t="shared" si="7"/>
        <v>666.33399999999995</v>
      </c>
      <c r="AD89">
        <f t="shared" si="8"/>
        <v>166.58349999999999</v>
      </c>
      <c r="AE89">
        <f t="shared" si="9"/>
        <v>333.16699999999997</v>
      </c>
      <c r="AF89">
        <f t="shared" si="5"/>
        <v>3</v>
      </c>
      <c r="AG89">
        <f t="shared" si="6"/>
        <v>1</v>
      </c>
      <c r="AH89">
        <f>(Table2[[#This Row],[Social_Media_Influence2]]+Table2[[#This Row],[Engagement_Score_Num]]+Table2[[#This Row],[Time_Spent_on_Product_Research(hours)]]/3)</f>
        <v>4.666666666666667</v>
      </c>
      <c r="AI89" s="17">
        <f>IF(Table2[[#This Row],[Customer_Loyalty_Program_Member]]="TRUE",Table2[[#This Row],[Brand_Loyalty]]*1.2,Table2[[#This Row],[Brand_Loyalty]])</f>
        <v>3</v>
      </c>
      <c r="AJ89" s="17">
        <f>Table2[[#This Row],[Customer_Satisfaction]]-Table2[[#This Row],[Return_Rate]]</f>
        <v>1</v>
      </c>
    </row>
    <row r="90" spans="1:36">
      <c r="A90" s="5" t="s">
        <v>265</v>
      </c>
      <c r="B90" s="4">
        <v>48</v>
      </c>
      <c r="C90" s="5" t="s">
        <v>43</v>
      </c>
      <c r="D90" s="5" t="s">
        <v>30</v>
      </c>
      <c r="E90" s="5" t="s">
        <v>31</v>
      </c>
      <c r="F90" s="5" t="s">
        <v>45</v>
      </c>
      <c r="G90" s="5" t="s">
        <v>30</v>
      </c>
      <c r="H90" s="5" t="s">
        <v>266</v>
      </c>
      <c r="I90" s="5" t="s">
        <v>47</v>
      </c>
      <c r="J90" s="4">
        <v>333.16800000000001</v>
      </c>
      <c r="K90" s="4">
        <v>4</v>
      </c>
      <c r="L90" s="5" t="s">
        <v>48</v>
      </c>
      <c r="M90" s="4">
        <v>3</v>
      </c>
      <c r="N90" s="4">
        <v>2</v>
      </c>
      <c r="O90" s="4">
        <v>1</v>
      </c>
      <c r="P90" s="5" t="s">
        <v>49</v>
      </c>
      <c r="Q90" s="5" t="s">
        <v>85</v>
      </c>
      <c r="R90" s="4">
        <v>0</v>
      </c>
      <c r="S90" s="4">
        <v>6</v>
      </c>
      <c r="T90" s="5" t="s">
        <v>49</v>
      </c>
      <c r="U90" s="5" t="s">
        <v>60</v>
      </c>
      <c r="V90" s="5" t="s">
        <v>61</v>
      </c>
      <c r="W90" s="6">
        <v>45382</v>
      </c>
      <c r="X90" s="4" t="b">
        <v>0</v>
      </c>
      <c r="Y90" s="4" t="b">
        <v>1</v>
      </c>
      <c r="Z90" s="5" t="s">
        <v>52</v>
      </c>
      <c r="AA90" s="5" t="s">
        <v>41</v>
      </c>
      <c r="AB90" s="7">
        <v>7</v>
      </c>
      <c r="AC90">
        <f t="shared" si="7"/>
        <v>1332.672</v>
      </c>
      <c r="AD90">
        <f t="shared" si="8"/>
        <v>83.292000000000002</v>
      </c>
      <c r="AE90">
        <f t="shared" si="9"/>
        <v>333.16800000000001</v>
      </c>
      <c r="AF90">
        <f t="shared" si="5"/>
        <v>2</v>
      </c>
      <c r="AG90">
        <f t="shared" si="6"/>
        <v>2</v>
      </c>
      <c r="AH90">
        <f>(Table2[[#This Row],[Social_Media_Influence2]]+Table2[[#This Row],[Engagement_Score_Num]]+Table2[[#This Row],[Time_Spent_on_Product_Research(hours)]]/3)</f>
        <v>4.333333333333333</v>
      </c>
      <c r="AI90" s="17">
        <f>IF(Table2[[#This Row],[Customer_Loyalty_Program_Member]]="TRUE",Table2[[#This Row],[Brand_Loyalty]]*1.2,Table2[[#This Row],[Brand_Loyalty]])</f>
        <v>3</v>
      </c>
      <c r="AJ90" s="17">
        <f>Table2[[#This Row],[Customer_Satisfaction]]-Table2[[#This Row],[Return_Rate]]</f>
        <v>6</v>
      </c>
    </row>
    <row r="91" spans="1:36">
      <c r="A91" s="9" t="s">
        <v>267</v>
      </c>
      <c r="B91" s="8">
        <v>19</v>
      </c>
      <c r="C91" s="9" t="s">
        <v>29</v>
      </c>
      <c r="D91" s="9" t="s">
        <v>30</v>
      </c>
      <c r="E91" s="9" t="s">
        <v>31</v>
      </c>
      <c r="F91" s="9" t="s">
        <v>32</v>
      </c>
      <c r="G91" s="9" t="s">
        <v>30</v>
      </c>
      <c r="H91" s="9" t="s">
        <v>268</v>
      </c>
      <c r="I91" s="9" t="s">
        <v>104</v>
      </c>
      <c r="J91" s="8">
        <v>333.16899999999998</v>
      </c>
      <c r="K91" s="8">
        <v>9</v>
      </c>
      <c r="L91" s="9" t="s">
        <v>78</v>
      </c>
      <c r="M91" s="8">
        <v>4</v>
      </c>
      <c r="N91" s="8">
        <v>4</v>
      </c>
      <c r="O91" s="8">
        <v>1</v>
      </c>
      <c r="P91" s="9" t="s">
        <v>44</v>
      </c>
      <c r="Q91" s="9" t="s">
        <v>37</v>
      </c>
      <c r="R91" s="8">
        <v>0</v>
      </c>
      <c r="S91" s="8">
        <v>4</v>
      </c>
      <c r="T91" s="9" t="s">
        <v>36</v>
      </c>
      <c r="U91" s="9" t="s">
        <v>38</v>
      </c>
      <c r="V91" s="9" t="s">
        <v>66</v>
      </c>
      <c r="W91" s="10">
        <v>45383</v>
      </c>
      <c r="X91" s="8" t="b">
        <v>1</v>
      </c>
      <c r="Y91" s="8" t="b">
        <v>1</v>
      </c>
      <c r="Z91" s="9" t="s">
        <v>62</v>
      </c>
      <c r="AA91" s="9" t="s">
        <v>41</v>
      </c>
      <c r="AB91" s="11">
        <v>5</v>
      </c>
      <c r="AC91">
        <f t="shared" si="7"/>
        <v>2998.5209999999997</v>
      </c>
      <c r="AD91">
        <f t="shared" si="8"/>
        <v>37.018777777777778</v>
      </c>
      <c r="AE91">
        <f t="shared" si="9"/>
        <v>333.16899999999998</v>
      </c>
      <c r="AF91">
        <f t="shared" si="5"/>
        <v>0</v>
      </c>
      <c r="AG91">
        <f t="shared" si="6"/>
        <v>3</v>
      </c>
      <c r="AH91">
        <f>(Table2[[#This Row],[Social_Media_Influence2]]+Table2[[#This Row],[Engagement_Score_Num]]+Table2[[#This Row],[Time_Spent_on_Product_Research(hours)]]/3)</f>
        <v>3.3333333333333335</v>
      </c>
      <c r="AI91" s="17">
        <f>IF(Table2[[#This Row],[Customer_Loyalty_Program_Member]]="TRUE",Table2[[#This Row],[Brand_Loyalty]]*1.2,Table2[[#This Row],[Brand_Loyalty]])</f>
        <v>4</v>
      </c>
      <c r="AJ91" s="17">
        <f>Table2[[#This Row],[Customer_Satisfaction]]-Table2[[#This Row],[Return_Rate]]</f>
        <v>4</v>
      </c>
    </row>
    <row r="92" spans="1:36">
      <c r="A92" s="5" t="s">
        <v>269</v>
      </c>
      <c r="B92" s="4">
        <v>29</v>
      </c>
      <c r="C92" s="5" t="s">
        <v>43</v>
      </c>
      <c r="D92" s="5" t="s">
        <v>30</v>
      </c>
      <c r="E92" s="5" t="s">
        <v>69</v>
      </c>
      <c r="F92" s="5" t="s">
        <v>56</v>
      </c>
      <c r="G92" s="5" t="s">
        <v>44</v>
      </c>
      <c r="H92" s="5" t="s">
        <v>270</v>
      </c>
      <c r="I92" s="5" t="s">
        <v>47</v>
      </c>
      <c r="J92" s="4">
        <v>333.17</v>
      </c>
      <c r="K92" s="4">
        <v>8</v>
      </c>
      <c r="L92" s="5" t="s">
        <v>78</v>
      </c>
      <c r="M92" s="4">
        <v>5</v>
      </c>
      <c r="N92" s="4">
        <v>3</v>
      </c>
      <c r="O92" s="4">
        <v>0</v>
      </c>
      <c r="P92" s="5" t="s">
        <v>36</v>
      </c>
      <c r="Q92" s="5" t="s">
        <v>85</v>
      </c>
      <c r="R92" s="4">
        <v>2</v>
      </c>
      <c r="S92" s="4">
        <v>1</v>
      </c>
      <c r="T92" s="5" t="s">
        <v>44</v>
      </c>
      <c r="U92" s="5" t="s">
        <v>79</v>
      </c>
      <c r="V92" s="5" t="s">
        <v>51</v>
      </c>
      <c r="W92" s="6">
        <v>45384</v>
      </c>
      <c r="X92" s="4" t="b">
        <v>1</v>
      </c>
      <c r="Y92" s="4" t="b">
        <v>0</v>
      </c>
      <c r="Z92" s="5" t="s">
        <v>40</v>
      </c>
      <c r="AA92" s="5" t="s">
        <v>41</v>
      </c>
      <c r="AB92" s="7">
        <v>14</v>
      </c>
      <c r="AC92">
        <f t="shared" si="7"/>
        <v>2665.36</v>
      </c>
      <c r="AD92">
        <f t="shared" si="8"/>
        <v>41.646250000000002</v>
      </c>
      <c r="AE92">
        <f t="shared" si="9"/>
        <v>333.17</v>
      </c>
      <c r="AF92">
        <f t="shared" si="5"/>
        <v>3</v>
      </c>
      <c r="AG92">
        <f t="shared" si="6"/>
        <v>0</v>
      </c>
      <c r="AH92">
        <f>(Table2[[#This Row],[Social_Media_Influence2]]+Table2[[#This Row],[Engagement_Score_Num]]+Table2[[#This Row],[Time_Spent_on_Product_Research(hours)]]/3)</f>
        <v>3</v>
      </c>
      <c r="AI92" s="17">
        <f>IF(Table2[[#This Row],[Customer_Loyalty_Program_Member]]="TRUE",Table2[[#This Row],[Brand_Loyalty]]*1.2,Table2[[#This Row],[Brand_Loyalty]])</f>
        <v>5</v>
      </c>
      <c r="AJ92" s="17">
        <f>Table2[[#This Row],[Customer_Satisfaction]]-Table2[[#This Row],[Return_Rate]]</f>
        <v>-1</v>
      </c>
    </row>
    <row r="93" spans="1:36">
      <c r="A93" s="9" t="s">
        <v>271</v>
      </c>
      <c r="B93" s="8">
        <v>26</v>
      </c>
      <c r="C93" s="9" t="s">
        <v>272</v>
      </c>
      <c r="D93" s="9" t="s">
        <v>44</v>
      </c>
      <c r="E93" s="9" t="s">
        <v>55</v>
      </c>
      <c r="F93" s="9" t="s">
        <v>56</v>
      </c>
      <c r="G93" s="9" t="s">
        <v>44</v>
      </c>
      <c r="H93" s="9" t="s">
        <v>273</v>
      </c>
      <c r="I93" s="9" t="s">
        <v>187</v>
      </c>
      <c r="J93" s="8">
        <v>333.17099999999999</v>
      </c>
      <c r="K93" s="8">
        <v>10</v>
      </c>
      <c r="L93" s="9" t="s">
        <v>48</v>
      </c>
      <c r="M93" s="8">
        <v>3</v>
      </c>
      <c r="N93" s="8">
        <v>2</v>
      </c>
      <c r="O93" s="8">
        <v>0</v>
      </c>
      <c r="P93" s="9" t="s">
        <v>36</v>
      </c>
      <c r="Q93" s="9" t="s">
        <v>85</v>
      </c>
      <c r="R93" s="8">
        <v>0</v>
      </c>
      <c r="S93" s="8">
        <v>3</v>
      </c>
      <c r="T93" s="9" t="s">
        <v>59</v>
      </c>
      <c r="U93" s="9" t="s">
        <v>60</v>
      </c>
      <c r="V93" s="9" t="s">
        <v>86</v>
      </c>
      <c r="W93" s="10">
        <v>45385</v>
      </c>
      <c r="X93" s="8" t="b">
        <v>1</v>
      </c>
      <c r="Y93" s="8" t="b">
        <v>1</v>
      </c>
      <c r="Z93" s="9" t="s">
        <v>40</v>
      </c>
      <c r="AA93" s="9" t="s">
        <v>41</v>
      </c>
      <c r="AB93" s="11">
        <v>14</v>
      </c>
      <c r="AC93">
        <f t="shared" si="7"/>
        <v>3331.71</v>
      </c>
      <c r="AD93">
        <f t="shared" si="8"/>
        <v>33.317099999999996</v>
      </c>
      <c r="AE93">
        <f t="shared" si="9"/>
        <v>333.17099999999999</v>
      </c>
      <c r="AF93">
        <f t="shared" si="5"/>
        <v>1</v>
      </c>
      <c r="AG93">
        <f t="shared" si="6"/>
        <v>0</v>
      </c>
      <c r="AH93">
        <f>(Table2[[#This Row],[Social_Media_Influence2]]+Table2[[#This Row],[Engagement_Score_Num]]+Table2[[#This Row],[Time_Spent_on_Product_Research(hours)]]/3)</f>
        <v>1</v>
      </c>
      <c r="AI93" s="17">
        <f>IF(Table2[[#This Row],[Customer_Loyalty_Program_Member]]="TRUE",Table2[[#This Row],[Brand_Loyalty]]*1.2,Table2[[#This Row],[Brand_Loyalty]])</f>
        <v>3</v>
      </c>
      <c r="AJ93" s="17">
        <f>Table2[[#This Row],[Customer_Satisfaction]]-Table2[[#This Row],[Return_Rate]]</f>
        <v>3</v>
      </c>
    </row>
    <row r="94" spans="1:36">
      <c r="A94" s="5" t="s">
        <v>274</v>
      </c>
      <c r="B94" s="4">
        <v>20</v>
      </c>
      <c r="C94" s="5" t="s">
        <v>29</v>
      </c>
      <c r="D94" s="5" t="s">
        <v>30</v>
      </c>
      <c r="E94" s="5" t="s">
        <v>31</v>
      </c>
      <c r="F94" s="5" t="s">
        <v>32</v>
      </c>
      <c r="G94" s="5" t="s">
        <v>30</v>
      </c>
      <c r="H94" s="5" t="s">
        <v>275</v>
      </c>
      <c r="I94" s="5" t="s">
        <v>104</v>
      </c>
      <c r="J94" s="4">
        <v>333.17200000000003</v>
      </c>
      <c r="K94" s="4">
        <v>7</v>
      </c>
      <c r="L94" s="5" t="s">
        <v>35</v>
      </c>
      <c r="M94" s="4">
        <v>4</v>
      </c>
      <c r="N94" s="4">
        <v>3</v>
      </c>
      <c r="O94" s="4">
        <v>2</v>
      </c>
      <c r="P94" s="5" t="s">
        <v>59</v>
      </c>
      <c r="Q94" s="5" t="s">
        <v>50</v>
      </c>
      <c r="R94" s="4">
        <v>0</v>
      </c>
      <c r="S94" s="4">
        <v>9</v>
      </c>
      <c r="T94" s="5" t="s">
        <v>36</v>
      </c>
      <c r="U94" s="5" t="s">
        <v>60</v>
      </c>
      <c r="V94" s="5" t="s">
        <v>61</v>
      </c>
      <c r="W94" s="6">
        <v>45386</v>
      </c>
      <c r="X94" s="4" t="b">
        <v>0</v>
      </c>
      <c r="Y94" s="4" t="b">
        <v>0</v>
      </c>
      <c r="Z94" s="5" t="s">
        <v>62</v>
      </c>
      <c r="AA94" s="5" t="s">
        <v>53</v>
      </c>
      <c r="AB94" s="7">
        <v>1</v>
      </c>
      <c r="AC94">
        <f t="shared" si="7"/>
        <v>2332.2040000000002</v>
      </c>
      <c r="AD94">
        <f t="shared" si="8"/>
        <v>47.596000000000004</v>
      </c>
      <c r="AE94">
        <f t="shared" si="9"/>
        <v>333.17200000000003</v>
      </c>
      <c r="AF94">
        <f t="shared" si="5"/>
        <v>0</v>
      </c>
      <c r="AG94">
        <f t="shared" si="6"/>
        <v>1</v>
      </c>
      <c r="AH94">
        <f>(Table2[[#This Row],[Social_Media_Influence2]]+Table2[[#This Row],[Engagement_Score_Num]]+Table2[[#This Row],[Time_Spent_on_Product_Research(hours)]]/3)</f>
        <v>1.6666666666666665</v>
      </c>
      <c r="AI94" s="17">
        <f>IF(Table2[[#This Row],[Customer_Loyalty_Program_Member]]="TRUE",Table2[[#This Row],[Brand_Loyalty]]*1.2,Table2[[#This Row],[Brand_Loyalty]])</f>
        <v>4</v>
      </c>
      <c r="AJ94" s="17">
        <f>Table2[[#This Row],[Customer_Satisfaction]]-Table2[[#This Row],[Return_Rate]]</f>
        <v>9</v>
      </c>
    </row>
    <row r="95" spans="1:36">
      <c r="A95" s="9" t="s">
        <v>276</v>
      </c>
      <c r="B95" s="8">
        <v>31</v>
      </c>
      <c r="C95" s="9" t="s">
        <v>29</v>
      </c>
      <c r="D95" s="9" t="s">
        <v>44</v>
      </c>
      <c r="E95" s="9" t="s">
        <v>76</v>
      </c>
      <c r="F95" s="9" t="s">
        <v>56</v>
      </c>
      <c r="G95" s="9" t="s">
        <v>30</v>
      </c>
      <c r="H95" s="9" t="s">
        <v>277</v>
      </c>
      <c r="I95" s="9" t="s">
        <v>244</v>
      </c>
      <c r="J95" s="8">
        <v>333.173</v>
      </c>
      <c r="K95" s="8">
        <v>5</v>
      </c>
      <c r="L95" s="9" t="s">
        <v>48</v>
      </c>
      <c r="M95" s="8">
        <v>5</v>
      </c>
      <c r="N95" s="8">
        <v>1</v>
      </c>
      <c r="O95" s="8">
        <v>2</v>
      </c>
      <c r="P95" s="9" t="s">
        <v>49</v>
      </c>
      <c r="Q95" s="9" t="s">
        <v>37</v>
      </c>
      <c r="R95" s="8">
        <v>0</v>
      </c>
      <c r="S95" s="8">
        <v>5</v>
      </c>
      <c r="T95" s="9" t="s">
        <v>44</v>
      </c>
      <c r="U95" s="9" t="s">
        <v>38</v>
      </c>
      <c r="V95" s="9" t="s">
        <v>39</v>
      </c>
      <c r="W95" s="10">
        <v>45387</v>
      </c>
      <c r="X95" s="8" t="b">
        <v>0</v>
      </c>
      <c r="Y95" s="8" t="b">
        <v>0</v>
      </c>
      <c r="Z95" s="9" t="s">
        <v>40</v>
      </c>
      <c r="AA95" s="9" t="s">
        <v>41</v>
      </c>
      <c r="AB95" s="11">
        <v>12</v>
      </c>
      <c r="AC95">
        <f t="shared" si="7"/>
        <v>1665.865</v>
      </c>
      <c r="AD95">
        <f t="shared" si="8"/>
        <v>66.634600000000006</v>
      </c>
      <c r="AE95">
        <f t="shared" si="9"/>
        <v>333.173</v>
      </c>
      <c r="AF95">
        <f t="shared" si="5"/>
        <v>3</v>
      </c>
      <c r="AG95">
        <f t="shared" si="6"/>
        <v>2</v>
      </c>
      <c r="AH95">
        <f>(Table2[[#This Row],[Social_Media_Influence2]]+Table2[[#This Row],[Engagement_Score_Num]]+Table2[[#This Row],[Time_Spent_on_Product_Research(hours)]]/3)</f>
        <v>5.666666666666667</v>
      </c>
      <c r="AI95" s="17">
        <f>IF(Table2[[#This Row],[Customer_Loyalty_Program_Member]]="TRUE",Table2[[#This Row],[Brand_Loyalty]]*1.2,Table2[[#This Row],[Brand_Loyalty]])</f>
        <v>5</v>
      </c>
      <c r="AJ95" s="17">
        <f>Table2[[#This Row],[Customer_Satisfaction]]-Table2[[#This Row],[Return_Rate]]</f>
        <v>5</v>
      </c>
    </row>
    <row r="96" spans="1:36">
      <c r="A96" s="5" t="s">
        <v>278</v>
      </c>
      <c r="B96" s="4">
        <v>23</v>
      </c>
      <c r="C96" s="5" t="s">
        <v>29</v>
      </c>
      <c r="D96" s="5" t="s">
        <v>44</v>
      </c>
      <c r="E96" s="5" t="s">
        <v>76</v>
      </c>
      <c r="F96" s="5" t="s">
        <v>45</v>
      </c>
      <c r="G96" s="5" t="s">
        <v>44</v>
      </c>
      <c r="H96" s="5" t="s">
        <v>279</v>
      </c>
      <c r="I96" s="5" t="s">
        <v>125</v>
      </c>
      <c r="J96" s="4">
        <v>333.17399999999998</v>
      </c>
      <c r="K96" s="4">
        <v>8</v>
      </c>
      <c r="L96" s="5" t="s">
        <v>78</v>
      </c>
      <c r="M96" s="4">
        <v>4</v>
      </c>
      <c r="N96" s="4">
        <v>1</v>
      </c>
      <c r="O96" s="4">
        <v>0</v>
      </c>
      <c r="P96" s="5" t="s">
        <v>49</v>
      </c>
      <c r="Q96" s="5" t="s">
        <v>37</v>
      </c>
      <c r="R96" s="4">
        <v>0</v>
      </c>
      <c r="S96" s="4">
        <v>4</v>
      </c>
      <c r="T96" s="5" t="s">
        <v>49</v>
      </c>
      <c r="U96" s="5" t="s">
        <v>60</v>
      </c>
      <c r="V96" s="5" t="s">
        <v>61</v>
      </c>
      <c r="W96" s="6">
        <v>45388</v>
      </c>
      <c r="X96" s="4" t="b">
        <v>1</v>
      </c>
      <c r="Y96" s="4" t="b">
        <v>0</v>
      </c>
      <c r="Z96" s="5" t="s">
        <v>40</v>
      </c>
      <c r="AA96" s="5" t="s">
        <v>41</v>
      </c>
      <c r="AB96" s="7">
        <v>8</v>
      </c>
      <c r="AC96">
        <f t="shared" si="7"/>
        <v>2665.3919999999998</v>
      </c>
      <c r="AD96">
        <f t="shared" si="8"/>
        <v>41.646749999999997</v>
      </c>
      <c r="AE96">
        <f t="shared" si="9"/>
        <v>333.17399999999998</v>
      </c>
      <c r="AF96">
        <f t="shared" si="5"/>
        <v>2</v>
      </c>
      <c r="AG96">
        <f t="shared" si="6"/>
        <v>2</v>
      </c>
      <c r="AH96">
        <f>(Table2[[#This Row],[Social_Media_Influence2]]+Table2[[#This Row],[Engagement_Score_Num]]+Table2[[#This Row],[Time_Spent_on_Product_Research(hours)]]/3)</f>
        <v>4</v>
      </c>
      <c r="AI96" s="17">
        <f>IF(Table2[[#This Row],[Customer_Loyalty_Program_Member]]="TRUE",Table2[[#This Row],[Brand_Loyalty]]*1.2,Table2[[#This Row],[Brand_Loyalty]])</f>
        <v>4</v>
      </c>
      <c r="AJ96" s="17">
        <f>Table2[[#This Row],[Customer_Satisfaction]]-Table2[[#This Row],[Return_Rate]]</f>
        <v>4</v>
      </c>
    </row>
    <row r="97" spans="1:36">
      <c r="A97" s="9" t="s">
        <v>280</v>
      </c>
      <c r="B97" s="8">
        <v>19</v>
      </c>
      <c r="C97" s="9" t="s">
        <v>29</v>
      </c>
      <c r="D97" s="9" t="s">
        <v>44</v>
      </c>
      <c r="E97" s="9" t="s">
        <v>55</v>
      </c>
      <c r="F97" s="9" t="s">
        <v>45</v>
      </c>
      <c r="G97" s="9" t="s">
        <v>30</v>
      </c>
      <c r="H97" s="9" t="s">
        <v>281</v>
      </c>
      <c r="I97" s="9" t="s">
        <v>107</v>
      </c>
      <c r="J97" s="8">
        <v>333.17500000000001</v>
      </c>
      <c r="K97" s="8">
        <v>5</v>
      </c>
      <c r="L97" s="9" t="s">
        <v>48</v>
      </c>
      <c r="M97" s="8">
        <v>2</v>
      </c>
      <c r="N97" s="8">
        <v>3</v>
      </c>
      <c r="O97" s="8">
        <v>1</v>
      </c>
      <c r="P97" s="9" t="s">
        <v>44</v>
      </c>
      <c r="Q97" s="9" t="s">
        <v>85</v>
      </c>
      <c r="R97" s="8">
        <v>0</v>
      </c>
      <c r="S97" s="8">
        <v>3</v>
      </c>
      <c r="T97" s="9" t="s">
        <v>36</v>
      </c>
      <c r="U97" s="9" t="s">
        <v>60</v>
      </c>
      <c r="V97" s="9" t="s">
        <v>51</v>
      </c>
      <c r="W97" s="10">
        <v>45389</v>
      </c>
      <c r="X97" s="8" t="b">
        <v>0</v>
      </c>
      <c r="Y97" s="8" t="b">
        <v>0</v>
      </c>
      <c r="Z97" s="9" t="s">
        <v>74</v>
      </c>
      <c r="AA97" s="9" t="s">
        <v>53</v>
      </c>
      <c r="AB97" s="11">
        <v>2</v>
      </c>
      <c r="AC97">
        <f t="shared" si="7"/>
        <v>1665.875</v>
      </c>
      <c r="AD97">
        <f t="shared" si="8"/>
        <v>66.635000000000005</v>
      </c>
      <c r="AE97">
        <f t="shared" si="9"/>
        <v>333.17500000000001</v>
      </c>
      <c r="AF97">
        <f t="shared" si="5"/>
        <v>0</v>
      </c>
      <c r="AG97">
        <f t="shared" si="6"/>
        <v>3</v>
      </c>
      <c r="AH97">
        <f>(Table2[[#This Row],[Social_Media_Influence2]]+Table2[[#This Row],[Engagement_Score_Num]]+Table2[[#This Row],[Time_Spent_on_Product_Research(hours)]]/3)</f>
        <v>3.3333333333333335</v>
      </c>
      <c r="AI97" s="17">
        <f>IF(Table2[[#This Row],[Customer_Loyalty_Program_Member]]="TRUE",Table2[[#This Row],[Brand_Loyalty]]*1.2,Table2[[#This Row],[Brand_Loyalty]])</f>
        <v>2</v>
      </c>
      <c r="AJ97" s="17">
        <f>Table2[[#This Row],[Customer_Satisfaction]]-Table2[[#This Row],[Return_Rate]]</f>
        <v>3</v>
      </c>
    </row>
    <row r="98" spans="1:36">
      <c r="A98" s="5" t="s">
        <v>282</v>
      </c>
      <c r="B98" s="4">
        <v>23</v>
      </c>
      <c r="C98" s="5" t="s">
        <v>29</v>
      </c>
      <c r="D98" s="5" t="s">
        <v>30</v>
      </c>
      <c r="E98" s="5" t="s">
        <v>69</v>
      </c>
      <c r="F98" s="5" t="s">
        <v>32</v>
      </c>
      <c r="G98" s="5" t="s">
        <v>44</v>
      </c>
      <c r="H98" s="5" t="s">
        <v>283</v>
      </c>
      <c r="I98" s="5" t="s">
        <v>101</v>
      </c>
      <c r="J98" s="4">
        <v>333.17599999999999</v>
      </c>
      <c r="K98" s="4">
        <v>8</v>
      </c>
      <c r="L98" s="5" t="s">
        <v>35</v>
      </c>
      <c r="M98" s="4">
        <v>3</v>
      </c>
      <c r="N98" s="4">
        <v>5</v>
      </c>
      <c r="O98" s="4">
        <v>0</v>
      </c>
      <c r="P98" s="5" t="s">
        <v>49</v>
      </c>
      <c r="Q98" s="5" t="s">
        <v>50</v>
      </c>
      <c r="R98" s="4">
        <v>1</v>
      </c>
      <c r="S98" s="4">
        <v>1</v>
      </c>
      <c r="T98" s="5" t="s">
        <v>36</v>
      </c>
      <c r="U98" s="5" t="s">
        <v>60</v>
      </c>
      <c r="V98" s="5" t="s">
        <v>66</v>
      </c>
      <c r="W98" s="6">
        <v>45390</v>
      </c>
      <c r="X98" s="4" t="b">
        <v>0</v>
      </c>
      <c r="Y98" s="4" t="b">
        <v>1</v>
      </c>
      <c r="Z98" s="5" t="s">
        <v>40</v>
      </c>
      <c r="AA98" s="5" t="s">
        <v>41</v>
      </c>
      <c r="AB98" s="7">
        <v>7</v>
      </c>
      <c r="AC98">
        <f t="shared" si="7"/>
        <v>2665.4079999999999</v>
      </c>
      <c r="AD98">
        <f t="shared" si="8"/>
        <v>41.646999999999998</v>
      </c>
      <c r="AE98">
        <f t="shared" si="9"/>
        <v>333.17599999999999</v>
      </c>
      <c r="AF98">
        <f t="shared" si="5"/>
        <v>0</v>
      </c>
      <c r="AG98">
        <f t="shared" si="6"/>
        <v>2</v>
      </c>
      <c r="AH98">
        <f>(Table2[[#This Row],[Social_Media_Influence2]]+Table2[[#This Row],[Engagement_Score_Num]]+Table2[[#This Row],[Time_Spent_on_Product_Research(hours)]]/3)</f>
        <v>2</v>
      </c>
      <c r="AI98" s="17">
        <f>IF(Table2[[#This Row],[Customer_Loyalty_Program_Member]]="TRUE",Table2[[#This Row],[Brand_Loyalty]]*1.2,Table2[[#This Row],[Brand_Loyalty]])</f>
        <v>3</v>
      </c>
      <c r="AJ98" s="17">
        <f>Table2[[#This Row],[Customer_Satisfaction]]-Table2[[#This Row],[Return_Rate]]</f>
        <v>0</v>
      </c>
    </row>
    <row r="99" spans="1:36">
      <c r="A99" s="9" t="s">
        <v>284</v>
      </c>
      <c r="B99" s="8">
        <v>49</v>
      </c>
      <c r="C99" s="9" t="s">
        <v>29</v>
      </c>
      <c r="D99" s="9" t="s">
        <v>30</v>
      </c>
      <c r="E99" s="9" t="s">
        <v>76</v>
      </c>
      <c r="F99" s="9" t="s">
        <v>32</v>
      </c>
      <c r="G99" s="9" t="s">
        <v>44</v>
      </c>
      <c r="H99" s="9" t="s">
        <v>285</v>
      </c>
      <c r="I99" s="9" t="s">
        <v>71</v>
      </c>
      <c r="J99" s="8">
        <v>333.17700000000002</v>
      </c>
      <c r="K99" s="8">
        <v>5</v>
      </c>
      <c r="L99" s="9" t="s">
        <v>78</v>
      </c>
      <c r="M99" s="8">
        <v>2</v>
      </c>
      <c r="N99" s="8">
        <v>1</v>
      </c>
      <c r="O99" s="8">
        <v>0</v>
      </c>
      <c r="P99" s="9" t="s">
        <v>36</v>
      </c>
      <c r="Q99" s="9" t="s">
        <v>37</v>
      </c>
      <c r="R99" s="8">
        <v>0</v>
      </c>
      <c r="S99" s="8">
        <v>4</v>
      </c>
      <c r="T99" s="9" t="s">
        <v>44</v>
      </c>
      <c r="U99" s="9" t="s">
        <v>79</v>
      </c>
      <c r="V99" s="9" t="s">
        <v>66</v>
      </c>
      <c r="W99" s="10">
        <v>45391</v>
      </c>
      <c r="X99" s="8" t="b">
        <v>0</v>
      </c>
      <c r="Y99" s="8" t="b">
        <v>0</v>
      </c>
      <c r="Z99" s="9" t="s">
        <v>52</v>
      </c>
      <c r="AA99" s="9" t="s">
        <v>41</v>
      </c>
      <c r="AB99" s="11">
        <v>14</v>
      </c>
      <c r="AC99">
        <f t="shared" si="7"/>
        <v>1665.8850000000002</v>
      </c>
      <c r="AD99">
        <f t="shared" si="8"/>
        <v>66.635400000000004</v>
      </c>
      <c r="AE99">
        <f t="shared" si="9"/>
        <v>333.17700000000002</v>
      </c>
      <c r="AF99">
        <f t="shared" si="5"/>
        <v>3</v>
      </c>
      <c r="AG99">
        <f t="shared" si="6"/>
        <v>0</v>
      </c>
      <c r="AH99">
        <f>(Table2[[#This Row],[Social_Media_Influence2]]+Table2[[#This Row],[Engagement_Score_Num]]+Table2[[#This Row],[Time_Spent_on_Product_Research(hours)]]/3)</f>
        <v>3</v>
      </c>
      <c r="AI99" s="17">
        <f>IF(Table2[[#This Row],[Customer_Loyalty_Program_Member]]="TRUE",Table2[[#This Row],[Brand_Loyalty]]*1.2,Table2[[#This Row],[Brand_Loyalty]])</f>
        <v>2</v>
      </c>
      <c r="AJ99" s="17">
        <f>Table2[[#This Row],[Customer_Satisfaction]]-Table2[[#This Row],[Return_Rate]]</f>
        <v>4</v>
      </c>
    </row>
    <row r="100" spans="1:36">
      <c r="A100" s="5" t="s">
        <v>286</v>
      </c>
      <c r="B100" s="4">
        <v>23</v>
      </c>
      <c r="C100" s="5" t="s">
        <v>189</v>
      </c>
      <c r="D100" s="5" t="s">
        <v>44</v>
      </c>
      <c r="E100" s="5" t="s">
        <v>76</v>
      </c>
      <c r="F100" s="5" t="s">
        <v>45</v>
      </c>
      <c r="G100" s="5" t="s">
        <v>44</v>
      </c>
      <c r="H100" s="5" t="s">
        <v>287</v>
      </c>
      <c r="I100" s="5" t="s">
        <v>58</v>
      </c>
      <c r="J100" s="4">
        <v>333.178</v>
      </c>
      <c r="K100" s="4">
        <v>2</v>
      </c>
      <c r="L100" s="5" t="s">
        <v>35</v>
      </c>
      <c r="M100" s="4">
        <v>5</v>
      </c>
      <c r="N100" s="4">
        <v>5</v>
      </c>
      <c r="O100" s="4">
        <v>1</v>
      </c>
      <c r="P100" s="5" t="s">
        <v>49</v>
      </c>
      <c r="Q100" s="5" t="s">
        <v>85</v>
      </c>
      <c r="R100" s="4">
        <v>1</v>
      </c>
      <c r="S100" s="4">
        <v>3</v>
      </c>
      <c r="T100" s="5" t="s">
        <v>36</v>
      </c>
      <c r="U100" s="5" t="s">
        <v>38</v>
      </c>
      <c r="V100" s="5" t="s">
        <v>61</v>
      </c>
      <c r="W100" s="6">
        <v>45392</v>
      </c>
      <c r="X100" s="4" t="b">
        <v>0</v>
      </c>
      <c r="Y100" s="4" t="b">
        <v>0</v>
      </c>
      <c r="Z100" s="5" t="s">
        <v>62</v>
      </c>
      <c r="AA100" s="5" t="s">
        <v>67</v>
      </c>
      <c r="AB100" s="7">
        <v>8</v>
      </c>
      <c r="AC100">
        <f t="shared" si="7"/>
        <v>666.35599999999999</v>
      </c>
      <c r="AD100">
        <f t="shared" si="8"/>
        <v>166.589</v>
      </c>
      <c r="AE100">
        <f t="shared" si="9"/>
        <v>333.178</v>
      </c>
      <c r="AF100">
        <f t="shared" si="5"/>
        <v>0</v>
      </c>
      <c r="AG100">
        <f t="shared" si="6"/>
        <v>2</v>
      </c>
      <c r="AH100">
        <f>(Table2[[#This Row],[Social_Media_Influence2]]+Table2[[#This Row],[Engagement_Score_Num]]+Table2[[#This Row],[Time_Spent_on_Product_Research(hours)]]/3)</f>
        <v>2.3333333333333335</v>
      </c>
      <c r="AI100" s="17">
        <f>IF(Table2[[#This Row],[Customer_Loyalty_Program_Member]]="TRUE",Table2[[#This Row],[Brand_Loyalty]]*1.2,Table2[[#This Row],[Brand_Loyalty]])</f>
        <v>5</v>
      </c>
      <c r="AJ100" s="17">
        <f>Table2[[#This Row],[Customer_Satisfaction]]-Table2[[#This Row],[Return_Rate]]</f>
        <v>2</v>
      </c>
    </row>
    <row r="101" spans="1:36">
      <c r="A101" s="9" t="s">
        <v>288</v>
      </c>
      <c r="B101" s="8">
        <v>42</v>
      </c>
      <c r="C101" s="9" t="s">
        <v>43</v>
      </c>
      <c r="D101" s="9" t="s">
        <v>30</v>
      </c>
      <c r="E101" s="9" t="s">
        <v>76</v>
      </c>
      <c r="F101" s="9" t="s">
        <v>32</v>
      </c>
      <c r="G101" s="9" t="s">
        <v>44</v>
      </c>
      <c r="H101" s="9" t="s">
        <v>289</v>
      </c>
      <c r="I101" s="9" t="s">
        <v>104</v>
      </c>
      <c r="J101" s="8">
        <v>333.17899999999997</v>
      </c>
      <c r="K101" s="8">
        <v>11</v>
      </c>
      <c r="L101" s="9" t="s">
        <v>78</v>
      </c>
      <c r="M101" s="8">
        <v>5</v>
      </c>
      <c r="N101" s="8">
        <v>4</v>
      </c>
      <c r="O101" s="8">
        <v>0</v>
      </c>
      <c r="P101" s="9" t="s">
        <v>49</v>
      </c>
      <c r="Q101" s="9" t="s">
        <v>50</v>
      </c>
      <c r="R101" s="8">
        <v>1</v>
      </c>
      <c r="S101" s="8">
        <v>8</v>
      </c>
      <c r="T101" s="9" t="s">
        <v>59</v>
      </c>
      <c r="U101" s="9" t="s">
        <v>79</v>
      </c>
      <c r="V101" s="9" t="s">
        <v>66</v>
      </c>
      <c r="W101" s="10">
        <v>45393</v>
      </c>
      <c r="X101" s="8" t="b">
        <v>0</v>
      </c>
      <c r="Y101" s="8" t="b">
        <v>0</v>
      </c>
      <c r="Z101" s="9" t="s">
        <v>52</v>
      </c>
      <c r="AA101" s="9" t="s">
        <v>41</v>
      </c>
      <c r="AB101" s="11">
        <v>7</v>
      </c>
      <c r="AC101">
        <f t="shared" si="7"/>
        <v>3664.9689999999996</v>
      </c>
      <c r="AD101">
        <f t="shared" si="8"/>
        <v>30.288999999999998</v>
      </c>
      <c r="AE101">
        <f t="shared" si="9"/>
        <v>333.17899999999997</v>
      </c>
      <c r="AF101">
        <f t="shared" si="5"/>
        <v>1</v>
      </c>
      <c r="AG101">
        <f t="shared" si="6"/>
        <v>2</v>
      </c>
      <c r="AH101">
        <f>(Table2[[#This Row],[Social_Media_Influence2]]+Table2[[#This Row],[Engagement_Score_Num]]+Table2[[#This Row],[Time_Spent_on_Product_Research(hours)]]/3)</f>
        <v>3</v>
      </c>
      <c r="AI101" s="17">
        <f>IF(Table2[[#This Row],[Customer_Loyalty_Program_Member]]="TRUE",Table2[[#This Row],[Brand_Loyalty]]*1.2,Table2[[#This Row],[Brand_Loyalty]])</f>
        <v>5</v>
      </c>
      <c r="AJ101" s="17">
        <f>Table2[[#This Row],[Customer_Satisfaction]]-Table2[[#This Row],[Return_Rate]]</f>
        <v>7</v>
      </c>
    </row>
    <row r="102" spans="1:36">
      <c r="A102" s="5" t="s">
        <v>290</v>
      </c>
      <c r="B102" s="4">
        <v>18</v>
      </c>
      <c r="C102" s="5" t="s">
        <v>29</v>
      </c>
      <c r="D102" s="5" t="s">
        <v>44</v>
      </c>
      <c r="E102" s="5" t="s">
        <v>69</v>
      </c>
      <c r="F102" s="5" t="s">
        <v>32</v>
      </c>
      <c r="G102" s="5" t="s">
        <v>44</v>
      </c>
      <c r="H102" s="5" t="s">
        <v>291</v>
      </c>
      <c r="I102" s="5" t="s">
        <v>187</v>
      </c>
      <c r="J102" s="4">
        <v>333.18</v>
      </c>
      <c r="K102" s="4">
        <v>7</v>
      </c>
      <c r="L102" s="5" t="s">
        <v>48</v>
      </c>
      <c r="M102" s="4">
        <v>3</v>
      </c>
      <c r="N102" s="4">
        <v>1</v>
      </c>
      <c r="O102" s="4">
        <v>1</v>
      </c>
      <c r="P102" s="5" t="s">
        <v>44</v>
      </c>
      <c r="Q102" s="5" t="s">
        <v>37</v>
      </c>
      <c r="R102" s="4">
        <v>0</v>
      </c>
      <c r="S102" s="4">
        <v>1</v>
      </c>
      <c r="T102" s="5" t="s">
        <v>44</v>
      </c>
      <c r="U102" s="5" t="s">
        <v>60</v>
      </c>
      <c r="V102" s="5" t="s">
        <v>86</v>
      </c>
      <c r="W102" s="6">
        <v>45394</v>
      </c>
      <c r="X102" s="4" t="b">
        <v>1</v>
      </c>
      <c r="Y102" s="4" t="b">
        <v>1</v>
      </c>
      <c r="Z102" s="5" t="s">
        <v>52</v>
      </c>
      <c r="AA102" s="5" t="s">
        <v>41</v>
      </c>
      <c r="AB102" s="7">
        <v>3</v>
      </c>
      <c r="AC102">
        <f t="shared" si="7"/>
        <v>2332.2600000000002</v>
      </c>
      <c r="AD102">
        <f t="shared" si="8"/>
        <v>47.597142857142856</v>
      </c>
      <c r="AE102">
        <f t="shared" si="9"/>
        <v>333.18</v>
      </c>
      <c r="AF102">
        <f t="shared" si="5"/>
        <v>3</v>
      </c>
      <c r="AG102">
        <f t="shared" si="6"/>
        <v>3</v>
      </c>
      <c r="AH102">
        <f>(Table2[[#This Row],[Social_Media_Influence2]]+Table2[[#This Row],[Engagement_Score_Num]]+Table2[[#This Row],[Time_Spent_on_Product_Research(hours)]]/3)</f>
        <v>6.333333333333333</v>
      </c>
      <c r="AI102" s="17">
        <f>IF(Table2[[#This Row],[Customer_Loyalty_Program_Member]]="TRUE",Table2[[#This Row],[Brand_Loyalty]]*1.2,Table2[[#This Row],[Brand_Loyalty]])</f>
        <v>3</v>
      </c>
      <c r="AJ102" s="17">
        <f>Table2[[#This Row],[Customer_Satisfaction]]-Table2[[#This Row],[Return_Rate]]</f>
        <v>1</v>
      </c>
    </row>
    <row r="103" spans="1:36">
      <c r="A103" s="9" t="s">
        <v>292</v>
      </c>
      <c r="B103" s="8">
        <v>35</v>
      </c>
      <c r="C103" s="9" t="s">
        <v>43</v>
      </c>
      <c r="D103" s="9" t="s">
        <v>44</v>
      </c>
      <c r="E103" s="9" t="s">
        <v>55</v>
      </c>
      <c r="F103" s="9" t="s">
        <v>56</v>
      </c>
      <c r="G103" s="9" t="s">
        <v>30</v>
      </c>
      <c r="H103" s="9" t="s">
        <v>293</v>
      </c>
      <c r="I103" s="9" t="s">
        <v>107</v>
      </c>
      <c r="J103" s="8">
        <v>333.18099999999998</v>
      </c>
      <c r="K103" s="8">
        <v>6</v>
      </c>
      <c r="L103" s="9" t="s">
        <v>35</v>
      </c>
      <c r="M103" s="8">
        <v>4</v>
      </c>
      <c r="N103" s="8">
        <v>5</v>
      </c>
      <c r="O103" s="8">
        <v>1</v>
      </c>
      <c r="P103" s="9" t="s">
        <v>49</v>
      </c>
      <c r="Q103" s="9" t="s">
        <v>50</v>
      </c>
      <c r="R103" s="8">
        <v>1</v>
      </c>
      <c r="S103" s="8">
        <v>2</v>
      </c>
      <c r="T103" s="9" t="s">
        <v>36</v>
      </c>
      <c r="U103" s="9" t="s">
        <v>79</v>
      </c>
      <c r="V103" s="9" t="s">
        <v>86</v>
      </c>
      <c r="W103" s="10">
        <v>45395</v>
      </c>
      <c r="X103" s="8" t="b">
        <v>0</v>
      </c>
      <c r="Y103" s="8" t="b">
        <v>0</v>
      </c>
      <c r="Z103" s="9" t="s">
        <v>40</v>
      </c>
      <c r="AA103" s="9" t="s">
        <v>53</v>
      </c>
      <c r="AB103" s="11">
        <v>14</v>
      </c>
      <c r="AC103">
        <f t="shared" si="7"/>
        <v>1999.0859999999998</v>
      </c>
      <c r="AD103">
        <f t="shared" si="8"/>
        <v>55.530166666666666</v>
      </c>
      <c r="AE103">
        <f t="shared" si="9"/>
        <v>333.18099999999998</v>
      </c>
      <c r="AF103">
        <f t="shared" si="5"/>
        <v>0</v>
      </c>
      <c r="AG103">
        <f t="shared" si="6"/>
        <v>2</v>
      </c>
      <c r="AH103">
        <f>(Table2[[#This Row],[Social_Media_Influence2]]+Table2[[#This Row],[Engagement_Score_Num]]+Table2[[#This Row],[Time_Spent_on_Product_Research(hours)]]/3)</f>
        <v>2.3333333333333335</v>
      </c>
      <c r="AI103" s="17">
        <f>IF(Table2[[#This Row],[Customer_Loyalty_Program_Member]]="TRUE",Table2[[#This Row],[Brand_Loyalty]]*1.2,Table2[[#This Row],[Brand_Loyalty]])</f>
        <v>4</v>
      </c>
      <c r="AJ103" s="17">
        <f>Table2[[#This Row],[Customer_Satisfaction]]-Table2[[#This Row],[Return_Rate]]</f>
        <v>1</v>
      </c>
    </row>
    <row r="104" spans="1:36">
      <c r="A104" s="5" t="s">
        <v>294</v>
      </c>
      <c r="B104" s="4">
        <v>22</v>
      </c>
      <c r="C104" s="5" t="s">
        <v>43</v>
      </c>
      <c r="D104" s="5" t="s">
        <v>30</v>
      </c>
      <c r="E104" s="5" t="s">
        <v>55</v>
      </c>
      <c r="F104" s="5" t="s">
        <v>32</v>
      </c>
      <c r="G104" s="5" t="s">
        <v>30</v>
      </c>
      <c r="H104" s="5" t="s">
        <v>295</v>
      </c>
      <c r="I104" s="5" t="s">
        <v>65</v>
      </c>
      <c r="J104" s="4">
        <v>333.18200000000002</v>
      </c>
      <c r="K104" s="4">
        <v>5</v>
      </c>
      <c r="L104" s="5" t="s">
        <v>78</v>
      </c>
      <c r="M104" s="4">
        <v>3</v>
      </c>
      <c r="N104" s="4">
        <v>1</v>
      </c>
      <c r="O104" s="4">
        <v>1</v>
      </c>
      <c r="P104" s="5" t="s">
        <v>36</v>
      </c>
      <c r="Q104" s="5" t="s">
        <v>37</v>
      </c>
      <c r="R104" s="4">
        <v>2</v>
      </c>
      <c r="S104" s="4">
        <v>1</v>
      </c>
      <c r="T104" s="5" t="s">
        <v>59</v>
      </c>
      <c r="U104" s="5" t="s">
        <v>38</v>
      </c>
      <c r="V104" s="5" t="s">
        <v>86</v>
      </c>
      <c r="W104" s="6">
        <v>45396</v>
      </c>
      <c r="X104" s="4" t="b">
        <v>1</v>
      </c>
      <c r="Y104" s="4" t="b">
        <v>1</v>
      </c>
      <c r="Z104" s="5" t="s">
        <v>62</v>
      </c>
      <c r="AA104" s="5" t="s">
        <v>53</v>
      </c>
      <c r="AB104" s="7">
        <v>1</v>
      </c>
      <c r="AC104">
        <f t="shared" si="7"/>
        <v>1665.91</v>
      </c>
      <c r="AD104">
        <f t="shared" si="8"/>
        <v>66.636400000000009</v>
      </c>
      <c r="AE104">
        <f t="shared" si="9"/>
        <v>333.18200000000002</v>
      </c>
      <c r="AF104">
        <f t="shared" si="5"/>
        <v>1</v>
      </c>
      <c r="AG104">
        <f t="shared" si="6"/>
        <v>0</v>
      </c>
      <c r="AH104">
        <f>(Table2[[#This Row],[Social_Media_Influence2]]+Table2[[#This Row],[Engagement_Score_Num]]+Table2[[#This Row],[Time_Spent_on_Product_Research(hours)]]/3)</f>
        <v>1.3333333333333333</v>
      </c>
      <c r="AI104" s="17">
        <f>IF(Table2[[#This Row],[Customer_Loyalty_Program_Member]]="TRUE",Table2[[#This Row],[Brand_Loyalty]]*1.2,Table2[[#This Row],[Brand_Loyalty]])</f>
        <v>3</v>
      </c>
      <c r="AJ104" s="17">
        <f>Table2[[#This Row],[Customer_Satisfaction]]-Table2[[#This Row],[Return_Rate]]</f>
        <v>-1</v>
      </c>
    </row>
    <row r="105" spans="1:36">
      <c r="A105" s="9" t="s">
        <v>296</v>
      </c>
      <c r="B105" s="8">
        <v>28</v>
      </c>
      <c r="C105" s="9" t="s">
        <v>29</v>
      </c>
      <c r="D105" s="9" t="s">
        <v>30</v>
      </c>
      <c r="E105" s="9" t="s">
        <v>31</v>
      </c>
      <c r="F105" s="9" t="s">
        <v>56</v>
      </c>
      <c r="G105" s="9" t="s">
        <v>44</v>
      </c>
      <c r="H105" s="9" t="s">
        <v>297</v>
      </c>
      <c r="I105" s="9" t="s">
        <v>47</v>
      </c>
      <c r="J105" s="8">
        <v>333.18299999999999</v>
      </c>
      <c r="K105" s="8">
        <v>7</v>
      </c>
      <c r="L105" s="9" t="s">
        <v>48</v>
      </c>
      <c r="M105" s="8">
        <v>2</v>
      </c>
      <c r="N105" s="8">
        <v>5</v>
      </c>
      <c r="O105" s="8">
        <v>0</v>
      </c>
      <c r="P105" s="9" t="s">
        <v>44</v>
      </c>
      <c r="Q105" s="9" t="s">
        <v>37</v>
      </c>
      <c r="R105" s="8">
        <v>2</v>
      </c>
      <c r="S105" s="8">
        <v>4</v>
      </c>
      <c r="T105" s="9" t="s">
        <v>49</v>
      </c>
      <c r="U105" s="9" t="s">
        <v>38</v>
      </c>
      <c r="V105" s="9" t="s">
        <v>39</v>
      </c>
      <c r="W105" s="10">
        <v>45397</v>
      </c>
      <c r="X105" s="8" t="b">
        <v>0</v>
      </c>
      <c r="Y105" s="8" t="b">
        <v>1</v>
      </c>
      <c r="Z105" s="9" t="s">
        <v>40</v>
      </c>
      <c r="AA105" s="9" t="s">
        <v>41</v>
      </c>
      <c r="AB105" s="11">
        <v>9</v>
      </c>
      <c r="AC105">
        <f t="shared" si="7"/>
        <v>2332.2809999999999</v>
      </c>
      <c r="AD105">
        <f t="shared" si="8"/>
        <v>47.597571428571428</v>
      </c>
      <c r="AE105">
        <f t="shared" si="9"/>
        <v>333.18299999999999</v>
      </c>
      <c r="AF105">
        <f t="shared" si="5"/>
        <v>2</v>
      </c>
      <c r="AG105">
        <f t="shared" si="6"/>
        <v>3</v>
      </c>
      <c r="AH105">
        <f>(Table2[[#This Row],[Social_Media_Influence2]]+Table2[[#This Row],[Engagement_Score_Num]]+Table2[[#This Row],[Time_Spent_on_Product_Research(hours)]]/3)</f>
        <v>5</v>
      </c>
      <c r="AI105" s="17">
        <f>IF(Table2[[#This Row],[Customer_Loyalty_Program_Member]]="TRUE",Table2[[#This Row],[Brand_Loyalty]]*1.2,Table2[[#This Row],[Brand_Loyalty]])</f>
        <v>2</v>
      </c>
      <c r="AJ105" s="17">
        <f>Table2[[#This Row],[Customer_Satisfaction]]-Table2[[#This Row],[Return_Rate]]</f>
        <v>2</v>
      </c>
    </row>
    <row r="106" spans="1:36">
      <c r="A106" s="5" t="s">
        <v>298</v>
      </c>
      <c r="B106" s="4">
        <v>42</v>
      </c>
      <c r="C106" s="5" t="s">
        <v>29</v>
      </c>
      <c r="D106" s="5" t="s">
        <v>44</v>
      </c>
      <c r="E106" s="5" t="s">
        <v>31</v>
      </c>
      <c r="F106" s="5" t="s">
        <v>32</v>
      </c>
      <c r="G106" s="5" t="s">
        <v>30</v>
      </c>
      <c r="H106" s="5" t="s">
        <v>299</v>
      </c>
      <c r="I106" s="5" t="s">
        <v>134</v>
      </c>
      <c r="J106" s="4">
        <v>333.18400000000003</v>
      </c>
      <c r="K106" s="4">
        <v>6</v>
      </c>
      <c r="L106" s="5" t="s">
        <v>78</v>
      </c>
      <c r="M106" s="4">
        <v>5</v>
      </c>
      <c r="N106" s="4">
        <v>3</v>
      </c>
      <c r="O106" s="4">
        <v>2</v>
      </c>
      <c r="P106" s="5" t="s">
        <v>44</v>
      </c>
      <c r="Q106" s="5" t="s">
        <v>50</v>
      </c>
      <c r="R106" s="4">
        <v>2</v>
      </c>
      <c r="S106" s="4">
        <v>7</v>
      </c>
      <c r="T106" s="5" t="s">
        <v>59</v>
      </c>
      <c r="U106" s="5" t="s">
        <v>79</v>
      </c>
      <c r="V106" s="5" t="s">
        <v>51</v>
      </c>
      <c r="W106" s="6">
        <v>45398</v>
      </c>
      <c r="X106" s="4" t="b">
        <v>1</v>
      </c>
      <c r="Y106" s="4" t="b">
        <v>0</v>
      </c>
      <c r="Z106" s="5" t="s">
        <v>52</v>
      </c>
      <c r="AA106" s="5" t="s">
        <v>41</v>
      </c>
      <c r="AB106" s="7">
        <v>14</v>
      </c>
      <c r="AC106">
        <f t="shared" si="7"/>
        <v>1999.1040000000003</v>
      </c>
      <c r="AD106">
        <f t="shared" si="8"/>
        <v>55.530666666666669</v>
      </c>
      <c r="AE106">
        <f t="shared" si="9"/>
        <v>333.18400000000003</v>
      </c>
      <c r="AF106">
        <f t="shared" si="5"/>
        <v>1</v>
      </c>
      <c r="AG106">
        <f t="shared" si="6"/>
        <v>3</v>
      </c>
      <c r="AH106">
        <f>(Table2[[#This Row],[Social_Media_Influence2]]+Table2[[#This Row],[Engagement_Score_Num]]+Table2[[#This Row],[Time_Spent_on_Product_Research(hours)]]/3)</f>
        <v>4.666666666666667</v>
      </c>
      <c r="AI106" s="17">
        <f>IF(Table2[[#This Row],[Customer_Loyalty_Program_Member]]="TRUE",Table2[[#This Row],[Brand_Loyalty]]*1.2,Table2[[#This Row],[Brand_Loyalty]])</f>
        <v>5</v>
      </c>
      <c r="AJ106" s="17">
        <f>Table2[[#This Row],[Customer_Satisfaction]]-Table2[[#This Row],[Return_Rate]]</f>
        <v>5</v>
      </c>
    </row>
    <row r="107" spans="1:36">
      <c r="A107" s="9" t="s">
        <v>300</v>
      </c>
      <c r="B107" s="8">
        <v>37</v>
      </c>
      <c r="C107" s="9" t="s">
        <v>29</v>
      </c>
      <c r="D107" s="9" t="s">
        <v>30</v>
      </c>
      <c r="E107" s="9" t="s">
        <v>69</v>
      </c>
      <c r="F107" s="9" t="s">
        <v>56</v>
      </c>
      <c r="G107" s="9" t="s">
        <v>44</v>
      </c>
      <c r="H107" s="9" t="s">
        <v>301</v>
      </c>
      <c r="I107" s="9" t="s">
        <v>47</v>
      </c>
      <c r="J107" s="8">
        <v>333.185</v>
      </c>
      <c r="K107" s="8">
        <v>12</v>
      </c>
      <c r="L107" s="9" t="s">
        <v>35</v>
      </c>
      <c r="M107" s="8">
        <v>4</v>
      </c>
      <c r="N107" s="8">
        <v>5</v>
      </c>
      <c r="O107" s="8">
        <v>0</v>
      </c>
      <c r="P107" s="9" t="s">
        <v>49</v>
      </c>
      <c r="Q107" s="9" t="s">
        <v>37</v>
      </c>
      <c r="R107" s="8">
        <v>0</v>
      </c>
      <c r="S107" s="8">
        <v>7</v>
      </c>
      <c r="T107" s="9" t="s">
        <v>49</v>
      </c>
      <c r="U107" s="9" t="s">
        <v>60</v>
      </c>
      <c r="V107" s="9" t="s">
        <v>39</v>
      </c>
      <c r="W107" s="10">
        <v>45399</v>
      </c>
      <c r="X107" s="8" t="b">
        <v>0</v>
      </c>
      <c r="Y107" s="8" t="b">
        <v>0</v>
      </c>
      <c r="Z107" s="9" t="s">
        <v>40</v>
      </c>
      <c r="AA107" s="9" t="s">
        <v>53</v>
      </c>
      <c r="AB107" s="11">
        <v>14</v>
      </c>
      <c r="AC107">
        <f t="shared" si="7"/>
        <v>3998.2200000000003</v>
      </c>
      <c r="AD107">
        <f t="shared" si="8"/>
        <v>27.765416666666667</v>
      </c>
      <c r="AE107">
        <f t="shared" si="9"/>
        <v>333.185</v>
      </c>
      <c r="AF107">
        <f t="shared" si="5"/>
        <v>2</v>
      </c>
      <c r="AG107">
        <f t="shared" si="6"/>
        <v>2</v>
      </c>
      <c r="AH107">
        <f>(Table2[[#This Row],[Social_Media_Influence2]]+Table2[[#This Row],[Engagement_Score_Num]]+Table2[[#This Row],[Time_Spent_on_Product_Research(hours)]]/3)</f>
        <v>4</v>
      </c>
      <c r="AI107" s="17">
        <f>IF(Table2[[#This Row],[Customer_Loyalty_Program_Member]]="TRUE",Table2[[#This Row],[Brand_Loyalty]]*1.2,Table2[[#This Row],[Brand_Loyalty]])</f>
        <v>4</v>
      </c>
      <c r="AJ107" s="17">
        <f>Table2[[#This Row],[Customer_Satisfaction]]-Table2[[#This Row],[Return_Rate]]</f>
        <v>7</v>
      </c>
    </row>
    <row r="108" spans="1:36">
      <c r="A108" s="5" t="s">
        <v>302</v>
      </c>
      <c r="B108" s="4">
        <v>33</v>
      </c>
      <c r="C108" s="5" t="s">
        <v>29</v>
      </c>
      <c r="D108" s="5" t="s">
        <v>30</v>
      </c>
      <c r="E108" s="5" t="s">
        <v>69</v>
      </c>
      <c r="F108" s="5" t="s">
        <v>45</v>
      </c>
      <c r="G108" s="5" t="s">
        <v>44</v>
      </c>
      <c r="H108" s="5" t="s">
        <v>303</v>
      </c>
      <c r="I108" s="5" t="s">
        <v>101</v>
      </c>
      <c r="J108" s="4">
        <v>333.18599999999998</v>
      </c>
      <c r="K108" s="4">
        <v>9</v>
      </c>
      <c r="L108" s="5" t="s">
        <v>35</v>
      </c>
      <c r="M108" s="4">
        <v>4</v>
      </c>
      <c r="N108" s="4">
        <v>2</v>
      </c>
      <c r="O108" s="4">
        <v>1</v>
      </c>
      <c r="P108" s="5" t="s">
        <v>49</v>
      </c>
      <c r="Q108" s="5" t="s">
        <v>50</v>
      </c>
      <c r="R108" s="4">
        <v>1</v>
      </c>
      <c r="S108" s="4">
        <v>5</v>
      </c>
      <c r="T108" s="5" t="s">
        <v>49</v>
      </c>
      <c r="U108" s="5" t="s">
        <v>38</v>
      </c>
      <c r="V108" s="5" t="s">
        <v>39</v>
      </c>
      <c r="W108" s="6">
        <v>45400</v>
      </c>
      <c r="X108" s="4" t="b">
        <v>1</v>
      </c>
      <c r="Y108" s="4" t="b">
        <v>1</v>
      </c>
      <c r="Z108" s="5" t="s">
        <v>62</v>
      </c>
      <c r="AA108" s="5" t="s">
        <v>53</v>
      </c>
      <c r="AB108" s="7">
        <v>3</v>
      </c>
      <c r="AC108">
        <f t="shared" si="7"/>
        <v>2998.674</v>
      </c>
      <c r="AD108">
        <f t="shared" si="8"/>
        <v>37.020666666666664</v>
      </c>
      <c r="AE108">
        <f t="shared" si="9"/>
        <v>333.18599999999998</v>
      </c>
      <c r="AF108">
        <f t="shared" si="5"/>
        <v>2</v>
      </c>
      <c r="AG108">
        <f t="shared" si="6"/>
        <v>2</v>
      </c>
      <c r="AH108">
        <f>(Table2[[#This Row],[Social_Media_Influence2]]+Table2[[#This Row],[Engagement_Score_Num]]+Table2[[#This Row],[Time_Spent_on_Product_Research(hours)]]/3)</f>
        <v>4.333333333333333</v>
      </c>
      <c r="AI108" s="17">
        <f>IF(Table2[[#This Row],[Customer_Loyalty_Program_Member]]="TRUE",Table2[[#This Row],[Brand_Loyalty]]*1.2,Table2[[#This Row],[Brand_Loyalty]])</f>
        <v>4</v>
      </c>
      <c r="AJ108" s="17">
        <f>Table2[[#This Row],[Customer_Satisfaction]]-Table2[[#This Row],[Return_Rate]]</f>
        <v>4</v>
      </c>
    </row>
    <row r="109" spans="1:36">
      <c r="A109" s="9" t="s">
        <v>304</v>
      </c>
      <c r="B109" s="8">
        <v>46</v>
      </c>
      <c r="C109" s="9" t="s">
        <v>29</v>
      </c>
      <c r="D109" s="9" t="s">
        <v>30</v>
      </c>
      <c r="E109" s="9" t="s">
        <v>69</v>
      </c>
      <c r="F109" s="9" t="s">
        <v>45</v>
      </c>
      <c r="G109" s="9" t="s">
        <v>30</v>
      </c>
      <c r="H109" s="9" t="s">
        <v>305</v>
      </c>
      <c r="I109" s="9" t="s">
        <v>2061</v>
      </c>
      <c r="J109" s="8">
        <v>333.18700000000001</v>
      </c>
      <c r="K109" s="8">
        <v>2</v>
      </c>
      <c r="L109" s="9" t="s">
        <v>48</v>
      </c>
      <c r="M109" s="8">
        <v>5</v>
      </c>
      <c r="N109" s="8">
        <v>5</v>
      </c>
      <c r="O109" s="8">
        <v>2</v>
      </c>
      <c r="P109" s="9" t="s">
        <v>59</v>
      </c>
      <c r="Q109" s="9" t="s">
        <v>50</v>
      </c>
      <c r="R109" s="8">
        <v>1</v>
      </c>
      <c r="S109" s="8">
        <v>8</v>
      </c>
      <c r="T109" s="9" t="s">
        <v>44</v>
      </c>
      <c r="U109" s="9" t="s">
        <v>79</v>
      </c>
      <c r="V109" s="9" t="s">
        <v>66</v>
      </c>
      <c r="W109" s="10">
        <v>45401</v>
      </c>
      <c r="X109" s="8" t="b">
        <v>1</v>
      </c>
      <c r="Y109" s="8" t="b">
        <v>1</v>
      </c>
      <c r="Z109" s="9" t="s">
        <v>40</v>
      </c>
      <c r="AA109" s="9" t="s">
        <v>67</v>
      </c>
      <c r="AB109" s="11">
        <v>4</v>
      </c>
      <c r="AC109">
        <f t="shared" si="7"/>
        <v>666.37400000000002</v>
      </c>
      <c r="AD109">
        <f t="shared" si="8"/>
        <v>166.59350000000001</v>
      </c>
      <c r="AE109">
        <f t="shared" si="9"/>
        <v>333.18700000000001</v>
      </c>
      <c r="AF109">
        <f t="shared" si="5"/>
        <v>3</v>
      </c>
      <c r="AG109">
        <f t="shared" si="6"/>
        <v>1</v>
      </c>
      <c r="AH109">
        <f>(Table2[[#This Row],[Social_Media_Influence2]]+Table2[[#This Row],[Engagement_Score_Num]]+Table2[[#This Row],[Time_Spent_on_Product_Research(hours)]]/3)</f>
        <v>4.666666666666667</v>
      </c>
      <c r="AI109" s="17">
        <f>IF(Table2[[#This Row],[Customer_Loyalty_Program_Member]]="TRUE",Table2[[#This Row],[Brand_Loyalty]]*1.2,Table2[[#This Row],[Brand_Loyalty]])</f>
        <v>5</v>
      </c>
      <c r="AJ109" s="17">
        <f>Table2[[#This Row],[Customer_Satisfaction]]-Table2[[#This Row],[Return_Rate]]</f>
        <v>7</v>
      </c>
    </row>
    <row r="110" spans="1:36">
      <c r="A110" s="5" t="s">
        <v>306</v>
      </c>
      <c r="B110" s="4">
        <v>30</v>
      </c>
      <c r="C110" s="5" t="s">
        <v>29</v>
      </c>
      <c r="D110" s="5" t="s">
        <v>30</v>
      </c>
      <c r="E110" s="5" t="s">
        <v>76</v>
      </c>
      <c r="F110" s="5" t="s">
        <v>56</v>
      </c>
      <c r="G110" s="5" t="s">
        <v>30</v>
      </c>
      <c r="H110" s="5" t="s">
        <v>307</v>
      </c>
      <c r="I110" s="5" t="s">
        <v>107</v>
      </c>
      <c r="J110" s="4">
        <v>333.18799999999999</v>
      </c>
      <c r="K110" s="4">
        <v>10</v>
      </c>
      <c r="L110" s="5" t="s">
        <v>35</v>
      </c>
      <c r="M110" s="4">
        <v>1</v>
      </c>
      <c r="N110" s="4">
        <v>2</v>
      </c>
      <c r="O110" s="4">
        <v>0</v>
      </c>
      <c r="P110" s="5" t="s">
        <v>36</v>
      </c>
      <c r="Q110" s="5" t="s">
        <v>37</v>
      </c>
      <c r="R110" s="4">
        <v>1</v>
      </c>
      <c r="S110" s="4">
        <v>6</v>
      </c>
      <c r="T110" s="5" t="s">
        <v>59</v>
      </c>
      <c r="U110" s="5" t="s">
        <v>79</v>
      </c>
      <c r="V110" s="5" t="s">
        <v>51</v>
      </c>
      <c r="W110" s="6">
        <v>45402</v>
      </c>
      <c r="X110" s="4" t="b">
        <v>1</v>
      </c>
      <c r="Y110" s="4" t="b">
        <v>1</v>
      </c>
      <c r="Z110" s="5" t="s">
        <v>52</v>
      </c>
      <c r="AA110" s="5" t="s">
        <v>53</v>
      </c>
      <c r="AB110" s="7">
        <v>7</v>
      </c>
      <c r="AC110">
        <f t="shared" si="7"/>
        <v>3331.88</v>
      </c>
      <c r="AD110">
        <f t="shared" si="8"/>
        <v>33.318799999999996</v>
      </c>
      <c r="AE110">
        <f t="shared" si="9"/>
        <v>333.18799999999999</v>
      </c>
      <c r="AF110">
        <f t="shared" si="5"/>
        <v>1</v>
      </c>
      <c r="AG110">
        <f t="shared" si="6"/>
        <v>0</v>
      </c>
      <c r="AH110">
        <f>(Table2[[#This Row],[Social_Media_Influence2]]+Table2[[#This Row],[Engagement_Score_Num]]+Table2[[#This Row],[Time_Spent_on_Product_Research(hours)]]/3)</f>
        <v>1</v>
      </c>
      <c r="AI110" s="17">
        <f>IF(Table2[[#This Row],[Customer_Loyalty_Program_Member]]="TRUE",Table2[[#This Row],[Brand_Loyalty]]*1.2,Table2[[#This Row],[Brand_Loyalty]])</f>
        <v>1</v>
      </c>
      <c r="AJ110" s="17">
        <f>Table2[[#This Row],[Customer_Satisfaction]]-Table2[[#This Row],[Return_Rate]]</f>
        <v>5</v>
      </c>
    </row>
    <row r="111" spans="1:36">
      <c r="A111" s="9" t="s">
        <v>308</v>
      </c>
      <c r="B111" s="8">
        <v>39</v>
      </c>
      <c r="C111" s="9" t="s">
        <v>29</v>
      </c>
      <c r="D111" s="9" t="s">
        <v>30</v>
      </c>
      <c r="E111" s="9" t="s">
        <v>69</v>
      </c>
      <c r="F111" s="9" t="s">
        <v>32</v>
      </c>
      <c r="G111" s="9" t="s">
        <v>44</v>
      </c>
      <c r="H111" s="9" t="s">
        <v>309</v>
      </c>
      <c r="I111" s="9" t="s">
        <v>82</v>
      </c>
      <c r="J111" s="8">
        <v>333.18900000000002</v>
      </c>
      <c r="K111" s="8">
        <v>10</v>
      </c>
      <c r="L111" s="9" t="s">
        <v>35</v>
      </c>
      <c r="M111" s="8">
        <v>2</v>
      </c>
      <c r="N111" s="8">
        <v>1</v>
      </c>
      <c r="O111" s="8">
        <v>2</v>
      </c>
      <c r="P111" s="9" t="s">
        <v>59</v>
      </c>
      <c r="Q111" s="9" t="s">
        <v>37</v>
      </c>
      <c r="R111" s="8">
        <v>1</v>
      </c>
      <c r="S111" s="8">
        <v>8</v>
      </c>
      <c r="T111" s="9" t="s">
        <v>59</v>
      </c>
      <c r="U111" s="9" t="s">
        <v>38</v>
      </c>
      <c r="V111" s="9" t="s">
        <v>39</v>
      </c>
      <c r="W111" s="10">
        <v>45403</v>
      </c>
      <c r="X111" s="8" t="b">
        <v>1</v>
      </c>
      <c r="Y111" s="8" t="b">
        <v>0</v>
      </c>
      <c r="Z111" s="9" t="s">
        <v>62</v>
      </c>
      <c r="AA111" s="9" t="s">
        <v>53</v>
      </c>
      <c r="AB111" s="11">
        <v>2</v>
      </c>
      <c r="AC111">
        <f t="shared" si="7"/>
        <v>3331.8900000000003</v>
      </c>
      <c r="AD111">
        <f t="shared" si="8"/>
        <v>33.318899999999999</v>
      </c>
      <c r="AE111">
        <f t="shared" si="9"/>
        <v>333.18900000000002</v>
      </c>
      <c r="AF111">
        <f t="shared" si="5"/>
        <v>1</v>
      </c>
      <c r="AG111">
        <f t="shared" si="6"/>
        <v>1</v>
      </c>
      <c r="AH111">
        <f>(Table2[[#This Row],[Social_Media_Influence2]]+Table2[[#This Row],[Engagement_Score_Num]]+Table2[[#This Row],[Time_Spent_on_Product_Research(hours)]]/3)</f>
        <v>2.6666666666666665</v>
      </c>
      <c r="AI111" s="17">
        <f>IF(Table2[[#This Row],[Customer_Loyalty_Program_Member]]="TRUE",Table2[[#This Row],[Brand_Loyalty]]*1.2,Table2[[#This Row],[Brand_Loyalty]])</f>
        <v>2</v>
      </c>
      <c r="AJ111" s="17">
        <f>Table2[[#This Row],[Customer_Satisfaction]]-Table2[[#This Row],[Return_Rate]]</f>
        <v>7</v>
      </c>
    </row>
    <row r="112" spans="1:36">
      <c r="A112" s="5" t="s">
        <v>310</v>
      </c>
      <c r="B112" s="4">
        <v>25</v>
      </c>
      <c r="C112" s="5" t="s">
        <v>29</v>
      </c>
      <c r="D112" s="5" t="s">
        <v>30</v>
      </c>
      <c r="E112" s="5" t="s">
        <v>55</v>
      </c>
      <c r="F112" s="5" t="s">
        <v>45</v>
      </c>
      <c r="G112" s="5" t="s">
        <v>44</v>
      </c>
      <c r="H112" s="5" t="s">
        <v>311</v>
      </c>
      <c r="I112" s="5" t="s">
        <v>58</v>
      </c>
      <c r="J112" s="4">
        <v>333.19</v>
      </c>
      <c r="K112" s="4">
        <v>3</v>
      </c>
      <c r="L112" s="5" t="s">
        <v>48</v>
      </c>
      <c r="M112" s="4">
        <v>2</v>
      </c>
      <c r="N112" s="4">
        <v>3</v>
      </c>
      <c r="O112" s="4">
        <v>0</v>
      </c>
      <c r="P112" s="5" t="s">
        <v>36</v>
      </c>
      <c r="Q112" s="5" t="s">
        <v>50</v>
      </c>
      <c r="R112" s="4">
        <v>1</v>
      </c>
      <c r="S112" s="4">
        <v>3</v>
      </c>
      <c r="T112" s="5" t="s">
        <v>44</v>
      </c>
      <c r="U112" s="5" t="s">
        <v>79</v>
      </c>
      <c r="V112" s="5" t="s">
        <v>61</v>
      </c>
      <c r="W112" s="6">
        <v>45404</v>
      </c>
      <c r="X112" s="4" t="b">
        <v>0</v>
      </c>
      <c r="Y112" s="4" t="b">
        <v>1</v>
      </c>
      <c r="Z112" s="5" t="s">
        <v>52</v>
      </c>
      <c r="AA112" s="5" t="s">
        <v>41</v>
      </c>
      <c r="AB112" s="7">
        <v>1</v>
      </c>
      <c r="AC112">
        <f t="shared" si="7"/>
        <v>999.56999999999994</v>
      </c>
      <c r="AD112">
        <f t="shared" si="8"/>
        <v>111.06333333333333</v>
      </c>
      <c r="AE112">
        <f t="shared" si="9"/>
        <v>333.19</v>
      </c>
      <c r="AF112">
        <f t="shared" si="5"/>
        <v>3</v>
      </c>
      <c r="AG112">
        <f t="shared" si="6"/>
        <v>0</v>
      </c>
      <c r="AH112">
        <f>(Table2[[#This Row],[Social_Media_Influence2]]+Table2[[#This Row],[Engagement_Score_Num]]+Table2[[#This Row],[Time_Spent_on_Product_Research(hours)]]/3)</f>
        <v>3</v>
      </c>
      <c r="AI112" s="17">
        <f>IF(Table2[[#This Row],[Customer_Loyalty_Program_Member]]="TRUE",Table2[[#This Row],[Brand_Loyalty]]*1.2,Table2[[#This Row],[Brand_Loyalty]])</f>
        <v>2</v>
      </c>
      <c r="AJ112" s="17">
        <f>Table2[[#This Row],[Customer_Satisfaction]]-Table2[[#This Row],[Return_Rate]]</f>
        <v>2</v>
      </c>
    </row>
    <row r="113" spans="1:36">
      <c r="A113" s="9" t="s">
        <v>312</v>
      </c>
      <c r="B113" s="8">
        <v>38</v>
      </c>
      <c r="C113" s="9" t="s">
        <v>29</v>
      </c>
      <c r="D113" s="9" t="s">
        <v>44</v>
      </c>
      <c r="E113" s="9" t="s">
        <v>55</v>
      </c>
      <c r="F113" s="9" t="s">
        <v>56</v>
      </c>
      <c r="G113" s="9" t="s">
        <v>30</v>
      </c>
      <c r="H113" s="9" t="s">
        <v>313</v>
      </c>
      <c r="I113" s="9" t="s">
        <v>104</v>
      </c>
      <c r="J113" s="8">
        <v>333.19099999999997</v>
      </c>
      <c r="K113" s="8">
        <v>5</v>
      </c>
      <c r="L113" s="9" t="s">
        <v>78</v>
      </c>
      <c r="M113" s="8">
        <v>1</v>
      </c>
      <c r="N113" s="8">
        <v>2</v>
      </c>
      <c r="O113" s="8">
        <v>2</v>
      </c>
      <c r="P113" s="9" t="s">
        <v>44</v>
      </c>
      <c r="Q113" s="9" t="s">
        <v>37</v>
      </c>
      <c r="R113" s="8">
        <v>1</v>
      </c>
      <c r="S113" s="8">
        <v>6</v>
      </c>
      <c r="T113" s="9" t="s">
        <v>44</v>
      </c>
      <c r="U113" s="9" t="s">
        <v>79</v>
      </c>
      <c r="V113" s="9" t="s">
        <v>66</v>
      </c>
      <c r="W113" s="10">
        <v>45405</v>
      </c>
      <c r="X113" s="8" t="b">
        <v>1</v>
      </c>
      <c r="Y113" s="8" t="b">
        <v>0</v>
      </c>
      <c r="Z113" s="9" t="s">
        <v>52</v>
      </c>
      <c r="AA113" s="9" t="s">
        <v>41</v>
      </c>
      <c r="AB113" s="11">
        <v>4</v>
      </c>
      <c r="AC113">
        <f t="shared" si="7"/>
        <v>1665.9549999999999</v>
      </c>
      <c r="AD113">
        <f t="shared" si="8"/>
        <v>66.638199999999998</v>
      </c>
      <c r="AE113">
        <f t="shared" si="9"/>
        <v>333.19099999999997</v>
      </c>
      <c r="AF113">
        <f t="shared" si="5"/>
        <v>3</v>
      </c>
      <c r="AG113">
        <f t="shared" si="6"/>
        <v>3</v>
      </c>
      <c r="AH113">
        <f>(Table2[[#This Row],[Social_Media_Influence2]]+Table2[[#This Row],[Engagement_Score_Num]]+Table2[[#This Row],[Time_Spent_on_Product_Research(hours)]]/3)</f>
        <v>6.666666666666667</v>
      </c>
      <c r="AI113" s="17">
        <f>IF(Table2[[#This Row],[Customer_Loyalty_Program_Member]]="TRUE",Table2[[#This Row],[Brand_Loyalty]]*1.2,Table2[[#This Row],[Brand_Loyalty]])</f>
        <v>1</v>
      </c>
      <c r="AJ113" s="17">
        <f>Table2[[#This Row],[Customer_Satisfaction]]-Table2[[#This Row],[Return_Rate]]</f>
        <v>5</v>
      </c>
    </row>
    <row r="114" spans="1:36">
      <c r="A114" s="5" t="s">
        <v>314</v>
      </c>
      <c r="B114" s="4">
        <v>41</v>
      </c>
      <c r="C114" s="5" t="s">
        <v>29</v>
      </c>
      <c r="D114" s="5" t="s">
        <v>30</v>
      </c>
      <c r="E114" s="5" t="s">
        <v>69</v>
      </c>
      <c r="F114" s="5" t="s">
        <v>32</v>
      </c>
      <c r="G114" s="5" t="s">
        <v>44</v>
      </c>
      <c r="H114" s="5" t="s">
        <v>315</v>
      </c>
      <c r="I114" s="5" t="s">
        <v>104</v>
      </c>
      <c r="J114" s="4">
        <v>333.19200000000001</v>
      </c>
      <c r="K114" s="4">
        <v>4</v>
      </c>
      <c r="L114" s="5" t="s">
        <v>48</v>
      </c>
      <c r="M114" s="4">
        <v>3</v>
      </c>
      <c r="N114" s="4">
        <v>3</v>
      </c>
      <c r="O114" s="4">
        <v>1</v>
      </c>
      <c r="P114" s="5" t="s">
        <v>44</v>
      </c>
      <c r="Q114" s="5" t="s">
        <v>50</v>
      </c>
      <c r="R114" s="4">
        <v>2</v>
      </c>
      <c r="S114" s="4">
        <v>10</v>
      </c>
      <c r="T114" s="5" t="s">
        <v>36</v>
      </c>
      <c r="U114" s="5" t="s">
        <v>79</v>
      </c>
      <c r="V114" s="5" t="s">
        <v>39</v>
      </c>
      <c r="W114" s="6">
        <v>45406</v>
      </c>
      <c r="X114" s="4" t="b">
        <v>0</v>
      </c>
      <c r="Y114" s="4" t="b">
        <v>0</v>
      </c>
      <c r="Z114" s="5" t="s">
        <v>52</v>
      </c>
      <c r="AA114" s="5" t="s">
        <v>41</v>
      </c>
      <c r="AB114" s="7">
        <v>3</v>
      </c>
      <c r="AC114">
        <f t="shared" si="7"/>
        <v>1332.768</v>
      </c>
      <c r="AD114">
        <f t="shared" si="8"/>
        <v>83.298000000000002</v>
      </c>
      <c r="AE114">
        <f t="shared" si="9"/>
        <v>333.19200000000001</v>
      </c>
      <c r="AF114">
        <f t="shared" si="5"/>
        <v>0</v>
      </c>
      <c r="AG114">
        <f t="shared" si="6"/>
        <v>3</v>
      </c>
      <c r="AH114">
        <f>(Table2[[#This Row],[Social_Media_Influence2]]+Table2[[#This Row],[Engagement_Score_Num]]+Table2[[#This Row],[Time_Spent_on_Product_Research(hours)]]/3)</f>
        <v>3.3333333333333335</v>
      </c>
      <c r="AI114" s="17">
        <f>IF(Table2[[#This Row],[Customer_Loyalty_Program_Member]]="TRUE",Table2[[#This Row],[Brand_Loyalty]]*1.2,Table2[[#This Row],[Brand_Loyalty]])</f>
        <v>3</v>
      </c>
      <c r="AJ114" s="17">
        <f>Table2[[#This Row],[Customer_Satisfaction]]-Table2[[#This Row],[Return_Rate]]</f>
        <v>8</v>
      </c>
    </row>
    <row r="115" spans="1:36">
      <c r="A115" s="9" t="s">
        <v>316</v>
      </c>
      <c r="B115" s="8">
        <v>49</v>
      </c>
      <c r="C115" s="9" t="s">
        <v>29</v>
      </c>
      <c r="D115" s="9" t="s">
        <v>30</v>
      </c>
      <c r="E115" s="9" t="s">
        <v>76</v>
      </c>
      <c r="F115" s="9" t="s">
        <v>45</v>
      </c>
      <c r="G115" s="9" t="s">
        <v>44</v>
      </c>
      <c r="H115" s="9" t="s">
        <v>143</v>
      </c>
      <c r="I115" s="9" t="s">
        <v>244</v>
      </c>
      <c r="J115" s="8">
        <v>333.19299999999998</v>
      </c>
      <c r="K115" s="8">
        <v>5</v>
      </c>
      <c r="L115" s="9" t="s">
        <v>35</v>
      </c>
      <c r="M115" s="8">
        <v>5</v>
      </c>
      <c r="N115" s="8">
        <v>4</v>
      </c>
      <c r="O115" s="8">
        <v>0</v>
      </c>
      <c r="P115" s="9" t="s">
        <v>59</v>
      </c>
      <c r="Q115" s="9" t="s">
        <v>37</v>
      </c>
      <c r="R115" s="8">
        <v>1</v>
      </c>
      <c r="S115" s="8">
        <v>2</v>
      </c>
      <c r="T115" s="9" t="s">
        <v>36</v>
      </c>
      <c r="U115" s="9" t="s">
        <v>79</v>
      </c>
      <c r="V115" s="9" t="s">
        <v>61</v>
      </c>
      <c r="W115" s="10">
        <v>45407</v>
      </c>
      <c r="X115" s="8" t="b">
        <v>1</v>
      </c>
      <c r="Y115" s="8" t="b">
        <v>1</v>
      </c>
      <c r="Z115" s="9" t="s">
        <v>74</v>
      </c>
      <c r="AA115" s="9" t="s">
        <v>41</v>
      </c>
      <c r="AB115" s="11">
        <v>1</v>
      </c>
      <c r="AC115">
        <f t="shared" si="7"/>
        <v>1665.9649999999999</v>
      </c>
      <c r="AD115">
        <f t="shared" si="8"/>
        <v>66.638599999999997</v>
      </c>
      <c r="AE115">
        <f t="shared" si="9"/>
        <v>333.19299999999998</v>
      </c>
      <c r="AF115">
        <f t="shared" si="5"/>
        <v>0</v>
      </c>
      <c r="AG115">
        <f t="shared" si="6"/>
        <v>1</v>
      </c>
      <c r="AH115">
        <f>(Table2[[#This Row],[Social_Media_Influence2]]+Table2[[#This Row],[Engagement_Score_Num]]+Table2[[#This Row],[Time_Spent_on_Product_Research(hours)]]/3)</f>
        <v>1</v>
      </c>
      <c r="AI115" s="17">
        <f>IF(Table2[[#This Row],[Customer_Loyalty_Program_Member]]="TRUE",Table2[[#This Row],[Brand_Loyalty]]*1.2,Table2[[#This Row],[Brand_Loyalty]])</f>
        <v>5</v>
      </c>
      <c r="AJ115" s="17">
        <f>Table2[[#This Row],[Customer_Satisfaction]]-Table2[[#This Row],[Return_Rate]]</f>
        <v>1</v>
      </c>
    </row>
    <row r="116" spans="1:36">
      <c r="A116" s="5" t="s">
        <v>317</v>
      </c>
      <c r="B116" s="4">
        <v>21</v>
      </c>
      <c r="C116" s="5" t="s">
        <v>43</v>
      </c>
      <c r="D116" s="5" t="s">
        <v>44</v>
      </c>
      <c r="E116" s="5" t="s">
        <v>76</v>
      </c>
      <c r="F116" s="5" t="s">
        <v>32</v>
      </c>
      <c r="G116" s="5" t="s">
        <v>30</v>
      </c>
      <c r="H116" s="5" t="s">
        <v>318</v>
      </c>
      <c r="I116" s="5" t="s">
        <v>34</v>
      </c>
      <c r="J116" s="4">
        <v>333.19400000000002</v>
      </c>
      <c r="K116" s="4">
        <v>8</v>
      </c>
      <c r="L116" s="5" t="s">
        <v>48</v>
      </c>
      <c r="M116" s="4">
        <v>5</v>
      </c>
      <c r="N116" s="4">
        <v>1</v>
      </c>
      <c r="O116" s="4">
        <v>1</v>
      </c>
      <c r="P116" s="5" t="s">
        <v>44</v>
      </c>
      <c r="Q116" s="5" t="s">
        <v>85</v>
      </c>
      <c r="R116" s="4">
        <v>1</v>
      </c>
      <c r="S116" s="4">
        <v>2</v>
      </c>
      <c r="T116" s="5" t="s">
        <v>49</v>
      </c>
      <c r="U116" s="5" t="s">
        <v>38</v>
      </c>
      <c r="V116" s="5" t="s">
        <v>39</v>
      </c>
      <c r="W116" s="6">
        <v>45408</v>
      </c>
      <c r="X116" s="4" t="b">
        <v>0</v>
      </c>
      <c r="Y116" s="4" t="b">
        <v>0</v>
      </c>
      <c r="Z116" s="5" t="s">
        <v>40</v>
      </c>
      <c r="AA116" s="5" t="s">
        <v>41</v>
      </c>
      <c r="AB116" s="7">
        <v>11</v>
      </c>
      <c r="AC116">
        <f t="shared" si="7"/>
        <v>2665.5520000000001</v>
      </c>
      <c r="AD116">
        <f t="shared" si="8"/>
        <v>41.649250000000002</v>
      </c>
      <c r="AE116">
        <f t="shared" si="9"/>
        <v>333.19400000000002</v>
      </c>
      <c r="AF116">
        <f t="shared" si="5"/>
        <v>2</v>
      </c>
      <c r="AG116">
        <f t="shared" si="6"/>
        <v>3</v>
      </c>
      <c r="AH116">
        <f>(Table2[[#This Row],[Social_Media_Influence2]]+Table2[[#This Row],[Engagement_Score_Num]]+Table2[[#This Row],[Time_Spent_on_Product_Research(hours)]]/3)</f>
        <v>5.333333333333333</v>
      </c>
      <c r="AI116" s="17">
        <f>IF(Table2[[#This Row],[Customer_Loyalty_Program_Member]]="TRUE",Table2[[#This Row],[Brand_Loyalty]]*1.2,Table2[[#This Row],[Brand_Loyalty]])</f>
        <v>5</v>
      </c>
      <c r="AJ116" s="17">
        <f>Table2[[#This Row],[Customer_Satisfaction]]-Table2[[#This Row],[Return_Rate]]</f>
        <v>1</v>
      </c>
    </row>
    <row r="117" spans="1:36">
      <c r="A117" s="9" t="s">
        <v>319</v>
      </c>
      <c r="B117" s="8">
        <v>37</v>
      </c>
      <c r="C117" s="9" t="s">
        <v>43</v>
      </c>
      <c r="D117" s="9" t="s">
        <v>30</v>
      </c>
      <c r="E117" s="9" t="s">
        <v>69</v>
      </c>
      <c r="F117" s="9" t="s">
        <v>56</v>
      </c>
      <c r="G117" s="9" t="s">
        <v>44</v>
      </c>
      <c r="H117" s="9" t="s">
        <v>320</v>
      </c>
      <c r="I117" s="9" t="s">
        <v>58</v>
      </c>
      <c r="J117" s="8">
        <v>333.19499999999999</v>
      </c>
      <c r="K117" s="8">
        <v>7</v>
      </c>
      <c r="L117" s="9" t="s">
        <v>35</v>
      </c>
      <c r="M117" s="8">
        <v>5</v>
      </c>
      <c r="N117" s="8">
        <v>5</v>
      </c>
      <c r="O117" s="8">
        <v>2</v>
      </c>
      <c r="P117" s="9" t="s">
        <v>59</v>
      </c>
      <c r="Q117" s="9" t="s">
        <v>50</v>
      </c>
      <c r="R117" s="8">
        <v>2</v>
      </c>
      <c r="S117" s="8">
        <v>2</v>
      </c>
      <c r="T117" s="9" t="s">
        <v>59</v>
      </c>
      <c r="U117" s="9" t="s">
        <v>60</v>
      </c>
      <c r="V117" s="9" t="s">
        <v>39</v>
      </c>
      <c r="W117" s="10">
        <v>45409</v>
      </c>
      <c r="X117" s="8" t="b">
        <v>0</v>
      </c>
      <c r="Y117" s="8" t="b">
        <v>0</v>
      </c>
      <c r="Z117" s="9" t="s">
        <v>40</v>
      </c>
      <c r="AA117" s="9" t="s">
        <v>41</v>
      </c>
      <c r="AB117" s="11">
        <v>12</v>
      </c>
      <c r="AC117">
        <f t="shared" si="7"/>
        <v>2332.3649999999998</v>
      </c>
      <c r="AD117">
        <f t="shared" si="8"/>
        <v>47.599285714285713</v>
      </c>
      <c r="AE117">
        <f t="shared" si="9"/>
        <v>333.19499999999999</v>
      </c>
      <c r="AF117">
        <f t="shared" si="5"/>
        <v>1</v>
      </c>
      <c r="AG117">
        <f t="shared" si="6"/>
        <v>1</v>
      </c>
      <c r="AH117">
        <f>(Table2[[#This Row],[Social_Media_Influence2]]+Table2[[#This Row],[Engagement_Score_Num]]+Table2[[#This Row],[Time_Spent_on_Product_Research(hours)]]/3)</f>
        <v>2.6666666666666665</v>
      </c>
      <c r="AI117" s="17">
        <f>IF(Table2[[#This Row],[Customer_Loyalty_Program_Member]]="TRUE",Table2[[#This Row],[Brand_Loyalty]]*1.2,Table2[[#This Row],[Brand_Loyalty]])</f>
        <v>5</v>
      </c>
      <c r="AJ117" s="17">
        <f>Table2[[#This Row],[Customer_Satisfaction]]-Table2[[#This Row],[Return_Rate]]</f>
        <v>0</v>
      </c>
    </row>
    <row r="118" spans="1:36">
      <c r="A118" s="5" t="s">
        <v>321</v>
      </c>
      <c r="B118" s="4">
        <v>30</v>
      </c>
      <c r="C118" s="5" t="s">
        <v>29</v>
      </c>
      <c r="D118" s="5" t="s">
        <v>44</v>
      </c>
      <c r="E118" s="5" t="s">
        <v>31</v>
      </c>
      <c r="F118" s="5" t="s">
        <v>56</v>
      </c>
      <c r="G118" s="5" t="s">
        <v>44</v>
      </c>
      <c r="H118" s="5" t="s">
        <v>322</v>
      </c>
      <c r="I118" s="5" t="s">
        <v>90</v>
      </c>
      <c r="J118" s="4">
        <v>333.19600000000003</v>
      </c>
      <c r="K118" s="4">
        <v>4</v>
      </c>
      <c r="L118" s="5" t="s">
        <v>78</v>
      </c>
      <c r="M118" s="4">
        <v>3</v>
      </c>
      <c r="N118" s="4">
        <v>3</v>
      </c>
      <c r="O118" s="4">
        <v>1</v>
      </c>
      <c r="P118" s="5" t="s">
        <v>44</v>
      </c>
      <c r="Q118" s="5" t="s">
        <v>85</v>
      </c>
      <c r="R118" s="4">
        <v>1</v>
      </c>
      <c r="S118" s="4">
        <v>1</v>
      </c>
      <c r="T118" s="5" t="s">
        <v>49</v>
      </c>
      <c r="U118" s="5" t="s">
        <v>79</v>
      </c>
      <c r="V118" s="5" t="s">
        <v>61</v>
      </c>
      <c r="W118" s="6">
        <v>45410</v>
      </c>
      <c r="X118" s="4" t="b">
        <v>1</v>
      </c>
      <c r="Y118" s="4" t="b">
        <v>1</v>
      </c>
      <c r="Z118" s="5" t="s">
        <v>40</v>
      </c>
      <c r="AA118" s="5" t="s">
        <v>53</v>
      </c>
      <c r="AB118" s="7">
        <v>3</v>
      </c>
      <c r="AC118">
        <f t="shared" si="7"/>
        <v>1332.7840000000001</v>
      </c>
      <c r="AD118">
        <f t="shared" si="8"/>
        <v>83.299000000000007</v>
      </c>
      <c r="AE118">
        <f t="shared" si="9"/>
        <v>333.19600000000003</v>
      </c>
      <c r="AF118">
        <f t="shared" si="5"/>
        <v>2</v>
      </c>
      <c r="AG118">
        <f t="shared" si="6"/>
        <v>3</v>
      </c>
      <c r="AH118">
        <f>(Table2[[#This Row],[Social_Media_Influence2]]+Table2[[#This Row],[Engagement_Score_Num]]+Table2[[#This Row],[Time_Spent_on_Product_Research(hours)]]/3)</f>
        <v>5.333333333333333</v>
      </c>
      <c r="AI118" s="17">
        <f>IF(Table2[[#This Row],[Customer_Loyalty_Program_Member]]="TRUE",Table2[[#This Row],[Brand_Loyalty]]*1.2,Table2[[#This Row],[Brand_Loyalty]])</f>
        <v>3</v>
      </c>
      <c r="AJ118" s="17">
        <f>Table2[[#This Row],[Customer_Satisfaction]]-Table2[[#This Row],[Return_Rate]]</f>
        <v>0</v>
      </c>
    </row>
    <row r="119" spans="1:36">
      <c r="A119" s="9" t="s">
        <v>323</v>
      </c>
      <c r="B119" s="8">
        <v>18</v>
      </c>
      <c r="C119" s="9" t="s">
        <v>29</v>
      </c>
      <c r="D119" s="9" t="s">
        <v>44</v>
      </c>
      <c r="E119" s="9" t="s">
        <v>76</v>
      </c>
      <c r="F119" s="9" t="s">
        <v>45</v>
      </c>
      <c r="G119" s="9" t="s">
        <v>44</v>
      </c>
      <c r="H119" s="9" t="s">
        <v>324</v>
      </c>
      <c r="I119" s="9" t="s">
        <v>116</v>
      </c>
      <c r="J119" s="8">
        <v>333.197</v>
      </c>
      <c r="K119" s="8">
        <v>7</v>
      </c>
      <c r="L119" s="9" t="s">
        <v>78</v>
      </c>
      <c r="M119" s="8">
        <v>3</v>
      </c>
      <c r="N119" s="8">
        <v>3</v>
      </c>
      <c r="O119" s="8">
        <v>0</v>
      </c>
      <c r="P119" s="9" t="s">
        <v>49</v>
      </c>
      <c r="Q119" s="9" t="s">
        <v>85</v>
      </c>
      <c r="R119" s="8">
        <v>2</v>
      </c>
      <c r="S119" s="8">
        <v>5</v>
      </c>
      <c r="T119" s="9" t="s">
        <v>49</v>
      </c>
      <c r="U119" s="9" t="s">
        <v>60</v>
      </c>
      <c r="V119" s="9" t="s">
        <v>51</v>
      </c>
      <c r="W119" s="10">
        <v>45411</v>
      </c>
      <c r="X119" s="8" t="b">
        <v>1</v>
      </c>
      <c r="Y119" s="8" t="b">
        <v>0</v>
      </c>
      <c r="Z119" s="9" t="s">
        <v>52</v>
      </c>
      <c r="AA119" s="9" t="s">
        <v>67</v>
      </c>
      <c r="AB119" s="11">
        <v>13</v>
      </c>
      <c r="AC119">
        <f t="shared" si="7"/>
        <v>2332.3789999999999</v>
      </c>
      <c r="AD119">
        <f t="shared" si="8"/>
        <v>47.59957142857143</v>
      </c>
      <c r="AE119">
        <f t="shared" si="9"/>
        <v>333.197</v>
      </c>
      <c r="AF119">
        <f t="shared" si="5"/>
        <v>2</v>
      </c>
      <c r="AG119">
        <f t="shared" si="6"/>
        <v>2</v>
      </c>
      <c r="AH119">
        <f>(Table2[[#This Row],[Social_Media_Influence2]]+Table2[[#This Row],[Engagement_Score_Num]]+Table2[[#This Row],[Time_Spent_on_Product_Research(hours)]]/3)</f>
        <v>4</v>
      </c>
      <c r="AI119" s="17">
        <f>IF(Table2[[#This Row],[Customer_Loyalty_Program_Member]]="TRUE",Table2[[#This Row],[Brand_Loyalty]]*1.2,Table2[[#This Row],[Brand_Loyalty]])</f>
        <v>3</v>
      </c>
      <c r="AJ119" s="17">
        <f>Table2[[#This Row],[Customer_Satisfaction]]-Table2[[#This Row],[Return_Rate]]</f>
        <v>3</v>
      </c>
    </row>
    <row r="120" spans="1:36">
      <c r="A120" s="5" t="s">
        <v>325</v>
      </c>
      <c r="B120" s="4">
        <v>41</v>
      </c>
      <c r="C120" s="5" t="s">
        <v>29</v>
      </c>
      <c r="D120" s="5" t="s">
        <v>30</v>
      </c>
      <c r="E120" s="5" t="s">
        <v>55</v>
      </c>
      <c r="F120" s="5" t="s">
        <v>45</v>
      </c>
      <c r="G120" s="5" t="s">
        <v>44</v>
      </c>
      <c r="H120" s="5" t="s">
        <v>326</v>
      </c>
      <c r="I120" s="5" t="s">
        <v>58</v>
      </c>
      <c r="J120" s="4">
        <v>333.19799999999998</v>
      </c>
      <c r="K120" s="4">
        <v>4</v>
      </c>
      <c r="L120" s="5" t="s">
        <v>48</v>
      </c>
      <c r="M120" s="4">
        <v>5</v>
      </c>
      <c r="N120" s="4">
        <v>3</v>
      </c>
      <c r="O120" s="4">
        <v>2</v>
      </c>
      <c r="P120" s="5" t="s">
        <v>59</v>
      </c>
      <c r="Q120" s="5" t="s">
        <v>37</v>
      </c>
      <c r="R120" s="4">
        <v>2</v>
      </c>
      <c r="S120" s="4">
        <v>2</v>
      </c>
      <c r="T120" s="5" t="s">
        <v>44</v>
      </c>
      <c r="U120" s="5" t="s">
        <v>38</v>
      </c>
      <c r="V120" s="5" t="s">
        <v>86</v>
      </c>
      <c r="W120" s="6">
        <v>45412</v>
      </c>
      <c r="X120" s="4" t="b">
        <v>1</v>
      </c>
      <c r="Y120" s="4" t="b">
        <v>0</v>
      </c>
      <c r="Z120" s="5" t="s">
        <v>40</v>
      </c>
      <c r="AA120" s="5" t="s">
        <v>67</v>
      </c>
      <c r="AB120" s="7">
        <v>11</v>
      </c>
      <c r="AC120">
        <f t="shared" si="7"/>
        <v>1332.7919999999999</v>
      </c>
      <c r="AD120">
        <f t="shared" si="8"/>
        <v>83.299499999999995</v>
      </c>
      <c r="AE120">
        <f t="shared" si="9"/>
        <v>333.19799999999998</v>
      </c>
      <c r="AF120">
        <f t="shared" si="5"/>
        <v>3</v>
      </c>
      <c r="AG120">
        <f t="shared" si="6"/>
        <v>1</v>
      </c>
      <c r="AH120">
        <f>(Table2[[#This Row],[Social_Media_Influence2]]+Table2[[#This Row],[Engagement_Score_Num]]+Table2[[#This Row],[Time_Spent_on_Product_Research(hours)]]/3)</f>
        <v>4.666666666666667</v>
      </c>
      <c r="AI120" s="17">
        <f>IF(Table2[[#This Row],[Customer_Loyalty_Program_Member]]="TRUE",Table2[[#This Row],[Brand_Loyalty]]*1.2,Table2[[#This Row],[Brand_Loyalty]])</f>
        <v>5</v>
      </c>
      <c r="AJ120" s="17">
        <f>Table2[[#This Row],[Customer_Satisfaction]]-Table2[[#This Row],[Return_Rate]]</f>
        <v>0</v>
      </c>
    </row>
    <row r="121" spans="1:36">
      <c r="A121" s="9" t="s">
        <v>327</v>
      </c>
      <c r="B121" s="8">
        <v>40</v>
      </c>
      <c r="C121" s="9" t="s">
        <v>43</v>
      </c>
      <c r="D121" s="9" t="s">
        <v>44</v>
      </c>
      <c r="E121" s="9" t="s">
        <v>76</v>
      </c>
      <c r="F121" s="9" t="s">
        <v>56</v>
      </c>
      <c r="G121" s="9" t="s">
        <v>44</v>
      </c>
      <c r="H121" s="9" t="s">
        <v>328</v>
      </c>
      <c r="I121" s="9" t="s">
        <v>93</v>
      </c>
      <c r="J121" s="8">
        <v>333.19900000000001</v>
      </c>
      <c r="K121" s="8">
        <v>7</v>
      </c>
      <c r="L121" s="9" t="s">
        <v>48</v>
      </c>
      <c r="M121" s="8">
        <v>2</v>
      </c>
      <c r="N121" s="8">
        <v>5</v>
      </c>
      <c r="O121" s="8">
        <v>0</v>
      </c>
      <c r="P121" s="9" t="s">
        <v>59</v>
      </c>
      <c r="Q121" s="9" t="s">
        <v>50</v>
      </c>
      <c r="R121" s="8">
        <v>0</v>
      </c>
      <c r="S121" s="8">
        <v>5</v>
      </c>
      <c r="T121" s="9" t="s">
        <v>59</v>
      </c>
      <c r="U121" s="9" t="s">
        <v>38</v>
      </c>
      <c r="V121" s="9" t="s">
        <v>66</v>
      </c>
      <c r="W121" s="10">
        <v>45413</v>
      </c>
      <c r="X121" s="8" t="b">
        <v>1</v>
      </c>
      <c r="Y121" s="8" t="b">
        <v>1</v>
      </c>
      <c r="Z121" s="9" t="s">
        <v>40</v>
      </c>
      <c r="AA121" s="9" t="s">
        <v>53</v>
      </c>
      <c r="AB121" s="11">
        <v>14</v>
      </c>
      <c r="AC121">
        <f t="shared" si="7"/>
        <v>2332.393</v>
      </c>
      <c r="AD121">
        <f t="shared" si="8"/>
        <v>47.599857142857147</v>
      </c>
      <c r="AE121">
        <f t="shared" si="9"/>
        <v>333.19900000000001</v>
      </c>
      <c r="AF121">
        <f t="shared" si="5"/>
        <v>1</v>
      </c>
      <c r="AG121">
        <f t="shared" si="6"/>
        <v>1</v>
      </c>
      <c r="AH121">
        <f>(Table2[[#This Row],[Social_Media_Influence2]]+Table2[[#This Row],[Engagement_Score_Num]]+Table2[[#This Row],[Time_Spent_on_Product_Research(hours)]]/3)</f>
        <v>2</v>
      </c>
      <c r="AI121" s="17">
        <f>IF(Table2[[#This Row],[Customer_Loyalty_Program_Member]]="TRUE",Table2[[#This Row],[Brand_Loyalty]]*1.2,Table2[[#This Row],[Brand_Loyalty]])</f>
        <v>2</v>
      </c>
      <c r="AJ121" s="17">
        <f>Table2[[#This Row],[Customer_Satisfaction]]-Table2[[#This Row],[Return_Rate]]</f>
        <v>5</v>
      </c>
    </row>
    <row r="122" spans="1:36">
      <c r="A122" s="5" t="s">
        <v>329</v>
      </c>
      <c r="B122" s="4">
        <v>33</v>
      </c>
      <c r="C122" s="5" t="s">
        <v>29</v>
      </c>
      <c r="D122" s="5" t="s">
        <v>44</v>
      </c>
      <c r="E122" s="5" t="s">
        <v>76</v>
      </c>
      <c r="F122" s="5" t="s">
        <v>32</v>
      </c>
      <c r="G122" s="5" t="s">
        <v>44</v>
      </c>
      <c r="H122" s="5" t="s">
        <v>330</v>
      </c>
      <c r="I122" s="5" t="s">
        <v>47</v>
      </c>
      <c r="J122" s="4">
        <v>333.2</v>
      </c>
      <c r="K122" s="4">
        <v>6</v>
      </c>
      <c r="L122" s="5" t="s">
        <v>78</v>
      </c>
      <c r="M122" s="4">
        <v>4</v>
      </c>
      <c r="N122" s="4">
        <v>3</v>
      </c>
      <c r="O122" s="4">
        <v>0</v>
      </c>
      <c r="P122" s="5" t="s">
        <v>49</v>
      </c>
      <c r="Q122" s="5" t="s">
        <v>85</v>
      </c>
      <c r="R122" s="4">
        <v>0</v>
      </c>
      <c r="S122" s="4">
        <v>3</v>
      </c>
      <c r="T122" s="5" t="s">
        <v>59</v>
      </c>
      <c r="U122" s="5" t="s">
        <v>60</v>
      </c>
      <c r="V122" s="5" t="s">
        <v>66</v>
      </c>
      <c r="W122" s="6">
        <v>45414</v>
      </c>
      <c r="X122" s="4" t="b">
        <v>1</v>
      </c>
      <c r="Y122" s="4" t="b">
        <v>1</v>
      </c>
      <c r="Z122" s="5" t="s">
        <v>62</v>
      </c>
      <c r="AA122" s="5" t="s">
        <v>67</v>
      </c>
      <c r="AB122" s="7">
        <v>3</v>
      </c>
      <c r="AC122">
        <f t="shared" si="7"/>
        <v>1999.1999999999998</v>
      </c>
      <c r="AD122">
        <f t="shared" si="8"/>
        <v>55.533333333333331</v>
      </c>
      <c r="AE122">
        <f t="shared" si="9"/>
        <v>333.2</v>
      </c>
      <c r="AF122">
        <f t="shared" si="5"/>
        <v>1</v>
      </c>
      <c r="AG122">
        <f t="shared" si="6"/>
        <v>2</v>
      </c>
      <c r="AH122">
        <f>(Table2[[#This Row],[Social_Media_Influence2]]+Table2[[#This Row],[Engagement_Score_Num]]+Table2[[#This Row],[Time_Spent_on_Product_Research(hours)]]/3)</f>
        <v>3</v>
      </c>
      <c r="AI122" s="17">
        <f>IF(Table2[[#This Row],[Customer_Loyalty_Program_Member]]="TRUE",Table2[[#This Row],[Brand_Loyalty]]*1.2,Table2[[#This Row],[Brand_Loyalty]])</f>
        <v>4</v>
      </c>
      <c r="AJ122" s="17">
        <f>Table2[[#This Row],[Customer_Satisfaction]]-Table2[[#This Row],[Return_Rate]]</f>
        <v>3</v>
      </c>
    </row>
    <row r="123" spans="1:36">
      <c r="A123" s="9" t="s">
        <v>331</v>
      </c>
      <c r="B123" s="8">
        <v>30</v>
      </c>
      <c r="C123" s="9" t="s">
        <v>29</v>
      </c>
      <c r="D123" s="9" t="s">
        <v>30</v>
      </c>
      <c r="E123" s="9" t="s">
        <v>76</v>
      </c>
      <c r="F123" s="9" t="s">
        <v>32</v>
      </c>
      <c r="G123" s="9" t="s">
        <v>44</v>
      </c>
      <c r="H123" s="9" t="s">
        <v>332</v>
      </c>
      <c r="I123" s="9" t="s">
        <v>182</v>
      </c>
      <c r="J123" s="8">
        <v>333.20100000000002</v>
      </c>
      <c r="K123" s="8">
        <v>12</v>
      </c>
      <c r="L123" s="9" t="s">
        <v>78</v>
      </c>
      <c r="M123" s="8">
        <v>3</v>
      </c>
      <c r="N123" s="8">
        <v>3</v>
      </c>
      <c r="O123" s="8">
        <v>1</v>
      </c>
      <c r="P123" s="9" t="s">
        <v>49</v>
      </c>
      <c r="Q123" s="9" t="s">
        <v>50</v>
      </c>
      <c r="R123" s="8">
        <v>2</v>
      </c>
      <c r="S123" s="8">
        <v>7</v>
      </c>
      <c r="T123" s="9" t="s">
        <v>49</v>
      </c>
      <c r="U123" s="9" t="s">
        <v>60</v>
      </c>
      <c r="V123" s="9" t="s">
        <v>51</v>
      </c>
      <c r="W123" s="10">
        <v>45415</v>
      </c>
      <c r="X123" s="8" t="b">
        <v>0</v>
      </c>
      <c r="Y123" s="8" t="b">
        <v>1</v>
      </c>
      <c r="Z123" s="9" t="s">
        <v>62</v>
      </c>
      <c r="AA123" s="9" t="s">
        <v>41</v>
      </c>
      <c r="AB123" s="11">
        <v>11</v>
      </c>
      <c r="AC123">
        <f t="shared" si="7"/>
        <v>3998.4120000000003</v>
      </c>
      <c r="AD123">
        <f t="shared" si="8"/>
        <v>27.766750000000002</v>
      </c>
      <c r="AE123">
        <f t="shared" si="9"/>
        <v>333.20100000000002</v>
      </c>
      <c r="AF123">
        <f t="shared" si="5"/>
        <v>2</v>
      </c>
      <c r="AG123">
        <f t="shared" si="6"/>
        <v>2</v>
      </c>
      <c r="AH123">
        <f>(Table2[[#This Row],[Social_Media_Influence2]]+Table2[[#This Row],[Engagement_Score_Num]]+Table2[[#This Row],[Time_Spent_on_Product_Research(hours)]]/3)</f>
        <v>4.333333333333333</v>
      </c>
      <c r="AI123" s="17">
        <f>IF(Table2[[#This Row],[Customer_Loyalty_Program_Member]]="TRUE",Table2[[#This Row],[Brand_Loyalty]]*1.2,Table2[[#This Row],[Brand_Loyalty]])</f>
        <v>3</v>
      </c>
      <c r="AJ123" s="17">
        <f>Table2[[#This Row],[Customer_Satisfaction]]-Table2[[#This Row],[Return_Rate]]</f>
        <v>5</v>
      </c>
    </row>
    <row r="124" spans="1:36">
      <c r="A124" s="5" t="s">
        <v>333</v>
      </c>
      <c r="B124" s="4">
        <v>33</v>
      </c>
      <c r="C124" s="5" t="s">
        <v>29</v>
      </c>
      <c r="D124" s="5" t="s">
        <v>44</v>
      </c>
      <c r="E124" s="5" t="s">
        <v>31</v>
      </c>
      <c r="F124" s="5" t="s">
        <v>32</v>
      </c>
      <c r="G124" s="5" t="s">
        <v>44</v>
      </c>
      <c r="H124" s="5" t="s">
        <v>334</v>
      </c>
      <c r="I124" s="5" t="s">
        <v>116</v>
      </c>
      <c r="J124" s="4">
        <v>333.202</v>
      </c>
      <c r="K124" s="4">
        <v>3</v>
      </c>
      <c r="L124" s="5" t="s">
        <v>78</v>
      </c>
      <c r="M124" s="4">
        <v>2</v>
      </c>
      <c r="N124" s="4">
        <v>3</v>
      </c>
      <c r="O124" s="4">
        <v>1</v>
      </c>
      <c r="P124" s="5" t="s">
        <v>49</v>
      </c>
      <c r="Q124" s="5" t="s">
        <v>85</v>
      </c>
      <c r="R124" s="4">
        <v>1</v>
      </c>
      <c r="S124" s="4">
        <v>8</v>
      </c>
      <c r="T124" s="5" t="s">
        <v>49</v>
      </c>
      <c r="U124" s="5" t="s">
        <v>79</v>
      </c>
      <c r="V124" s="5" t="s">
        <v>61</v>
      </c>
      <c r="W124" s="6">
        <v>45416</v>
      </c>
      <c r="X124" s="4" t="b">
        <v>1</v>
      </c>
      <c r="Y124" s="4" t="b">
        <v>1</v>
      </c>
      <c r="Z124" s="5" t="s">
        <v>62</v>
      </c>
      <c r="AA124" s="5" t="s">
        <v>53</v>
      </c>
      <c r="AB124" s="7">
        <v>10</v>
      </c>
      <c r="AC124">
        <f t="shared" si="7"/>
        <v>999.60599999999999</v>
      </c>
      <c r="AD124">
        <f t="shared" si="8"/>
        <v>111.06733333333334</v>
      </c>
      <c r="AE124">
        <f t="shared" si="9"/>
        <v>333.202</v>
      </c>
      <c r="AF124">
        <f t="shared" si="5"/>
        <v>2</v>
      </c>
      <c r="AG124">
        <f t="shared" si="6"/>
        <v>2</v>
      </c>
      <c r="AH124">
        <f>(Table2[[#This Row],[Social_Media_Influence2]]+Table2[[#This Row],[Engagement_Score_Num]]+Table2[[#This Row],[Time_Spent_on_Product_Research(hours)]]/3)</f>
        <v>4.333333333333333</v>
      </c>
      <c r="AI124" s="17">
        <f>IF(Table2[[#This Row],[Customer_Loyalty_Program_Member]]="TRUE",Table2[[#This Row],[Brand_Loyalty]]*1.2,Table2[[#This Row],[Brand_Loyalty]])</f>
        <v>2</v>
      </c>
      <c r="AJ124" s="17">
        <f>Table2[[#This Row],[Customer_Satisfaction]]-Table2[[#This Row],[Return_Rate]]</f>
        <v>7</v>
      </c>
    </row>
    <row r="125" spans="1:36">
      <c r="A125" s="9" t="s">
        <v>335</v>
      </c>
      <c r="B125" s="8">
        <v>45</v>
      </c>
      <c r="C125" s="9" t="s">
        <v>43</v>
      </c>
      <c r="D125" s="9" t="s">
        <v>30</v>
      </c>
      <c r="E125" s="9" t="s">
        <v>76</v>
      </c>
      <c r="F125" s="9" t="s">
        <v>45</v>
      </c>
      <c r="G125" s="9" t="s">
        <v>44</v>
      </c>
      <c r="H125" s="9" t="s">
        <v>336</v>
      </c>
      <c r="I125" s="9" t="s">
        <v>47</v>
      </c>
      <c r="J125" s="8">
        <v>333.20299999999997</v>
      </c>
      <c r="K125" s="8">
        <v>6</v>
      </c>
      <c r="L125" s="9" t="s">
        <v>78</v>
      </c>
      <c r="M125" s="8">
        <v>2</v>
      </c>
      <c r="N125" s="8">
        <v>2</v>
      </c>
      <c r="O125" s="8">
        <v>0</v>
      </c>
      <c r="P125" s="9" t="s">
        <v>36</v>
      </c>
      <c r="Q125" s="9" t="s">
        <v>37</v>
      </c>
      <c r="R125" s="8">
        <v>0</v>
      </c>
      <c r="S125" s="8">
        <v>4</v>
      </c>
      <c r="T125" s="9" t="s">
        <v>44</v>
      </c>
      <c r="U125" s="9" t="s">
        <v>38</v>
      </c>
      <c r="V125" s="9" t="s">
        <v>51</v>
      </c>
      <c r="W125" s="10">
        <v>45417</v>
      </c>
      <c r="X125" s="8" t="b">
        <v>1</v>
      </c>
      <c r="Y125" s="8" t="b">
        <v>1</v>
      </c>
      <c r="Z125" s="9" t="s">
        <v>40</v>
      </c>
      <c r="AA125" s="9" t="s">
        <v>67</v>
      </c>
      <c r="AB125" s="11">
        <v>1</v>
      </c>
      <c r="AC125">
        <f t="shared" si="7"/>
        <v>1999.2179999999998</v>
      </c>
      <c r="AD125">
        <f t="shared" si="8"/>
        <v>55.533833333333327</v>
      </c>
      <c r="AE125">
        <f t="shared" si="9"/>
        <v>333.20299999999997</v>
      </c>
      <c r="AF125">
        <f t="shared" si="5"/>
        <v>3</v>
      </c>
      <c r="AG125">
        <f t="shared" si="6"/>
        <v>0</v>
      </c>
      <c r="AH125">
        <f>(Table2[[#This Row],[Social_Media_Influence2]]+Table2[[#This Row],[Engagement_Score_Num]]+Table2[[#This Row],[Time_Spent_on_Product_Research(hours)]]/3)</f>
        <v>3</v>
      </c>
      <c r="AI125" s="17">
        <f>IF(Table2[[#This Row],[Customer_Loyalty_Program_Member]]="TRUE",Table2[[#This Row],[Brand_Loyalty]]*1.2,Table2[[#This Row],[Brand_Loyalty]])</f>
        <v>2</v>
      </c>
      <c r="AJ125" s="17">
        <f>Table2[[#This Row],[Customer_Satisfaction]]-Table2[[#This Row],[Return_Rate]]</f>
        <v>4</v>
      </c>
    </row>
    <row r="126" spans="1:36">
      <c r="A126" s="5" t="s">
        <v>337</v>
      </c>
      <c r="B126" s="4">
        <v>42</v>
      </c>
      <c r="C126" s="5" t="s">
        <v>29</v>
      </c>
      <c r="D126" s="5" t="s">
        <v>44</v>
      </c>
      <c r="E126" s="5" t="s">
        <v>55</v>
      </c>
      <c r="F126" s="5" t="s">
        <v>45</v>
      </c>
      <c r="G126" s="5" t="s">
        <v>30</v>
      </c>
      <c r="H126" s="5" t="s">
        <v>338</v>
      </c>
      <c r="I126" s="5" t="s">
        <v>244</v>
      </c>
      <c r="J126" s="4">
        <v>333.20400000000001</v>
      </c>
      <c r="K126" s="4">
        <v>12</v>
      </c>
      <c r="L126" s="5" t="s">
        <v>48</v>
      </c>
      <c r="M126" s="4">
        <v>3</v>
      </c>
      <c r="N126" s="4">
        <v>1</v>
      </c>
      <c r="O126" s="4">
        <v>0</v>
      </c>
      <c r="P126" s="5" t="s">
        <v>59</v>
      </c>
      <c r="Q126" s="5" t="s">
        <v>37</v>
      </c>
      <c r="R126" s="4">
        <v>2</v>
      </c>
      <c r="S126" s="4">
        <v>10</v>
      </c>
      <c r="T126" s="5" t="s">
        <v>49</v>
      </c>
      <c r="U126" s="5" t="s">
        <v>79</v>
      </c>
      <c r="V126" s="5" t="s">
        <v>39</v>
      </c>
      <c r="W126" s="6">
        <v>45418</v>
      </c>
      <c r="X126" s="4" t="b">
        <v>0</v>
      </c>
      <c r="Y126" s="4" t="b">
        <v>0</v>
      </c>
      <c r="Z126" s="5" t="s">
        <v>40</v>
      </c>
      <c r="AA126" s="5" t="s">
        <v>67</v>
      </c>
      <c r="AB126" s="7">
        <v>12</v>
      </c>
      <c r="AC126">
        <f t="shared" si="7"/>
        <v>3998.4480000000003</v>
      </c>
      <c r="AD126">
        <f t="shared" si="8"/>
        <v>27.766999999999999</v>
      </c>
      <c r="AE126">
        <f t="shared" si="9"/>
        <v>333.20400000000001</v>
      </c>
      <c r="AF126">
        <f t="shared" si="5"/>
        <v>2</v>
      </c>
      <c r="AG126">
        <f t="shared" si="6"/>
        <v>1</v>
      </c>
      <c r="AH126">
        <f>(Table2[[#This Row],[Social_Media_Influence2]]+Table2[[#This Row],[Engagement_Score_Num]]+Table2[[#This Row],[Time_Spent_on_Product_Research(hours)]]/3)</f>
        <v>3</v>
      </c>
      <c r="AI126" s="17">
        <f>IF(Table2[[#This Row],[Customer_Loyalty_Program_Member]]="TRUE",Table2[[#This Row],[Brand_Loyalty]]*1.2,Table2[[#This Row],[Brand_Loyalty]])</f>
        <v>3</v>
      </c>
      <c r="AJ126" s="17">
        <f>Table2[[#This Row],[Customer_Satisfaction]]-Table2[[#This Row],[Return_Rate]]</f>
        <v>8</v>
      </c>
    </row>
    <row r="127" spans="1:36">
      <c r="A127" s="9" t="s">
        <v>339</v>
      </c>
      <c r="B127" s="8">
        <v>30</v>
      </c>
      <c r="C127" s="9" t="s">
        <v>43</v>
      </c>
      <c r="D127" s="9" t="s">
        <v>44</v>
      </c>
      <c r="E127" s="9" t="s">
        <v>31</v>
      </c>
      <c r="F127" s="9" t="s">
        <v>32</v>
      </c>
      <c r="G127" s="9" t="s">
        <v>30</v>
      </c>
      <c r="H127" s="9" t="s">
        <v>340</v>
      </c>
      <c r="I127" s="9" t="s">
        <v>141</v>
      </c>
      <c r="J127" s="8">
        <v>333.20499999999998</v>
      </c>
      <c r="K127" s="8">
        <v>6</v>
      </c>
      <c r="L127" s="9" t="s">
        <v>78</v>
      </c>
      <c r="M127" s="8">
        <v>2</v>
      </c>
      <c r="N127" s="8">
        <v>2</v>
      </c>
      <c r="O127" s="8">
        <v>0</v>
      </c>
      <c r="P127" s="9" t="s">
        <v>49</v>
      </c>
      <c r="Q127" s="9" t="s">
        <v>85</v>
      </c>
      <c r="R127" s="8">
        <v>0</v>
      </c>
      <c r="S127" s="8">
        <v>8</v>
      </c>
      <c r="T127" s="9" t="s">
        <v>44</v>
      </c>
      <c r="U127" s="9" t="s">
        <v>38</v>
      </c>
      <c r="V127" s="9" t="s">
        <v>66</v>
      </c>
      <c r="W127" s="10">
        <v>45419</v>
      </c>
      <c r="X127" s="8" t="b">
        <v>1</v>
      </c>
      <c r="Y127" s="8" t="b">
        <v>1</v>
      </c>
      <c r="Z127" s="9" t="s">
        <v>74</v>
      </c>
      <c r="AA127" s="9" t="s">
        <v>67</v>
      </c>
      <c r="AB127" s="11">
        <v>7</v>
      </c>
      <c r="AC127">
        <f t="shared" si="7"/>
        <v>1999.23</v>
      </c>
      <c r="AD127">
        <f t="shared" si="8"/>
        <v>55.534166666666664</v>
      </c>
      <c r="AE127">
        <f t="shared" si="9"/>
        <v>333.20499999999998</v>
      </c>
      <c r="AF127">
        <f t="shared" si="5"/>
        <v>3</v>
      </c>
      <c r="AG127">
        <f t="shared" si="6"/>
        <v>2</v>
      </c>
      <c r="AH127">
        <f>(Table2[[#This Row],[Social_Media_Influence2]]+Table2[[#This Row],[Engagement_Score_Num]]+Table2[[#This Row],[Time_Spent_on_Product_Research(hours)]]/3)</f>
        <v>5</v>
      </c>
      <c r="AI127" s="17">
        <f>IF(Table2[[#This Row],[Customer_Loyalty_Program_Member]]="TRUE",Table2[[#This Row],[Brand_Loyalty]]*1.2,Table2[[#This Row],[Brand_Loyalty]])</f>
        <v>2</v>
      </c>
      <c r="AJ127" s="17">
        <f>Table2[[#This Row],[Customer_Satisfaction]]-Table2[[#This Row],[Return_Rate]]</f>
        <v>8</v>
      </c>
    </row>
    <row r="128" spans="1:36">
      <c r="A128" s="5" t="s">
        <v>341</v>
      </c>
      <c r="B128" s="4">
        <v>42</v>
      </c>
      <c r="C128" s="5" t="s">
        <v>43</v>
      </c>
      <c r="D128" s="5" t="s">
        <v>30</v>
      </c>
      <c r="E128" s="5" t="s">
        <v>55</v>
      </c>
      <c r="F128" s="5" t="s">
        <v>45</v>
      </c>
      <c r="G128" s="5" t="s">
        <v>30</v>
      </c>
      <c r="H128" s="5" t="s">
        <v>342</v>
      </c>
      <c r="I128" s="5" t="s">
        <v>187</v>
      </c>
      <c r="J128" s="4">
        <v>333.20600000000002</v>
      </c>
      <c r="K128" s="4">
        <v>11</v>
      </c>
      <c r="L128" s="5" t="s">
        <v>48</v>
      </c>
      <c r="M128" s="4">
        <v>5</v>
      </c>
      <c r="N128" s="4">
        <v>3</v>
      </c>
      <c r="O128" s="4">
        <v>2</v>
      </c>
      <c r="P128" s="5" t="s">
        <v>36</v>
      </c>
      <c r="Q128" s="5" t="s">
        <v>50</v>
      </c>
      <c r="R128" s="4">
        <v>2</v>
      </c>
      <c r="S128" s="4">
        <v>7</v>
      </c>
      <c r="T128" s="5" t="s">
        <v>44</v>
      </c>
      <c r="U128" s="5" t="s">
        <v>38</v>
      </c>
      <c r="V128" s="5" t="s">
        <v>61</v>
      </c>
      <c r="W128" s="6">
        <v>45420</v>
      </c>
      <c r="X128" s="4" t="b">
        <v>1</v>
      </c>
      <c r="Y128" s="4" t="b">
        <v>0</v>
      </c>
      <c r="Z128" s="5" t="s">
        <v>40</v>
      </c>
      <c r="AA128" s="5" t="s">
        <v>67</v>
      </c>
      <c r="AB128" s="7">
        <v>11</v>
      </c>
      <c r="AC128">
        <f t="shared" si="7"/>
        <v>3665.2660000000001</v>
      </c>
      <c r="AD128">
        <f t="shared" si="8"/>
        <v>30.291454545454545</v>
      </c>
      <c r="AE128">
        <f t="shared" si="9"/>
        <v>333.20600000000002</v>
      </c>
      <c r="AF128">
        <f t="shared" si="5"/>
        <v>3</v>
      </c>
      <c r="AG128">
        <f t="shared" si="6"/>
        <v>0</v>
      </c>
      <c r="AH128">
        <f>(Table2[[#This Row],[Social_Media_Influence2]]+Table2[[#This Row],[Engagement_Score_Num]]+Table2[[#This Row],[Time_Spent_on_Product_Research(hours)]]/3)</f>
        <v>3.6666666666666665</v>
      </c>
      <c r="AI128" s="17">
        <f>IF(Table2[[#This Row],[Customer_Loyalty_Program_Member]]="TRUE",Table2[[#This Row],[Brand_Loyalty]]*1.2,Table2[[#This Row],[Brand_Loyalty]])</f>
        <v>5</v>
      </c>
      <c r="AJ128" s="17">
        <f>Table2[[#This Row],[Customer_Satisfaction]]-Table2[[#This Row],[Return_Rate]]</f>
        <v>5</v>
      </c>
    </row>
    <row r="129" spans="1:36">
      <c r="A129" s="9" t="s">
        <v>343</v>
      </c>
      <c r="B129" s="8">
        <v>26</v>
      </c>
      <c r="C129" s="9" t="s">
        <v>29</v>
      </c>
      <c r="D129" s="9" t="s">
        <v>44</v>
      </c>
      <c r="E129" s="9" t="s">
        <v>55</v>
      </c>
      <c r="F129" s="9" t="s">
        <v>56</v>
      </c>
      <c r="G129" s="9" t="s">
        <v>30</v>
      </c>
      <c r="H129" s="9" t="s">
        <v>344</v>
      </c>
      <c r="I129" s="9" t="s">
        <v>104</v>
      </c>
      <c r="J129" s="8">
        <v>333.20699999999999</v>
      </c>
      <c r="K129" s="8">
        <v>6</v>
      </c>
      <c r="L129" s="9" t="s">
        <v>48</v>
      </c>
      <c r="M129" s="8">
        <v>1</v>
      </c>
      <c r="N129" s="8">
        <v>1</v>
      </c>
      <c r="O129" s="8">
        <v>1</v>
      </c>
      <c r="P129" s="9" t="s">
        <v>44</v>
      </c>
      <c r="Q129" s="9" t="s">
        <v>50</v>
      </c>
      <c r="R129" s="8">
        <v>0</v>
      </c>
      <c r="S129" s="8">
        <v>1</v>
      </c>
      <c r="T129" s="9" t="s">
        <v>59</v>
      </c>
      <c r="U129" s="9" t="s">
        <v>38</v>
      </c>
      <c r="V129" s="9" t="s">
        <v>39</v>
      </c>
      <c r="W129" s="10">
        <v>45421</v>
      </c>
      <c r="X129" s="8" t="b">
        <v>0</v>
      </c>
      <c r="Y129" s="8" t="b">
        <v>0</v>
      </c>
      <c r="Z129" s="9" t="s">
        <v>52</v>
      </c>
      <c r="AA129" s="9" t="s">
        <v>41</v>
      </c>
      <c r="AB129" s="11">
        <v>7</v>
      </c>
      <c r="AC129">
        <f t="shared" si="7"/>
        <v>1999.242</v>
      </c>
      <c r="AD129">
        <f t="shared" si="8"/>
        <v>55.534500000000001</v>
      </c>
      <c r="AE129">
        <f t="shared" si="9"/>
        <v>333.20699999999999</v>
      </c>
      <c r="AF129">
        <f t="shared" si="5"/>
        <v>1</v>
      </c>
      <c r="AG129">
        <f t="shared" si="6"/>
        <v>3</v>
      </c>
      <c r="AH129">
        <f>(Table2[[#This Row],[Social_Media_Influence2]]+Table2[[#This Row],[Engagement_Score_Num]]+Table2[[#This Row],[Time_Spent_on_Product_Research(hours)]]/3)</f>
        <v>4.333333333333333</v>
      </c>
      <c r="AI129" s="17">
        <f>IF(Table2[[#This Row],[Customer_Loyalty_Program_Member]]="TRUE",Table2[[#This Row],[Brand_Loyalty]]*1.2,Table2[[#This Row],[Brand_Loyalty]])</f>
        <v>1</v>
      </c>
      <c r="AJ129" s="17">
        <f>Table2[[#This Row],[Customer_Satisfaction]]-Table2[[#This Row],[Return_Rate]]</f>
        <v>1</v>
      </c>
    </row>
    <row r="130" spans="1:36">
      <c r="A130" s="5" t="s">
        <v>345</v>
      </c>
      <c r="B130" s="4">
        <v>42</v>
      </c>
      <c r="C130" s="5" t="s">
        <v>29</v>
      </c>
      <c r="D130" s="5" t="s">
        <v>44</v>
      </c>
      <c r="E130" s="5" t="s">
        <v>76</v>
      </c>
      <c r="F130" s="5" t="s">
        <v>45</v>
      </c>
      <c r="G130" s="5" t="s">
        <v>44</v>
      </c>
      <c r="H130" s="5" t="s">
        <v>346</v>
      </c>
      <c r="I130" s="5" t="s">
        <v>244</v>
      </c>
      <c r="J130" s="4">
        <v>333.20800000000003</v>
      </c>
      <c r="K130" s="4">
        <v>6</v>
      </c>
      <c r="L130" s="5" t="s">
        <v>35</v>
      </c>
      <c r="M130" s="4">
        <v>3</v>
      </c>
      <c r="N130" s="4">
        <v>3</v>
      </c>
      <c r="O130" s="4">
        <v>1</v>
      </c>
      <c r="P130" s="5" t="s">
        <v>36</v>
      </c>
      <c r="Q130" s="5" t="s">
        <v>50</v>
      </c>
      <c r="R130" s="4">
        <v>0</v>
      </c>
      <c r="S130" s="4">
        <v>1</v>
      </c>
      <c r="T130" s="5" t="s">
        <v>59</v>
      </c>
      <c r="U130" s="5" t="s">
        <v>79</v>
      </c>
      <c r="V130" s="5" t="s">
        <v>66</v>
      </c>
      <c r="W130" s="6">
        <v>45422</v>
      </c>
      <c r="X130" s="4" t="b">
        <v>1</v>
      </c>
      <c r="Y130" s="4" t="b">
        <v>0</v>
      </c>
      <c r="Z130" s="5" t="s">
        <v>74</v>
      </c>
      <c r="AA130" s="5" t="s">
        <v>41</v>
      </c>
      <c r="AB130" s="7">
        <v>10</v>
      </c>
      <c r="AC130">
        <f t="shared" si="7"/>
        <v>1999.248</v>
      </c>
      <c r="AD130">
        <f t="shared" si="8"/>
        <v>55.534666666666674</v>
      </c>
      <c r="AE130">
        <f t="shared" si="9"/>
        <v>333.20800000000003</v>
      </c>
      <c r="AF130">
        <f t="shared" ref="AF130:AF193" si="10">IF(T130="High",3,IF(T130="Medium",2,IF(T130="Low",1,0)))</f>
        <v>1</v>
      </c>
      <c r="AG130">
        <f t="shared" ref="AG130:AG193" si="11">IF(P130="High",3,IF(P130="Medium",2,IF(P130="Low",1,0)))</f>
        <v>0</v>
      </c>
      <c r="AH130">
        <f>(Table2[[#This Row],[Social_Media_Influence2]]+Table2[[#This Row],[Engagement_Score_Num]]+Table2[[#This Row],[Time_Spent_on_Product_Research(hours)]]/3)</f>
        <v>1.3333333333333333</v>
      </c>
      <c r="AI130" s="17">
        <f>IF(Table2[[#This Row],[Customer_Loyalty_Program_Member]]="TRUE",Table2[[#This Row],[Brand_Loyalty]]*1.2,Table2[[#This Row],[Brand_Loyalty]])</f>
        <v>3</v>
      </c>
      <c r="AJ130" s="17">
        <f>Table2[[#This Row],[Customer_Satisfaction]]-Table2[[#This Row],[Return_Rate]]</f>
        <v>1</v>
      </c>
    </row>
    <row r="131" spans="1:36">
      <c r="A131" s="9" t="s">
        <v>347</v>
      </c>
      <c r="B131" s="8">
        <v>31</v>
      </c>
      <c r="C131" s="9" t="s">
        <v>43</v>
      </c>
      <c r="D131" s="9" t="s">
        <v>44</v>
      </c>
      <c r="E131" s="9" t="s">
        <v>76</v>
      </c>
      <c r="F131" s="9" t="s">
        <v>45</v>
      </c>
      <c r="G131" s="9" t="s">
        <v>30</v>
      </c>
      <c r="H131" s="9" t="s">
        <v>348</v>
      </c>
      <c r="I131" s="9" t="s">
        <v>101</v>
      </c>
      <c r="J131" s="8">
        <v>333.209</v>
      </c>
      <c r="K131" s="8">
        <v>5</v>
      </c>
      <c r="L131" s="9" t="s">
        <v>48</v>
      </c>
      <c r="M131" s="8">
        <v>4</v>
      </c>
      <c r="N131" s="8">
        <v>4</v>
      </c>
      <c r="O131" s="8">
        <v>0</v>
      </c>
      <c r="P131" s="9" t="s">
        <v>49</v>
      </c>
      <c r="Q131" s="9" t="s">
        <v>85</v>
      </c>
      <c r="R131" s="8">
        <v>1</v>
      </c>
      <c r="S131" s="8">
        <v>5</v>
      </c>
      <c r="T131" s="9" t="s">
        <v>44</v>
      </c>
      <c r="U131" s="9" t="s">
        <v>38</v>
      </c>
      <c r="V131" s="9" t="s">
        <v>61</v>
      </c>
      <c r="W131" s="10">
        <v>45423</v>
      </c>
      <c r="X131" s="8" t="b">
        <v>0</v>
      </c>
      <c r="Y131" s="8" t="b">
        <v>1</v>
      </c>
      <c r="Z131" s="9" t="s">
        <v>62</v>
      </c>
      <c r="AA131" s="9" t="s">
        <v>41</v>
      </c>
      <c r="AB131" s="11">
        <v>10</v>
      </c>
      <c r="AC131">
        <f t="shared" ref="AC131:AC194" si="12">J131*K131</f>
        <v>1666.0450000000001</v>
      </c>
      <c r="AD131">
        <f t="shared" ref="AD131:AD194" si="13">IF(K131=0,0,J131/K131)</f>
        <v>66.641800000000003</v>
      </c>
      <c r="AE131">
        <f t="shared" ref="AE131:AE194" si="14">IF(X131="TRUE",J131*1.1,J131)</f>
        <v>333.209</v>
      </c>
      <c r="AF131">
        <f t="shared" si="10"/>
        <v>3</v>
      </c>
      <c r="AG131">
        <f t="shared" si="11"/>
        <v>2</v>
      </c>
      <c r="AH131">
        <f>(Table2[[#This Row],[Social_Media_Influence2]]+Table2[[#This Row],[Engagement_Score_Num]]+Table2[[#This Row],[Time_Spent_on_Product_Research(hours)]]/3)</f>
        <v>5</v>
      </c>
      <c r="AI131" s="17">
        <f>IF(Table2[[#This Row],[Customer_Loyalty_Program_Member]]="TRUE",Table2[[#This Row],[Brand_Loyalty]]*1.2,Table2[[#This Row],[Brand_Loyalty]])</f>
        <v>4</v>
      </c>
      <c r="AJ131" s="17">
        <f>Table2[[#This Row],[Customer_Satisfaction]]-Table2[[#This Row],[Return_Rate]]</f>
        <v>4</v>
      </c>
    </row>
    <row r="132" spans="1:36">
      <c r="A132" s="5" t="s">
        <v>349</v>
      </c>
      <c r="B132" s="4">
        <v>37</v>
      </c>
      <c r="C132" s="5" t="s">
        <v>350</v>
      </c>
      <c r="D132" s="5" t="s">
        <v>44</v>
      </c>
      <c r="E132" s="5" t="s">
        <v>76</v>
      </c>
      <c r="F132" s="5" t="s">
        <v>32</v>
      </c>
      <c r="G132" s="5" t="s">
        <v>30</v>
      </c>
      <c r="H132" s="5" t="s">
        <v>351</v>
      </c>
      <c r="I132" s="5" t="s">
        <v>2061</v>
      </c>
      <c r="J132" s="4">
        <v>333.21</v>
      </c>
      <c r="K132" s="4">
        <v>5</v>
      </c>
      <c r="L132" s="5" t="s">
        <v>48</v>
      </c>
      <c r="M132" s="4">
        <v>4</v>
      </c>
      <c r="N132" s="4">
        <v>3</v>
      </c>
      <c r="O132" s="4">
        <v>1</v>
      </c>
      <c r="P132" s="5" t="s">
        <v>36</v>
      </c>
      <c r="Q132" s="5" t="s">
        <v>85</v>
      </c>
      <c r="R132" s="4">
        <v>2</v>
      </c>
      <c r="S132" s="4">
        <v>10</v>
      </c>
      <c r="T132" s="5" t="s">
        <v>44</v>
      </c>
      <c r="U132" s="5" t="s">
        <v>60</v>
      </c>
      <c r="V132" s="5" t="s">
        <v>51</v>
      </c>
      <c r="W132" s="6">
        <v>45424</v>
      </c>
      <c r="X132" s="4" t="b">
        <v>0</v>
      </c>
      <c r="Y132" s="4" t="b">
        <v>0</v>
      </c>
      <c r="Z132" s="5" t="s">
        <v>62</v>
      </c>
      <c r="AA132" s="5" t="s">
        <v>67</v>
      </c>
      <c r="AB132" s="7">
        <v>12</v>
      </c>
      <c r="AC132">
        <f t="shared" si="12"/>
        <v>1666.05</v>
      </c>
      <c r="AD132">
        <f t="shared" si="13"/>
        <v>66.641999999999996</v>
      </c>
      <c r="AE132">
        <f t="shared" si="14"/>
        <v>333.21</v>
      </c>
      <c r="AF132">
        <f t="shared" si="10"/>
        <v>3</v>
      </c>
      <c r="AG132">
        <f t="shared" si="11"/>
        <v>0</v>
      </c>
      <c r="AH132">
        <f>(Table2[[#This Row],[Social_Media_Influence2]]+Table2[[#This Row],[Engagement_Score_Num]]+Table2[[#This Row],[Time_Spent_on_Product_Research(hours)]]/3)</f>
        <v>3.3333333333333335</v>
      </c>
      <c r="AI132" s="17">
        <f>IF(Table2[[#This Row],[Customer_Loyalty_Program_Member]]="TRUE",Table2[[#This Row],[Brand_Loyalty]]*1.2,Table2[[#This Row],[Brand_Loyalty]])</f>
        <v>4</v>
      </c>
      <c r="AJ132" s="17">
        <f>Table2[[#This Row],[Customer_Satisfaction]]-Table2[[#This Row],[Return_Rate]]</f>
        <v>8</v>
      </c>
    </row>
    <row r="133" spans="1:36">
      <c r="A133" s="9" t="s">
        <v>352</v>
      </c>
      <c r="B133" s="8">
        <v>49</v>
      </c>
      <c r="C133" s="9" t="s">
        <v>43</v>
      </c>
      <c r="D133" s="9" t="s">
        <v>44</v>
      </c>
      <c r="E133" s="9" t="s">
        <v>31</v>
      </c>
      <c r="F133" s="9" t="s">
        <v>45</v>
      </c>
      <c r="G133" s="9" t="s">
        <v>30</v>
      </c>
      <c r="H133" s="9" t="s">
        <v>353</v>
      </c>
      <c r="I133" s="9" t="s">
        <v>141</v>
      </c>
      <c r="J133" s="8">
        <v>333.21100000000001</v>
      </c>
      <c r="K133" s="8">
        <v>8</v>
      </c>
      <c r="L133" s="9" t="s">
        <v>35</v>
      </c>
      <c r="M133" s="8">
        <v>1</v>
      </c>
      <c r="N133" s="8">
        <v>2</v>
      </c>
      <c r="O133" s="8">
        <v>1</v>
      </c>
      <c r="P133" s="9" t="s">
        <v>44</v>
      </c>
      <c r="Q133" s="9" t="s">
        <v>37</v>
      </c>
      <c r="R133" s="8">
        <v>0</v>
      </c>
      <c r="S133" s="8">
        <v>2</v>
      </c>
      <c r="T133" s="9" t="s">
        <v>49</v>
      </c>
      <c r="U133" s="9" t="s">
        <v>79</v>
      </c>
      <c r="V133" s="9" t="s">
        <v>51</v>
      </c>
      <c r="W133" s="10">
        <v>45425</v>
      </c>
      <c r="X133" s="8" t="b">
        <v>0</v>
      </c>
      <c r="Y133" s="8" t="b">
        <v>1</v>
      </c>
      <c r="Z133" s="9" t="s">
        <v>74</v>
      </c>
      <c r="AA133" s="9" t="s">
        <v>41</v>
      </c>
      <c r="AB133" s="11">
        <v>5</v>
      </c>
      <c r="AC133">
        <f t="shared" si="12"/>
        <v>2665.6880000000001</v>
      </c>
      <c r="AD133">
        <f t="shared" si="13"/>
        <v>41.651375000000002</v>
      </c>
      <c r="AE133">
        <f t="shared" si="14"/>
        <v>333.21100000000001</v>
      </c>
      <c r="AF133">
        <f t="shared" si="10"/>
        <v>2</v>
      </c>
      <c r="AG133">
        <f t="shared" si="11"/>
        <v>3</v>
      </c>
      <c r="AH133">
        <f>(Table2[[#This Row],[Social_Media_Influence2]]+Table2[[#This Row],[Engagement_Score_Num]]+Table2[[#This Row],[Time_Spent_on_Product_Research(hours)]]/3)</f>
        <v>5.333333333333333</v>
      </c>
      <c r="AI133" s="17">
        <f>IF(Table2[[#This Row],[Customer_Loyalty_Program_Member]]="TRUE",Table2[[#This Row],[Brand_Loyalty]]*1.2,Table2[[#This Row],[Brand_Loyalty]])</f>
        <v>1</v>
      </c>
      <c r="AJ133" s="17">
        <f>Table2[[#This Row],[Customer_Satisfaction]]-Table2[[#This Row],[Return_Rate]]</f>
        <v>2</v>
      </c>
    </row>
    <row r="134" spans="1:36">
      <c r="A134" s="5" t="s">
        <v>354</v>
      </c>
      <c r="B134" s="4">
        <v>34</v>
      </c>
      <c r="C134" s="5" t="s">
        <v>43</v>
      </c>
      <c r="D134" s="5" t="s">
        <v>44</v>
      </c>
      <c r="E134" s="5" t="s">
        <v>69</v>
      </c>
      <c r="F134" s="5" t="s">
        <v>45</v>
      </c>
      <c r="G134" s="5" t="s">
        <v>44</v>
      </c>
      <c r="H134" s="5" t="s">
        <v>355</v>
      </c>
      <c r="I134" s="5" t="s">
        <v>65</v>
      </c>
      <c r="J134" s="4">
        <v>333.21199999999999</v>
      </c>
      <c r="K134" s="4">
        <v>4</v>
      </c>
      <c r="L134" s="5" t="s">
        <v>35</v>
      </c>
      <c r="M134" s="4">
        <v>3</v>
      </c>
      <c r="N134" s="4">
        <v>2</v>
      </c>
      <c r="O134" s="4">
        <v>1</v>
      </c>
      <c r="P134" s="5" t="s">
        <v>44</v>
      </c>
      <c r="Q134" s="5" t="s">
        <v>37</v>
      </c>
      <c r="R134" s="4">
        <v>2</v>
      </c>
      <c r="S134" s="4">
        <v>5</v>
      </c>
      <c r="T134" s="5" t="s">
        <v>49</v>
      </c>
      <c r="U134" s="5" t="s">
        <v>38</v>
      </c>
      <c r="V134" s="5" t="s">
        <v>39</v>
      </c>
      <c r="W134" s="6">
        <v>45426</v>
      </c>
      <c r="X134" s="4" t="b">
        <v>1</v>
      </c>
      <c r="Y134" s="4" t="b">
        <v>0</v>
      </c>
      <c r="Z134" s="5" t="s">
        <v>74</v>
      </c>
      <c r="AA134" s="5" t="s">
        <v>53</v>
      </c>
      <c r="AB134" s="7">
        <v>4</v>
      </c>
      <c r="AC134">
        <f t="shared" si="12"/>
        <v>1332.848</v>
      </c>
      <c r="AD134">
        <f t="shared" si="13"/>
        <v>83.302999999999997</v>
      </c>
      <c r="AE134">
        <f t="shared" si="14"/>
        <v>333.21199999999999</v>
      </c>
      <c r="AF134">
        <f t="shared" si="10"/>
        <v>2</v>
      </c>
      <c r="AG134">
        <f t="shared" si="11"/>
        <v>3</v>
      </c>
      <c r="AH134">
        <f>(Table2[[#This Row],[Social_Media_Influence2]]+Table2[[#This Row],[Engagement_Score_Num]]+Table2[[#This Row],[Time_Spent_on_Product_Research(hours)]]/3)</f>
        <v>5.333333333333333</v>
      </c>
      <c r="AI134" s="17">
        <f>IF(Table2[[#This Row],[Customer_Loyalty_Program_Member]]="TRUE",Table2[[#This Row],[Brand_Loyalty]]*1.2,Table2[[#This Row],[Brand_Loyalty]])</f>
        <v>3</v>
      </c>
      <c r="AJ134" s="17">
        <f>Table2[[#This Row],[Customer_Satisfaction]]-Table2[[#This Row],[Return_Rate]]</f>
        <v>3</v>
      </c>
    </row>
    <row r="135" spans="1:36">
      <c r="A135" s="9" t="s">
        <v>356</v>
      </c>
      <c r="B135" s="8">
        <v>41</v>
      </c>
      <c r="C135" s="9" t="s">
        <v>43</v>
      </c>
      <c r="D135" s="9" t="s">
        <v>44</v>
      </c>
      <c r="E135" s="9" t="s">
        <v>69</v>
      </c>
      <c r="F135" s="9" t="s">
        <v>45</v>
      </c>
      <c r="G135" s="9" t="s">
        <v>30</v>
      </c>
      <c r="H135" s="9" t="s">
        <v>357</v>
      </c>
      <c r="I135" s="9" t="s">
        <v>107</v>
      </c>
      <c r="J135" s="8">
        <v>333.21300000000002</v>
      </c>
      <c r="K135" s="8">
        <v>12</v>
      </c>
      <c r="L135" s="9" t="s">
        <v>48</v>
      </c>
      <c r="M135" s="8">
        <v>2</v>
      </c>
      <c r="N135" s="8">
        <v>5</v>
      </c>
      <c r="O135" s="8">
        <v>2</v>
      </c>
      <c r="P135" s="9" t="s">
        <v>36</v>
      </c>
      <c r="Q135" s="9" t="s">
        <v>85</v>
      </c>
      <c r="R135" s="8">
        <v>1</v>
      </c>
      <c r="S135" s="8">
        <v>7</v>
      </c>
      <c r="T135" s="9" t="s">
        <v>44</v>
      </c>
      <c r="U135" s="9" t="s">
        <v>38</v>
      </c>
      <c r="V135" s="9" t="s">
        <v>66</v>
      </c>
      <c r="W135" s="10">
        <v>45427</v>
      </c>
      <c r="X135" s="8" t="b">
        <v>1</v>
      </c>
      <c r="Y135" s="8" t="b">
        <v>1</v>
      </c>
      <c r="Z135" s="9" t="s">
        <v>62</v>
      </c>
      <c r="AA135" s="9" t="s">
        <v>41</v>
      </c>
      <c r="AB135" s="11">
        <v>11</v>
      </c>
      <c r="AC135">
        <f t="shared" si="12"/>
        <v>3998.5560000000005</v>
      </c>
      <c r="AD135">
        <f t="shared" si="13"/>
        <v>27.767750000000003</v>
      </c>
      <c r="AE135">
        <f t="shared" si="14"/>
        <v>333.21300000000002</v>
      </c>
      <c r="AF135">
        <f t="shared" si="10"/>
        <v>3</v>
      </c>
      <c r="AG135">
        <f t="shared" si="11"/>
        <v>0</v>
      </c>
      <c r="AH135">
        <f>(Table2[[#This Row],[Social_Media_Influence2]]+Table2[[#This Row],[Engagement_Score_Num]]+Table2[[#This Row],[Time_Spent_on_Product_Research(hours)]]/3)</f>
        <v>3.6666666666666665</v>
      </c>
      <c r="AI135" s="17">
        <f>IF(Table2[[#This Row],[Customer_Loyalty_Program_Member]]="TRUE",Table2[[#This Row],[Brand_Loyalty]]*1.2,Table2[[#This Row],[Brand_Loyalty]])</f>
        <v>2</v>
      </c>
      <c r="AJ135" s="17">
        <f>Table2[[#This Row],[Customer_Satisfaction]]-Table2[[#This Row],[Return_Rate]]</f>
        <v>6</v>
      </c>
    </row>
    <row r="136" spans="1:36">
      <c r="A136" s="5" t="s">
        <v>358</v>
      </c>
      <c r="B136" s="4">
        <v>33</v>
      </c>
      <c r="C136" s="5" t="s">
        <v>43</v>
      </c>
      <c r="D136" s="5" t="s">
        <v>44</v>
      </c>
      <c r="E136" s="5" t="s">
        <v>55</v>
      </c>
      <c r="F136" s="5" t="s">
        <v>45</v>
      </c>
      <c r="G136" s="5" t="s">
        <v>44</v>
      </c>
      <c r="H136" s="5" t="s">
        <v>359</v>
      </c>
      <c r="I136" s="5" t="s">
        <v>104</v>
      </c>
      <c r="J136" s="4">
        <v>333.214</v>
      </c>
      <c r="K136" s="4">
        <v>6</v>
      </c>
      <c r="L136" s="5" t="s">
        <v>78</v>
      </c>
      <c r="M136" s="4">
        <v>1</v>
      </c>
      <c r="N136" s="4">
        <v>4</v>
      </c>
      <c r="O136" s="4">
        <v>1</v>
      </c>
      <c r="P136" s="5" t="s">
        <v>49</v>
      </c>
      <c r="Q136" s="5" t="s">
        <v>37</v>
      </c>
      <c r="R136" s="4">
        <v>2</v>
      </c>
      <c r="S136" s="4">
        <v>3</v>
      </c>
      <c r="T136" s="5" t="s">
        <v>36</v>
      </c>
      <c r="U136" s="5" t="s">
        <v>38</v>
      </c>
      <c r="V136" s="5" t="s">
        <v>86</v>
      </c>
      <c r="W136" s="6">
        <v>45428</v>
      </c>
      <c r="X136" s="4" t="b">
        <v>1</v>
      </c>
      <c r="Y136" s="4" t="b">
        <v>1</v>
      </c>
      <c r="Z136" s="5" t="s">
        <v>74</v>
      </c>
      <c r="AA136" s="5" t="s">
        <v>41</v>
      </c>
      <c r="AB136" s="7">
        <v>1</v>
      </c>
      <c r="AC136">
        <f t="shared" si="12"/>
        <v>1999.2840000000001</v>
      </c>
      <c r="AD136">
        <f t="shared" si="13"/>
        <v>55.535666666666664</v>
      </c>
      <c r="AE136">
        <f t="shared" si="14"/>
        <v>333.214</v>
      </c>
      <c r="AF136">
        <f t="shared" si="10"/>
        <v>0</v>
      </c>
      <c r="AG136">
        <f t="shared" si="11"/>
        <v>2</v>
      </c>
      <c r="AH136">
        <f>(Table2[[#This Row],[Social_Media_Influence2]]+Table2[[#This Row],[Engagement_Score_Num]]+Table2[[#This Row],[Time_Spent_on_Product_Research(hours)]]/3)</f>
        <v>2.3333333333333335</v>
      </c>
      <c r="AI136" s="17">
        <f>IF(Table2[[#This Row],[Customer_Loyalty_Program_Member]]="TRUE",Table2[[#This Row],[Brand_Loyalty]]*1.2,Table2[[#This Row],[Brand_Loyalty]])</f>
        <v>1</v>
      </c>
      <c r="AJ136" s="17">
        <f>Table2[[#This Row],[Customer_Satisfaction]]-Table2[[#This Row],[Return_Rate]]</f>
        <v>1</v>
      </c>
    </row>
    <row r="137" spans="1:36">
      <c r="A137" s="9" t="s">
        <v>360</v>
      </c>
      <c r="B137" s="8">
        <v>47</v>
      </c>
      <c r="C137" s="9" t="s">
        <v>29</v>
      </c>
      <c r="D137" s="9" t="s">
        <v>30</v>
      </c>
      <c r="E137" s="9" t="s">
        <v>69</v>
      </c>
      <c r="F137" s="9" t="s">
        <v>56</v>
      </c>
      <c r="G137" s="9" t="s">
        <v>44</v>
      </c>
      <c r="H137" s="9" t="s">
        <v>361</v>
      </c>
      <c r="I137" s="9" t="s">
        <v>116</v>
      </c>
      <c r="J137" s="8">
        <v>333.21499999999997</v>
      </c>
      <c r="K137" s="8">
        <v>2</v>
      </c>
      <c r="L137" s="9" t="s">
        <v>78</v>
      </c>
      <c r="M137" s="8">
        <v>4</v>
      </c>
      <c r="N137" s="8">
        <v>2</v>
      </c>
      <c r="O137" s="8">
        <v>1</v>
      </c>
      <c r="P137" s="9" t="s">
        <v>44</v>
      </c>
      <c r="Q137" s="9" t="s">
        <v>50</v>
      </c>
      <c r="R137" s="8">
        <v>1</v>
      </c>
      <c r="S137" s="8">
        <v>3</v>
      </c>
      <c r="T137" s="9" t="s">
        <v>59</v>
      </c>
      <c r="U137" s="9" t="s">
        <v>79</v>
      </c>
      <c r="V137" s="9" t="s">
        <v>66</v>
      </c>
      <c r="W137" s="10">
        <v>45429</v>
      </c>
      <c r="X137" s="8" t="b">
        <v>1</v>
      </c>
      <c r="Y137" s="8" t="b">
        <v>1</v>
      </c>
      <c r="Z137" s="9" t="s">
        <v>40</v>
      </c>
      <c r="AA137" s="9" t="s">
        <v>53</v>
      </c>
      <c r="AB137" s="11">
        <v>5</v>
      </c>
      <c r="AC137">
        <f t="shared" si="12"/>
        <v>666.43</v>
      </c>
      <c r="AD137">
        <f t="shared" si="13"/>
        <v>166.60749999999999</v>
      </c>
      <c r="AE137">
        <f t="shared" si="14"/>
        <v>333.21499999999997</v>
      </c>
      <c r="AF137">
        <f t="shared" si="10"/>
        <v>1</v>
      </c>
      <c r="AG137">
        <f t="shared" si="11"/>
        <v>3</v>
      </c>
      <c r="AH137">
        <f>(Table2[[#This Row],[Social_Media_Influence2]]+Table2[[#This Row],[Engagement_Score_Num]]+Table2[[#This Row],[Time_Spent_on_Product_Research(hours)]]/3)</f>
        <v>4.333333333333333</v>
      </c>
      <c r="AI137" s="17">
        <f>IF(Table2[[#This Row],[Customer_Loyalty_Program_Member]]="TRUE",Table2[[#This Row],[Brand_Loyalty]]*1.2,Table2[[#This Row],[Brand_Loyalty]])</f>
        <v>4</v>
      </c>
      <c r="AJ137" s="17">
        <f>Table2[[#This Row],[Customer_Satisfaction]]-Table2[[#This Row],[Return_Rate]]</f>
        <v>2</v>
      </c>
    </row>
    <row r="138" spans="1:36">
      <c r="A138" s="5" t="s">
        <v>362</v>
      </c>
      <c r="B138" s="4">
        <v>47</v>
      </c>
      <c r="C138" s="5" t="s">
        <v>43</v>
      </c>
      <c r="D138" s="5" t="s">
        <v>44</v>
      </c>
      <c r="E138" s="5" t="s">
        <v>69</v>
      </c>
      <c r="F138" s="5" t="s">
        <v>45</v>
      </c>
      <c r="G138" s="5" t="s">
        <v>44</v>
      </c>
      <c r="H138" s="5" t="s">
        <v>363</v>
      </c>
      <c r="I138" s="5" t="s">
        <v>47</v>
      </c>
      <c r="J138" s="4">
        <v>333.21600000000001</v>
      </c>
      <c r="K138" s="4">
        <v>4</v>
      </c>
      <c r="L138" s="5" t="s">
        <v>48</v>
      </c>
      <c r="M138" s="4">
        <v>3</v>
      </c>
      <c r="N138" s="4">
        <v>2</v>
      </c>
      <c r="O138" s="4">
        <v>0</v>
      </c>
      <c r="P138" s="5" t="s">
        <v>36</v>
      </c>
      <c r="Q138" s="5" t="s">
        <v>37</v>
      </c>
      <c r="R138" s="4">
        <v>2</v>
      </c>
      <c r="S138" s="4">
        <v>5</v>
      </c>
      <c r="T138" s="5" t="s">
        <v>44</v>
      </c>
      <c r="U138" s="5" t="s">
        <v>38</v>
      </c>
      <c r="V138" s="5" t="s">
        <v>39</v>
      </c>
      <c r="W138" s="6">
        <v>45430</v>
      </c>
      <c r="X138" s="4" t="b">
        <v>1</v>
      </c>
      <c r="Y138" s="4" t="b">
        <v>1</v>
      </c>
      <c r="Z138" s="5" t="s">
        <v>62</v>
      </c>
      <c r="AA138" s="5" t="s">
        <v>41</v>
      </c>
      <c r="AB138" s="7">
        <v>1</v>
      </c>
      <c r="AC138">
        <f t="shared" si="12"/>
        <v>1332.864</v>
      </c>
      <c r="AD138">
        <f t="shared" si="13"/>
        <v>83.304000000000002</v>
      </c>
      <c r="AE138">
        <f t="shared" si="14"/>
        <v>333.21600000000001</v>
      </c>
      <c r="AF138">
        <f t="shared" si="10"/>
        <v>3</v>
      </c>
      <c r="AG138">
        <f t="shared" si="11"/>
        <v>0</v>
      </c>
      <c r="AH138">
        <f>(Table2[[#This Row],[Social_Media_Influence2]]+Table2[[#This Row],[Engagement_Score_Num]]+Table2[[#This Row],[Time_Spent_on_Product_Research(hours)]]/3)</f>
        <v>3</v>
      </c>
      <c r="AI138" s="17">
        <f>IF(Table2[[#This Row],[Customer_Loyalty_Program_Member]]="TRUE",Table2[[#This Row],[Brand_Loyalty]]*1.2,Table2[[#This Row],[Brand_Loyalty]])</f>
        <v>3</v>
      </c>
      <c r="AJ138" s="17">
        <f>Table2[[#This Row],[Customer_Satisfaction]]-Table2[[#This Row],[Return_Rate]]</f>
        <v>3</v>
      </c>
    </row>
    <row r="139" spans="1:36">
      <c r="A139" s="9" t="s">
        <v>364</v>
      </c>
      <c r="B139" s="8">
        <v>29</v>
      </c>
      <c r="C139" s="9" t="s">
        <v>29</v>
      </c>
      <c r="D139" s="9" t="s">
        <v>44</v>
      </c>
      <c r="E139" s="9" t="s">
        <v>69</v>
      </c>
      <c r="F139" s="9" t="s">
        <v>45</v>
      </c>
      <c r="G139" s="9" t="s">
        <v>44</v>
      </c>
      <c r="H139" s="9" t="s">
        <v>365</v>
      </c>
      <c r="I139" s="9" t="s">
        <v>141</v>
      </c>
      <c r="J139" s="8">
        <v>333.21699999999998</v>
      </c>
      <c r="K139" s="8">
        <v>10</v>
      </c>
      <c r="L139" s="9" t="s">
        <v>48</v>
      </c>
      <c r="M139" s="8">
        <v>3</v>
      </c>
      <c r="N139" s="8">
        <v>4</v>
      </c>
      <c r="O139" s="8">
        <v>2</v>
      </c>
      <c r="P139" s="9" t="s">
        <v>36</v>
      </c>
      <c r="Q139" s="9" t="s">
        <v>50</v>
      </c>
      <c r="R139" s="8">
        <v>0</v>
      </c>
      <c r="S139" s="8">
        <v>7</v>
      </c>
      <c r="T139" s="9" t="s">
        <v>36</v>
      </c>
      <c r="U139" s="9" t="s">
        <v>79</v>
      </c>
      <c r="V139" s="9" t="s">
        <v>39</v>
      </c>
      <c r="W139" s="10">
        <v>45431</v>
      </c>
      <c r="X139" s="8" t="b">
        <v>0</v>
      </c>
      <c r="Y139" s="8" t="b">
        <v>1</v>
      </c>
      <c r="Z139" s="9" t="s">
        <v>62</v>
      </c>
      <c r="AA139" s="9" t="s">
        <v>41</v>
      </c>
      <c r="AB139" s="11">
        <v>2</v>
      </c>
      <c r="AC139">
        <f t="shared" si="12"/>
        <v>3332.17</v>
      </c>
      <c r="AD139">
        <f t="shared" si="13"/>
        <v>33.3217</v>
      </c>
      <c r="AE139">
        <f t="shared" si="14"/>
        <v>333.21699999999998</v>
      </c>
      <c r="AF139">
        <f t="shared" si="10"/>
        <v>0</v>
      </c>
      <c r="AG139">
        <f t="shared" si="11"/>
        <v>0</v>
      </c>
      <c r="AH139">
        <f>(Table2[[#This Row],[Social_Media_Influence2]]+Table2[[#This Row],[Engagement_Score_Num]]+Table2[[#This Row],[Time_Spent_on_Product_Research(hours)]]/3)</f>
        <v>0.66666666666666663</v>
      </c>
      <c r="AI139" s="17">
        <f>IF(Table2[[#This Row],[Customer_Loyalty_Program_Member]]="TRUE",Table2[[#This Row],[Brand_Loyalty]]*1.2,Table2[[#This Row],[Brand_Loyalty]])</f>
        <v>3</v>
      </c>
      <c r="AJ139" s="17">
        <f>Table2[[#This Row],[Customer_Satisfaction]]-Table2[[#This Row],[Return_Rate]]</f>
        <v>7</v>
      </c>
    </row>
    <row r="140" spans="1:36">
      <c r="A140" s="5" t="s">
        <v>366</v>
      </c>
      <c r="B140" s="4">
        <v>36</v>
      </c>
      <c r="C140" s="5" t="s">
        <v>29</v>
      </c>
      <c r="D140" s="5" t="s">
        <v>44</v>
      </c>
      <c r="E140" s="5" t="s">
        <v>69</v>
      </c>
      <c r="F140" s="5" t="s">
        <v>56</v>
      </c>
      <c r="G140" s="5" t="s">
        <v>30</v>
      </c>
      <c r="H140" s="5" t="s">
        <v>367</v>
      </c>
      <c r="I140" s="5" t="s">
        <v>82</v>
      </c>
      <c r="J140" s="4">
        <v>333.21800000000002</v>
      </c>
      <c r="K140" s="4">
        <v>4</v>
      </c>
      <c r="L140" s="5" t="s">
        <v>78</v>
      </c>
      <c r="M140" s="4">
        <v>4</v>
      </c>
      <c r="N140" s="4">
        <v>5</v>
      </c>
      <c r="O140" s="4">
        <v>1</v>
      </c>
      <c r="P140" s="5" t="s">
        <v>44</v>
      </c>
      <c r="Q140" s="5" t="s">
        <v>85</v>
      </c>
      <c r="R140" s="4">
        <v>1</v>
      </c>
      <c r="S140" s="4">
        <v>4</v>
      </c>
      <c r="T140" s="5" t="s">
        <v>49</v>
      </c>
      <c r="U140" s="5" t="s">
        <v>60</v>
      </c>
      <c r="V140" s="5" t="s">
        <v>51</v>
      </c>
      <c r="W140" s="6">
        <v>45432</v>
      </c>
      <c r="X140" s="4" t="b">
        <v>1</v>
      </c>
      <c r="Y140" s="4" t="b">
        <v>0</v>
      </c>
      <c r="Z140" s="5" t="s">
        <v>62</v>
      </c>
      <c r="AA140" s="5" t="s">
        <v>53</v>
      </c>
      <c r="AB140" s="7">
        <v>3</v>
      </c>
      <c r="AC140">
        <f t="shared" si="12"/>
        <v>1332.8720000000001</v>
      </c>
      <c r="AD140">
        <f t="shared" si="13"/>
        <v>83.304500000000004</v>
      </c>
      <c r="AE140">
        <f t="shared" si="14"/>
        <v>333.21800000000002</v>
      </c>
      <c r="AF140">
        <f t="shared" si="10"/>
        <v>2</v>
      </c>
      <c r="AG140">
        <f t="shared" si="11"/>
        <v>3</v>
      </c>
      <c r="AH140">
        <f>(Table2[[#This Row],[Social_Media_Influence2]]+Table2[[#This Row],[Engagement_Score_Num]]+Table2[[#This Row],[Time_Spent_on_Product_Research(hours)]]/3)</f>
        <v>5.333333333333333</v>
      </c>
      <c r="AI140" s="17">
        <f>IF(Table2[[#This Row],[Customer_Loyalty_Program_Member]]="TRUE",Table2[[#This Row],[Brand_Loyalty]]*1.2,Table2[[#This Row],[Brand_Loyalty]])</f>
        <v>4</v>
      </c>
      <c r="AJ140" s="17">
        <f>Table2[[#This Row],[Customer_Satisfaction]]-Table2[[#This Row],[Return_Rate]]</f>
        <v>3</v>
      </c>
    </row>
    <row r="141" spans="1:36">
      <c r="A141" s="9" t="s">
        <v>368</v>
      </c>
      <c r="B141" s="8">
        <v>43</v>
      </c>
      <c r="C141" s="9" t="s">
        <v>43</v>
      </c>
      <c r="D141" s="9" t="s">
        <v>44</v>
      </c>
      <c r="E141" s="9" t="s">
        <v>76</v>
      </c>
      <c r="F141" s="9" t="s">
        <v>32</v>
      </c>
      <c r="G141" s="9" t="s">
        <v>30</v>
      </c>
      <c r="H141" s="9" t="s">
        <v>369</v>
      </c>
      <c r="I141" s="9" t="s">
        <v>125</v>
      </c>
      <c r="J141" s="8">
        <v>333.21899999999999</v>
      </c>
      <c r="K141" s="8">
        <v>5</v>
      </c>
      <c r="L141" s="9" t="s">
        <v>78</v>
      </c>
      <c r="M141" s="8">
        <v>1</v>
      </c>
      <c r="N141" s="8">
        <v>4</v>
      </c>
      <c r="O141" s="8">
        <v>2</v>
      </c>
      <c r="P141" s="9" t="s">
        <v>59</v>
      </c>
      <c r="Q141" s="9" t="s">
        <v>37</v>
      </c>
      <c r="R141" s="8">
        <v>0</v>
      </c>
      <c r="S141" s="8">
        <v>9</v>
      </c>
      <c r="T141" s="9" t="s">
        <v>49</v>
      </c>
      <c r="U141" s="9" t="s">
        <v>60</v>
      </c>
      <c r="V141" s="9" t="s">
        <v>66</v>
      </c>
      <c r="W141" s="10">
        <v>45433</v>
      </c>
      <c r="X141" s="8" t="b">
        <v>0</v>
      </c>
      <c r="Y141" s="8" t="b">
        <v>0</v>
      </c>
      <c r="Z141" s="9" t="s">
        <v>40</v>
      </c>
      <c r="AA141" s="9" t="s">
        <v>67</v>
      </c>
      <c r="AB141" s="11">
        <v>10</v>
      </c>
      <c r="AC141">
        <f t="shared" si="12"/>
        <v>1666.095</v>
      </c>
      <c r="AD141">
        <f t="shared" si="13"/>
        <v>66.643799999999999</v>
      </c>
      <c r="AE141">
        <f t="shared" si="14"/>
        <v>333.21899999999999</v>
      </c>
      <c r="AF141">
        <f t="shared" si="10"/>
        <v>2</v>
      </c>
      <c r="AG141">
        <f t="shared" si="11"/>
        <v>1</v>
      </c>
      <c r="AH141">
        <f>(Table2[[#This Row],[Social_Media_Influence2]]+Table2[[#This Row],[Engagement_Score_Num]]+Table2[[#This Row],[Time_Spent_on_Product_Research(hours)]]/3)</f>
        <v>3.6666666666666665</v>
      </c>
      <c r="AI141" s="17">
        <f>IF(Table2[[#This Row],[Customer_Loyalty_Program_Member]]="TRUE",Table2[[#This Row],[Brand_Loyalty]]*1.2,Table2[[#This Row],[Brand_Loyalty]])</f>
        <v>1</v>
      </c>
      <c r="AJ141" s="17">
        <f>Table2[[#This Row],[Customer_Satisfaction]]-Table2[[#This Row],[Return_Rate]]</f>
        <v>9</v>
      </c>
    </row>
    <row r="142" spans="1:36">
      <c r="A142" s="5" t="s">
        <v>370</v>
      </c>
      <c r="B142" s="4">
        <v>31</v>
      </c>
      <c r="C142" s="5" t="s">
        <v>43</v>
      </c>
      <c r="D142" s="5" t="s">
        <v>44</v>
      </c>
      <c r="E142" s="5" t="s">
        <v>69</v>
      </c>
      <c r="F142" s="5" t="s">
        <v>45</v>
      </c>
      <c r="G142" s="5" t="s">
        <v>44</v>
      </c>
      <c r="H142" s="5" t="s">
        <v>371</v>
      </c>
      <c r="I142" s="5" t="s">
        <v>65</v>
      </c>
      <c r="J142" s="4">
        <v>333.22</v>
      </c>
      <c r="K142" s="4">
        <v>5</v>
      </c>
      <c r="L142" s="5" t="s">
        <v>35</v>
      </c>
      <c r="M142" s="4">
        <v>3</v>
      </c>
      <c r="N142" s="4">
        <v>5</v>
      </c>
      <c r="O142" s="4">
        <v>2</v>
      </c>
      <c r="P142" s="5" t="s">
        <v>59</v>
      </c>
      <c r="Q142" s="5" t="s">
        <v>50</v>
      </c>
      <c r="R142" s="4">
        <v>2</v>
      </c>
      <c r="S142" s="4">
        <v>4</v>
      </c>
      <c r="T142" s="5" t="s">
        <v>36</v>
      </c>
      <c r="U142" s="5" t="s">
        <v>38</v>
      </c>
      <c r="V142" s="5" t="s">
        <v>86</v>
      </c>
      <c r="W142" s="6">
        <v>45434</v>
      </c>
      <c r="X142" s="4" t="b">
        <v>0</v>
      </c>
      <c r="Y142" s="4" t="b">
        <v>0</v>
      </c>
      <c r="Z142" s="5" t="s">
        <v>74</v>
      </c>
      <c r="AA142" s="5" t="s">
        <v>53</v>
      </c>
      <c r="AB142" s="7">
        <v>10</v>
      </c>
      <c r="AC142">
        <f t="shared" si="12"/>
        <v>1666.1000000000001</v>
      </c>
      <c r="AD142">
        <f t="shared" si="13"/>
        <v>66.644000000000005</v>
      </c>
      <c r="AE142">
        <f t="shared" si="14"/>
        <v>333.22</v>
      </c>
      <c r="AF142">
        <f t="shared" si="10"/>
        <v>0</v>
      </c>
      <c r="AG142">
        <f t="shared" si="11"/>
        <v>1</v>
      </c>
      <c r="AH142">
        <f>(Table2[[#This Row],[Social_Media_Influence2]]+Table2[[#This Row],[Engagement_Score_Num]]+Table2[[#This Row],[Time_Spent_on_Product_Research(hours)]]/3)</f>
        <v>1.6666666666666665</v>
      </c>
      <c r="AI142" s="17">
        <f>IF(Table2[[#This Row],[Customer_Loyalty_Program_Member]]="TRUE",Table2[[#This Row],[Brand_Loyalty]]*1.2,Table2[[#This Row],[Brand_Loyalty]])</f>
        <v>3</v>
      </c>
      <c r="AJ142" s="17">
        <f>Table2[[#This Row],[Customer_Satisfaction]]-Table2[[#This Row],[Return_Rate]]</f>
        <v>2</v>
      </c>
    </row>
    <row r="143" spans="1:36">
      <c r="A143" s="9" t="s">
        <v>372</v>
      </c>
      <c r="B143" s="8">
        <v>27</v>
      </c>
      <c r="C143" s="9" t="s">
        <v>43</v>
      </c>
      <c r="D143" s="9" t="s">
        <v>30</v>
      </c>
      <c r="E143" s="9" t="s">
        <v>69</v>
      </c>
      <c r="F143" s="9" t="s">
        <v>56</v>
      </c>
      <c r="G143" s="9" t="s">
        <v>30</v>
      </c>
      <c r="H143" s="9" t="s">
        <v>373</v>
      </c>
      <c r="I143" s="9" t="s">
        <v>157</v>
      </c>
      <c r="J143" s="8">
        <v>333.221</v>
      </c>
      <c r="K143" s="8">
        <v>10</v>
      </c>
      <c r="L143" s="9" t="s">
        <v>35</v>
      </c>
      <c r="M143" s="8">
        <v>5</v>
      </c>
      <c r="N143" s="8">
        <v>1</v>
      </c>
      <c r="O143" s="8">
        <v>2</v>
      </c>
      <c r="P143" s="9" t="s">
        <v>59</v>
      </c>
      <c r="Q143" s="9" t="s">
        <v>85</v>
      </c>
      <c r="R143" s="8">
        <v>0</v>
      </c>
      <c r="S143" s="8">
        <v>2</v>
      </c>
      <c r="T143" s="9" t="s">
        <v>36</v>
      </c>
      <c r="U143" s="9" t="s">
        <v>60</v>
      </c>
      <c r="V143" s="9" t="s">
        <v>86</v>
      </c>
      <c r="W143" s="10">
        <v>45435</v>
      </c>
      <c r="X143" s="8" t="b">
        <v>0</v>
      </c>
      <c r="Y143" s="8" t="b">
        <v>1</v>
      </c>
      <c r="Z143" s="9" t="s">
        <v>62</v>
      </c>
      <c r="AA143" s="9" t="s">
        <v>41</v>
      </c>
      <c r="AB143" s="11">
        <v>3</v>
      </c>
      <c r="AC143">
        <f t="shared" si="12"/>
        <v>3332.21</v>
      </c>
      <c r="AD143">
        <f t="shared" si="13"/>
        <v>33.322099999999999</v>
      </c>
      <c r="AE143">
        <f t="shared" si="14"/>
        <v>333.221</v>
      </c>
      <c r="AF143">
        <f t="shared" si="10"/>
        <v>0</v>
      </c>
      <c r="AG143">
        <f t="shared" si="11"/>
        <v>1</v>
      </c>
      <c r="AH143">
        <f>(Table2[[#This Row],[Social_Media_Influence2]]+Table2[[#This Row],[Engagement_Score_Num]]+Table2[[#This Row],[Time_Spent_on_Product_Research(hours)]]/3)</f>
        <v>1.6666666666666665</v>
      </c>
      <c r="AI143" s="17">
        <f>IF(Table2[[#This Row],[Customer_Loyalty_Program_Member]]="TRUE",Table2[[#This Row],[Brand_Loyalty]]*1.2,Table2[[#This Row],[Brand_Loyalty]])</f>
        <v>5</v>
      </c>
      <c r="AJ143" s="17">
        <f>Table2[[#This Row],[Customer_Satisfaction]]-Table2[[#This Row],[Return_Rate]]</f>
        <v>2</v>
      </c>
    </row>
    <row r="144" spans="1:36">
      <c r="A144" s="5" t="s">
        <v>374</v>
      </c>
      <c r="B144" s="4">
        <v>48</v>
      </c>
      <c r="C144" s="5" t="s">
        <v>43</v>
      </c>
      <c r="D144" s="5" t="s">
        <v>30</v>
      </c>
      <c r="E144" s="5" t="s">
        <v>55</v>
      </c>
      <c r="F144" s="5" t="s">
        <v>45</v>
      </c>
      <c r="G144" s="5" t="s">
        <v>30</v>
      </c>
      <c r="H144" s="5" t="s">
        <v>375</v>
      </c>
      <c r="I144" s="5" t="s">
        <v>107</v>
      </c>
      <c r="J144" s="4">
        <v>333.22199999999998</v>
      </c>
      <c r="K144" s="4">
        <v>4</v>
      </c>
      <c r="L144" s="5" t="s">
        <v>78</v>
      </c>
      <c r="M144" s="4">
        <v>1</v>
      </c>
      <c r="N144" s="4">
        <v>5</v>
      </c>
      <c r="O144" s="4">
        <v>1</v>
      </c>
      <c r="P144" s="5" t="s">
        <v>44</v>
      </c>
      <c r="Q144" s="5" t="s">
        <v>50</v>
      </c>
      <c r="R144" s="4">
        <v>0</v>
      </c>
      <c r="S144" s="4">
        <v>2</v>
      </c>
      <c r="T144" s="5" t="s">
        <v>59</v>
      </c>
      <c r="U144" s="5" t="s">
        <v>38</v>
      </c>
      <c r="V144" s="5" t="s">
        <v>61</v>
      </c>
      <c r="W144" s="6">
        <v>45436</v>
      </c>
      <c r="X144" s="4" t="b">
        <v>0</v>
      </c>
      <c r="Y144" s="4" t="b">
        <v>1</v>
      </c>
      <c r="Z144" s="5" t="s">
        <v>40</v>
      </c>
      <c r="AA144" s="5" t="s">
        <v>41</v>
      </c>
      <c r="AB144" s="7">
        <v>4</v>
      </c>
      <c r="AC144">
        <f t="shared" si="12"/>
        <v>1332.8879999999999</v>
      </c>
      <c r="AD144">
        <f t="shared" si="13"/>
        <v>83.305499999999995</v>
      </c>
      <c r="AE144">
        <f t="shared" si="14"/>
        <v>333.22199999999998</v>
      </c>
      <c r="AF144">
        <f t="shared" si="10"/>
        <v>1</v>
      </c>
      <c r="AG144">
        <f t="shared" si="11"/>
        <v>3</v>
      </c>
      <c r="AH144">
        <f>(Table2[[#This Row],[Social_Media_Influence2]]+Table2[[#This Row],[Engagement_Score_Num]]+Table2[[#This Row],[Time_Spent_on_Product_Research(hours)]]/3)</f>
        <v>4.333333333333333</v>
      </c>
      <c r="AI144" s="17">
        <f>IF(Table2[[#This Row],[Customer_Loyalty_Program_Member]]="TRUE",Table2[[#This Row],[Brand_Loyalty]]*1.2,Table2[[#This Row],[Brand_Loyalty]])</f>
        <v>1</v>
      </c>
      <c r="AJ144" s="17">
        <f>Table2[[#This Row],[Customer_Satisfaction]]-Table2[[#This Row],[Return_Rate]]</f>
        <v>2</v>
      </c>
    </row>
    <row r="145" spans="1:36">
      <c r="A145" s="9" t="s">
        <v>376</v>
      </c>
      <c r="B145" s="8">
        <v>19</v>
      </c>
      <c r="C145" s="9" t="s">
        <v>350</v>
      </c>
      <c r="D145" s="9" t="s">
        <v>44</v>
      </c>
      <c r="E145" s="9" t="s">
        <v>55</v>
      </c>
      <c r="F145" s="9" t="s">
        <v>32</v>
      </c>
      <c r="G145" s="9" t="s">
        <v>44</v>
      </c>
      <c r="H145" s="9" t="s">
        <v>377</v>
      </c>
      <c r="I145" s="9" t="s">
        <v>47</v>
      </c>
      <c r="J145" s="8">
        <v>333.22300000000001</v>
      </c>
      <c r="K145" s="8">
        <v>2</v>
      </c>
      <c r="L145" s="9" t="s">
        <v>35</v>
      </c>
      <c r="M145" s="8">
        <v>1</v>
      </c>
      <c r="N145" s="8">
        <v>2</v>
      </c>
      <c r="O145" s="8">
        <v>2</v>
      </c>
      <c r="P145" s="9" t="s">
        <v>49</v>
      </c>
      <c r="Q145" s="9" t="s">
        <v>85</v>
      </c>
      <c r="R145" s="8">
        <v>0</v>
      </c>
      <c r="S145" s="8">
        <v>6</v>
      </c>
      <c r="T145" s="9" t="s">
        <v>49</v>
      </c>
      <c r="U145" s="9" t="s">
        <v>79</v>
      </c>
      <c r="V145" s="9" t="s">
        <v>39</v>
      </c>
      <c r="W145" s="10">
        <v>45437</v>
      </c>
      <c r="X145" s="8" t="b">
        <v>1</v>
      </c>
      <c r="Y145" s="8" t="b">
        <v>0</v>
      </c>
      <c r="Z145" s="9" t="s">
        <v>52</v>
      </c>
      <c r="AA145" s="9" t="s">
        <v>53</v>
      </c>
      <c r="AB145" s="11">
        <v>3</v>
      </c>
      <c r="AC145">
        <f t="shared" si="12"/>
        <v>666.44600000000003</v>
      </c>
      <c r="AD145">
        <f t="shared" si="13"/>
        <v>166.61150000000001</v>
      </c>
      <c r="AE145">
        <f t="shared" si="14"/>
        <v>333.22300000000001</v>
      </c>
      <c r="AF145">
        <f t="shared" si="10"/>
        <v>2</v>
      </c>
      <c r="AG145">
        <f t="shared" si="11"/>
        <v>2</v>
      </c>
      <c r="AH145">
        <f>(Table2[[#This Row],[Social_Media_Influence2]]+Table2[[#This Row],[Engagement_Score_Num]]+Table2[[#This Row],[Time_Spent_on_Product_Research(hours)]]/3)</f>
        <v>4.666666666666667</v>
      </c>
      <c r="AI145" s="17">
        <f>IF(Table2[[#This Row],[Customer_Loyalty_Program_Member]]="TRUE",Table2[[#This Row],[Brand_Loyalty]]*1.2,Table2[[#This Row],[Brand_Loyalty]])</f>
        <v>1</v>
      </c>
      <c r="AJ145" s="17">
        <f>Table2[[#This Row],[Customer_Satisfaction]]-Table2[[#This Row],[Return_Rate]]</f>
        <v>6</v>
      </c>
    </row>
    <row r="146" spans="1:36">
      <c r="A146" s="5" t="s">
        <v>378</v>
      </c>
      <c r="B146" s="4">
        <v>41</v>
      </c>
      <c r="C146" s="5" t="s">
        <v>43</v>
      </c>
      <c r="D146" s="5" t="s">
        <v>30</v>
      </c>
      <c r="E146" s="5" t="s">
        <v>31</v>
      </c>
      <c r="F146" s="5" t="s">
        <v>32</v>
      </c>
      <c r="G146" s="5" t="s">
        <v>44</v>
      </c>
      <c r="H146" s="5" t="s">
        <v>379</v>
      </c>
      <c r="I146" s="5" t="s">
        <v>116</v>
      </c>
      <c r="J146" s="4">
        <v>333.22399999999999</v>
      </c>
      <c r="K146" s="4">
        <v>10</v>
      </c>
      <c r="L146" s="5" t="s">
        <v>35</v>
      </c>
      <c r="M146" s="4">
        <v>1</v>
      </c>
      <c r="N146" s="4">
        <v>2</v>
      </c>
      <c r="O146" s="4">
        <v>2</v>
      </c>
      <c r="P146" s="5" t="s">
        <v>44</v>
      </c>
      <c r="Q146" s="5" t="s">
        <v>37</v>
      </c>
      <c r="R146" s="4">
        <v>1</v>
      </c>
      <c r="S146" s="4">
        <v>8</v>
      </c>
      <c r="T146" s="5" t="s">
        <v>49</v>
      </c>
      <c r="U146" s="5" t="s">
        <v>79</v>
      </c>
      <c r="V146" s="5" t="s">
        <v>39</v>
      </c>
      <c r="W146" s="6">
        <v>45438</v>
      </c>
      <c r="X146" s="4" t="b">
        <v>0</v>
      </c>
      <c r="Y146" s="4" t="b">
        <v>0</v>
      </c>
      <c r="Z146" s="5" t="s">
        <v>74</v>
      </c>
      <c r="AA146" s="5" t="s">
        <v>67</v>
      </c>
      <c r="AB146" s="7">
        <v>1</v>
      </c>
      <c r="AC146">
        <f t="shared" si="12"/>
        <v>3332.24</v>
      </c>
      <c r="AD146">
        <f t="shared" si="13"/>
        <v>33.322400000000002</v>
      </c>
      <c r="AE146">
        <f t="shared" si="14"/>
        <v>333.22399999999999</v>
      </c>
      <c r="AF146">
        <f t="shared" si="10"/>
        <v>2</v>
      </c>
      <c r="AG146">
        <f t="shared" si="11"/>
        <v>3</v>
      </c>
      <c r="AH146">
        <f>(Table2[[#This Row],[Social_Media_Influence2]]+Table2[[#This Row],[Engagement_Score_Num]]+Table2[[#This Row],[Time_Spent_on_Product_Research(hours)]]/3)</f>
        <v>5.666666666666667</v>
      </c>
      <c r="AI146" s="17">
        <f>IF(Table2[[#This Row],[Customer_Loyalty_Program_Member]]="TRUE",Table2[[#This Row],[Brand_Loyalty]]*1.2,Table2[[#This Row],[Brand_Loyalty]])</f>
        <v>1</v>
      </c>
      <c r="AJ146" s="17">
        <f>Table2[[#This Row],[Customer_Satisfaction]]-Table2[[#This Row],[Return_Rate]]</f>
        <v>7</v>
      </c>
    </row>
    <row r="147" spans="1:36">
      <c r="A147" s="9" t="s">
        <v>380</v>
      </c>
      <c r="B147" s="8">
        <v>33</v>
      </c>
      <c r="C147" s="9" t="s">
        <v>29</v>
      </c>
      <c r="D147" s="9" t="s">
        <v>30</v>
      </c>
      <c r="E147" s="9" t="s">
        <v>31</v>
      </c>
      <c r="F147" s="9" t="s">
        <v>56</v>
      </c>
      <c r="G147" s="9" t="s">
        <v>44</v>
      </c>
      <c r="H147" s="9" t="s">
        <v>381</v>
      </c>
      <c r="I147" s="9" t="s">
        <v>116</v>
      </c>
      <c r="J147" s="8">
        <v>333.22500000000002</v>
      </c>
      <c r="K147" s="8">
        <v>10</v>
      </c>
      <c r="L147" s="9" t="s">
        <v>35</v>
      </c>
      <c r="M147" s="8">
        <v>4</v>
      </c>
      <c r="N147" s="8">
        <v>3</v>
      </c>
      <c r="O147" s="8">
        <v>1</v>
      </c>
      <c r="P147" s="9" t="s">
        <v>49</v>
      </c>
      <c r="Q147" s="9" t="s">
        <v>50</v>
      </c>
      <c r="R147" s="8">
        <v>0</v>
      </c>
      <c r="S147" s="8">
        <v>2</v>
      </c>
      <c r="T147" s="9" t="s">
        <v>59</v>
      </c>
      <c r="U147" s="9" t="s">
        <v>79</v>
      </c>
      <c r="V147" s="9" t="s">
        <v>61</v>
      </c>
      <c r="W147" s="10">
        <v>45439</v>
      </c>
      <c r="X147" s="8" t="b">
        <v>0</v>
      </c>
      <c r="Y147" s="8" t="b">
        <v>0</v>
      </c>
      <c r="Z147" s="9" t="s">
        <v>52</v>
      </c>
      <c r="AA147" s="9" t="s">
        <v>41</v>
      </c>
      <c r="AB147" s="11">
        <v>12</v>
      </c>
      <c r="AC147">
        <f t="shared" si="12"/>
        <v>3332.25</v>
      </c>
      <c r="AD147">
        <f t="shared" si="13"/>
        <v>33.322500000000005</v>
      </c>
      <c r="AE147">
        <f t="shared" si="14"/>
        <v>333.22500000000002</v>
      </c>
      <c r="AF147">
        <f t="shared" si="10"/>
        <v>1</v>
      </c>
      <c r="AG147">
        <f t="shared" si="11"/>
        <v>2</v>
      </c>
      <c r="AH147">
        <f>(Table2[[#This Row],[Social_Media_Influence2]]+Table2[[#This Row],[Engagement_Score_Num]]+Table2[[#This Row],[Time_Spent_on_Product_Research(hours)]]/3)</f>
        <v>3.3333333333333335</v>
      </c>
      <c r="AI147" s="17">
        <f>IF(Table2[[#This Row],[Customer_Loyalty_Program_Member]]="TRUE",Table2[[#This Row],[Brand_Loyalty]]*1.2,Table2[[#This Row],[Brand_Loyalty]])</f>
        <v>4</v>
      </c>
      <c r="AJ147" s="17">
        <f>Table2[[#This Row],[Customer_Satisfaction]]-Table2[[#This Row],[Return_Rate]]</f>
        <v>2</v>
      </c>
    </row>
    <row r="148" spans="1:36">
      <c r="A148" s="5" t="s">
        <v>382</v>
      </c>
      <c r="B148" s="4">
        <v>43</v>
      </c>
      <c r="C148" s="5" t="s">
        <v>43</v>
      </c>
      <c r="D148" s="5" t="s">
        <v>30</v>
      </c>
      <c r="E148" s="5" t="s">
        <v>76</v>
      </c>
      <c r="F148" s="5" t="s">
        <v>56</v>
      </c>
      <c r="G148" s="5" t="s">
        <v>44</v>
      </c>
      <c r="H148" s="5" t="s">
        <v>383</v>
      </c>
      <c r="I148" s="5" t="s">
        <v>122</v>
      </c>
      <c r="J148" s="4">
        <v>333.226</v>
      </c>
      <c r="K148" s="4">
        <v>6</v>
      </c>
      <c r="L148" s="5" t="s">
        <v>78</v>
      </c>
      <c r="M148" s="4">
        <v>1</v>
      </c>
      <c r="N148" s="4">
        <v>4</v>
      </c>
      <c r="O148" s="4">
        <v>2</v>
      </c>
      <c r="P148" s="5" t="s">
        <v>36</v>
      </c>
      <c r="Q148" s="5" t="s">
        <v>50</v>
      </c>
      <c r="R148" s="4">
        <v>2</v>
      </c>
      <c r="S148" s="4">
        <v>8</v>
      </c>
      <c r="T148" s="5" t="s">
        <v>59</v>
      </c>
      <c r="U148" s="5" t="s">
        <v>38</v>
      </c>
      <c r="V148" s="5" t="s">
        <v>86</v>
      </c>
      <c r="W148" s="6">
        <v>45440</v>
      </c>
      <c r="X148" s="4" t="b">
        <v>1</v>
      </c>
      <c r="Y148" s="4" t="b">
        <v>1</v>
      </c>
      <c r="Z148" s="5" t="s">
        <v>74</v>
      </c>
      <c r="AA148" s="5" t="s">
        <v>53</v>
      </c>
      <c r="AB148" s="7">
        <v>12</v>
      </c>
      <c r="AC148">
        <f t="shared" si="12"/>
        <v>1999.356</v>
      </c>
      <c r="AD148">
        <f t="shared" si="13"/>
        <v>55.537666666666667</v>
      </c>
      <c r="AE148">
        <f t="shared" si="14"/>
        <v>333.226</v>
      </c>
      <c r="AF148">
        <f t="shared" si="10"/>
        <v>1</v>
      </c>
      <c r="AG148">
        <f t="shared" si="11"/>
        <v>0</v>
      </c>
      <c r="AH148">
        <f>(Table2[[#This Row],[Social_Media_Influence2]]+Table2[[#This Row],[Engagement_Score_Num]]+Table2[[#This Row],[Time_Spent_on_Product_Research(hours)]]/3)</f>
        <v>1.6666666666666665</v>
      </c>
      <c r="AI148" s="17">
        <f>IF(Table2[[#This Row],[Customer_Loyalty_Program_Member]]="TRUE",Table2[[#This Row],[Brand_Loyalty]]*1.2,Table2[[#This Row],[Brand_Loyalty]])</f>
        <v>1</v>
      </c>
      <c r="AJ148" s="17">
        <f>Table2[[#This Row],[Customer_Satisfaction]]-Table2[[#This Row],[Return_Rate]]</f>
        <v>6</v>
      </c>
    </row>
    <row r="149" spans="1:36">
      <c r="A149" s="9" t="s">
        <v>384</v>
      </c>
      <c r="B149" s="8">
        <v>38</v>
      </c>
      <c r="C149" s="9" t="s">
        <v>43</v>
      </c>
      <c r="D149" s="9" t="s">
        <v>44</v>
      </c>
      <c r="E149" s="9" t="s">
        <v>55</v>
      </c>
      <c r="F149" s="9" t="s">
        <v>32</v>
      </c>
      <c r="G149" s="9" t="s">
        <v>44</v>
      </c>
      <c r="H149" s="9" t="s">
        <v>385</v>
      </c>
      <c r="I149" s="9" t="s">
        <v>244</v>
      </c>
      <c r="J149" s="8">
        <v>333.22699999999998</v>
      </c>
      <c r="K149" s="8">
        <v>2</v>
      </c>
      <c r="L149" s="9" t="s">
        <v>35</v>
      </c>
      <c r="M149" s="8">
        <v>2</v>
      </c>
      <c r="N149" s="8">
        <v>3</v>
      </c>
      <c r="O149" s="8">
        <v>1</v>
      </c>
      <c r="P149" s="9" t="s">
        <v>44</v>
      </c>
      <c r="Q149" s="9" t="s">
        <v>37</v>
      </c>
      <c r="R149" s="8">
        <v>2</v>
      </c>
      <c r="S149" s="8">
        <v>8</v>
      </c>
      <c r="T149" s="9" t="s">
        <v>44</v>
      </c>
      <c r="U149" s="9" t="s">
        <v>60</v>
      </c>
      <c r="V149" s="9" t="s">
        <v>51</v>
      </c>
      <c r="W149" s="10">
        <v>45441</v>
      </c>
      <c r="X149" s="8" t="b">
        <v>1</v>
      </c>
      <c r="Y149" s="8" t="b">
        <v>0</v>
      </c>
      <c r="Z149" s="9" t="s">
        <v>62</v>
      </c>
      <c r="AA149" s="9" t="s">
        <v>53</v>
      </c>
      <c r="AB149" s="11">
        <v>12</v>
      </c>
      <c r="AC149">
        <f t="shared" si="12"/>
        <v>666.45399999999995</v>
      </c>
      <c r="AD149">
        <f t="shared" si="13"/>
        <v>166.61349999999999</v>
      </c>
      <c r="AE149">
        <f t="shared" si="14"/>
        <v>333.22699999999998</v>
      </c>
      <c r="AF149">
        <f t="shared" si="10"/>
        <v>3</v>
      </c>
      <c r="AG149">
        <f t="shared" si="11"/>
        <v>3</v>
      </c>
      <c r="AH149">
        <f>(Table2[[#This Row],[Social_Media_Influence2]]+Table2[[#This Row],[Engagement_Score_Num]]+Table2[[#This Row],[Time_Spent_on_Product_Research(hours)]]/3)</f>
        <v>6.333333333333333</v>
      </c>
      <c r="AI149" s="17">
        <f>IF(Table2[[#This Row],[Customer_Loyalty_Program_Member]]="TRUE",Table2[[#This Row],[Brand_Loyalty]]*1.2,Table2[[#This Row],[Brand_Loyalty]])</f>
        <v>2</v>
      </c>
      <c r="AJ149" s="17">
        <f>Table2[[#This Row],[Customer_Satisfaction]]-Table2[[#This Row],[Return_Rate]]</f>
        <v>6</v>
      </c>
    </row>
    <row r="150" spans="1:36">
      <c r="A150" s="5" t="s">
        <v>386</v>
      </c>
      <c r="B150" s="4">
        <v>41</v>
      </c>
      <c r="C150" s="5" t="s">
        <v>43</v>
      </c>
      <c r="D150" s="5" t="s">
        <v>44</v>
      </c>
      <c r="E150" s="5" t="s">
        <v>69</v>
      </c>
      <c r="F150" s="5" t="s">
        <v>32</v>
      </c>
      <c r="G150" s="5" t="s">
        <v>30</v>
      </c>
      <c r="H150" s="5" t="s">
        <v>387</v>
      </c>
      <c r="I150" s="5" t="s">
        <v>122</v>
      </c>
      <c r="J150" s="4">
        <v>333.22800000000001</v>
      </c>
      <c r="K150" s="4">
        <v>3</v>
      </c>
      <c r="L150" s="5" t="s">
        <v>78</v>
      </c>
      <c r="M150" s="4">
        <v>4</v>
      </c>
      <c r="N150" s="4">
        <v>4</v>
      </c>
      <c r="O150" s="4">
        <v>0</v>
      </c>
      <c r="P150" s="5" t="s">
        <v>59</v>
      </c>
      <c r="Q150" s="5" t="s">
        <v>50</v>
      </c>
      <c r="R150" s="4">
        <v>1</v>
      </c>
      <c r="S150" s="4">
        <v>9</v>
      </c>
      <c r="T150" s="5" t="s">
        <v>36</v>
      </c>
      <c r="U150" s="5" t="s">
        <v>38</v>
      </c>
      <c r="V150" s="5" t="s">
        <v>86</v>
      </c>
      <c r="W150" s="6">
        <v>45442</v>
      </c>
      <c r="X150" s="4" t="b">
        <v>0</v>
      </c>
      <c r="Y150" s="4" t="b">
        <v>0</v>
      </c>
      <c r="Z150" s="5" t="s">
        <v>62</v>
      </c>
      <c r="AA150" s="5" t="s">
        <v>67</v>
      </c>
      <c r="AB150" s="7">
        <v>7</v>
      </c>
      <c r="AC150">
        <f t="shared" si="12"/>
        <v>999.68399999999997</v>
      </c>
      <c r="AD150">
        <f t="shared" si="13"/>
        <v>111.07600000000001</v>
      </c>
      <c r="AE150">
        <f t="shared" si="14"/>
        <v>333.22800000000001</v>
      </c>
      <c r="AF150">
        <f t="shared" si="10"/>
        <v>0</v>
      </c>
      <c r="AG150">
        <f t="shared" si="11"/>
        <v>1</v>
      </c>
      <c r="AH150">
        <f>(Table2[[#This Row],[Social_Media_Influence2]]+Table2[[#This Row],[Engagement_Score_Num]]+Table2[[#This Row],[Time_Spent_on_Product_Research(hours)]]/3)</f>
        <v>1</v>
      </c>
      <c r="AI150" s="17">
        <f>IF(Table2[[#This Row],[Customer_Loyalty_Program_Member]]="TRUE",Table2[[#This Row],[Brand_Loyalty]]*1.2,Table2[[#This Row],[Brand_Loyalty]])</f>
        <v>4</v>
      </c>
      <c r="AJ150" s="17">
        <f>Table2[[#This Row],[Customer_Satisfaction]]-Table2[[#This Row],[Return_Rate]]</f>
        <v>8</v>
      </c>
    </row>
    <row r="151" spans="1:36">
      <c r="A151" s="9" t="s">
        <v>388</v>
      </c>
      <c r="B151" s="8">
        <v>40</v>
      </c>
      <c r="C151" s="9" t="s">
        <v>43</v>
      </c>
      <c r="D151" s="9" t="s">
        <v>44</v>
      </c>
      <c r="E151" s="9" t="s">
        <v>31</v>
      </c>
      <c r="F151" s="9" t="s">
        <v>56</v>
      </c>
      <c r="G151" s="9" t="s">
        <v>44</v>
      </c>
      <c r="H151" s="9" t="s">
        <v>389</v>
      </c>
      <c r="I151" s="9" t="s">
        <v>34</v>
      </c>
      <c r="J151" s="8">
        <v>333.22899999999998</v>
      </c>
      <c r="K151" s="8">
        <v>11</v>
      </c>
      <c r="L151" s="9" t="s">
        <v>78</v>
      </c>
      <c r="M151" s="8">
        <v>1</v>
      </c>
      <c r="N151" s="8">
        <v>2</v>
      </c>
      <c r="O151" s="8">
        <v>2</v>
      </c>
      <c r="P151" s="9" t="s">
        <v>59</v>
      </c>
      <c r="Q151" s="9" t="s">
        <v>50</v>
      </c>
      <c r="R151" s="8">
        <v>2</v>
      </c>
      <c r="S151" s="8">
        <v>7</v>
      </c>
      <c r="T151" s="9" t="s">
        <v>36</v>
      </c>
      <c r="U151" s="9" t="s">
        <v>60</v>
      </c>
      <c r="V151" s="9" t="s">
        <v>39</v>
      </c>
      <c r="W151" s="10">
        <v>45443</v>
      </c>
      <c r="X151" s="8" t="b">
        <v>0</v>
      </c>
      <c r="Y151" s="8" t="b">
        <v>1</v>
      </c>
      <c r="Z151" s="9" t="s">
        <v>74</v>
      </c>
      <c r="AA151" s="9" t="s">
        <v>53</v>
      </c>
      <c r="AB151" s="11">
        <v>7</v>
      </c>
      <c r="AC151">
        <f t="shared" si="12"/>
        <v>3665.5189999999998</v>
      </c>
      <c r="AD151">
        <f t="shared" si="13"/>
        <v>30.293545454545452</v>
      </c>
      <c r="AE151">
        <f t="shared" si="14"/>
        <v>333.22899999999998</v>
      </c>
      <c r="AF151">
        <f t="shared" si="10"/>
        <v>0</v>
      </c>
      <c r="AG151">
        <f t="shared" si="11"/>
        <v>1</v>
      </c>
      <c r="AH151">
        <f>(Table2[[#This Row],[Social_Media_Influence2]]+Table2[[#This Row],[Engagement_Score_Num]]+Table2[[#This Row],[Time_Spent_on_Product_Research(hours)]]/3)</f>
        <v>1.6666666666666665</v>
      </c>
      <c r="AI151" s="17">
        <f>IF(Table2[[#This Row],[Customer_Loyalty_Program_Member]]="TRUE",Table2[[#This Row],[Brand_Loyalty]]*1.2,Table2[[#This Row],[Brand_Loyalty]])</f>
        <v>1</v>
      </c>
      <c r="AJ151" s="17">
        <f>Table2[[#This Row],[Customer_Satisfaction]]-Table2[[#This Row],[Return_Rate]]</f>
        <v>5</v>
      </c>
    </row>
    <row r="152" spans="1:36">
      <c r="A152" s="5" t="s">
        <v>390</v>
      </c>
      <c r="B152" s="4">
        <v>47</v>
      </c>
      <c r="C152" s="5" t="s">
        <v>147</v>
      </c>
      <c r="D152" s="5" t="s">
        <v>30</v>
      </c>
      <c r="E152" s="5" t="s">
        <v>55</v>
      </c>
      <c r="F152" s="5" t="s">
        <v>32</v>
      </c>
      <c r="G152" s="5" t="s">
        <v>30</v>
      </c>
      <c r="H152" s="5" t="s">
        <v>391</v>
      </c>
      <c r="I152" s="5" t="s">
        <v>119</v>
      </c>
      <c r="J152" s="4">
        <v>333.23</v>
      </c>
      <c r="K152" s="4">
        <v>2</v>
      </c>
      <c r="L152" s="5" t="s">
        <v>78</v>
      </c>
      <c r="M152" s="4">
        <v>2</v>
      </c>
      <c r="N152" s="4">
        <v>2</v>
      </c>
      <c r="O152" s="4">
        <v>2</v>
      </c>
      <c r="P152" s="5" t="s">
        <v>59</v>
      </c>
      <c r="Q152" s="5" t="s">
        <v>85</v>
      </c>
      <c r="R152" s="4">
        <v>1</v>
      </c>
      <c r="S152" s="4">
        <v>4</v>
      </c>
      <c r="T152" s="5" t="s">
        <v>44</v>
      </c>
      <c r="U152" s="5" t="s">
        <v>38</v>
      </c>
      <c r="V152" s="5" t="s">
        <v>66</v>
      </c>
      <c r="W152" s="6">
        <v>45444</v>
      </c>
      <c r="X152" s="4" t="b">
        <v>1</v>
      </c>
      <c r="Y152" s="4" t="b">
        <v>0</v>
      </c>
      <c r="Z152" s="5" t="s">
        <v>40</v>
      </c>
      <c r="AA152" s="5" t="s">
        <v>67</v>
      </c>
      <c r="AB152" s="7">
        <v>9</v>
      </c>
      <c r="AC152">
        <f t="shared" si="12"/>
        <v>666.46</v>
      </c>
      <c r="AD152">
        <f t="shared" si="13"/>
        <v>166.61500000000001</v>
      </c>
      <c r="AE152">
        <f t="shared" si="14"/>
        <v>333.23</v>
      </c>
      <c r="AF152">
        <f t="shared" si="10"/>
        <v>3</v>
      </c>
      <c r="AG152">
        <f t="shared" si="11"/>
        <v>1</v>
      </c>
      <c r="AH152">
        <f>(Table2[[#This Row],[Social_Media_Influence2]]+Table2[[#This Row],[Engagement_Score_Num]]+Table2[[#This Row],[Time_Spent_on_Product_Research(hours)]]/3)</f>
        <v>4.666666666666667</v>
      </c>
      <c r="AI152" s="17">
        <f>IF(Table2[[#This Row],[Customer_Loyalty_Program_Member]]="TRUE",Table2[[#This Row],[Brand_Loyalty]]*1.2,Table2[[#This Row],[Brand_Loyalty]])</f>
        <v>2</v>
      </c>
      <c r="AJ152" s="17">
        <f>Table2[[#This Row],[Customer_Satisfaction]]-Table2[[#This Row],[Return_Rate]]</f>
        <v>3</v>
      </c>
    </row>
    <row r="153" spans="1:36">
      <c r="A153" s="9" t="s">
        <v>392</v>
      </c>
      <c r="B153" s="8">
        <v>35</v>
      </c>
      <c r="C153" s="9" t="s">
        <v>43</v>
      </c>
      <c r="D153" s="9" t="s">
        <v>44</v>
      </c>
      <c r="E153" s="9" t="s">
        <v>69</v>
      </c>
      <c r="F153" s="9" t="s">
        <v>32</v>
      </c>
      <c r="G153" s="9" t="s">
        <v>44</v>
      </c>
      <c r="H153" s="9" t="s">
        <v>393</v>
      </c>
      <c r="I153" s="9" t="s">
        <v>141</v>
      </c>
      <c r="J153" s="8">
        <v>333.23099999999999</v>
      </c>
      <c r="K153" s="8">
        <v>3</v>
      </c>
      <c r="L153" s="9" t="s">
        <v>48</v>
      </c>
      <c r="M153" s="8">
        <v>4</v>
      </c>
      <c r="N153" s="8">
        <v>2</v>
      </c>
      <c r="O153" s="8">
        <v>2</v>
      </c>
      <c r="P153" s="9" t="s">
        <v>59</v>
      </c>
      <c r="Q153" s="9" t="s">
        <v>85</v>
      </c>
      <c r="R153" s="8">
        <v>0</v>
      </c>
      <c r="S153" s="8">
        <v>6</v>
      </c>
      <c r="T153" s="9" t="s">
        <v>49</v>
      </c>
      <c r="U153" s="9" t="s">
        <v>60</v>
      </c>
      <c r="V153" s="9" t="s">
        <v>66</v>
      </c>
      <c r="W153" s="10">
        <v>45445</v>
      </c>
      <c r="X153" s="8" t="b">
        <v>0</v>
      </c>
      <c r="Y153" s="8" t="b">
        <v>1</v>
      </c>
      <c r="Z153" s="9" t="s">
        <v>62</v>
      </c>
      <c r="AA153" s="9" t="s">
        <v>67</v>
      </c>
      <c r="AB153" s="11">
        <v>6</v>
      </c>
      <c r="AC153">
        <f t="shared" si="12"/>
        <v>999.69299999999998</v>
      </c>
      <c r="AD153">
        <f t="shared" si="13"/>
        <v>111.077</v>
      </c>
      <c r="AE153">
        <f t="shared" si="14"/>
        <v>333.23099999999999</v>
      </c>
      <c r="AF153">
        <f t="shared" si="10"/>
        <v>2</v>
      </c>
      <c r="AG153">
        <f t="shared" si="11"/>
        <v>1</v>
      </c>
      <c r="AH153">
        <f>(Table2[[#This Row],[Social_Media_Influence2]]+Table2[[#This Row],[Engagement_Score_Num]]+Table2[[#This Row],[Time_Spent_on_Product_Research(hours)]]/3)</f>
        <v>3.6666666666666665</v>
      </c>
      <c r="AI153" s="17">
        <f>IF(Table2[[#This Row],[Customer_Loyalty_Program_Member]]="TRUE",Table2[[#This Row],[Brand_Loyalty]]*1.2,Table2[[#This Row],[Brand_Loyalty]])</f>
        <v>4</v>
      </c>
      <c r="AJ153" s="17">
        <f>Table2[[#This Row],[Customer_Satisfaction]]-Table2[[#This Row],[Return_Rate]]</f>
        <v>6</v>
      </c>
    </row>
    <row r="154" spans="1:36">
      <c r="A154" s="5" t="s">
        <v>394</v>
      </c>
      <c r="B154" s="4">
        <v>49</v>
      </c>
      <c r="C154" s="5" t="s">
        <v>189</v>
      </c>
      <c r="D154" s="5" t="s">
        <v>44</v>
      </c>
      <c r="E154" s="5" t="s">
        <v>31</v>
      </c>
      <c r="F154" s="5" t="s">
        <v>56</v>
      </c>
      <c r="G154" s="5" t="s">
        <v>30</v>
      </c>
      <c r="H154" s="5" t="s">
        <v>395</v>
      </c>
      <c r="I154" s="5" t="s">
        <v>2060</v>
      </c>
      <c r="J154" s="4">
        <v>333.23200000000003</v>
      </c>
      <c r="K154" s="4">
        <v>5</v>
      </c>
      <c r="L154" s="5" t="s">
        <v>35</v>
      </c>
      <c r="M154" s="4">
        <v>1</v>
      </c>
      <c r="N154" s="4">
        <v>3</v>
      </c>
      <c r="O154" s="4">
        <v>0</v>
      </c>
      <c r="P154" s="5" t="s">
        <v>49</v>
      </c>
      <c r="Q154" s="5" t="s">
        <v>85</v>
      </c>
      <c r="R154" s="4">
        <v>0</v>
      </c>
      <c r="S154" s="4">
        <v>9</v>
      </c>
      <c r="T154" s="5" t="s">
        <v>59</v>
      </c>
      <c r="U154" s="5" t="s">
        <v>38</v>
      </c>
      <c r="V154" s="5" t="s">
        <v>39</v>
      </c>
      <c r="W154" s="6">
        <v>45446</v>
      </c>
      <c r="X154" s="4" t="b">
        <v>0</v>
      </c>
      <c r="Y154" s="4" t="b">
        <v>1</v>
      </c>
      <c r="Z154" s="5" t="s">
        <v>40</v>
      </c>
      <c r="AA154" s="5" t="s">
        <v>53</v>
      </c>
      <c r="AB154" s="7">
        <v>14</v>
      </c>
      <c r="AC154">
        <f t="shared" si="12"/>
        <v>1666.16</v>
      </c>
      <c r="AD154">
        <f t="shared" si="13"/>
        <v>66.6464</v>
      </c>
      <c r="AE154">
        <f t="shared" si="14"/>
        <v>333.23200000000003</v>
      </c>
      <c r="AF154">
        <f t="shared" si="10"/>
        <v>1</v>
      </c>
      <c r="AG154">
        <f t="shared" si="11"/>
        <v>2</v>
      </c>
      <c r="AH154">
        <f>(Table2[[#This Row],[Social_Media_Influence2]]+Table2[[#This Row],[Engagement_Score_Num]]+Table2[[#This Row],[Time_Spent_on_Product_Research(hours)]]/3)</f>
        <v>3</v>
      </c>
      <c r="AI154" s="17">
        <f>IF(Table2[[#This Row],[Customer_Loyalty_Program_Member]]="TRUE",Table2[[#This Row],[Brand_Loyalty]]*1.2,Table2[[#This Row],[Brand_Loyalty]])</f>
        <v>1</v>
      </c>
      <c r="AJ154" s="17">
        <f>Table2[[#This Row],[Customer_Satisfaction]]-Table2[[#This Row],[Return_Rate]]</f>
        <v>9</v>
      </c>
    </row>
    <row r="155" spans="1:36">
      <c r="A155" s="9" t="s">
        <v>396</v>
      </c>
      <c r="B155" s="8">
        <v>22</v>
      </c>
      <c r="C155" s="9" t="s">
        <v>43</v>
      </c>
      <c r="D155" s="9" t="s">
        <v>30</v>
      </c>
      <c r="E155" s="9" t="s">
        <v>76</v>
      </c>
      <c r="F155" s="9" t="s">
        <v>56</v>
      </c>
      <c r="G155" s="9" t="s">
        <v>44</v>
      </c>
      <c r="H155" s="9" t="s">
        <v>397</v>
      </c>
      <c r="I155" s="9" t="s">
        <v>65</v>
      </c>
      <c r="J155" s="8">
        <v>333.233</v>
      </c>
      <c r="K155" s="8">
        <v>3</v>
      </c>
      <c r="L155" s="9" t="s">
        <v>35</v>
      </c>
      <c r="M155" s="8">
        <v>1</v>
      </c>
      <c r="N155" s="8">
        <v>3</v>
      </c>
      <c r="O155" s="8">
        <v>0</v>
      </c>
      <c r="P155" s="9" t="s">
        <v>44</v>
      </c>
      <c r="Q155" s="9" t="s">
        <v>50</v>
      </c>
      <c r="R155" s="8">
        <v>1</v>
      </c>
      <c r="S155" s="8">
        <v>5</v>
      </c>
      <c r="T155" s="9" t="s">
        <v>44</v>
      </c>
      <c r="U155" s="9" t="s">
        <v>79</v>
      </c>
      <c r="V155" s="9" t="s">
        <v>39</v>
      </c>
      <c r="W155" s="10">
        <v>45447</v>
      </c>
      <c r="X155" s="8" t="b">
        <v>0</v>
      </c>
      <c r="Y155" s="8" t="b">
        <v>1</v>
      </c>
      <c r="Z155" s="9" t="s">
        <v>52</v>
      </c>
      <c r="AA155" s="9" t="s">
        <v>53</v>
      </c>
      <c r="AB155" s="11">
        <v>7</v>
      </c>
      <c r="AC155">
        <f t="shared" si="12"/>
        <v>999.69900000000007</v>
      </c>
      <c r="AD155">
        <f t="shared" si="13"/>
        <v>111.07766666666667</v>
      </c>
      <c r="AE155">
        <f t="shared" si="14"/>
        <v>333.233</v>
      </c>
      <c r="AF155">
        <f t="shared" si="10"/>
        <v>3</v>
      </c>
      <c r="AG155">
        <f t="shared" si="11"/>
        <v>3</v>
      </c>
      <c r="AH155">
        <f>(Table2[[#This Row],[Social_Media_Influence2]]+Table2[[#This Row],[Engagement_Score_Num]]+Table2[[#This Row],[Time_Spent_on_Product_Research(hours)]]/3)</f>
        <v>6</v>
      </c>
      <c r="AI155" s="17">
        <f>IF(Table2[[#This Row],[Customer_Loyalty_Program_Member]]="TRUE",Table2[[#This Row],[Brand_Loyalty]]*1.2,Table2[[#This Row],[Brand_Loyalty]])</f>
        <v>1</v>
      </c>
      <c r="AJ155" s="17">
        <f>Table2[[#This Row],[Customer_Satisfaction]]-Table2[[#This Row],[Return_Rate]]</f>
        <v>4</v>
      </c>
    </row>
    <row r="156" spans="1:36">
      <c r="A156" s="5" t="s">
        <v>398</v>
      </c>
      <c r="B156" s="4">
        <v>49</v>
      </c>
      <c r="C156" s="5" t="s">
        <v>43</v>
      </c>
      <c r="D156" s="5" t="s">
        <v>44</v>
      </c>
      <c r="E156" s="5" t="s">
        <v>55</v>
      </c>
      <c r="F156" s="5" t="s">
        <v>56</v>
      </c>
      <c r="G156" s="5" t="s">
        <v>30</v>
      </c>
      <c r="H156" s="5" t="s">
        <v>399</v>
      </c>
      <c r="I156" s="5" t="s">
        <v>2061</v>
      </c>
      <c r="J156" s="4">
        <v>333.23399999999998</v>
      </c>
      <c r="K156" s="4">
        <v>12</v>
      </c>
      <c r="L156" s="5" t="s">
        <v>35</v>
      </c>
      <c r="M156" s="4">
        <v>5</v>
      </c>
      <c r="N156" s="4">
        <v>2</v>
      </c>
      <c r="O156" s="4">
        <v>2</v>
      </c>
      <c r="P156" s="5" t="s">
        <v>44</v>
      </c>
      <c r="Q156" s="5" t="s">
        <v>85</v>
      </c>
      <c r="R156" s="4">
        <v>2</v>
      </c>
      <c r="S156" s="4">
        <v>4</v>
      </c>
      <c r="T156" s="5" t="s">
        <v>44</v>
      </c>
      <c r="U156" s="5" t="s">
        <v>60</v>
      </c>
      <c r="V156" s="5" t="s">
        <v>61</v>
      </c>
      <c r="W156" s="6">
        <v>45448</v>
      </c>
      <c r="X156" s="4" t="b">
        <v>1</v>
      </c>
      <c r="Y156" s="4" t="b">
        <v>1</v>
      </c>
      <c r="Z156" s="5" t="s">
        <v>74</v>
      </c>
      <c r="AA156" s="5" t="s">
        <v>53</v>
      </c>
      <c r="AB156" s="7">
        <v>6</v>
      </c>
      <c r="AC156">
        <f t="shared" si="12"/>
        <v>3998.808</v>
      </c>
      <c r="AD156">
        <f t="shared" si="13"/>
        <v>27.769499999999997</v>
      </c>
      <c r="AE156">
        <f t="shared" si="14"/>
        <v>333.23399999999998</v>
      </c>
      <c r="AF156">
        <f t="shared" si="10"/>
        <v>3</v>
      </c>
      <c r="AG156">
        <f t="shared" si="11"/>
        <v>3</v>
      </c>
      <c r="AH156">
        <f>(Table2[[#This Row],[Social_Media_Influence2]]+Table2[[#This Row],[Engagement_Score_Num]]+Table2[[#This Row],[Time_Spent_on_Product_Research(hours)]]/3)</f>
        <v>6.666666666666667</v>
      </c>
      <c r="AI156" s="17">
        <f>IF(Table2[[#This Row],[Customer_Loyalty_Program_Member]]="TRUE",Table2[[#This Row],[Brand_Loyalty]]*1.2,Table2[[#This Row],[Brand_Loyalty]])</f>
        <v>5</v>
      </c>
      <c r="AJ156" s="17">
        <f>Table2[[#This Row],[Customer_Satisfaction]]-Table2[[#This Row],[Return_Rate]]</f>
        <v>2</v>
      </c>
    </row>
    <row r="157" spans="1:36">
      <c r="A157" s="9" t="s">
        <v>400</v>
      </c>
      <c r="B157" s="8">
        <v>27</v>
      </c>
      <c r="C157" s="9" t="s">
        <v>29</v>
      </c>
      <c r="D157" s="9" t="s">
        <v>30</v>
      </c>
      <c r="E157" s="9" t="s">
        <v>31</v>
      </c>
      <c r="F157" s="9" t="s">
        <v>56</v>
      </c>
      <c r="G157" s="9" t="s">
        <v>30</v>
      </c>
      <c r="H157" s="9" t="s">
        <v>401</v>
      </c>
      <c r="I157" s="9" t="s">
        <v>2061</v>
      </c>
      <c r="J157" s="8">
        <v>333.23500000000001</v>
      </c>
      <c r="K157" s="8">
        <v>5</v>
      </c>
      <c r="L157" s="9" t="s">
        <v>78</v>
      </c>
      <c r="M157" s="8">
        <v>1</v>
      </c>
      <c r="N157" s="8">
        <v>5</v>
      </c>
      <c r="O157" s="8">
        <v>0</v>
      </c>
      <c r="P157" s="9" t="s">
        <v>36</v>
      </c>
      <c r="Q157" s="9" t="s">
        <v>50</v>
      </c>
      <c r="R157" s="8">
        <v>1</v>
      </c>
      <c r="S157" s="8">
        <v>1</v>
      </c>
      <c r="T157" s="9" t="s">
        <v>59</v>
      </c>
      <c r="U157" s="9" t="s">
        <v>79</v>
      </c>
      <c r="V157" s="9" t="s">
        <v>61</v>
      </c>
      <c r="W157" s="10">
        <v>45449</v>
      </c>
      <c r="X157" s="8" t="b">
        <v>1</v>
      </c>
      <c r="Y157" s="8" t="b">
        <v>0</v>
      </c>
      <c r="Z157" s="9" t="s">
        <v>52</v>
      </c>
      <c r="AA157" s="9" t="s">
        <v>41</v>
      </c>
      <c r="AB157" s="11">
        <v>11</v>
      </c>
      <c r="AC157">
        <f t="shared" si="12"/>
        <v>1666.1750000000002</v>
      </c>
      <c r="AD157">
        <f t="shared" si="13"/>
        <v>66.647000000000006</v>
      </c>
      <c r="AE157">
        <f t="shared" si="14"/>
        <v>333.23500000000001</v>
      </c>
      <c r="AF157">
        <f t="shared" si="10"/>
        <v>1</v>
      </c>
      <c r="AG157">
        <f t="shared" si="11"/>
        <v>0</v>
      </c>
      <c r="AH157">
        <f>(Table2[[#This Row],[Social_Media_Influence2]]+Table2[[#This Row],[Engagement_Score_Num]]+Table2[[#This Row],[Time_Spent_on_Product_Research(hours)]]/3)</f>
        <v>1</v>
      </c>
      <c r="AI157" s="17">
        <f>IF(Table2[[#This Row],[Customer_Loyalty_Program_Member]]="TRUE",Table2[[#This Row],[Brand_Loyalty]]*1.2,Table2[[#This Row],[Brand_Loyalty]])</f>
        <v>1</v>
      </c>
      <c r="AJ157" s="17">
        <f>Table2[[#This Row],[Customer_Satisfaction]]-Table2[[#This Row],[Return_Rate]]</f>
        <v>0</v>
      </c>
    </row>
    <row r="158" spans="1:36">
      <c r="A158" s="5" t="s">
        <v>402</v>
      </c>
      <c r="B158" s="4">
        <v>27</v>
      </c>
      <c r="C158" s="5" t="s">
        <v>29</v>
      </c>
      <c r="D158" s="5" t="s">
        <v>44</v>
      </c>
      <c r="E158" s="5" t="s">
        <v>31</v>
      </c>
      <c r="F158" s="5" t="s">
        <v>32</v>
      </c>
      <c r="G158" s="5" t="s">
        <v>30</v>
      </c>
      <c r="H158" s="5" t="s">
        <v>403</v>
      </c>
      <c r="I158" s="5" t="s">
        <v>104</v>
      </c>
      <c r="J158" s="4">
        <v>333.23599999999999</v>
      </c>
      <c r="K158" s="4">
        <v>4</v>
      </c>
      <c r="L158" s="5" t="s">
        <v>35</v>
      </c>
      <c r="M158" s="4">
        <v>4</v>
      </c>
      <c r="N158" s="4">
        <v>4</v>
      </c>
      <c r="O158" s="4">
        <v>0</v>
      </c>
      <c r="P158" s="5" t="s">
        <v>44</v>
      </c>
      <c r="Q158" s="5" t="s">
        <v>37</v>
      </c>
      <c r="R158" s="4">
        <v>1</v>
      </c>
      <c r="S158" s="4">
        <v>3</v>
      </c>
      <c r="T158" s="5" t="s">
        <v>49</v>
      </c>
      <c r="U158" s="5" t="s">
        <v>60</v>
      </c>
      <c r="V158" s="5" t="s">
        <v>86</v>
      </c>
      <c r="W158" s="6">
        <v>45450</v>
      </c>
      <c r="X158" s="4" t="b">
        <v>1</v>
      </c>
      <c r="Y158" s="4" t="b">
        <v>1</v>
      </c>
      <c r="Z158" s="5" t="s">
        <v>74</v>
      </c>
      <c r="AA158" s="5" t="s">
        <v>53</v>
      </c>
      <c r="AB158" s="7">
        <v>7</v>
      </c>
      <c r="AC158">
        <f t="shared" si="12"/>
        <v>1332.944</v>
      </c>
      <c r="AD158">
        <f t="shared" si="13"/>
        <v>83.308999999999997</v>
      </c>
      <c r="AE158">
        <f t="shared" si="14"/>
        <v>333.23599999999999</v>
      </c>
      <c r="AF158">
        <f t="shared" si="10"/>
        <v>2</v>
      </c>
      <c r="AG158">
        <f t="shared" si="11"/>
        <v>3</v>
      </c>
      <c r="AH158">
        <f>(Table2[[#This Row],[Social_Media_Influence2]]+Table2[[#This Row],[Engagement_Score_Num]]+Table2[[#This Row],[Time_Spent_on_Product_Research(hours)]]/3)</f>
        <v>5</v>
      </c>
      <c r="AI158" s="17">
        <f>IF(Table2[[#This Row],[Customer_Loyalty_Program_Member]]="TRUE",Table2[[#This Row],[Brand_Loyalty]]*1.2,Table2[[#This Row],[Brand_Loyalty]])</f>
        <v>4</v>
      </c>
      <c r="AJ158" s="17">
        <f>Table2[[#This Row],[Customer_Satisfaction]]-Table2[[#This Row],[Return_Rate]]</f>
        <v>2</v>
      </c>
    </row>
    <row r="159" spans="1:36">
      <c r="A159" s="9" t="s">
        <v>404</v>
      </c>
      <c r="B159" s="8">
        <v>37</v>
      </c>
      <c r="C159" s="9" t="s">
        <v>29</v>
      </c>
      <c r="D159" s="9" t="s">
        <v>44</v>
      </c>
      <c r="E159" s="9" t="s">
        <v>55</v>
      </c>
      <c r="F159" s="9" t="s">
        <v>56</v>
      </c>
      <c r="G159" s="9" t="s">
        <v>30</v>
      </c>
      <c r="H159" s="9" t="s">
        <v>405</v>
      </c>
      <c r="I159" s="9" t="s">
        <v>107</v>
      </c>
      <c r="J159" s="8">
        <v>333.23700000000002</v>
      </c>
      <c r="K159" s="8">
        <v>3</v>
      </c>
      <c r="L159" s="9" t="s">
        <v>35</v>
      </c>
      <c r="M159" s="8">
        <v>1</v>
      </c>
      <c r="N159" s="8">
        <v>4</v>
      </c>
      <c r="O159" s="8">
        <v>0</v>
      </c>
      <c r="P159" s="9" t="s">
        <v>36</v>
      </c>
      <c r="Q159" s="9" t="s">
        <v>85</v>
      </c>
      <c r="R159" s="8">
        <v>1</v>
      </c>
      <c r="S159" s="8">
        <v>9</v>
      </c>
      <c r="T159" s="9" t="s">
        <v>49</v>
      </c>
      <c r="U159" s="9" t="s">
        <v>38</v>
      </c>
      <c r="V159" s="9" t="s">
        <v>51</v>
      </c>
      <c r="W159" s="10">
        <v>45451</v>
      </c>
      <c r="X159" s="8" t="b">
        <v>0</v>
      </c>
      <c r="Y159" s="8" t="b">
        <v>1</v>
      </c>
      <c r="Z159" s="9" t="s">
        <v>40</v>
      </c>
      <c r="AA159" s="9" t="s">
        <v>67</v>
      </c>
      <c r="AB159" s="11">
        <v>1</v>
      </c>
      <c r="AC159">
        <f t="shared" si="12"/>
        <v>999.71100000000001</v>
      </c>
      <c r="AD159">
        <f t="shared" si="13"/>
        <v>111.07900000000001</v>
      </c>
      <c r="AE159">
        <f t="shared" si="14"/>
        <v>333.23700000000002</v>
      </c>
      <c r="AF159">
        <f t="shared" si="10"/>
        <v>2</v>
      </c>
      <c r="AG159">
        <f t="shared" si="11"/>
        <v>0</v>
      </c>
      <c r="AH159">
        <f>(Table2[[#This Row],[Social_Media_Influence2]]+Table2[[#This Row],[Engagement_Score_Num]]+Table2[[#This Row],[Time_Spent_on_Product_Research(hours)]]/3)</f>
        <v>2</v>
      </c>
      <c r="AI159" s="17">
        <f>IF(Table2[[#This Row],[Customer_Loyalty_Program_Member]]="TRUE",Table2[[#This Row],[Brand_Loyalty]]*1.2,Table2[[#This Row],[Brand_Loyalty]])</f>
        <v>1</v>
      </c>
      <c r="AJ159" s="17">
        <f>Table2[[#This Row],[Customer_Satisfaction]]-Table2[[#This Row],[Return_Rate]]</f>
        <v>8</v>
      </c>
    </row>
    <row r="160" spans="1:36">
      <c r="A160" s="5" t="s">
        <v>406</v>
      </c>
      <c r="B160" s="4">
        <v>32</v>
      </c>
      <c r="C160" s="5" t="s">
        <v>43</v>
      </c>
      <c r="D160" s="5" t="s">
        <v>30</v>
      </c>
      <c r="E160" s="5" t="s">
        <v>31</v>
      </c>
      <c r="F160" s="5" t="s">
        <v>32</v>
      </c>
      <c r="G160" s="5" t="s">
        <v>44</v>
      </c>
      <c r="H160" s="5" t="s">
        <v>407</v>
      </c>
      <c r="I160" s="5" t="s">
        <v>104</v>
      </c>
      <c r="J160" s="4">
        <v>333.238</v>
      </c>
      <c r="K160" s="4">
        <v>3</v>
      </c>
      <c r="L160" s="5" t="s">
        <v>35</v>
      </c>
      <c r="M160" s="4">
        <v>1</v>
      </c>
      <c r="N160" s="4">
        <v>4</v>
      </c>
      <c r="O160" s="4">
        <v>2</v>
      </c>
      <c r="P160" s="5" t="s">
        <v>44</v>
      </c>
      <c r="Q160" s="5" t="s">
        <v>37</v>
      </c>
      <c r="R160" s="4">
        <v>2</v>
      </c>
      <c r="S160" s="4">
        <v>5</v>
      </c>
      <c r="T160" s="5" t="s">
        <v>44</v>
      </c>
      <c r="U160" s="5" t="s">
        <v>60</v>
      </c>
      <c r="V160" s="5" t="s">
        <v>66</v>
      </c>
      <c r="W160" s="6">
        <v>45452</v>
      </c>
      <c r="X160" s="4" t="b">
        <v>0</v>
      </c>
      <c r="Y160" s="4" t="b">
        <v>1</v>
      </c>
      <c r="Z160" s="5" t="s">
        <v>52</v>
      </c>
      <c r="AA160" s="5" t="s">
        <v>53</v>
      </c>
      <c r="AB160" s="7">
        <v>2</v>
      </c>
      <c r="AC160">
        <f t="shared" si="12"/>
        <v>999.71399999999994</v>
      </c>
      <c r="AD160">
        <f t="shared" si="13"/>
        <v>111.07933333333334</v>
      </c>
      <c r="AE160">
        <f t="shared" si="14"/>
        <v>333.238</v>
      </c>
      <c r="AF160">
        <f t="shared" si="10"/>
        <v>3</v>
      </c>
      <c r="AG160">
        <f t="shared" si="11"/>
        <v>3</v>
      </c>
      <c r="AH160">
        <f>(Table2[[#This Row],[Social_Media_Influence2]]+Table2[[#This Row],[Engagement_Score_Num]]+Table2[[#This Row],[Time_Spent_on_Product_Research(hours)]]/3)</f>
        <v>6.666666666666667</v>
      </c>
      <c r="AI160" s="17">
        <f>IF(Table2[[#This Row],[Customer_Loyalty_Program_Member]]="TRUE",Table2[[#This Row],[Brand_Loyalty]]*1.2,Table2[[#This Row],[Brand_Loyalty]])</f>
        <v>1</v>
      </c>
      <c r="AJ160" s="17">
        <f>Table2[[#This Row],[Customer_Satisfaction]]-Table2[[#This Row],[Return_Rate]]</f>
        <v>3</v>
      </c>
    </row>
    <row r="161" spans="1:36">
      <c r="A161" s="9" t="s">
        <v>408</v>
      </c>
      <c r="B161" s="8">
        <v>42</v>
      </c>
      <c r="C161" s="9" t="s">
        <v>43</v>
      </c>
      <c r="D161" s="9" t="s">
        <v>30</v>
      </c>
      <c r="E161" s="9" t="s">
        <v>69</v>
      </c>
      <c r="F161" s="9" t="s">
        <v>56</v>
      </c>
      <c r="G161" s="9" t="s">
        <v>44</v>
      </c>
      <c r="H161" s="9" t="s">
        <v>409</v>
      </c>
      <c r="I161" s="9" t="s">
        <v>134</v>
      </c>
      <c r="J161" s="8">
        <v>333.23899999999998</v>
      </c>
      <c r="K161" s="8">
        <v>2</v>
      </c>
      <c r="L161" s="9" t="s">
        <v>78</v>
      </c>
      <c r="M161" s="8">
        <v>2</v>
      </c>
      <c r="N161" s="8">
        <v>4</v>
      </c>
      <c r="O161" s="8">
        <v>1</v>
      </c>
      <c r="P161" s="9" t="s">
        <v>59</v>
      </c>
      <c r="Q161" s="9" t="s">
        <v>85</v>
      </c>
      <c r="R161" s="8">
        <v>2</v>
      </c>
      <c r="S161" s="8">
        <v>5</v>
      </c>
      <c r="T161" s="9" t="s">
        <v>36</v>
      </c>
      <c r="U161" s="9" t="s">
        <v>79</v>
      </c>
      <c r="V161" s="9" t="s">
        <v>86</v>
      </c>
      <c r="W161" s="10">
        <v>45453</v>
      </c>
      <c r="X161" s="8" t="b">
        <v>1</v>
      </c>
      <c r="Y161" s="8" t="b">
        <v>1</v>
      </c>
      <c r="Z161" s="9" t="s">
        <v>62</v>
      </c>
      <c r="AA161" s="9" t="s">
        <v>67</v>
      </c>
      <c r="AB161" s="11">
        <v>8</v>
      </c>
      <c r="AC161">
        <f t="shared" si="12"/>
        <v>666.47799999999995</v>
      </c>
      <c r="AD161">
        <f t="shared" si="13"/>
        <v>166.61949999999999</v>
      </c>
      <c r="AE161">
        <f t="shared" si="14"/>
        <v>333.23899999999998</v>
      </c>
      <c r="AF161">
        <f t="shared" si="10"/>
        <v>0</v>
      </c>
      <c r="AG161">
        <f t="shared" si="11"/>
        <v>1</v>
      </c>
      <c r="AH161">
        <f>(Table2[[#This Row],[Social_Media_Influence2]]+Table2[[#This Row],[Engagement_Score_Num]]+Table2[[#This Row],[Time_Spent_on_Product_Research(hours)]]/3)</f>
        <v>1.3333333333333333</v>
      </c>
      <c r="AI161" s="17">
        <f>IF(Table2[[#This Row],[Customer_Loyalty_Program_Member]]="TRUE",Table2[[#This Row],[Brand_Loyalty]]*1.2,Table2[[#This Row],[Brand_Loyalty]])</f>
        <v>2</v>
      </c>
      <c r="AJ161" s="17">
        <f>Table2[[#This Row],[Customer_Satisfaction]]-Table2[[#This Row],[Return_Rate]]</f>
        <v>3</v>
      </c>
    </row>
    <row r="162" spans="1:36">
      <c r="A162" s="5" t="s">
        <v>410</v>
      </c>
      <c r="B162" s="4">
        <v>18</v>
      </c>
      <c r="C162" s="5" t="s">
        <v>29</v>
      </c>
      <c r="D162" s="5" t="s">
        <v>44</v>
      </c>
      <c r="E162" s="5" t="s">
        <v>69</v>
      </c>
      <c r="F162" s="5" t="s">
        <v>56</v>
      </c>
      <c r="G162" s="5" t="s">
        <v>30</v>
      </c>
      <c r="H162" s="5" t="s">
        <v>411</v>
      </c>
      <c r="I162" s="5" t="s">
        <v>119</v>
      </c>
      <c r="J162" s="4">
        <v>333.24</v>
      </c>
      <c r="K162" s="4">
        <v>8</v>
      </c>
      <c r="L162" s="5" t="s">
        <v>35</v>
      </c>
      <c r="M162" s="4">
        <v>3</v>
      </c>
      <c r="N162" s="4">
        <v>3</v>
      </c>
      <c r="O162" s="4">
        <v>0.3</v>
      </c>
      <c r="P162" s="5" t="s">
        <v>59</v>
      </c>
      <c r="Q162" s="5" t="s">
        <v>85</v>
      </c>
      <c r="R162" s="4">
        <v>0</v>
      </c>
      <c r="S162" s="4">
        <v>9</v>
      </c>
      <c r="T162" s="5" t="s">
        <v>44</v>
      </c>
      <c r="U162" s="5" t="s">
        <v>79</v>
      </c>
      <c r="V162" s="5" t="s">
        <v>66</v>
      </c>
      <c r="W162" s="6">
        <v>45454</v>
      </c>
      <c r="X162" s="4" t="b">
        <v>0</v>
      </c>
      <c r="Y162" s="4" t="b">
        <v>1</v>
      </c>
      <c r="Z162" s="5" t="s">
        <v>40</v>
      </c>
      <c r="AA162" s="5" t="s">
        <v>41</v>
      </c>
      <c r="AB162" s="7">
        <v>6</v>
      </c>
      <c r="AC162">
        <f t="shared" si="12"/>
        <v>2665.92</v>
      </c>
      <c r="AD162">
        <f t="shared" si="13"/>
        <v>41.655000000000001</v>
      </c>
      <c r="AE162">
        <f t="shared" si="14"/>
        <v>333.24</v>
      </c>
      <c r="AF162">
        <f t="shared" si="10"/>
        <v>3</v>
      </c>
      <c r="AG162">
        <f t="shared" si="11"/>
        <v>1</v>
      </c>
      <c r="AH162">
        <f>(Table2[[#This Row],[Social_Media_Influence2]]+Table2[[#This Row],[Engagement_Score_Num]]+Table2[[#This Row],[Time_Spent_on_Product_Research(hours)]]/3)</f>
        <v>4.0999999999999996</v>
      </c>
      <c r="AI162" s="17">
        <f>IF(Table2[[#This Row],[Customer_Loyalty_Program_Member]]="TRUE",Table2[[#This Row],[Brand_Loyalty]]*1.2,Table2[[#This Row],[Brand_Loyalty]])</f>
        <v>3</v>
      </c>
      <c r="AJ162" s="17">
        <f>Table2[[#This Row],[Customer_Satisfaction]]-Table2[[#This Row],[Return_Rate]]</f>
        <v>9</v>
      </c>
    </row>
    <row r="163" spans="1:36">
      <c r="A163" s="9" t="s">
        <v>412</v>
      </c>
      <c r="B163" s="8">
        <v>49</v>
      </c>
      <c r="C163" s="9" t="s">
        <v>43</v>
      </c>
      <c r="D163" s="9" t="s">
        <v>44</v>
      </c>
      <c r="E163" s="9" t="s">
        <v>69</v>
      </c>
      <c r="F163" s="9" t="s">
        <v>56</v>
      </c>
      <c r="G163" s="9" t="s">
        <v>30</v>
      </c>
      <c r="H163" s="9" t="s">
        <v>413</v>
      </c>
      <c r="I163" s="9" t="s">
        <v>134</v>
      </c>
      <c r="J163" s="8">
        <v>333.24099999999999</v>
      </c>
      <c r="K163" s="8">
        <v>4</v>
      </c>
      <c r="L163" s="9" t="s">
        <v>78</v>
      </c>
      <c r="M163" s="8">
        <v>5</v>
      </c>
      <c r="N163" s="8">
        <v>2</v>
      </c>
      <c r="O163" s="8">
        <v>0</v>
      </c>
      <c r="P163" s="9" t="s">
        <v>44</v>
      </c>
      <c r="Q163" s="9" t="s">
        <v>37</v>
      </c>
      <c r="R163" s="8">
        <v>0</v>
      </c>
      <c r="S163" s="8">
        <v>7</v>
      </c>
      <c r="T163" s="9" t="s">
        <v>36</v>
      </c>
      <c r="U163" s="9" t="s">
        <v>60</v>
      </c>
      <c r="V163" s="9" t="s">
        <v>61</v>
      </c>
      <c r="W163" s="10">
        <v>45455</v>
      </c>
      <c r="X163" s="8" t="b">
        <v>0</v>
      </c>
      <c r="Y163" s="8" t="b">
        <v>0</v>
      </c>
      <c r="Z163" s="9" t="s">
        <v>74</v>
      </c>
      <c r="AA163" s="9" t="s">
        <v>41</v>
      </c>
      <c r="AB163" s="11">
        <v>6</v>
      </c>
      <c r="AC163">
        <f t="shared" si="12"/>
        <v>1332.9639999999999</v>
      </c>
      <c r="AD163">
        <f t="shared" si="13"/>
        <v>83.310249999999996</v>
      </c>
      <c r="AE163">
        <f t="shared" si="14"/>
        <v>333.24099999999999</v>
      </c>
      <c r="AF163">
        <f t="shared" si="10"/>
        <v>0</v>
      </c>
      <c r="AG163">
        <f t="shared" si="11"/>
        <v>3</v>
      </c>
      <c r="AH163">
        <f>(Table2[[#This Row],[Social_Media_Influence2]]+Table2[[#This Row],[Engagement_Score_Num]]+Table2[[#This Row],[Time_Spent_on_Product_Research(hours)]]/3)</f>
        <v>3</v>
      </c>
      <c r="AI163" s="17">
        <f>IF(Table2[[#This Row],[Customer_Loyalty_Program_Member]]="TRUE",Table2[[#This Row],[Brand_Loyalty]]*1.2,Table2[[#This Row],[Brand_Loyalty]])</f>
        <v>5</v>
      </c>
      <c r="AJ163" s="17">
        <f>Table2[[#This Row],[Customer_Satisfaction]]-Table2[[#This Row],[Return_Rate]]</f>
        <v>7</v>
      </c>
    </row>
    <row r="164" spans="1:36">
      <c r="A164" s="5" t="s">
        <v>414</v>
      </c>
      <c r="B164" s="4">
        <v>23</v>
      </c>
      <c r="C164" s="5" t="s">
        <v>29</v>
      </c>
      <c r="D164" s="5" t="s">
        <v>30</v>
      </c>
      <c r="E164" s="5" t="s">
        <v>69</v>
      </c>
      <c r="F164" s="5" t="s">
        <v>45</v>
      </c>
      <c r="G164" s="5" t="s">
        <v>30</v>
      </c>
      <c r="H164" s="5" t="s">
        <v>415</v>
      </c>
      <c r="I164" s="5" t="s">
        <v>101</v>
      </c>
      <c r="J164" s="4">
        <v>333.24200000000002</v>
      </c>
      <c r="K164" s="4">
        <v>7</v>
      </c>
      <c r="L164" s="5" t="s">
        <v>48</v>
      </c>
      <c r="M164" s="4">
        <v>5</v>
      </c>
      <c r="N164" s="4">
        <v>1</v>
      </c>
      <c r="O164" s="4">
        <v>0</v>
      </c>
      <c r="P164" s="5" t="s">
        <v>44</v>
      </c>
      <c r="Q164" s="5" t="s">
        <v>50</v>
      </c>
      <c r="R164" s="4">
        <v>2</v>
      </c>
      <c r="S164" s="4">
        <v>6</v>
      </c>
      <c r="T164" s="5" t="s">
        <v>36</v>
      </c>
      <c r="U164" s="5" t="s">
        <v>38</v>
      </c>
      <c r="V164" s="5" t="s">
        <v>86</v>
      </c>
      <c r="W164" s="6">
        <v>45456</v>
      </c>
      <c r="X164" s="4" t="b">
        <v>1</v>
      </c>
      <c r="Y164" s="4" t="b">
        <v>1</v>
      </c>
      <c r="Z164" s="5" t="s">
        <v>74</v>
      </c>
      <c r="AA164" s="5" t="s">
        <v>67</v>
      </c>
      <c r="AB164" s="7">
        <v>13</v>
      </c>
      <c r="AC164">
        <f t="shared" si="12"/>
        <v>2332.694</v>
      </c>
      <c r="AD164">
        <f t="shared" si="13"/>
        <v>47.606000000000002</v>
      </c>
      <c r="AE164">
        <f t="shared" si="14"/>
        <v>333.24200000000002</v>
      </c>
      <c r="AF164">
        <f t="shared" si="10"/>
        <v>0</v>
      </c>
      <c r="AG164">
        <f t="shared" si="11"/>
        <v>3</v>
      </c>
      <c r="AH164">
        <f>(Table2[[#This Row],[Social_Media_Influence2]]+Table2[[#This Row],[Engagement_Score_Num]]+Table2[[#This Row],[Time_Spent_on_Product_Research(hours)]]/3)</f>
        <v>3</v>
      </c>
      <c r="AI164" s="17">
        <f>IF(Table2[[#This Row],[Customer_Loyalty_Program_Member]]="TRUE",Table2[[#This Row],[Brand_Loyalty]]*1.2,Table2[[#This Row],[Brand_Loyalty]])</f>
        <v>5</v>
      </c>
      <c r="AJ164" s="17">
        <f>Table2[[#This Row],[Customer_Satisfaction]]-Table2[[#This Row],[Return_Rate]]</f>
        <v>4</v>
      </c>
    </row>
    <row r="165" spans="1:36">
      <c r="A165" s="9" t="s">
        <v>416</v>
      </c>
      <c r="B165" s="8">
        <v>29</v>
      </c>
      <c r="C165" s="9" t="s">
        <v>29</v>
      </c>
      <c r="D165" s="9" t="s">
        <v>44</v>
      </c>
      <c r="E165" s="9" t="s">
        <v>76</v>
      </c>
      <c r="F165" s="9" t="s">
        <v>32</v>
      </c>
      <c r="G165" s="9" t="s">
        <v>44</v>
      </c>
      <c r="H165" s="9" t="s">
        <v>417</v>
      </c>
      <c r="I165" s="9" t="s">
        <v>98</v>
      </c>
      <c r="J165" s="8">
        <v>333.24299999999999</v>
      </c>
      <c r="K165" s="8">
        <v>11</v>
      </c>
      <c r="L165" s="9" t="s">
        <v>35</v>
      </c>
      <c r="M165" s="8">
        <v>2</v>
      </c>
      <c r="N165" s="8">
        <v>5</v>
      </c>
      <c r="O165" s="8">
        <v>2</v>
      </c>
      <c r="P165" s="9" t="s">
        <v>36</v>
      </c>
      <c r="Q165" s="9" t="s">
        <v>85</v>
      </c>
      <c r="R165" s="8">
        <v>1</v>
      </c>
      <c r="S165" s="8">
        <v>8</v>
      </c>
      <c r="T165" s="9" t="s">
        <v>59</v>
      </c>
      <c r="U165" s="9" t="s">
        <v>60</v>
      </c>
      <c r="V165" s="9" t="s">
        <v>86</v>
      </c>
      <c r="W165" s="10">
        <v>45457</v>
      </c>
      <c r="X165" s="8" t="b">
        <v>0</v>
      </c>
      <c r="Y165" s="8" t="b">
        <v>1</v>
      </c>
      <c r="Z165" s="9" t="s">
        <v>52</v>
      </c>
      <c r="AA165" s="9" t="s">
        <v>67</v>
      </c>
      <c r="AB165" s="11">
        <v>9</v>
      </c>
      <c r="AC165">
        <f t="shared" si="12"/>
        <v>3665.6729999999998</v>
      </c>
      <c r="AD165">
        <f t="shared" si="13"/>
        <v>30.294818181818183</v>
      </c>
      <c r="AE165">
        <f t="shared" si="14"/>
        <v>333.24299999999999</v>
      </c>
      <c r="AF165">
        <f t="shared" si="10"/>
        <v>1</v>
      </c>
      <c r="AG165">
        <f t="shared" si="11"/>
        <v>0</v>
      </c>
      <c r="AH165">
        <f>(Table2[[#This Row],[Social_Media_Influence2]]+Table2[[#This Row],[Engagement_Score_Num]]+Table2[[#This Row],[Time_Spent_on_Product_Research(hours)]]/3)</f>
        <v>1.6666666666666665</v>
      </c>
      <c r="AI165" s="17">
        <f>IF(Table2[[#This Row],[Customer_Loyalty_Program_Member]]="TRUE",Table2[[#This Row],[Brand_Loyalty]]*1.2,Table2[[#This Row],[Brand_Loyalty]])</f>
        <v>2</v>
      </c>
      <c r="AJ165" s="17">
        <f>Table2[[#This Row],[Customer_Satisfaction]]-Table2[[#This Row],[Return_Rate]]</f>
        <v>7</v>
      </c>
    </row>
    <row r="166" spans="1:36">
      <c r="A166" s="5" t="s">
        <v>418</v>
      </c>
      <c r="B166" s="4">
        <v>25</v>
      </c>
      <c r="C166" s="5" t="s">
        <v>43</v>
      </c>
      <c r="D166" s="5" t="s">
        <v>30</v>
      </c>
      <c r="E166" s="5" t="s">
        <v>76</v>
      </c>
      <c r="F166" s="5" t="s">
        <v>45</v>
      </c>
      <c r="G166" s="5" t="s">
        <v>30</v>
      </c>
      <c r="H166" s="5" t="s">
        <v>419</v>
      </c>
      <c r="I166" s="5" t="s">
        <v>34</v>
      </c>
      <c r="J166" s="4">
        <v>333.24400000000003</v>
      </c>
      <c r="K166" s="4">
        <v>8</v>
      </c>
      <c r="L166" s="5" t="s">
        <v>48</v>
      </c>
      <c r="M166" s="4">
        <v>1</v>
      </c>
      <c r="N166" s="4">
        <v>2</v>
      </c>
      <c r="O166" s="4">
        <v>2</v>
      </c>
      <c r="P166" s="5" t="s">
        <v>44</v>
      </c>
      <c r="Q166" s="5" t="s">
        <v>50</v>
      </c>
      <c r="R166" s="4">
        <v>0</v>
      </c>
      <c r="S166" s="4">
        <v>6</v>
      </c>
      <c r="T166" s="5" t="s">
        <v>59</v>
      </c>
      <c r="U166" s="5" t="s">
        <v>79</v>
      </c>
      <c r="V166" s="5" t="s">
        <v>61</v>
      </c>
      <c r="W166" s="6">
        <v>45458</v>
      </c>
      <c r="X166" s="4" t="b">
        <v>0</v>
      </c>
      <c r="Y166" s="4" t="b">
        <v>1</v>
      </c>
      <c r="Z166" s="5" t="s">
        <v>40</v>
      </c>
      <c r="AA166" s="5" t="s">
        <v>41</v>
      </c>
      <c r="AB166" s="7">
        <v>12</v>
      </c>
      <c r="AC166">
        <f t="shared" si="12"/>
        <v>2665.9520000000002</v>
      </c>
      <c r="AD166">
        <f t="shared" si="13"/>
        <v>41.655500000000004</v>
      </c>
      <c r="AE166">
        <f t="shared" si="14"/>
        <v>333.24400000000003</v>
      </c>
      <c r="AF166">
        <f t="shared" si="10"/>
        <v>1</v>
      </c>
      <c r="AG166">
        <f t="shared" si="11"/>
        <v>3</v>
      </c>
      <c r="AH166">
        <f>(Table2[[#This Row],[Social_Media_Influence2]]+Table2[[#This Row],[Engagement_Score_Num]]+Table2[[#This Row],[Time_Spent_on_Product_Research(hours)]]/3)</f>
        <v>4.666666666666667</v>
      </c>
      <c r="AI166" s="17">
        <f>IF(Table2[[#This Row],[Customer_Loyalty_Program_Member]]="TRUE",Table2[[#This Row],[Brand_Loyalty]]*1.2,Table2[[#This Row],[Brand_Loyalty]])</f>
        <v>1</v>
      </c>
      <c r="AJ166" s="17">
        <f>Table2[[#This Row],[Customer_Satisfaction]]-Table2[[#This Row],[Return_Rate]]</f>
        <v>6</v>
      </c>
    </row>
    <row r="167" spans="1:36">
      <c r="A167" s="9" t="s">
        <v>420</v>
      </c>
      <c r="B167" s="8">
        <v>38</v>
      </c>
      <c r="C167" s="9" t="s">
        <v>272</v>
      </c>
      <c r="D167" s="9" t="s">
        <v>44</v>
      </c>
      <c r="E167" s="9" t="s">
        <v>76</v>
      </c>
      <c r="F167" s="9" t="s">
        <v>45</v>
      </c>
      <c r="G167" s="9" t="s">
        <v>44</v>
      </c>
      <c r="H167" s="9" t="s">
        <v>421</v>
      </c>
      <c r="I167" s="9" t="s">
        <v>65</v>
      </c>
      <c r="J167" s="8">
        <v>333.245</v>
      </c>
      <c r="K167" s="8">
        <v>11</v>
      </c>
      <c r="L167" s="9" t="s">
        <v>78</v>
      </c>
      <c r="M167" s="8">
        <v>4</v>
      </c>
      <c r="N167" s="8">
        <v>3</v>
      </c>
      <c r="O167" s="8">
        <v>1</v>
      </c>
      <c r="P167" s="9" t="s">
        <v>49</v>
      </c>
      <c r="Q167" s="9" t="s">
        <v>50</v>
      </c>
      <c r="R167" s="8">
        <v>0</v>
      </c>
      <c r="S167" s="8">
        <v>5</v>
      </c>
      <c r="T167" s="9" t="s">
        <v>36</v>
      </c>
      <c r="U167" s="9" t="s">
        <v>79</v>
      </c>
      <c r="V167" s="9" t="s">
        <v>61</v>
      </c>
      <c r="W167" s="10">
        <v>45459</v>
      </c>
      <c r="X167" s="8" t="b">
        <v>1</v>
      </c>
      <c r="Y167" s="8" t="b">
        <v>1</v>
      </c>
      <c r="Z167" s="9" t="s">
        <v>74</v>
      </c>
      <c r="AA167" s="9" t="s">
        <v>53</v>
      </c>
      <c r="AB167" s="11">
        <v>11</v>
      </c>
      <c r="AC167">
        <f t="shared" si="12"/>
        <v>3665.6950000000002</v>
      </c>
      <c r="AD167">
        <f t="shared" si="13"/>
        <v>30.295000000000002</v>
      </c>
      <c r="AE167">
        <f t="shared" si="14"/>
        <v>333.245</v>
      </c>
      <c r="AF167">
        <f t="shared" si="10"/>
        <v>0</v>
      </c>
      <c r="AG167">
        <f t="shared" si="11"/>
        <v>2</v>
      </c>
      <c r="AH167">
        <f>(Table2[[#This Row],[Social_Media_Influence2]]+Table2[[#This Row],[Engagement_Score_Num]]+Table2[[#This Row],[Time_Spent_on_Product_Research(hours)]]/3)</f>
        <v>2.3333333333333335</v>
      </c>
      <c r="AI167" s="17">
        <f>IF(Table2[[#This Row],[Customer_Loyalty_Program_Member]]="TRUE",Table2[[#This Row],[Brand_Loyalty]]*1.2,Table2[[#This Row],[Brand_Loyalty]])</f>
        <v>4</v>
      </c>
      <c r="AJ167" s="17">
        <f>Table2[[#This Row],[Customer_Satisfaction]]-Table2[[#This Row],[Return_Rate]]</f>
        <v>5</v>
      </c>
    </row>
    <row r="168" spans="1:36">
      <c r="A168" s="5" t="s">
        <v>422</v>
      </c>
      <c r="B168" s="4">
        <v>32</v>
      </c>
      <c r="C168" s="5" t="s">
        <v>29</v>
      </c>
      <c r="D168" s="5" t="s">
        <v>30</v>
      </c>
      <c r="E168" s="5" t="s">
        <v>69</v>
      </c>
      <c r="F168" s="5" t="s">
        <v>32</v>
      </c>
      <c r="G168" s="5" t="s">
        <v>30</v>
      </c>
      <c r="H168" s="5" t="s">
        <v>309</v>
      </c>
      <c r="I168" s="5" t="s">
        <v>2060</v>
      </c>
      <c r="J168" s="4">
        <v>333.24599999999998</v>
      </c>
      <c r="K168" s="4">
        <v>8</v>
      </c>
      <c r="L168" s="5" t="s">
        <v>48</v>
      </c>
      <c r="M168" s="4">
        <v>4</v>
      </c>
      <c r="N168" s="4">
        <v>3</v>
      </c>
      <c r="O168" s="4">
        <v>1</v>
      </c>
      <c r="P168" s="5" t="s">
        <v>49</v>
      </c>
      <c r="Q168" s="5" t="s">
        <v>37</v>
      </c>
      <c r="R168" s="4">
        <v>2</v>
      </c>
      <c r="S168" s="4">
        <v>3</v>
      </c>
      <c r="T168" s="5" t="s">
        <v>44</v>
      </c>
      <c r="U168" s="5" t="s">
        <v>60</v>
      </c>
      <c r="V168" s="5" t="s">
        <v>86</v>
      </c>
      <c r="W168" s="6">
        <v>45460</v>
      </c>
      <c r="X168" s="4" t="b">
        <v>0</v>
      </c>
      <c r="Y168" s="4" t="b">
        <v>1</v>
      </c>
      <c r="Z168" s="5" t="s">
        <v>40</v>
      </c>
      <c r="AA168" s="5" t="s">
        <v>53</v>
      </c>
      <c r="AB168" s="7">
        <v>7</v>
      </c>
      <c r="AC168">
        <f t="shared" si="12"/>
        <v>2665.9679999999998</v>
      </c>
      <c r="AD168">
        <f t="shared" si="13"/>
        <v>41.655749999999998</v>
      </c>
      <c r="AE168">
        <f t="shared" si="14"/>
        <v>333.24599999999998</v>
      </c>
      <c r="AF168">
        <f t="shared" si="10"/>
        <v>3</v>
      </c>
      <c r="AG168">
        <f t="shared" si="11"/>
        <v>2</v>
      </c>
      <c r="AH168">
        <f>(Table2[[#This Row],[Social_Media_Influence2]]+Table2[[#This Row],[Engagement_Score_Num]]+Table2[[#This Row],[Time_Spent_on_Product_Research(hours)]]/3)</f>
        <v>5.333333333333333</v>
      </c>
      <c r="AI168" s="17">
        <f>IF(Table2[[#This Row],[Customer_Loyalty_Program_Member]]="TRUE",Table2[[#This Row],[Brand_Loyalty]]*1.2,Table2[[#This Row],[Brand_Loyalty]])</f>
        <v>4</v>
      </c>
      <c r="AJ168" s="17">
        <f>Table2[[#This Row],[Customer_Satisfaction]]-Table2[[#This Row],[Return_Rate]]</f>
        <v>1</v>
      </c>
    </row>
    <row r="169" spans="1:36">
      <c r="A169" s="9" t="s">
        <v>423</v>
      </c>
      <c r="B169" s="8">
        <v>45</v>
      </c>
      <c r="C169" s="9" t="s">
        <v>43</v>
      </c>
      <c r="D169" s="9" t="s">
        <v>44</v>
      </c>
      <c r="E169" s="9" t="s">
        <v>76</v>
      </c>
      <c r="F169" s="9" t="s">
        <v>45</v>
      </c>
      <c r="G169" s="9" t="s">
        <v>44</v>
      </c>
      <c r="H169" s="9" t="s">
        <v>424</v>
      </c>
      <c r="I169" s="9" t="s">
        <v>71</v>
      </c>
      <c r="J169" s="8">
        <v>333.24700000000001</v>
      </c>
      <c r="K169" s="8">
        <v>12</v>
      </c>
      <c r="L169" s="9" t="s">
        <v>35</v>
      </c>
      <c r="M169" s="8">
        <v>5</v>
      </c>
      <c r="N169" s="8">
        <v>3</v>
      </c>
      <c r="O169" s="8">
        <v>2</v>
      </c>
      <c r="P169" s="9" t="s">
        <v>59</v>
      </c>
      <c r="Q169" s="9" t="s">
        <v>50</v>
      </c>
      <c r="R169" s="8">
        <v>0</v>
      </c>
      <c r="S169" s="8">
        <v>8</v>
      </c>
      <c r="T169" s="9" t="s">
        <v>44</v>
      </c>
      <c r="U169" s="9" t="s">
        <v>79</v>
      </c>
      <c r="V169" s="9" t="s">
        <v>39</v>
      </c>
      <c r="W169" s="10">
        <v>45461</v>
      </c>
      <c r="X169" s="8" t="b">
        <v>1</v>
      </c>
      <c r="Y169" s="8" t="b">
        <v>0</v>
      </c>
      <c r="Z169" s="9" t="s">
        <v>74</v>
      </c>
      <c r="AA169" s="9" t="s">
        <v>41</v>
      </c>
      <c r="AB169" s="11">
        <v>7</v>
      </c>
      <c r="AC169">
        <f t="shared" si="12"/>
        <v>3998.9639999999999</v>
      </c>
      <c r="AD169">
        <f t="shared" si="13"/>
        <v>27.770583333333335</v>
      </c>
      <c r="AE169">
        <f t="shared" si="14"/>
        <v>333.24700000000001</v>
      </c>
      <c r="AF169">
        <f t="shared" si="10"/>
        <v>3</v>
      </c>
      <c r="AG169">
        <f t="shared" si="11"/>
        <v>1</v>
      </c>
      <c r="AH169">
        <f>(Table2[[#This Row],[Social_Media_Influence2]]+Table2[[#This Row],[Engagement_Score_Num]]+Table2[[#This Row],[Time_Spent_on_Product_Research(hours)]]/3)</f>
        <v>4.666666666666667</v>
      </c>
      <c r="AI169" s="17">
        <f>IF(Table2[[#This Row],[Customer_Loyalty_Program_Member]]="TRUE",Table2[[#This Row],[Brand_Loyalty]]*1.2,Table2[[#This Row],[Brand_Loyalty]])</f>
        <v>5</v>
      </c>
      <c r="AJ169" s="17">
        <f>Table2[[#This Row],[Customer_Satisfaction]]-Table2[[#This Row],[Return_Rate]]</f>
        <v>8</v>
      </c>
    </row>
    <row r="170" spans="1:36">
      <c r="A170" s="5" t="s">
        <v>425</v>
      </c>
      <c r="B170" s="4">
        <v>45</v>
      </c>
      <c r="C170" s="5" t="s">
        <v>29</v>
      </c>
      <c r="D170" s="5" t="s">
        <v>44</v>
      </c>
      <c r="E170" s="5" t="s">
        <v>31</v>
      </c>
      <c r="F170" s="5" t="s">
        <v>56</v>
      </c>
      <c r="G170" s="5" t="s">
        <v>44</v>
      </c>
      <c r="H170" s="5" t="s">
        <v>426</v>
      </c>
      <c r="I170" s="5" t="s">
        <v>122</v>
      </c>
      <c r="J170" s="4">
        <v>333.24799999999999</v>
      </c>
      <c r="K170" s="4">
        <v>10</v>
      </c>
      <c r="L170" s="5" t="s">
        <v>48</v>
      </c>
      <c r="M170" s="4">
        <v>1</v>
      </c>
      <c r="N170" s="4">
        <v>4</v>
      </c>
      <c r="O170" s="4">
        <v>0</v>
      </c>
      <c r="P170" s="5" t="s">
        <v>44</v>
      </c>
      <c r="Q170" s="5" t="s">
        <v>50</v>
      </c>
      <c r="R170" s="4">
        <v>0</v>
      </c>
      <c r="S170" s="4">
        <v>7</v>
      </c>
      <c r="T170" s="5" t="s">
        <v>49</v>
      </c>
      <c r="U170" s="5" t="s">
        <v>60</v>
      </c>
      <c r="V170" s="5" t="s">
        <v>61</v>
      </c>
      <c r="W170" s="6">
        <v>45462</v>
      </c>
      <c r="X170" s="4" t="b">
        <v>0</v>
      </c>
      <c r="Y170" s="4" t="b">
        <v>1</v>
      </c>
      <c r="Z170" s="5" t="s">
        <v>40</v>
      </c>
      <c r="AA170" s="5" t="s">
        <v>53</v>
      </c>
      <c r="AB170" s="7">
        <v>1</v>
      </c>
      <c r="AC170">
        <f t="shared" si="12"/>
        <v>3332.48</v>
      </c>
      <c r="AD170">
        <f t="shared" si="13"/>
        <v>33.324799999999996</v>
      </c>
      <c r="AE170">
        <f t="shared" si="14"/>
        <v>333.24799999999999</v>
      </c>
      <c r="AF170">
        <f t="shared" si="10"/>
        <v>2</v>
      </c>
      <c r="AG170">
        <f t="shared" si="11"/>
        <v>3</v>
      </c>
      <c r="AH170">
        <f>(Table2[[#This Row],[Social_Media_Influence2]]+Table2[[#This Row],[Engagement_Score_Num]]+Table2[[#This Row],[Time_Spent_on_Product_Research(hours)]]/3)</f>
        <v>5</v>
      </c>
      <c r="AI170" s="17">
        <f>IF(Table2[[#This Row],[Customer_Loyalty_Program_Member]]="TRUE",Table2[[#This Row],[Brand_Loyalty]]*1.2,Table2[[#This Row],[Brand_Loyalty]])</f>
        <v>1</v>
      </c>
      <c r="AJ170" s="17">
        <f>Table2[[#This Row],[Customer_Satisfaction]]-Table2[[#This Row],[Return_Rate]]</f>
        <v>7</v>
      </c>
    </row>
    <row r="171" spans="1:36">
      <c r="A171" s="9" t="s">
        <v>427</v>
      </c>
      <c r="B171" s="8">
        <v>46</v>
      </c>
      <c r="C171" s="9" t="s">
        <v>43</v>
      </c>
      <c r="D171" s="9" t="s">
        <v>30</v>
      </c>
      <c r="E171" s="9" t="s">
        <v>69</v>
      </c>
      <c r="F171" s="9" t="s">
        <v>32</v>
      </c>
      <c r="G171" s="9" t="s">
        <v>44</v>
      </c>
      <c r="H171" s="9" t="s">
        <v>428</v>
      </c>
      <c r="I171" s="9" t="s">
        <v>187</v>
      </c>
      <c r="J171" s="8">
        <v>333.24900000000002</v>
      </c>
      <c r="K171" s="8">
        <v>5</v>
      </c>
      <c r="L171" s="9" t="s">
        <v>78</v>
      </c>
      <c r="M171" s="8">
        <v>5</v>
      </c>
      <c r="N171" s="8">
        <v>2</v>
      </c>
      <c r="O171" s="8">
        <v>2</v>
      </c>
      <c r="P171" s="9" t="s">
        <v>49</v>
      </c>
      <c r="Q171" s="9" t="s">
        <v>37</v>
      </c>
      <c r="R171" s="8">
        <v>1</v>
      </c>
      <c r="S171" s="8">
        <v>5</v>
      </c>
      <c r="T171" s="9" t="s">
        <v>44</v>
      </c>
      <c r="U171" s="9" t="s">
        <v>60</v>
      </c>
      <c r="V171" s="9" t="s">
        <v>39</v>
      </c>
      <c r="W171" s="10">
        <v>45463</v>
      </c>
      <c r="X171" s="8" t="b">
        <v>0</v>
      </c>
      <c r="Y171" s="8" t="b">
        <v>1</v>
      </c>
      <c r="Z171" s="9" t="s">
        <v>40</v>
      </c>
      <c r="AA171" s="9" t="s">
        <v>53</v>
      </c>
      <c r="AB171" s="11">
        <v>7</v>
      </c>
      <c r="AC171">
        <f t="shared" si="12"/>
        <v>1666.2450000000001</v>
      </c>
      <c r="AD171">
        <f t="shared" si="13"/>
        <v>66.649799999999999</v>
      </c>
      <c r="AE171">
        <f t="shared" si="14"/>
        <v>333.24900000000002</v>
      </c>
      <c r="AF171">
        <f t="shared" si="10"/>
        <v>3</v>
      </c>
      <c r="AG171">
        <f t="shared" si="11"/>
        <v>2</v>
      </c>
      <c r="AH171">
        <f>(Table2[[#This Row],[Social_Media_Influence2]]+Table2[[#This Row],[Engagement_Score_Num]]+Table2[[#This Row],[Time_Spent_on_Product_Research(hours)]]/3)</f>
        <v>5.666666666666667</v>
      </c>
      <c r="AI171" s="17">
        <f>IF(Table2[[#This Row],[Customer_Loyalty_Program_Member]]="TRUE",Table2[[#This Row],[Brand_Loyalty]]*1.2,Table2[[#This Row],[Brand_Loyalty]])</f>
        <v>5</v>
      </c>
      <c r="AJ171" s="17">
        <f>Table2[[#This Row],[Customer_Satisfaction]]-Table2[[#This Row],[Return_Rate]]</f>
        <v>4</v>
      </c>
    </row>
    <row r="172" spans="1:36">
      <c r="A172" s="5" t="s">
        <v>429</v>
      </c>
      <c r="B172" s="4">
        <v>24</v>
      </c>
      <c r="C172" s="5" t="s">
        <v>43</v>
      </c>
      <c r="D172" s="5" t="s">
        <v>30</v>
      </c>
      <c r="E172" s="5" t="s">
        <v>76</v>
      </c>
      <c r="F172" s="5" t="s">
        <v>45</v>
      </c>
      <c r="G172" s="5" t="s">
        <v>30</v>
      </c>
      <c r="H172" s="5" t="s">
        <v>430</v>
      </c>
      <c r="I172" s="5" t="s">
        <v>65</v>
      </c>
      <c r="J172" s="4">
        <v>333.25</v>
      </c>
      <c r="K172" s="4">
        <v>12</v>
      </c>
      <c r="L172" s="5" t="s">
        <v>78</v>
      </c>
      <c r="M172" s="4">
        <v>1</v>
      </c>
      <c r="N172" s="4">
        <v>5</v>
      </c>
      <c r="O172" s="4">
        <v>2</v>
      </c>
      <c r="P172" s="5" t="s">
        <v>44</v>
      </c>
      <c r="Q172" s="5" t="s">
        <v>85</v>
      </c>
      <c r="R172" s="4">
        <v>0</v>
      </c>
      <c r="S172" s="4">
        <v>1</v>
      </c>
      <c r="T172" s="5" t="s">
        <v>59</v>
      </c>
      <c r="U172" s="5" t="s">
        <v>38</v>
      </c>
      <c r="V172" s="5" t="s">
        <v>39</v>
      </c>
      <c r="W172" s="6">
        <v>45464</v>
      </c>
      <c r="X172" s="4" t="b">
        <v>0</v>
      </c>
      <c r="Y172" s="4" t="b">
        <v>0</v>
      </c>
      <c r="Z172" s="5" t="s">
        <v>62</v>
      </c>
      <c r="AA172" s="5" t="s">
        <v>67</v>
      </c>
      <c r="AB172" s="7">
        <v>5</v>
      </c>
      <c r="AC172">
        <f t="shared" si="12"/>
        <v>3999</v>
      </c>
      <c r="AD172">
        <f t="shared" si="13"/>
        <v>27.770833333333332</v>
      </c>
      <c r="AE172">
        <f t="shared" si="14"/>
        <v>333.25</v>
      </c>
      <c r="AF172">
        <f t="shared" si="10"/>
        <v>1</v>
      </c>
      <c r="AG172">
        <f t="shared" si="11"/>
        <v>3</v>
      </c>
      <c r="AH172">
        <f>(Table2[[#This Row],[Social_Media_Influence2]]+Table2[[#This Row],[Engagement_Score_Num]]+Table2[[#This Row],[Time_Spent_on_Product_Research(hours)]]/3)</f>
        <v>4.666666666666667</v>
      </c>
      <c r="AI172" s="17">
        <f>IF(Table2[[#This Row],[Customer_Loyalty_Program_Member]]="TRUE",Table2[[#This Row],[Brand_Loyalty]]*1.2,Table2[[#This Row],[Brand_Loyalty]])</f>
        <v>1</v>
      </c>
      <c r="AJ172" s="17">
        <f>Table2[[#This Row],[Customer_Satisfaction]]-Table2[[#This Row],[Return_Rate]]</f>
        <v>1</v>
      </c>
    </row>
    <row r="173" spans="1:36">
      <c r="A173" s="9" t="s">
        <v>431</v>
      </c>
      <c r="B173" s="8">
        <v>48</v>
      </c>
      <c r="C173" s="9" t="s">
        <v>210</v>
      </c>
      <c r="D173" s="9" t="s">
        <v>44</v>
      </c>
      <c r="E173" s="9" t="s">
        <v>76</v>
      </c>
      <c r="F173" s="9" t="s">
        <v>56</v>
      </c>
      <c r="G173" s="9" t="s">
        <v>44</v>
      </c>
      <c r="H173" s="9" t="s">
        <v>432</v>
      </c>
      <c r="I173" s="9" t="s">
        <v>141</v>
      </c>
      <c r="J173" s="8">
        <v>333.25099999999998</v>
      </c>
      <c r="K173" s="8">
        <v>10</v>
      </c>
      <c r="L173" s="9" t="s">
        <v>48</v>
      </c>
      <c r="M173" s="8">
        <v>5</v>
      </c>
      <c r="N173" s="8">
        <v>3</v>
      </c>
      <c r="O173" s="8">
        <v>1</v>
      </c>
      <c r="P173" s="9" t="s">
        <v>36</v>
      </c>
      <c r="Q173" s="9" t="s">
        <v>50</v>
      </c>
      <c r="R173" s="8">
        <v>0</v>
      </c>
      <c r="S173" s="8">
        <v>9</v>
      </c>
      <c r="T173" s="9" t="s">
        <v>49</v>
      </c>
      <c r="U173" s="9" t="s">
        <v>38</v>
      </c>
      <c r="V173" s="9" t="s">
        <v>61</v>
      </c>
      <c r="W173" s="10">
        <v>45465</v>
      </c>
      <c r="X173" s="8" t="b">
        <v>1</v>
      </c>
      <c r="Y173" s="8" t="b">
        <v>0</v>
      </c>
      <c r="Z173" s="9" t="s">
        <v>40</v>
      </c>
      <c r="AA173" s="9" t="s">
        <v>67</v>
      </c>
      <c r="AB173" s="11">
        <v>4</v>
      </c>
      <c r="AC173">
        <f t="shared" si="12"/>
        <v>3332.5099999999998</v>
      </c>
      <c r="AD173">
        <f t="shared" si="13"/>
        <v>33.325099999999999</v>
      </c>
      <c r="AE173">
        <f t="shared" si="14"/>
        <v>333.25099999999998</v>
      </c>
      <c r="AF173">
        <f t="shared" si="10"/>
        <v>2</v>
      </c>
      <c r="AG173">
        <f t="shared" si="11"/>
        <v>0</v>
      </c>
      <c r="AH173">
        <f>(Table2[[#This Row],[Social_Media_Influence2]]+Table2[[#This Row],[Engagement_Score_Num]]+Table2[[#This Row],[Time_Spent_on_Product_Research(hours)]]/3)</f>
        <v>2.3333333333333335</v>
      </c>
      <c r="AI173" s="17">
        <f>IF(Table2[[#This Row],[Customer_Loyalty_Program_Member]]="TRUE",Table2[[#This Row],[Brand_Loyalty]]*1.2,Table2[[#This Row],[Brand_Loyalty]])</f>
        <v>5</v>
      </c>
      <c r="AJ173" s="17">
        <f>Table2[[#This Row],[Customer_Satisfaction]]-Table2[[#This Row],[Return_Rate]]</f>
        <v>9</v>
      </c>
    </row>
    <row r="174" spans="1:36">
      <c r="A174" s="5" t="s">
        <v>433</v>
      </c>
      <c r="B174" s="4">
        <v>35</v>
      </c>
      <c r="C174" s="5" t="s">
        <v>43</v>
      </c>
      <c r="D174" s="5" t="s">
        <v>44</v>
      </c>
      <c r="E174" s="5" t="s">
        <v>69</v>
      </c>
      <c r="F174" s="5" t="s">
        <v>45</v>
      </c>
      <c r="G174" s="5" t="s">
        <v>30</v>
      </c>
      <c r="H174" s="5" t="s">
        <v>434</v>
      </c>
      <c r="I174" s="5" t="s">
        <v>104</v>
      </c>
      <c r="J174" s="4">
        <v>333.25200000000001</v>
      </c>
      <c r="K174" s="4">
        <v>12</v>
      </c>
      <c r="L174" s="5" t="s">
        <v>48</v>
      </c>
      <c r="M174" s="4">
        <v>1</v>
      </c>
      <c r="N174" s="4">
        <v>4</v>
      </c>
      <c r="O174" s="4">
        <v>0</v>
      </c>
      <c r="P174" s="5" t="s">
        <v>44</v>
      </c>
      <c r="Q174" s="5" t="s">
        <v>37</v>
      </c>
      <c r="R174" s="4">
        <v>2</v>
      </c>
      <c r="S174" s="4">
        <v>2</v>
      </c>
      <c r="T174" s="5" t="s">
        <v>36</v>
      </c>
      <c r="U174" s="5" t="s">
        <v>60</v>
      </c>
      <c r="V174" s="5" t="s">
        <v>61</v>
      </c>
      <c r="W174" s="6">
        <v>45466</v>
      </c>
      <c r="X174" s="4" t="b">
        <v>1</v>
      </c>
      <c r="Y174" s="4" t="b">
        <v>1</v>
      </c>
      <c r="Z174" s="5" t="s">
        <v>62</v>
      </c>
      <c r="AA174" s="5" t="s">
        <v>53</v>
      </c>
      <c r="AB174" s="7">
        <v>10</v>
      </c>
      <c r="AC174">
        <f t="shared" si="12"/>
        <v>3999.0240000000003</v>
      </c>
      <c r="AD174">
        <f t="shared" si="13"/>
        <v>27.771000000000001</v>
      </c>
      <c r="AE174">
        <f t="shared" si="14"/>
        <v>333.25200000000001</v>
      </c>
      <c r="AF174">
        <f t="shared" si="10"/>
        <v>0</v>
      </c>
      <c r="AG174">
        <f t="shared" si="11"/>
        <v>3</v>
      </c>
      <c r="AH174">
        <f>(Table2[[#This Row],[Social_Media_Influence2]]+Table2[[#This Row],[Engagement_Score_Num]]+Table2[[#This Row],[Time_Spent_on_Product_Research(hours)]]/3)</f>
        <v>3</v>
      </c>
      <c r="AI174" s="17">
        <f>IF(Table2[[#This Row],[Customer_Loyalty_Program_Member]]="TRUE",Table2[[#This Row],[Brand_Loyalty]]*1.2,Table2[[#This Row],[Brand_Loyalty]])</f>
        <v>1</v>
      </c>
      <c r="AJ174" s="17">
        <f>Table2[[#This Row],[Customer_Satisfaction]]-Table2[[#This Row],[Return_Rate]]</f>
        <v>0</v>
      </c>
    </row>
    <row r="175" spans="1:36">
      <c r="A175" s="9" t="s">
        <v>435</v>
      </c>
      <c r="B175" s="8">
        <v>50</v>
      </c>
      <c r="C175" s="9" t="s">
        <v>29</v>
      </c>
      <c r="D175" s="9" t="s">
        <v>44</v>
      </c>
      <c r="E175" s="9" t="s">
        <v>76</v>
      </c>
      <c r="F175" s="9" t="s">
        <v>45</v>
      </c>
      <c r="G175" s="9" t="s">
        <v>30</v>
      </c>
      <c r="H175" s="9" t="s">
        <v>436</v>
      </c>
      <c r="I175" s="9" t="s">
        <v>82</v>
      </c>
      <c r="J175" s="8">
        <v>333.25299999999999</v>
      </c>
      <c r="K175" s="8">
        <v>12</v>
      </c>
      <c r="L175" s="9" t="s">
        <v>35</v>
      </c>
      <c r="M175" s="8">
        <v>5</v>
      </c>
      <c r="N175" s="8">
        <v>4</v>
      </c>
      <c r="O175" s="8">
        <v>0</v>
      </c>
      <c r="P175" s="9" t="s">
        <v>36</v>
      </c>
      <c r="Q175" s="9" t="s">
        <v>50</v>
      </c>
      <c r="R175" s="8">
        <v>2</v>
      </c>
      <c r="S175" s="8">
        <v>1</v>
      </c>
      <c r="T175" s="9" t="s">
        <v>49</v>
      </c>
      <c r="U175" s="9" t="s">
        <v>79</v>
      </c>
      <c r="V175" s="9" t="s">
        <v>51</v>
      </c>
      <c r="W175" s="10">
        <v>45467</v>
      </c>
      <c r="X175" s="8" t="b">
        <v>1</v>
      </c>
      <c r="Y175" s="8" t="b">
        <v>0</v>
      </c>
      <c r="Z175" s="9" t="s">
        <v>52</v>
      </c>
      <c r="AA175" s="9" t="s">
        <v>67</v>
      </c>
      <c r="AB175" s="11">
        <v>8</v>
      </c>
      <c r="AC175">
        <f t="shared" si="12"/>
        <v>3999.0360000000001</v>
      </c>
      <c r="AD175">
        <f t="shared" si="13"/>
        <v>27.771083333333333</v>
      </c>
      <c r="AE175">
        <f t="shared" si="14"/>
        <v>333.25299999999999</v>
      </c>
      <c r="AF175">
        <f t="shared" si="10"/>
        <v>2</v>
      </c>
      <c r="AG175">
        <f t="shared" si="11"/>
        <v>0</v>
      </c>
      <c r="AH175">
        <f>(Table2[[#This Row],[Social_Media_Influence2]]+Table2[[#This Row],[Engagement_Score_Num]]+Table2[[#This Row],[Time_Spent_on_Product_Research(hours)]]/3)</f>
        <v>2</v>
      </c>
      <c r="AI175" s="17">
        <f>IF(Table2[[#This Row],[Customer_Loyalty_Program_Member]]="TRUE",Table2[[#This Row],[Brand_Loyalty]]*1.2,Table2[[#This Row],[Brand_Loyalty]])</f>
        <v>5</v>
      </c>
      <c r="AJ175" s="17">
        <f>Table2[[#This Row],[Customer_Satisfaction]]-Table2[[#This Row],[Return_Rate]]</f>
        <v>-1</v>
      </c>
    </row>
    <row r="176" spans="1:36">
      <c r="A176" s="5" t="s">
        <v>437</v>
      </c>
      <c r="B176" s="4">
        <v>34</v>
      </c>
      <c r="C176" s="5" t="s">
        <v>43</v>
      </c>
      <c r="D176" s="5" t="s">
        <v>30</v>
      </c>
      <c r="E176" s="5" t="s">
        <v>69</v>
      </c>
      <c r="F176" s="5" t="s">
        <v>45</v>
      </c>
      <c r="G176" s="5" t="s">
        <v>44</v>
      </c>
      <c r="H176" s="5" t="s">
        <v>438</v>
      </c>
      <c r="I176" s="5" t="s">
        <v>90</v>
      </c>
      <c r="J176" s="4">
        <v>333.25400000000002</v>
      </c>
      <c r="K176" s="4">
        <v>2</v>
      </c>
      <c r="L176" s="5" t="s">
        <v>48</v>
      </c>
      <c r="M176" s="4">
        <v>3</v>
      </c>
      <c r="N176" s="4">
        <v>3</v>
      </c>
      <c r="O176" s="4">
        <v>2</v>
      </c>
      <c r="P176" s="5" t="s">
        <v>44</v>
      </c>
      <c r="Q176" s="5" t="s">
        <v>37</v>
      </c>
      <c r="R176" s="4">
        <v>0</v>
      </c>
      <c r="S176" s="4">
        <v>7</v>
      </c>
      <c r="T176" s="5" t="s">
        <v>36</v>
      </c>
      <c r="U176" s="5" t="s">
        <v>79</v>
      </c>
      <c r="V176" s="5" t="s">
        <v>86</v>
      </c>
      <c r="W176" s="6">
        <v>45468</v>
      </c>
      <c r="X176" s="4" t="b">
        <v>0</v>
      </c>
      <c r="Y176" s="4" t="b">
        <v>1</v>
      </c>
      <c r="Z176" s="5" t="s">
        <v>40</v>
      </c>
      <c r="AA176" s="5" t="s">
        <v>53</v>
      </c>
      <c r="AB176" s="7">
        <v>3</v>
      </c>
      <c r="AC176">
        <f t="shared" si="12"/>
        <v>666.50800000000004</v>
      </c>
      <c r="AD176">
        <f t="shared" si="13"/>
        <v>166.62700000000001</v>
      </c>
      <c r="AE176">
        <f t="shared" si="14"/>
        <v>333.25400000000002</v>
      </c>
      <c r="AF176">
        <f t="shared" si="10"/>
        <v>0</v>
      </c>
      <c r="AG176">
        <f t="shared" si="11"/>
        <v>3</v>
      </c>
      <c r="AH176">
        <f>(Table2[[#This Row],[Social_Media_Influence2]]+Table2[[#This Row],[Engagement_Score_Num]]+Table2[[#This Row],[Time_Spent_on_Product_Research(hours)]]/3)</f>
        <v>3.6666666666666665</v>
      </c>
      <c r="AI176" s="17">
        <f>IF(Table2[[#This Row],[Customer_Loyalty_Program_Member]]="TRUE",Table2[[#This Row],[Brand_Loyalty]]*1.2,Table2[[#This Row],[Brand_Loyalty]])</f>
        <v>3</v>
      </c>
      <c r="AJ176" s="17">
        <f>Table2[[#This Row],[Customer_Satisfaction]]-Table2[[#This Row],[Return_Rate]]</f>
        <v>7</v>
      </c>
    </row>
    <row r="177" spans="1:36">
      <c r="A177" s="9" t="s">
        <v>439</v>
      </c>
      <c r="B177" s="8">
        <v>50</v>
      </c>
      <c r="C177" s="9" t="s">
        <v>29</v>
      </c>
      <c r="D177" s="9" t="s">
        <v>30</v>
      </c>
      <c r="E177" s="9" t="s">
        <v>55</v>
      </c>
      <c r="F177" s="9" t="s">
        <v>32</v>
      </c>
      <c r="G177" s="9" t="s">
        <v>30</v>
      </c>
      <c r="H177" s="9" t="s">
        <v>440</v>
      </c>
      <c r="I177" s="9" t="s">
        <v>65</v>
      </c>
      <c r="J177" s="8">
        <v>333.255</v>
      </c>
      <c r="K177" s="8">
        <v>7</v>
      </c>
      <c r="L177" s="9" t="s">
        <v>78</v>
      </c>
      <c r="M177" s="8">
        <v>3</v>
      </c>
      <c r="N177" s="8">
        <v>4</v>
      </c>
      <c r="O177" s="8">
        <v>2</v>
      </c>
      <c r="P177" s="9" t="s">
        <v>49</v>
      </c>
      <c r="Q177" s="9" t="s">
        <v>50</v>
      </c>
      <c r="R177" s="8">
        <v>2</v>
      </c>
      <c r="S177" s="8">
        <v>2</v>
      </c>
      <c r="T177" s="9" t="s">
        <v>36</v>
      </c>
      <c r="U177" s="9" t="s">
        <v>38</v>
      </c>
      <c r="V177" s="9" t="s">
        <v>61</v>
      </c>
      <c r="W177" s="10">
        <v>45469</v>
      </c>
      <c r="X177" s="8" t="b">
        <v>0</v>
      </c>
      <c r="Y177" s="8" t="b">
        <v>1</v>
      </c>
      <c r="Z177" s="9" t="s">
        <v>52</v>
      </c>
      <c r="AA177" s="9" t="s">
        <v>53</v>
      </c>
      <c r="AB177" s="11">
        <v>4</v>
      </c>
      <c r="AC177">
        <f t="shared" si="12"/>
        <v>2332.7849999999999</v>
      </c>
      <c r="AD177">
        <f t="shared" si="13"/>
        <v>47.607857142857142</v>
      </c>
      <c r="AE177">
        <f t="shared" si="14"/>
        <v>333.255</v>
      </c>
      <c r="AF177">
        <f t="shared" si="10"/>
        <v>0</v>
      </c>
      <c r="AG177">
        <f t="shared" si="11"/>
        <v>2</v>
      </c>
      <c r="AH177">
        <f>(Table2[[#This Row],[Social_Media_Influence2]]+Table2[[#This Row],[Engagement_Score_Num]]+Table2[[#This Row],[Time_Spent_on_Product_Research(hours)]]/3)</f>
        <v>2.6666666666666665</v>
      </c>
      <c r="AI177" s="17">
        <f>IF(Table2[[#This Row],[Customer_Loyalty_Program_Member]]="TRUE",Table2[[#This Row],[Brand_Loyalty]]*1.2,Table2[[#This Row],[Brand_Loyalty]])</f>
        <v>3</v>
      </c>
      <c r="AJ177" s="17">
        <f>Table2[[#This Row],[Customer_Satisfaction]]-Table2[[#This Row],[Return_Rate]]</f>
        <v>0</v>
      </c>
    </row>
    <row r="178" spans="1:36">
      <c r="A178" s="5" t="s">
        <v>441</v>
      </c>
      <c r="B178" s="4">
        <v>50</v>
      </c>
      <c r="C178" s="5" t="s">
        <v>29</v>
      </c>
      <c r="D178" s="5" t="s">
        <v>30</v>
      </c>
      <c r="E178" s="5" t="s">
        <v>55</v>
      </c>
      <c r="F178" s="5" t="s">
        <v>45</v>
      </c>
      <c r="G178" s="5" t="s">
        <v>30</v>
      </c>
      <c r="H178" s="5" t="s">
        <v>442</v>
      </c>
      <c r="I178" s="5" t="s">
        <v>104</v>
      </c>
      <c r="J178" s="4">
        <v>333.25599999999997</v>
      </c>
      <c r="K178" s="4">
        <v>2</v>
      </c>
      <c r="L178" s="5" t="s">
        <v>78</v>
      </c>
      <c r="M178" s="4">
        <v>1</v>
      </c>
      <c r="N178" s="4">
        <v>2</v>
      </c>
      <c r="O178" s="4">
        <v>2</v>
      </c>
      <c r="P178" s="5" t="s">
        <v>36</v>
      </c>
      <c r="Q178" s="5" t="s">
        <v>50</v>
      </c>
      <c r="R178" s="4">
        <v>0</v>
      </c>
      <c r="S178" s="4">
        <v>3</v>
      </c>
      <c r="T178" s="5" t="s">
        <v>36</v>
      </c>
      <c r="U178" s="5" t="s">
        <v>38</v>
      </c>
      <c r="V178" s="5" t="s">
        <v>61</v>
      </c>
      <c r="W178" s="6">
        <v>45470</v>
      </c>
      <c r="X178" s="4" t="b">
        <v>1</v>
      </c>
      <c r="Y178" s="4" t="b">
        <v>1</v>
      </c>
      <c r="Z178" s="5" t="s">
        <v>52</v>
      </c>
      <c r="AA178" s="5" t="s">
        <v>41</v>
      </c>
      <c r="AB178" s="7">
        <v>12</v>
      </c>
      <c r="AC178">
        <f t="shared" si="12"/>
        <v>666.51199999999994</v>
      </c>
      <c r="AD178">
        <f t="shared" si="13"/>
        <v>166.62799999999999</v>
      </c>
      <c r="AE178">
        <f t="shared" si="14"/>
        <v>333.25599999999997</v>
      </c>
      <c r="AF178">
        <f t="shared" si="10"/>
        <v>0</v>
      </c>
      <c r="AG178">
        <f t="shared" si="11"/>
        <v>0</v>
      </c>
      <c r="AH178">
        <f>(Table2[[#This Row],[Social_Media_Influence2]]+Table2[[#This Row],[Engagement_Score_Num]]+Table2[[#This Row],[Time_Spent_on_Product_Research(hours)]]/3)</f>
        <v>0.66666666666666663</v>
      </c>
      <c r="AI178" s="17">
        <f>IF(Table2[[#This Row],[Customer_Loyalty_Program_Member]]="TRUE",Table2[[#This Row],[Brand_Loyalty]]*1.2,Table2[[#This Row],[Brand_Loyalty]])</f>
        <v>1</v>
      </c>
      <c r="AJ178" s="17">
        <f>Table2[[#This Row],[Customer_Satisfaction]]-Table2[[#This Row],[Return_Rate]]</f>
        <v>3</v>
      </c>
    </row>
    <row r="179" spans="1:36">
      <c r="A179" s="9" t="s">
        <v>443</v>
      </c>
      <c r="B179" s="8">
        <v>46</v>
      </c>
      <c r="C179" s="9" t="s">
        <v>43</v>
      </c>
      <c r="D179" s="9" t="s">
        <v>30</v>
      </c>
      <c r="E179" s="9" t="s">
        <v>55</v>
      </c>
      <c r="F179" s="9" t="s">
        <v>32</v>
      </c>
      <c r="G179" s="9" t="s">
        <v>44</v>
      </c>
      <c r="H179" s="9" t="s">
        <v>444</v>
      </c>
      <c r="I179" s="9" t="s">
        <v>122</v>
      </c>
      <c r="J179" s="8">
        <v>333.25700000000001</v>
      </c>
      <c r="K179" s="8">
        <v>12</v>
      </c>
      <c r="L179" s="9" t="s">
        <v>78</v>
      </c>
      <c r="M179" s="8">
        <v>1</v>
      </c>
      <c r="N179" s="8">
        <v>5</v>
      </c>
      <c r="O179" s="8">
        <v>2</v>
      </c>
      <c r="P179" s="9" t="s">
        <v>44</v>
      </c>
      <c r="Q179" s="9" t="s">
        <v>50</v>
      </c>
      <c r="R179" s="8">
        <v>2</v>
      </c>
      <c r="S179" s="8">
        <v>9</v>
      </c>
      <c r="T179" s="9" t="s">
        <v>59</v>
      </c>
      <c r="U179" s="9" t="s">
        <v>60</v>
      </c>
      <c r="V179" s="9" t="s">
        <v>86</v>
      </c>
      <c r="W179" s="10">
        <v>45471</v>
      </c>
      <c r="X179" s="8" t="b">
        <v>0</v>
      </c>
      <c r="Y179" s="8" t="b">
        <v>0</v>
      </c>
      <c r="Z179" s="9" t="s">
        <v>52</v>
      </c>
      <c r="AA179" s="9" t="s">
        <v>41</v>
      </c>
      <c r="AB179" s="11">
        <v>13</v>
      </c>
      <c r="AC179">
        <f t="shared" si="12"/>
        <v>3999.0839999999998</v>
      </c>
      <c r="AD179">
        <f t="shared" si="13"/>
        <v>27.771416666666667</v>
      </c>
      <c r="AE179">
        <f t="shared" si="14"/>
        <v>333.25700000000001</v>
      </c>
      <c r="AF179">
        <f t="shared" si="10"/>
        <v>1</v>
      </c>
      <c r="AG179">
        <f t="shared" si="11"/>
        <v>3</v>
      </c>
      <c r="AH179">
        <f>(Table2[[#This Row],[Social_Media_Influence2]]+Table2[[#This Row],[Engagement_Score_Num]]+Table2[[#This Row],[Time_Spent_on_Product_Research(hours)]]/3)</f>
        <v>4.666666666666667</v>
      </c>
      <c r="AI179" s="17">
        <f>IF(Table2[[#This Row],[Customer_Loyalty_Program_Member]]="TRUE",Table2[[#This Row],[Brand_Loyalty]]*1.2,Table2[[#This Row],[Brand_Loyalty]])</f>
        <v>1</v>
      </c>
      <c r="AJ179" s="17">
        <f>Table2[[#This Row],[Customer_Satisfaction]]-Table2[[#This Row],[Return_Rate]]</f>
        <v>7</v>
      </c>
    </row>
    <row r="180" spans="1:36">
      <c r="A180" s="5" t="s">
        <v>445</v>
      </c>
      <c r="B180" s="4">
        <v>47</v>
      </c>
      <c r="C180" s="5" t="s">
        <v>43</v>
      </c>
      <c r="D180" s="5" t="s">
        <v>30</v>
      </c>
      <c r="E180" s="5" t="s">
        <v>55</v>
      </c>
      <c r="F180" s="5" t="s">
        <v>56</v>
      </c>
      <c r="G180" s="5" t="s">
        <v>30</v>
      </c>
      <c r="H180" s="5" t="s">
        <v>446</v>
      </c>
      <c r="I180" s="5" t="s">
        <v>2060</v>
      </c>
      <c r="J180" s="4">
        <v>333.25799999999998</v>
      </c>
      <c r="K180" s="4">
        <v>10</v>
      </c>
      <c r="L180" s="5" t="s">
        <v>48</v>
      </c>
      <c r="M180" s="4">
        <v>4</v>
      </c>
      <c r="N180" s="4">
        <v>1</v>
      </c>
      <c r="O180" s="4">
        <v>2</v>
      </c>
      <c r="P180" s="5" t="s">
        <v>49</v>
      </c>
      <c r="Q180" s="5" t="s">
        <v>85</v>
      </c>
      <c r="R180" s="4">
        <v>1</v>
      </c>
      <c r="S180" s="4">
        <v>2</v>
      </c>
      <c r="T180" s="5" t="s">
        <v>44</v>
      </c>
      <c r="U180" s="5" t="s">
        <v>60</v>
      </c>
      <c r="V180" s="5" t="s">
        <v>39</v>
      </c>
      <c r="W180" s="6">
        <v>45472</v>
      </c>
      <c r="X180" s="4" t="b">
        <v>1</v>
      </c>
      <c r="Y180" s="4" t="b">
        <v>0</v>
      </c>
      <c r="Z180" s="5" t="s">
        <v>52</v>
      </c>
      <c r="AA180" s="5" t="s">
        <v>41</v>
      </c>
      <c r="AB180" s="7">
        <v>11</v>
      </c>
      <c r="AC180">
        <f t="shared" si="12"/>
        <v>3332.58</v>
      </c>
      <c r="AD180">
        <f t="shared" si="13"/>
        <v>33.325800000000001</v>
      </c>
      <c r="AE180">
        <f t="shared" si="14"/>
        <v>333.25799999999998</v>
      </c>
      <c r="AF180">
        <f t="shared" si="10"/>
        <v>3</v>
      </c>
      <c r="AG180">
        <f t="shared" si="11"/>
        <v>2</v>
      </c>
      <c r="AH180">
        <f>(Table2[[#This Row],[Social_Media_Influence2]]+Table2[[#This Row],[Engagement_Score_Num]]+Table2[[#This Row],[Time_Spent_on_Product_Research(hours)]]/3)</f>
        <v>5.666666666666667</v>
      </c>
      <c r="AI180" s="17">
        <f>IF(Table2[[#This Row],[Customer_Loyalty_Program_Member]]="TRUE",Table2[[#This Row],[Brand_Loyalty]]*1.2,Table2[[#This Row],[Brand_Loyalty]])</f>
        <v>4</v>
      </c>
      <c r="AJ180" s="17">
        <f>Table2[[#This Row],[Customer_Satisfaction]]-Table2[[#This Row],[Return_Rate]]</f>
        <v>1</v>
      </c>
    </row>
    <row r="181" spans="1:36">
      <c r="A181" s="9" t="s">
        <v>447</v>
      </c>
      <c r="B181" s="8">
        <v>35</v>
      </c>
      <c r="C181" s="9" t="s">
        <v>43</v>
      </c>
      <c r="D181" s="9" t="s">
        <v>44</v>
      </c>
      <c r="E181" s="9" t="s">
        <v>69</v>
      </c>
      <c r="F181" s="9" t="s">
        <v>56</v>
      </c>
      <c r="G181" s="9" t="s">
        <v>30</v>
      </c>
      <c r="H181" s="9" t="s">
        <v>448</v>
      </c>
      <c r="I181" s="9" t="s">
        <v>244</v>
      </c>
      <c r="J181" s="8">
        <v>333.25900000000001</v>
      </c>
      <c r="K181" s="8">
        <v>4</v>
      </c>
      <c r="L181" s="9" t="s">
        <v>35</v>
      </c>
      <c r="M181" s="8">
        <v>5</v>
      </c>
      <c r="N181" s="8">
        <v>2</v>
      </c>
      <c r="O181" s="8">
        <v>1</v>
      </c>
      <c r="P181" s="9" t="s">
        <v>59</v>
      </c>
      <c r="Q181" s="9" t="s">
        <v>85</v>
      </c>
      <c r="R181" s="8">
        <v>1</v>
      </c>
      <c r="S181" s="8">
        <v>3</v>
      </c>
      <c r="T181" s="9" t="s">
        <v>36</v>
      </c>
      <c r="U181" s="9" t="s">
        <v>79</v>
      </c>
      <c r="V181" s="9" t="s">
        <v>51</v>
      </c>
      <c r="W181" s="10">
        <v>45473</v>
      </c>
      <c r="X181" s="8" t="b">
        <v>1</v>
      </c>
      <c r="Y181" s="8" t="b">
        <v>1</v>
      </c>
      <c r="Z181" s="9" t="s">
        <v>40</v>
      </c>
      <c r="AA181" s="9" t="s">
        <v>67</v>
      </c>
      <c r="AB181" s="11">
        <v>3</v>
      </c>
      <c r="AC181">
        <f t="shared" si="12"/>
        <v>1333.0360000000001</v>
      </c>
      <c r="AD181">
        <f t="shared" si="13"/>
        <v>83.314750000000004</v>
      </c>
      <c r="AE181">
        <f t="shared" si="14"/>
        <v>333.25900000000001</v>
      </c>
      <c r="AF181">
        <f t="shared" si="10"/>
        <v>0</v>
      </c>
      <c r="AG181">
        <f t="shared" si="11"/>
        <v>1</v>
      </c>
      <c r="AH181">
        <f>(Table2[[#This Row],[Social_Media_Influence2]]+Table2[[#This Row],[Engagement_Score_Num]]+Table2[[#This Row],[Time_Spent_on_Product_Research(hours)]]/3)</f>
        <v>1.3333333333333333</v>
      </c>
      <c r="AI181" s="17">
        <f>IF(Table2[[#This Row],[Customer_Loyalty_Program_Member]]="TRUE",Table2[[#This Row],[Brand_Loyalty]]*1.2,Table2[[#This Row],[Brand_Loyalty]])</f>
        <v>5</v>
      </c>
      <c r="AJ181" s="17">
        <f>Table2[[#This Row],[Customer_Satisfaction]]-Table2[[#This Row],[Return_Rate]]</f>
        <v>2</v>
      </c>
    </row>
    <row r="182" spans="1:36">
      <c r="A182" s="5" t="s">
        <v>449</v>
      </c>
      <c r="B182" s="4">
        <v>27</v>
      </c>
      <c r="C182" s="5" t="s">
        <v>43</v>
      </c>
      <c r="D182" s="5" t="s">
        <v>44</v>
      </c>
      <c r="E182" s="5" t="s">
        <v>69</v>
      </c>
      <c r="F182" s="5" t="s">
        <v>32</v>
      </c>
      <c r="G182" s="5" t="s">
        <v>30</v>
      </c>
      <c r="H182" s="5" t="s">
        <v>450</v>
      </c>
      <c r="I182" s="5" t="s">
        <v>2060</v>
      </c>
      <c r="J182" s="4">
        <v>333.26</v>
      </c>
      <c r="K182" s="4">
        <v>11</v>
      </c>
      <c r="L182" s="5" t="s">
        <v>35</v>
      </c>
      <c r="M182" s="4">
        <v>5</v>
      </c>
      <c r="N182" s="4">
        <v>5</v>
      </c>
      <c r="O182" s="4">
        <v>2</v>
      </c>
      <c r="P182" s="5" t="s">
        <v>59</v>
      </c>
      <c r="Q182" s="5" t="s">
        <v>85</v>
      </c>
      <c r="R182" s="4">
        <v>2</v>
      </c>
      <c r="S182" s="4">
        <v>8</v>
      </c>
      <c r="T182" s="5" t="s">
        <v>59</v>
      </c>
      <c r="U182" s="5" t="s">
        <v>79</v>
      </c>
      <c r="V182" s="5" t="s">
        <v>51</v>
      </c>
      <c r="W182" s="6">
        <v>45474</v>
      </c>
      <c r="X182" s="4" t="b">
        <v>0</v>
      </c>
      <c r="Y182" s="4" t="b">
        <v>0</v>
      </c>
      <c r="Z182" s="5" t="s">
        <v>74</v>
      </c>
      <c r="AA182" s="5" t="s">
        <v>41</v>
      </c>
      <c r="AB182" s="7">
        <v>1</v>
      </c>
      <c r="AC182">
        <f t="shared" si="12"/>
        <v>3665.8599999999997</v>
      </c>
      <c r="AD182">
        <f t="shared" si="13"/>
        <v>30.296363636363637</v>
      </c>
      <c r="AE182">
        <f t="shared" si="14"/>
        <v>333.26</v>
      </c>
      <c r="AF182">
        <f t="shared" si="10"/>
        <v>1</v>
      </c>
      <c r="AG182">
        <f t="shared" si="11"/>
        <v>1</v>
      </c>
      <c r="AH182">
        <f>(Table2[[#This Row],[Social_Media_Influence2]]+Table2[[#This Row],[Engagement_Score_Num]]+Table2[[#This Row],[Time_Spent_on_Product_Research(hours)]]/3)</f>
        <v>2.6666666666666665</v>
      </c>
      <c r="AI182" s="17">
        <f>IF(Table2[[#This Row],[Customer_Loyalty_Program_Member]]="TRUE",Table2[[#This Row],[Brand_Loyalty]]*1.2,Table2[[#This Row],[Brand_Loyalty]])</f>
        <v>5</v>
      </c>
      <c r="AJ182" s="17">
        <f>Table2[[#This Row],[Customer_Satisfaction]]-Table2[[#This Row],[Return_Rate]]</f>
        <v>6</v>
      </c>
    </row>
    <row r="183" spans="1:36">
      <c r="A183" s="9" t="s">
        <v>451</v>
      </c>
      <c r="B183" s="8">
        <v>37</v>
      </c>
      <c r="C183" s="9" t="s">
        <v>29</v>
      </c>
      <c r="D183" s="9" t="s">
        <v>44</v>
      </c>
      <c r="E183" s="9" t="s">
        <v>55</v>
      </c>
      <c r="F183" s="9" t="s">
        <v>56</v>
      </c>
      <c r="G183" s="9" t="s">
        <v>44</v>
      </c>
      <c r="H183" s="9" t="s">
        <v>452</v>
      </c>
      <c r="I183" s="9" t="s">
        <v>134</v>
      </c>
      <c r="J183" s="8">
        <v>333.26100000000002</v>
      </c>
      <c r="K183" s="8">
        <v>12</v>
      </c>
      <c r="L183" s="9" t="s">
        <v>78</v>
      </c>
      <c r="M183" s="8">
        <v>5</v>
      </c>
      <c r="N183" s="8">
        <v>1</v>
      </c>
      <c r="O183" s="8">
        <v>1</v>
      </c>
      <c r="P183" s="9" t="s">
        <v>36</v>
      </c>
      <c r="Q183" s="9" t="s">
        <v>50</v>
      </c>
      <c r="R183" s="8">
        <v>0</v>
      </c>
      <c r="S183" s="8">
        <v>3</v>
      </c>
      <c r="T183" s="9" t="s">
        <v>36</v>
      </c>
      <c r="U183" s="9" t="s">
        <v>79</v>
      </c>
      <c r="V183" s="9" t="s">
        <v>86</v>
      </c>
      <c r="W183" s="10">
        <v>45475</v>
      </c>
      <c r="X183" s="8" t="b">
        <v>1</v>
      </c>
      <c r="Y183" s="8" t="b">
        <v>1</v>
      </c>
      <c r="Z183" s="9" t="s">
        <v>62</v>
      </c>
      <c r="AA183" s="9" t="s">
        <v>41</v>
      </c>
      <c r="AB183" s="11">
        <v>13</v>
      </c>
      <c r="AC183">
        <f t="shared" si="12"/>
        <v>3999.1320000000005</v>
      </c>
      <c r="AD183">
        <f t="shared" si="13"/>
        <v>27.771750000000001</v>
      </c>
      <c r="AE183">
        <f t="shared" si="14"/>
        <v>333.26100000000002</v>
      </c>
      <c r="AF183">
        <f t="shared" si="10"/>
        <v>0</v>
      </c>
      <c r="AG183">
        <f t="shared" si="11"/>
        <v>0</v>
      </c>
      <c r="AH183">
        <f>(Table2[[#This Row],[Social_Media_Influence2]]+Table2[[#This Row],[Engagement_Score_Num]]+Table2[[#This Row],[Time_Spent_on_Product_Research(hours)]]/3)</f>
        <v>0.33333333333333331</v>
      </c>
      <c r="AI183" s="17">
        <f>IF(Table2[[#This Row],[Customer_Loyalty_Program_Member]]="TRUE",Table2[[#This Row],[Brand_Loyalty]]*1.2,Table2[[#This Row],[Brand_Loyalty]])</f>
        <v>5</v>
      </c>
      <c r="AJ183" s="17">
        <f>Table2[[#This Row],[Customer_Satisfaction]]-Table2[[#This Row],[Return_Rate]]</f>
        <v>3</v>
      </c>
    </row>
    <row r="184" spans="1:36">
      <c r="A184" s="5" t="s">
        <v>453</v>
      </c>
      <c r="B184" s="4">
        <v>38</v>
      </c>
      <c r="C184" s="5" t="s">
        <v>29</v>
      </c>
      <c r="D184" s="5" t="s">
        <v>44</v>
      </c>
      <c r="E184" s="5" t="s">
        <v>31</v>
      </c>
      <c r="F184" s="5" t="s">
        <v>32</v>
      </c>
      <c r="G184" s="5" t="s">
        <v>44</v>
      </c>
      <c r="H184" s="5" t="s">
        <v>454</v>
      </c>
      <c r="I184" s="5" t="s">
        <v>82</v>
      </c>
      <c r="J184" s="4">
        <v>333.262</v>
      </c>
      <c r="K184" s="4">
        <v>5</v>
      </c>
      <c r="L184" s="5" t="s">
        <v>35</v>
      </c>
      <c r="M184" s="4">
        <v>2</v>
      </c>
      <c r="N184" s="4">
        <v>1</v>
      </c>
      <c r="O184" s="4">
        <v>1</v>
      </c>
      <c r="P184" s="5" t="s">
        <v>44</v>
      </c>
      <c r="Q184" s="5" t="s">
        <v>37</v>
      </c>
      <c r="R184" s="4">
        <v>1</v>
      </c>
      <c r="S184" s="4">
        <v>1</v>
      </c>
      <c r="T184" s="5" t="s">
        <v>59</v>
      </c>
      <c r="U184" s="5" t="s">
        <v>79</v>
      </c>
      <c r="V184" s="5" t="s">
        <v>39</v>
      </c>
      <c r="W184" s="6">
        <v>45476</v>
      </c>
      <c r="X184" s="4" t="b">
        <v>0</v>
      </c>
      <c r="Y184" s="4" t="b">
        <v>0</v>
      </c>
      <c r="Z184" s="5" t="s">
        <v>40</v>
      </c>
      <c r="AA184" s="5" t="s">
        <v>41</v>
      </c>
      <c r="AB184" s="7">
        <v>10</v>
      </c>
      <c r="AC184">
        <f t="shared" si="12"/>
        <v>1666.31</v>
      </c>
      <c r="AD184">
        <f t="shared" si="13"/>
        <v>66.6524</v>
      </c>
      <c r="AE184">
        <f t="shared" si="14"/>
        <v>333.262</v>
      </c>
      <c r="AF184">
        <f t="shared" si="10"/>
        <v>1</v>
      </c>
      <c r="AG184">
        <f t="shared" si="11"/>
        <v>3</v>
      </c>
      <c r="AH184">
        <f>(Table2[[#This Row],[Social_Media_Influence2]]+Table2[[#This Row],[Engagement_Score_Num]]+Table2[[#This Row],[Time_Spent_on_Product_Research(hours)]]/3)</f>
        <v>4.333333333333333</v>
      </c>
      <c r="AI184" s="17">
        <f>IF(Table2[[#This Row],[Customer_Loyalty_Program_Member]]="TRUE",Table2[[#This Row],[Brand_Loyalty]]*1.2,Table2[[#This Row],[Brand_Loyalty]])</f>
        <v>2</v>
      </c>
      <c r="AJ184" s="17">
        <f>Table2[[#This Row],[Customer_Satisfaction]]-Table2[[#This Row],[Return_Rate]]</f>
        <v>0</v>
      </c>
    </row>
    <row r="185" spans="1:36">
      <c r="A185" s="9" t="s">
        <v>455</v>
      </c>
      <c r="B185" s="8">
        <v>41</v>
      </c>
      <c r="C185" s="9" t="s">
        <v>29</v>
      </c>
      <c r="D185" s="9" t="s">
        <v>44</v>
      </c>
      <c r="E185" s="9" t="s">
        <v>76</v>
      </c>
      <c r="F185" s="9" t="s">
        <v>45</v>
      </c>
      <c r="G185" s="9" t="s">
        <v>44</v>
      </c>
      <c r="H185" s="9" t="s">
        <v>456</v>
      </c>
      <c r="I185" s="9" t="s">
        <v>47</v>
      </c>
      <c r="J185" s="8">
        <v>333.26299999999998</v>
      </c>
      <c r="K185" s="8">
        <v>7</v>
      </c>
      <c r="L185" s="9" t="s">
        <v>78</v>
      </c>
      <c r="M185" s="8">
        <v>3</v>
      </c>
      <c r="N185" s="8">
        <v>1</v>
      </c>
      <c r="O185" s="8">
        <v>1</v>
      </c>
      <c r="P185" s="9" t="s">
        <v>59</v>
      </c>
      <c r="Q185" s="9" t="s">
        <v>37</v>
      </c>
      <c r="R185" s="8">
        <v>1</v>
      </c>
      <c r="S185" s="8">
        <v>1</v>
      </c>
      <c r="T185" s="9" t="s">
        <v>36</v>
      </c>
      <c r="U185" s="9" t="s">
        <v>60</v>
      </c>
      <c r="V185" s="9" t="s">
        <v>61</v>
      </c>
      <c r="W185" s="10">
        <v>45477</v>
      </c>
      <c r="X185" s="8" t="b">
        <v>0</v>
      </c>
      <c r="Y185" s="8" t="b">
        <v>0</v>
      </c>
      <c r="Z185" s="9" t="s">
        <v>40</v>
      </c>
      <c r="AA185" s="9" t="s">
        <v>41</v>
      </c>
      <c r="AB185" s="11">
        <v>8</v>
      </c>
      <c r="AC185">
        <f t="shared" si="12"/>
        <v>2332.8409999999999</v>
      </c>
      <c r="AD185">
        <f t="shared" si="13"/>
        <v>47.608999999999995</v>
      </c>
      <c r="AE185">
        <f t="shared" si="14"/>
        <v>333.26299999999998</v>
      </c>
      <c r="AF185">
        <f t="shared" si="10"/>
        <v>0</v>
      </c>
      <c r="AG185">
        <f t="shared" si="11"/>
        <v>1</v>
      </c>
      <c r="AH185">
        <f>(Table2[[#This Row],[Social_Media_Influence2]]+Table2[[#This Row],[Engagement_Score_Num]]+Table2[[#This Row],[Time_Spent_on_Product_Research(hours)]]/3)</f>
        <v>1.3333333333333333</v>
      </c>
      <c r="AI185" s="17">
        <f>IF(Table2[[#This Row],[Customer_Loyalty_Program_Member]]="TRUE",Table2[[#This Row],[Brand_Loyalty]]*1.2,Table2[[#This Row],[Brand_Loyalty]])</f>
        <v>3</v>
      </c>
      <c r="AJ185" s="17">
        <f>Table2[[#This Row],[Customer_Satisfaction]]-Table2[[#This Row],[Return_Rate]]</f>
        <v>0</v>
      </c>
    </row>
    <row r="186" spans="1:36">
      <c r="A186" s="5" t="s">
        <v>457</v>
      </c>
      <c r="B186" s="4">
        <v>48</v>
      </c>
      <c r="C186" s="5" t="s">
        <v>43</v>
      </c>
      <c r="D186" s="5" t="s">
        <v>30</v>
      </c>
      <c r="E186" s="5" t="s">
        <v>76</v>
      </c>
      <c r="F186" s="5" t="s">
        <v>45</v>
      </c>
      <c r="G186" s="5" t="s">
        <v>30</v>
      </c>
      <c r="H186" s="5" t="s">
        <v>458</v>
      </c>
      <c r="I186" s="5" t="s">
        <v>101</v>
      </c>
      <c r="J186" s="4">
        <v>333.26400000000001</v>
      </c>
      <c r="K186" s="4">
        <v>3</v>
      </c>
      <c r="L186" s="5" t="s">
        <v>35</v>
      </c>
      <c r="M186" s="4">
        <v>1</v>
      </c>
      <c r="N186" s="4">
        <v>2</v>
      </c>
      <c r="O186" s="4">
        <v>1</v>
      </c>
      <c r="P186" s="5" t="s">
        <v>44</v>
      </c>
      <c r="Q186" s="5" t="s">
        <v>50</v>
      </c>
      <c r="R186" s="4">
        <v>0</v>
      </c>
      <c r="S186" s="4">
        <v>1</v>
      </c>
      <c r="T186" s="5" t="s">
        <v>36</v>
      </c>
      <c r="U186" s="5" t="s">
        <v>79</v>
      </c>
      <c r="V186" s="5" t="s">
        <v>39</v>
      </c>
      <c r="W186" s="6">
        <v>45478</v>
      </c>
      <c r="X186" s="4" t="b">
        <v>0</v>
      </c>
      <c r="Y186" s="4" t="b">
        <v>0</v>
      </c>
      <c r="Z186" s="5" t="s">
        <v>52</v>
      </c>
      <c r="AA186" s="5" t="s">
        <v>41</v>
      </c>
      <c r="AB186" s="7">
        <v>11</v>
      </c>
      <c r="AC186">
        <f t="shared" si="12"/>
        <v>999.79200000000003</v>
      </c>
      <c r="AD186">
        <f t="shared" si="13"/>
        <v>111.08800000000001</v>
      </c>
      <c r="AE186">
        <f t="shared" si="14"/>
        <v>333.26400000000001</v>
      </c>
      <c r="AF186">
        <f t="shared" si="10"/>
        <v>0</v>
      </c>
      <c r="AG186">
        <f t="shared" si="11"/>
        <v>3</v>
      </c>
      <c r="AH186">
        <f>(Table2[[#This Row],[Social_Media_Influence2]]+Table2[[#This Row],[Engagement_Score_Num]]+Table2[[#This Row],[Time_Spent_on_Product_Research(hours)]]/3)</f>
        <v>3.3333333333333335</v>
      </c>
      <c r="AI186" s="17">
        <f>IF(Table2[[#This Row],[Customer_Loyalty_Program_Member]]="TRUE",Table2[[#This Row],[Brand_Loyalty]]*1.2,Table2[[#This Row],[Brand_Loyalty]])</f>
        <v>1</v>
      </c>
      <c r="AJ186" s="17">
        <f>Table2[[#This Row],[Customer_Satisfaction]]-Table2[[#This Row],[Return_Rate]]</f>
        <v>1</v>
      </c>
    </row>
    <row r="187" spans="1:36">
      <c r="A187" s="9" t="s">
        <v>459</v>
      </c>
      <c r="B187" s="8">
        <v>48</v>
      </c>
      <c r="C187" s="9" t="s">
        <v>29</v>
      </c>
      <c r="D187" s="9" t="s">
        <v>44</v>
      </c>
      <c r="E187" s="9" t="s">
        <v>31</v>
      </c>
      <c r="F187" s="9" t="s">
        <v>32</v>
      </c>
      <c r="G187" s="9" t="s">
        <v>30</v>
      </c>
      <c r="H187" s="9" t="s">
        <v>460</v>
      </c>
      <c r="I187" s="9" t="s">
        <v>134</v>
      </c>
      <c r="J187" s="8">
        <v>333.26499999999999</v>
      </c>
      <c r="K187" s="8">
        <v>3</v>
      </c>
      <c r="L187" s="9" t="s">
        <v>35</v>
      </c>
      <c r="M187" s="8">
        <v>1</v>
      </c>
      <c r="N187" s="8">
        <v>1</v>
      </c>
      <c r="O187" s="8">
        <v>1</v>
      </c>
      <c r="P187" s="9" t="s">
        <v>59</v>
      </c>
      <c r="Q187" s="9" t="s">
        <v>85</v>
      </c>
      <c r="R187" s="8">
        <v>0</v>
      </c>
      <c r="S187" s="8">
        <v>7</v>
      </c>
      <c r="T187" s="9" t="s">
        <v>59</v>
      </c>
      <c r="U187" s="9" t="s">
        <v>79</v>
      </c>
      <c r="V187" s="9" t="s">
        <v>51</v>
      </c>
      <c r="W187" s="10">
        <v>45479</v>
      </c>
      <c r="X187" s="8" t="b">
        <v>0</v>
      </c>
      <c r="Y187" s="8" t="b">
        <v>1</v>
      </c>
      <c r="Z187" s="9" t="s">
        <v>52</v>
      </c>
      <c r="AA187" s="9" t="s">
        <v>53</v>
      </c>
      <c r="AB187" s="11">
        <v>4</v>
      </c>
      <c r="AC187">
        <f t="shared" si="12"/>
        <v>999.79499999999996</v>
      </c>
      <c r="AD187">
        <f t="shared" si="13"/>
        <v>111.08833333333332</v>
      </c>
      <c r="AE187">
        <f t="shared" si="14"/>
        <v>333.26499999999999</v>
      </c>
      <c r="AF187">
        <f t="shared" si="10"/>
        <v>1</v>
      </c>
      <c r="AG187">
        <f t="shared" si="11"/>
        <v>1</v>
      </c>
      <c r="AH187">
        <f>(Table2[[#This Row],[Social_Media_Influence2]]+Table2[[#This Row],[Engagement_Score_Num]]+Table2[[#This Row],[Time_Spent_on_Product_Research(hours)]]/3)</f>
        <v>2.3333333333333335</v>
      </c>
      <c r="AI187" s="17">
        <f>IF(Table2[[#This Row],[Customer_Loyalty_Program_Member]]="TRUE",Table2[[#This Row],[Brand_Loyalty]]*1.2,Table2[[#This Row],[Brand_Loyalty]])</f>
        <v>1</v>
      </c>
      <c r="AJ187" s="17">
        <f>Table2[[#This Row],[Customer_Satisfaction]]-Table2[[#This Row],[Return_Rate]]</f>
        <v>7</v>
      </c>
    </row>
    <row r="188" spans="1:36">
      <c r="A188" s="5" t="s">
        <v>461</v>
      </c>
      <c r="B188" s="4">
        <v>45</v>
      </c>
      <c r="C188" s="5" t="s">
        <v>29</v>
      </c>
      <c r="D188" s="5" t="s">
        <v>44</v>
      </c>
      <c r="E188" s="5" t="s">
        <v>76</v>
      </c>
      <c r="F188" s="5" t="s">
        <v>32</v>
      </c>
      <c r="G188" s="5" t="s">
        <v>44</v>
      </c>
      <c r="H188" s="5" t="s">
        <v>462</v>
      </c>
      <c r="I188" s="5" t="s">
        <v>116</v>
      </c>
      <c r="J188" s="4">
        <v>333.26600000000002</v>
      </c>
      <c r="K188" s="4">
        <v>11</v>
      </c>
      <c r="L188" s="5" t="s">
        <v>35</v>
      </c>
      <c r="M188" s="4">
        <v>3</v>
      </c>
      <c r="N188" s="4">
        <v>1</v>
      </c>
      <c r="O188" s="4">
        <v>0</v>
      </c>
      <c r="P188" s="5" t="s">
        <v>59</v>
      </c>
      <c r="Q188" s="5" t="s">
        <v>37</v>
      </c>
      <c r="R188" s="4">
        <v>1</v>
      </c>
      <c r="S188" s="4">
        <v>6</v>
      </c>
      <c r="T188" s="5" t="s">
        <v>49</v>
      </c>
      <c r="U188" s="5" t="s">
        <v>79</v>
      </c>
      <c r="V188" s="5" t="s">
        <v>61</v>
      </c>
      <c r="W188" s="6">
        <v>45480</v>
      </c>
      <c r="X188" s="4" t="b">
        <v>0</v>
      </c>
      <c r="Y188" s="4" t="b">
        <v>0</v>
      </c>
      <c r="Z188" s="5" t="s">
        <v>62</v>
      </c>
      <c r="AA188" s="5" t="s">
        <v>67</v>
      </c>
      <c r="AB188" s="7">
        <v>14</v>
      </c>
      <c r="AC188">
        <f t="shared" si="12"/>
        <v>3665.9260000000004</v>
      </c>
      <c r="AD188">
        <f t="shared" si="13"/>
        <v>30.296909090909093</v>
      </c>
      <c r="AE188">
        <f t="shared" si="14"/>
        <v>333.26600000000002</v>
      </c>
      <c r="AF188">
        <f t="shared" si="10"/>
        <v>2</v>
      </c>
      <c r="AG188">
        <f t="shared" si="11"/>
        <v>1</v>
      </c>
      <c r="AH188">
        <f>(Table2[[#This Row],[Social_Media_Influence2]]+Table2[[#This Row],[Engagement_Score_Num]]+Table2[[#This Row],[Time_Spent_on_Product_Research(hours)]]/3)</f>
        <v>3</v>
      </c>
      <c r="AI188" s="17">
        <f>IF(Table2[[#This Row],[Customer_Loyalty_Program_Member]]="TRUE",Table2[[#This Row],[Brand_Loyalty]]*1.2,Table2[[#This Row],[Brand_Loyalty]])</f>
        <v>3</v>
      </c>
      <c r="AJ188" s="17">
        <f>Table2[[#This Row],[Customer_Satisfaction]]-Table2[[#This Row],[Return_Rate]]</f>
        <v>5</v>
      </c>
    </row>
    <row r="189" spans="1:36">
      <c r="A189" s="9" t="s">
        <v>463</v>
      </c>
      <c r="B189" s="8">
        <v>26</v>
      </c>
      <c r="C189" s="9" t="s">
        <v>189</v>
      </c>
      <c r="D189" s="9" t="s">
        <v>30</v>
      </c>
      <c r="E189" s="9" t="s">
        <v>69</v>
      </c>
      <c r="F189" s="9" t="s">
        <v>45</v>
      </c>
      <c r="G189" s="9" t="s">
        <v>30</v>
      </c>
      <c r="H189" s="9" t="s">
        <v>464</v>
      </c>
      <c r="I189" s="9" t="s">
        <v>116</v>
      </c>
      <c r="J189" s="8">
        <v>333.267</v>
      </c>
      <c r="K189" s="8">
        <v>11</v>
      </c>
      <c r="L189" s="9" t="s">
        <v>48</v>
      </c>
      <c r="M189" s="8">
        <v>1</v>
      </c>
      <c r="N189" s="8">
        <v>1</v>
      </c>
      <c r="O189" s="8">
        <v>2</v>
      </c>
      <c r="P189" s="9" t="s">
        <v>49</v>
      </c>
      <c r="Q189" s="9" t="s">
        <v>50</v>
      </c>
      <c r="R189" s="8">
        <v>2</v>
      </c>
      <c r="S189" s="8">
        <v>7</v>
      </c>
      <c r="T189" s="9" t="s">
        <v>49</v>
      </c>
      <c r="U189" s="9" t="s">
        <v>60</v>
      </c>
      <c r="V189" s="9" t="s">
        <v>86</v>
      </c>
      <c r="W189" s="10">
        <v>45481</v>
      </c>
      <c r="X189" s="8" t="b">
        <v>0</v>
      </c>
      <c r="Y189" s="8" t="b">
        <v>1</v>
      </c>
      <c r="Z189" s="9" t="s">
        <v>40</v>
      </c>
      <c r="AA189" s="9" t="s">
        <v>41</v>
      </c>
      <c r="AB189" s="11">
        <v>4</v>
      </c>
      <c r="AC189">
        <f t="shared" si="12"/>
        <v>3665.9369999999999</v>
      </c>
      <c r="AD189">
        <f t="shared" si="13"/>
        <v>30.297000000000001</v>
      </c>
      <c r="AE189">
        <f t="shared" si="14"/>
        <v>333.267</v>
      </c>
      <c r="AF189">
        <f t="shared" si="10"/>
        <v>2</v>
      </c>
      <c r="AG189">
        <f t="shared" si="11"/>
        <v>2</v>
      </c>
      <c r="AH189">
        <f>(Table2[[#This Row],[Social_Media_Influence2]]+Table2[[#This Row],[Engagement_Score_Num]]+Table2[[#This Row],[Time_Spent_on_Product_Research(hours)]]/3)</f>
        <v>4.666666666666667</v>
      </c>
      <c r="AI189" s="17">
        <f>IF(Table2[[#This Row],[Customer_Loyalty_Program_Member]]="TRUE",Table2[[#This Row],[Brand_Loyalty]]*1.2,Table2[[#This Row],[Brand_Loyalty]])</f>
        <v>1</v>
      </c>
      <c r="AJ189" s="17">
        <f>Table2[[#This Row],[Customer_Satisfaction]]-Table2[[#This Row],[Return_Rate]]</f>
        <v>5</v>
      </c>
    </row>
    <row r="190" spans="1:36">
      <c r="A190" s="5" t="s">
        <v>465</v>
      </c>
      <c r="B190" s="4">
        <v>50</v>
      </c>
      <c r="C190" s="5" t="s">
        <v>29</v>
      </c>
      <c r="D190" s="5" t="s">
        <v>30</v>
      </c>
      <c r="E190" s="5" t="s">
        <v>55</v>
      </c>
      <c r="F190" s="5" t="s">
        <v>56</v>
      </c>
      <c r="G190" s="5" t="s">
        <v>44</v>
      </c>
      <c r="H190" s="5" t="s">
        <v>466</v>
      </c>
      <c r="I190" s="5" t="s">
        <v>2060</v>
      </c>
      <c r="J190" s="4">
        <v>333.26799999999997</v>
      </c>
      <c r="K190" s="4">
        <v>9</v>
      </c>
      <c r="L190" s="5" t="s">
        <v>48</v>
      </c>
      <c r="M190" s="4">
        <v>2</v>
      </c>
      <c r="N190" s="4">
        <v>5</v>
      </c>
      <c r="O190" s="4">
        <v>1</v>
      </c>
      <c r="P190" s="5" t="s">
        <v>49</v>
      </c>
      <c r="Q190" s="5" t="s">
        <v>37</v>
      </c>
      <c r="R190" s="4">
        <v>2</v>
      </c>
      <c r="S190" s="4">
        <v>3</v>
      </c>
      <c r="T190" s="5" t="s">
        <v>36</v>
      </c>
      <c r="U190" s="5" t="s">
        <v>38</v>
      </c>
      <c r="V190" s="5" t="s">
        <v>39</v>
      </c>
      <c r="W190" s="6">
        <v>45482</v>
      </c>
      <c r="X190" s="4" t="b">
        <v>1</v>
      </c>
      <c r="Y190" s="4" t="b">
        <v>0</v>
      </c>
      <c r="Z190" s="5" t="s">
        <v>62</v>
      </c>
      <c r="AA190" s="5" t="s">
        <v>67</v>
      </c>
      <c r="AB190" s="7">
        <v>12</v>
      </c>
      <c r="AC190">
        <f t="shared" si="12"/>
        <v>2999.4119999999998</v>
      </c>
      <c r="AD190">
        <f t="shared" si="13"/>
        <v>37.029777777777774</v>
      </c>
      <c r="AE190">
        <f t="shared" si="14"/>
        <v>333.26799999999997</v>
      </c>
      <c r="AF190">
        <f t="shared" si="10"/>
        <v>0</v>
      </c>
      <c r="AG190">
        <f t="shared" si="11"/>
        <v>2</v>
      </c>
      <c r="AH190">
        <f>(Table2[[#This Row],[Social_Media_Influence2]]+Table2[[#This Row],[Engagement_Score_Num]]+Table2[[#This Row],[Time_Spent_on_Product_Research(hours)]]/3)</f>
        <v>2.3333333333333335</v>
      </c>
      <c r="AI190" s="17">
        <f>IF(Table2[[#This Row],[Customer_Loyalty_Program_Member]]="TRUE",Table2[[#This Row],[Brand_Loyalty]]*1.2,Table2[[#This Row],[Brand_Loyalty]])</f>
        <v>2</v>
      </c>
      <c r="AJ190" s="17">
        <f>Table2[[#This Row],[Customer_Satisfaction]]-Table2[[#This Row],[Return_Rate]]</f>
        <v>1</v>
      </c>
    </row>
    <row r="191" spans="1:36">
      <c r="A191" s="9" t="s">
        <v>467</v>
      </c>
      <c r="B191" s="8">
        <v>39</v>
      </c>
      <c r="C191" s="9" t="s">
        <v>43</v>
      </c>
      <c r="D191" s="9" t="s">
        <v>30</v>
      </c>
      <c r="E191" s="9" t="s">
        <v>69</v>
      </c>
      <c r="F191" s="9" t="s">
        <v>32</v>
      </c>
      <c r="G191" s="9" t="s">
        <v>30</v>
      </c>
      <c r="H191" s="9" t="s">
        <v>468</v>
      </c>
      <c r="I191" s="9" t="s">
        <v>90</v>
      </c>
      <c r="J191" s="8">
        <v>333.26900000000001</v>
      </c>
      <c r="K191" s="8">
        <v>3</v>
      </c>
      <c r="L191" s="9" t="s">
        <v>35</v>
      </c>
      <c r="M191" s="8">
        <v>1</v>
      </c>
      <c r="N191" s="8">
        <v>2</v>
      </c>
      <c r="O191" s="8">
        <v>1</v>
      </c>
      <c r="P191" s="9" t="s">
        <v>36</v>
      </c>
      <c r="Q191" s="9" t="s">
        <v>37</v>
      </c>
      <c r="R191" s="8">
        <v>0</v>
      </c>
      <c r="S191" s="8">
        <v>4</v>
      </c>
      <c r="T191" s="9" t="s">
        <v>59</v>
      </c>
      <c r="U191" s="9" t="s">
        <v>79</v>
      </c>
      <c r="V191" s="9" t="s">
        <v>86</v>
      </c>
      <c r="W191" s="10">
        <v>45483</v>
      </c>
      <c r="X191" s="8" t="b">
        <v>0</v>
      </c>
      <c r="Y191" s="8" t="b">
        <v>0</v>
      </c>
      <c r="Z191" s="9" t="s">
        <v>40</v>
      </c>
      <c r="AA191" s="9" t="s">
        <v>67</v>
      </c>
      <c r="AB191" s="11">
        <v>7</v>
      </c>
      <c r="AC191">
        <f t="shared" si="12"/>
        <v>999.80700000000002</v>
      </c>
      <c r="AD191">
        <f t="shared" si="13"/>
        <v>111.08966666666667</v>
      </c>
      <c r="AE191">
        <f t="shared" si="14"/>
        <v>333.26900000000001</v>
      </c>
      <c r="AF191">
        <f t="shared" si="10"/>
        <v>1</v>
      </c>
      <c r="AG191">
        <f t="shared" si="11"/>
        <v>0</v>
      </c>
      <c r="AH191">
        <f>(Table2[[#This Row],[Social_Media_Influence2]]+Table2[[#This Row],[Engagement_Score_Num]]+Table2[[#This Row],[Time_Spent_on_Product_Research(hours)]]/3)</f>
        <v>1.3333333333333333</v>
      </c>
      <c r="AI191" s="17">
        <f>IF(Table2[[#This Row],[Customer_Loyalty_Program_Member]]="TRUE",Table2[[#This Row],[Brand_Loyalty]]*1.2,Table2[[#This Row],[Brand_Loyalty]])</f>
        <v>1</v>
      </c>
      <c r="AJ191" s="17">
        <f>Table2[[#This Row],[Customer_Satisfaction]]-Table2[[#This Row],[Return_Rate]]</f>
        <v>4</v>
      </c>
    </row>
    <row r="192" spans="1:36">
      <c r="A192" s="5" t="s">
        <v>469</v>
      </c>
      <c r="B192" s="4">
        <v>20</v>
      </c>
      <c r="C192" s="5" t="s">
        <v>43</v>
      </c>
      <c r="D192" s="5" t="s">
        <v>44</v>
      </c>
      <c r="E192" s="5" t="s">
        <v>69</v>
      </c>
      <c r="F192" s="5" t="s">
        <v>45</v>
      </c>
      <c r="G192" s="5" t="s">
        <v>44</v>
      </c>
      <c r="H192" s="5" t="s">
        <v>470</v>
      </c>
      <c r="I192" s="5" t="s">
        <v>125</v>
      </c>
      <c r="J192" s="4">
        <v>333.27</v>
      </c>
      <c r="K192" s="4">
        <v>11</v>
      </c>
      <c r="L192" s="5" t="s">
        <v>48</v>
      </c>
      <c r="M192" s="4">
        <v>5</v>
      </c>
      <c r="N192" s="4">
        <v>3</v>
      </c>
      <c r="O192" s="4">
        <v>0</v>
      </c>
      <c r="P192" s="5" t="s">
        <v>44</v>
      </c>
      <c r="Q192" s="5" t="s">
        <v>50</v>
      </c>
      <c r="R192" s="4">
        <v>0</v>
      </c>
      <c r="S192" s="4">
        <v>6</v>
      </c>
      <c r="T192" s="5" t="s">
        <v>44</v>
      </c>
      <c r="U192" s="5" t="s">
        <v>38</v>
      </c>
      <c r="V192" s="5" t="s">
        <v>51</v>
      </c>
      <c r="W192" s="6">
        <v>45484</v>
      </c>
      <c r="X192" s="4" t="b">
        <v>0</v>
      </c>
      <c r="Y192" s="4" t="b">
        <v>0</v>
      </c>
      <c r="Z192" s="5" t="s">
        <v>52</v>
      </c>
      <c r="AA192" s="5" t="s">
        <v>53</v>
      </c>
      <c r="AB192" s="7">
        <v>12</v>
      </c>
      <c r="AC192">
        <f t="shared" si="12"/>
        <v>3665.97</v>
      </c>
      <c r="AD192">
        <f t="shared" si="13"/>
        <v>30.297272727272727</v>
      </c>
      <c r="AE192">
        <f t="shared" si="14"/>
        <v>333.27</v>
      </c>
      <c r="AF192">
        <f t="shared" si="10"/>
        <v>3</v>
      </c>
      <c r="AG192">
        <f t="shared" si="11"/>
        <v>3</v>
      </c>
      <c r="AH192">
        <f>(Table2[[#This Row],[Social_Media_Influence2]]+Table2[[#This Row],[Engagement_Score_Num]]+Table2[[#This Row],[Time_Spent_on_Product_Research(hours)]]/3)</f>
        <v>6</v>
      </c>
      <c r="AI192" s="17">
        <f>IF(Table2[[#This Row],[Customer_Loyalty_Program_Member]]="TRUE",Table2[[#This Row],[Brand_Loyalty]]*1.2,Table2[[#This Row],[Brand_Loyalty]])</f>
        <v>5</v>
      </c>
      <c r="AJ192" s="17">
        <f>Table2[[#This Row],[Customer_Satisfaction]]-Table2[[#This Row],[Return_Rate]]</f>
        <v>6</v>
      </c>
    </row>
    <row r="193" spans="1:36">
      <c r="A193" s="9" t="s">
        <v>471</v>
      </c>
      <c r="B193" s="8">
        <v>48</v>
      </c>
      <c r="C193" s="9" t="s">
        <v>43</v>
      </c>
      <c r="D193" s="9" t="s">
        <v>30</v>
      </c>
      <c r="E193" s="9" t="s">
        <v>31</v>
      </c>
      <c r="F193" s="9" t="s">
        <v>56</v>
      </c>
      <c r="G193" s="9" t="s">
        <v>30</v>
      </c>
      <c r="H193" s="9" t="s">
        <v>472</v>
      </c>
      <c r="I193" s="9" t="s">
        <v>93</v>
      </c>
      <c r="J193" s="8">
        <v>333.27100000000002</v>
      </c>
      <c r="K193" s="8">
        <v>3</v>
      </c>
      <c r="L193" s="9" t="s">
        <v>35</v>
      </c>
      <c r="M193" s="8">
        <v>2</v>
      </c>
      <c r="N193" s="8">
        <v>1</v>
      </c>
      <c r="O193" s="8">
        <v>2</v>
      </c>
      <c r="P193" s="9" t="s">
        <v>59</v>
      </c>
      <c r="Q193" s="9" t="s">
        <v>85</v>
      </c>
      <c r="R193" s="8">
        <v>1</v>
      </c>
      <c r="S193" s="8">
        <v>4</v>
      </c>
      <c r="T193" s="9" t="s">
        <v>36</v>
      </c>
      <c r="U193" s="9" t="s">
        <v>38</v>
      </c>
      <c r="V193" s="9" t="s">
        <v>61</v>
      </c>
      <c r="W193" s="10">
        <v>45485</v>
      </c>
      <c r="X193" s="8" t="b">
        <v>1</v>
      </c>
      <c r="Y193" s="8" t="b">
        <v>0</v>
      </c>
      <c r="Z193" s="9" t="s">
        <v>74</v>
      </c>
      <c r="AA193" s="9" t="s">
        <v>53</v>
      </c>
      <c r="AB193" s="11">
        <v>4</v>
      </c>
      <c r="AC193">
        <f t="shared" si="12"/>
        <v>999.8130000000001</v>
      </c>
      <c r="AD193">
        <f t="shared" si="13"/>
        <v>111.09033333333333</v>
      </c>
      <c r="AE193">
        <f t="shared" si="14"/>
        <v>333.27100000000002</v>
      </c>
      <c r="AF193">
        <f t="shared" si="10"/>
        <v>0</v>
      </c>
      <c r="AG193">
        <f t="shared" si="11"/>
        <v>1</v>
      </c>
      <c r="AH193">
        <f>(Table2[[#This Row],[Social_Media_Influence2]]+Table2[[#This Row],[Engagement_Score_Num]]+Table2[[#This Row],[Time_Spent_on_Product_Research(hours)]]/3)</f>
        <v>1.6666666666666665</v>
      </c>
      <c r="AI193" s="17">
        <f>IF(Table2[[#This Row],[Customer_Loyalty_Program_Member]]="TRUE",Table2[[#This Row],[Brand_Loyalty]]*1.2,Table2[[#This Row],[Brand_Loyalty]])</f>
        <v>2</v>
      </c>
      <c r="AJ193" s="17">
        <f>Table2[[#This Row],[Customer_Satisfaction]]-Table2[[#This Row],[Return_Rate]]</f>
        <v>3</v>
      </c>
    </row>
    <row r="194" spans="1:36">
      <c r="A194" s="5" t="s">
        <v>473</v>
      </c>
      <c r="B194" s="4">
        <v>31</v>
      </c>
      <c r="C194" s="5" t="s">
        <v>29</v>
      </c>
      <c r="D194" s="5" t="s">
        <v>30</v>
      </c>
      <c r="E194" s="5" t="s">
        <v>76</v>
      </c>
      <c r="F194" s="5" t="s">
        <v>56</v>
      </c>
      <c r="G194" s="5" t="s">
        <v>44</v>
      </c>
      <c r="H194" s="5" t="s">
        <v>474</v>
      </c>
      <c r="I194" s="5" t="s">
        <v>47</v>
      </c>
      <c r="J194" s="4">
        <v>333.27199999999999</v>
      </c>
      <c r="K194" s="4">
        <v>6</v>
      </c>
      <c r="L194" s="5" t="s">
        <v>78</v>
      </c>
      <c r="M194" s="4">
        <v>2</v>
      </c>
      <c r="N194" s="4">
        <v>1</v>
      </c>
      <c r="O194" s="4">
        <v>0</v>
      </c>
      <c r="P194" s="5" t="s">
        <v>36</v>
      </c>
      <c r="Q194" s="5" t="s">
        <v>85</v>
      </c>
      <c r="R194" s="4">
        <v>1</v>
      </c>
      <c r="S194" s="4">
        <v>4</v>
      </c>
      <c r="T194" s="5" t="s">
        <v>59</v>
      </c>
      <c r="U194" s="5" t="s">
        <v>79</v>
      </c>
      <c r="V194" s="5" t="s">
        <v>61</v>
      </c>
      <c r="W194" s="6">
        <v>45486</v>
      </c>
      <c r="X194" s="4" t="b">
        <v>0</v>
      </c>
      <c r="Y194" s="4" t="b">
        <v>0</v>
      </c>
      <c r="Z194" s="5" t="s">
        <v>40</v>
      </c>
      <c r="AA194" s="5" t="s">
        <v>41</v>
      </c>
      <c r="AB194" s="7">
        <v>11</v>
      </c>
      <c r="AC194">
        <f t="shared" si="12"/>
        <v>1999.6320000000001</v>
      </c>
      <c r="AD194">
        <f t="shared" si="13"/>
        <v>55.545333333333332</v>
      </c>
      <c r="AE194">
        <f t="shared" si="14"/>
        <v>333.27199999999999</v>
      </c>
      <c r="AF194">
        <f t="shared" ref="AF194:AF257" si="15">IF(T194="High",3,IF(T194="Medium",2,IF(T194="Low",1,0)))</f>
        <v>1</v>
      </c>
      <c r="AG194">
        <f t="shared" ref="AG194:AG257" si="16">IF(P194="High",3,IF(P194="Medium",2,IF(P194="Low",1,0)))</f>
        <v>0</v>
      </c>
      <c r="AH194">
        <f>(Table2[[#This Row],[Social_Media_Influence2]]+Table2[[#This Row],[Engagement_Score_Num]]+Table2[[#This Row],[Time_Spent_on_Product_Research(hours)]]/3)</f>
        <v>1</v>
      </c>
      <c r="AI194" s="17">
        <f>IF(Table2[[#This Row],[Customer_Loyalty_Program_Member]]="TRUE",Table2[[#This Row],[Brand_Loyalty]]*1.2,Table2[[#This Row],[Brand_Loyalty]])</f>
        <v>2</v>
      </c>
      <c r="AJ194" s="17">
        <f>Table2[[#This Row],[Customer_Satisfaction]]-Table2[[#This Row],[Return_Rate]]</f>
        <v>3</v>
      </c>
    </row>
    <row r="195" spans="1:36">
      <c r="A195" s="9" t="s">
        <v>475</v>
      </c>
      <c r="B195" s="8">
        <v>25</v>
      </c>
      <c r="C195" s="9" t="s">
        <v>29</v>
      </c>
      <c r="D195" s="9" t="s">
        <v>30</v>
      </c>
      <c r="E195" s="9" t="s">
        <v>31</v>
      </c>
      <c r="F195" s="9" t="s">
        <v>32</v>
      </c>
      <c r="G195" s="9" t="s">
        <v>44</v>
      </c>
      <c r="H195" s="9" t="s">
        <v>476</v>
      </c>
      <c r="I195" s="9" t="s">
        <v>82</v>
      </c>
      <c r="J195" s="8">
        <v>333.27300000000002</v>
      </c>
      <c r="K195" s="8">
        <v>11</v>
      </c>
      <c r="L195" s="9" t="s">
        <v>35</v>
      </c>
      <c r="M195" s="8">
        <v>2</v>
      </c>
      <c r="N195" s="8">
        <v>4</v>
      </c>
      <c r="O195" s="8">
        <v>1</v>
      </c>
      <c r="P195" s="9" t="s">
        <v>59</v>
      </c>
      <c r="Q195" s="9" t="s">
        <v>37</v>
      </c>
      <c r="R195" s="8">
        <v>2</v>
      </c>
      <c r="S195" s="8">
        <v>3</v>
      </c>
      <c r="T195" s="9" t="s">
        <v>44</v>
      </c>
      <c r="U195" s="9" t="s">
        <v>38</v>
      </c>
      <c r="V195" s="9" t="s">
        <v>66</v>
      </c>
      <c r="W195" s="10">
        <v>45487</v>
      </c>
      <c r="X195" s="8" t="b">
        <v>0</v>
      </c>
      <c r="Y195" s="8" t="b">
        <v>1</v>
      </c>
      <c r="Z195" s="9" t="s">
        <v>62</v>
      </c>
      <c r="AA195" s="9" t="s">
        <v>67</v>
      </c>
      <c r="AB195" s="11">
        <v>10</v>
      </c>
      <c r="AC195">
        <f t="shared" ref="AC195:AC258" si="17">J195*K195</f>
        <v>3666.0030000000002</v>
      </c>
      <c r="AD195">
        <f t="shared" ref="AD195:AD258" si="18">IF(K195=0,0,J195/K195)</f>
        <v>30.297545454545457</v>
      </c>
      <c r="AE195">
        <f t="shared" ref="AE195:AE258" si="19">IF(X195="TRUE",J195*1.1,J195)</f>
        <v>333.27300000000002</v>
      </c>
      <c r="AF195">
        <f t="shared" si="15"/>
        <v>3</v>
      </c>
      <c r="AG195">
        <f t="shared" si="16"/>
        <v>1</v>
      </c>
      <c r="AH195">
        <f>(Table2[[#This Row],[Social_Media_Influence2]]+Table2[[#This Row],[Engagement_Score_Num]]+Table2[[#This Row],[Time_Spent_on_Product_Research(hours)]]/3)</f>
        <v>4.333333333333333</v>
      </c>
      <c r="AI195" s="17">
        <f>IF(Table2[[#This Row],[Customer_Loyalty_Program_Member]]="TRUE",Table2[[#This Row],[Brand_Loyalty]]*1.2,Table2[[#This Row],[Brand_Loyalty]])</f>
        <v>2</v>
      </c>
      <c r="AJ195" s="17">
        <f>Table2[[#This Row],[Customer_Satisfaction]]-Table2[[#This Row],[Return_Rate]]</f>
        <v>1</v>
      </c>
    </row>
    <row r="196" spans="1:36">
      <c r="A196" s="5" t="s">
        <v>477</v>
      </c>
      <c r="B196" s="4">
        <v>18</v>
      </c>
      <c r="C196" s="5" t="s">
        <v>272</v>
      </c>
      <c r="D196" s="5" t="s">
        <v>30</v>
      </c>
      <c r="E196" s="5" t="s">
        <v>55</v>
      </c>
      <c r="F196" s="5" t="s">
        <v>32</v>
      </c>
      <c r="G196" s="5" t="s">
        <v>44</v>
      </c>
      <c r="H196" s="5" t="s">
        <v>478</v>
      </c>
      <c r="I196" s="5" t="s">
        <v>65</v>
      </c>
      <c r="J196" s="4">
        <v>333.274</v>
      </c>
      <c r="K196" s="4">
        <v>11</v>
      </c>
      <c r="L196" s="5" t="s">
        <v>48</v>
      </c>
      <c r="M196" s="4">
        <v>2</v>
      </c>
      <c r="N196" s="4">
        <v>4</v>
      </c>
      <c r="O196" s="4">
        <v>1</v>
      </c>
      <c r="P196" s="5" t="s">
        <v>44</v>
      </c>
      <c r="Q196" s="5" t="s">
        <v>37</v>
      </c>
      <c r="R196" s="4">
        <v>2</v>
      </c>
      <c r="S196" s="4">
        <v>10</v>
      </c>
      <c r="T196" s="5" t="s">
        <v>44</v>
      </c>
      <c r="U196" s="5" t="s">
        <v>79</v>
      </c>
      <c r="V196" s="5" t="s">
        <v>51</v>
      </c>
      <c r="W196" s="6">
        <v>45488</v>
      </c>
      <c r="X196" s="4" t="b">
        <v>1</v>
      </c>
      <c r="Y196" s="4" t="b">
        <v>0</v>
      </c>
      <c r="Z196" s="5" t="s">
        <v>40</v>
      </c>
      <c r="AA196" s="5" t="s">
        <v>67</v>
      </c>
      <c r="AB196" s="7">
        <v>3</v>
      </c>
      <c r="AC196">
        <f t="shared" si="17"/>
        <v>3666.0140000000001</v>
      </c>
      <c r="AD196">
        <f t="shared" si="18"/>
        <v>30.297636363636364</v>
      </c>
      <c r="AE196">
        <f t="shared" si="19"/>
        <v>333.274</v>
      </c>
      <c r="AF196">
        <f t="shared" si="15"/>
        <v>3</v>
      </c>
      <c r="AG196">
        <f t="shared" si="16"/>
        <v>3</v>
      </c>
      <c r="AH196">
        <f>(Table2[[#This Row],[Social_Media_Influence2]]+Table2[[#This Row],[Engagement_Score_Num]]+Table2[[#This Row],[Time_Spent_on_Product_Research(hours)]]/3)</f>
        <v>6.333333333333333</v>
      </c>
      <c r="AI196" s="17">
        <f>IF(Table2[[#This Row],[Customer_Loyalty_Program_Member]]="TRUE",Table2[[#This Row],[Brand_Loyalty]]*1.2,Table2[[#This Row],[Brand_Loyalty]])</f>
        <v>2</v>
      </c>
      <c r="AJ196" s="17">
        <f>Table2[[#This Row],[Customer_Satisfaction]]-Table2[[#This Row],[Return_Rate]]</f>
        <v>8</v>
      </c>
    </row>
    <row r="197" spans="1:36">
      <c r="A197" s="9" t="s">
        <v>479</v>
      </c>
      <c r="B197" s="8">
        <v>18</v>
      </c>
      <c r="C197" s="9" t="s">
        <v>43</v>
      </c>
      <c r="D197" s="9" t="s">
        <v>30</v>
      </c>
      <c r="E197" s="9" t="s">
        <v>76</v>
      </c>
      <c r="F197" s="9" t="s">
        <v>32</v>
      </c>
      <c r="G197" s="9" t="s">
        <v>44</v>
      </c>
      <c r="H197" s="9" t="s">
        <v>480</v>
      </c>
      <c r="I197" s="9" t="s">
        <v>2060</v>
      </c>
      <c r="J197" s="8">
        <v>333.27499999999998</v>
      </c>
      <c r="K197" s="8">
        <v>3</v>
      </c>
      <c r="L197" s="9" t="s">
        <v>78</v>
      </c>
      <c r="M197" s="8">
        <v>5</v>
      </c>
      <c r="N197" s="8">
        <v>3</v>
      </c>
      <c r="O197" s="8">
        <v>1</v>
      </c>
      <c r="P197" s="9" t="s">
        <v>59</v>
      </c>
      <c r="Q197" s="9" t="s">
        <v>85</v>
      </c>
      <c r="R197" s="8">
        <v>1</v>
      </c>
      <c r="S197" s="8">
        <v>2</v>
      </c>
      <c r="T197" s="9" t="s">
        <v>36</v>
      </c>
      <c r="U197" s="9" t="s">
        <v>79</v>
      </c>
      <c r="V197" s="9" t="s">
        <v>51</v>
      </c>
      <c r="W197" s="10">
        <v>45489</v>
      </c>
      <c r="X197" s="8" t="b">
        <v>0</v>
      </c>
      <c r="Y197" s="8" t="b">
        <v>1</v>
      </c>
      <c r="Z197" s="9" t="s">
        <v>62</v>
      </c>
      <c r="AA197" s="9" t="s">
        <v>53</v>
      </c>
      <c r="AB197" s="11">
        <v>12</v>
      </c>
      <c r="AC197">
        <f t="shared" si="17"/>
        <v>999.82499999999993</v>
      </c>
      <c r="AD197">
        <f t="shared" si="18"/>
        <v>111.09166666666665</v>
      </c>
      <c r="AE197">
        <f t="shared" si="19"/>
        <v>333.27499999999998</v>
      </c>
      <c r="AF197">
        <f t="shared" si="15"/>
        <v>0</v>
      </c>
      <c r="AG197">
        <f t="shared" si="16"/>
        <v>1</v>
      </c>
      <c r="AH197">
        <f>(Table2[[#This Row],[Social_Media_Influence2]]+Table2[[#This Row],[Engagement_Score_Num]]+Table2[[#This Row],[Time_Spent_on_Product_Research(hours)]]/3)</f>
        <v>1.3333333333333333</v>
      </c>
      <c r="AI197" s="17">
        <f>IF(Table2[[#This Row],[Customer_Loyalty_Program_Member]]="TRUE",Table2[[#This Row],[Brand_Loyalty]]*1.2,Table2[[#This Row],[Brand_Loyalty]])</f>
        <v>5</v>
      </c>
      <c r="AJ197" s="17">
        <f>Table2[[#This Row],[Customer_Satisfaction]]-Table2[[#This Row],[Return_Rate]]</f>
        <v>1</v>
      </c>
    </row>
    <row r="198" spans="1:36">
      <c r="A198" s="5" t="s">
        <v>481</v>
      </c>
      <c r="B198" s="4">
        <v>31</v>
      </c>
      <c r="C198" s="5" t="s">
        <v>43</v>
      </c>
      <c r="D198" s="5" t="s">
        <v>30</v>
      </c>
      <c r="E198" s="5" t="s">
        <v>69</v>
      </c>
      <c r="F198" s="5" t="s">
        <v>45</v>
      </c>
      <c r="G198" s="5" t="s">
        <v>30</v>
      </c>
      <c r="H198" s="5" t="s">
        <v>482</v>
      </c>
      <c r="I198" s="5" t="s">
        <v>119</v>
      </c>
      <c r="J198" s="4">
        <v>333.27600000000001</v>
      </c>
      <c r="K198" s="4">
        <v>6</v>
      </c>
      <c r="L198" s="5" t="s">
        <v>48</v>
      </c>
      <c r="M198" s="4">
        <v>2</v>
      </c>
      <c r="N198" s="4">
        <v>1</v>
      </c>
      <c r="O198" s="4">
        <v>0</v>
      </c>
      <c r="P198" s="5" t="s">
        <v>36</v>
      </c>
      <c r="Q198" s="5" t="s">
        <v>37</v>
      </c>
      <c r="R198" s="4">
        <v>1</v>
      </c>
      <c r="S198" s="4">
        <v>1</v>
      </c>
      <c r="T198" s="5" t="s">
        <v>44</v>
      </c>
      <c r="U198" s="5" t="s">
        <v>79</v>
      </c>
      <c r="V198" s="5" t="s">
        <v>51</v>
      </c>
      <c r="W198" s="6">
        <v>45490</v>
      </c>
      <c r="X198" s="4" t="b">
        <v>0</v>
      </c>
      <c r="Y198" s="4" t="b">
        <v>0</v>
      </c>
      <c r="Z198" s="5" t="s">
        <v>74</v>
      </c>
      <c r="AA198" s="5" t="s">
        <v>41</v>
      </c>
      <c r="AB198" s="7">
        <v>6</v>
      </c>
      <c r="AC198">
        <f t="shared" si="17"/>
        <v>1999.6559999999999</v>
      </c>
      <c r="AD198">
        <f t="shared" si="18"/>
        <v>55.545999999999999</v>
      </c>
      <c r="AE198">
        <f t="shared" si="19"/>
        <v>333.27600000000001</v>
      </c>
      <c r="AF198">
        <f t="shared" si="15"/>
        <v>3</v>
      </c>
      <c r="AG198">
        <f t="shared" si="16"/>
        <v>0</v>
      </c>
      <c r="AH198">
        <f>(Table2[[#This Row],[Social_Media_Influence2]]+Table2[[#This Row],[Engagement_Score_Num]]+Table2[[#This Row],[Time_Spent_on_Product_Research(hours)]]/3)</f>
        <v>3</v>
      </c>
      <c r="AI198" s="17">
        <f>IF(Table2[[#This Row],[Customer_Loyalty_Program_Member]]="TRUE",Table2[[#This Row],[Brand_Loyalty]]*1.2,Table2[[#This Row],[Brand_Loyalty]])</f>
        <v>2</v>
      </c>
      <c r="AJ198" s="17">
        <f>Table2[[#This Row],[Customer_Satisfaction]]-Table2[[#This Row],[Return_Rate]]</f>
        <v>0</v>
      </c>
    </row>
    <row r="199" spans="1:36">
      <c r="A199" s="9" t="s">
        <v>483</v>
      </c>
      <c r="B199" s="8">
        <v>43</v>
      </c>
      <c r="C199" s="9" t="s">
        <v>350</v>
      </c>
      <c r="D199" s="9" t="s">
        <v>44</v>
      </c>
      <c r="E199" s="9" t="s">
        <v>31</v>
      </c>
      <c r="F199" s="9" t="s">
        <v>32</v>
      </c>
      <c r="G199" s="9" t="s">
        <v>44</v>
      </c>
      <c r="H199" s="9" t="s">
        <v>484</v>
      </c>
      <c r="I199" s="9" t="s">
        <v>71</v>
      </c>
      <c r="J199" s="8">
        <v>333.27699999999999</v>
      </c>
      <c r="K199" s="8">
        <v>6</v>
      </c>
      <c r="L199" s="9" t="s">
        <v>35</v>
      </c>
      <c r="M199" s="8">
        <v>5</v>
      </c>
      <c r="N199" s="8">
        <v>1</v>
      </c>
      <c r="O199" s="8">
        <v>2</v>
      </c>
      <c r="P199" s="9" t="s">
        <v>44</v>
      </c>
      <c r="Q199" s="9" t="s">
        <v>50</v>
      </c>
      <c r="R199" s="8">
        <v>1</v>
      </c>
      <c r="S199" s="8">
        <v>9</v>
      </c>
      <c r="T199" s="9" t="s">
        <v>59</v>
      </c>
      <c r="U199" s="9" t="s">
        <v>38</v>
      </c>
      <c r="V199" s="9" t="s">
        <v>66</v>
      </c>
      <c r="W199" s="10">
        <v>45491</v>
      </c>
      <c r="X199" s="8" t="b">
        <v>1</v>
      </c>
      <c r="Y199" s="8" t="b">
        <v>1</v>
      </c>
      <c r="Z199" s="9" t="s">
        <v>40</v>
      </c>
      <c r="AA199" s="9" t="s">
        <v>53</v>
      </c>
      <c r="AB199" s="11">
        <v>10</v>
      </c>
      <c r="AC199">
        <f t="shared" si="17"/>
        <v>1999.6619999999998</v>
      </c>
      <c r="AD199">
        <f t="shared" si="18"/>
        <v>55.546166666666664</v>
      </c>
      <c r="AE199">
        <f t="shared" si="19"/>
        <v>333.27699999999999</v>
      </c>
      <c r="AF199">
        <f t="shared" si="15"/>
        <v>1</v>
      </c>
      <c r="AG199">
        <f t="shared" si="16"/>
        <v>3</v>
      </c>
      <c r="AH199">
        <f>(Table2[[#This Row],[Social_Media_Influence2]]+Table2[[#This Row],[Engagement_Score_Num]]+Table2[[#This Row],[Time_Spent_on_Product_Research(hours)]]/3)</f>
        <v>4.666666666666667</v>
      </c>
      <c r="AI199" s="17">
        <f>IF(Table2[[#This Row],[Customer_Loyalty_Program_Member]]="TRUE",Table2[[#This Row],[Brand_Loyalty]]*1.2,Table2[[#This Row],[Brand_Loyalty]])</f>
        <v>5</v>
      </c>
      <c r="AJ199" s="17">
        <f>Table2[[#This Row],[Customer_Satisfaction]]-Table2[[#This Row],[Return_Rate]]</f>
        <v>8</v>
      </c>
    </row>
    <row r="200" spans="1:36">
      <c r="A200" s="5" t="s">
        <v>485</v>
      </c>
      <c r="B200" s="4">
        <v>23</v>
      </c>
      <c r="C200" s="5" t="s">
        <v>43</v>
      </c>
      <c r="D200" s="5" t="s">
        <v>30</v>
      </c>
      <c r="E200" s="5" t="s">
        <v>55</v>
      </c>
      <c r="F200" s="5" t="s">
        <v>45</v>
      </c>
      <c r="G200" s="5" t="s">
        <v>30</v>
      </c>
      <c r="H200" s="5" t="s">
        <v>486</v>
      </c>
      <c r="I200" s="5" t="s">
        <v>58</v>
      </c>
      <c r="J200" s="4">
        <v>333.27800000000002</v>
      </c>
      <c r="K200" s="4">
        <v>9</v>
      </c>
      <c r="L200" s="5" t="s">
        <v>48</v>
      </c>
      <c r="M200" s="4">
        <v>4</v>
      </c>
      <c r="N200" s="4">
        <v>4</v>
      </c>
      <c r="O200" s="4">
        <v>2</v>
      </c>
      <c r="P200" s="5" t="s">
        <v>36</v>
      </c>
      <c r="Q200" s="5" t="s">
        <v>37</v>
      </c>
      <c r="R200" s="4">
        <v>2</v>
      </c>
      <c r="S200" s="4">
        <v>9</v>
      </c>
      <c r="T200" s="5" t="s">
        <v>49</v>
      </c>
      <c r="U200" s="5" t="s">
        <v>79</v>
      </c>
      <c r="V200" s="5" t="s">
        <v>61</v>
      </c>
      <c r="W200" s="6">
        <v>45492</v>
      </c>
      <c r="X200" s="4" t="b">
        <v>1</v>
      </c>
      <c r="Y200" s="4" t="b">
        <v>0</v>
      </c>
      <c r="Z200" s="5" t="s">
        <v>52</v>
      </c>
      <c r="AA200" s="5" t="s">
        <v>67</v>
      </c>
      <c r="AB200" s="7">
        <v>6</v>
      </c>
      <c r="AC200">
        <f t="shared" si="17"/>
        <v>2999.5020000000004</v>
      </c>
      <c r="AD200">
        <f t="shared" si="18"/>
        <v>37.030888888888889</v>
      </c>
      <c r="AE200">
        <f t="shared" si="19"/>
        <v>333.27800000000002</v>
      </c>
      <c r="AF200">
        <f t="shared" si="15"/>
        <v>2</v>
      </c>
      <c r="AG200">
        <f t="shared" si="16"/>
        <v>0</v>
      </c>
      <c r="AH200">
        <f>(Table2[[#This Row],[Social_Media_Influence2]]+Table2[[#This Row],[Engagement_Score_Num]]+Table2[[#This Row],[Time_Spent_on_Product_Research(hours)]]/3)</f>
        <v>2.6666666666666665</v>
      </c>
      <c r="AI200" s="17">
        <f>IF(Table2[[#This Row],[Customer_Loyalty_Program_Member]]="TRUE",Table2[[#This Row],[Brand_Loyalty]]*1.2,Table2[[#This Row],[Brand_Loyalty]])</f>
        <v>4</v>
      </c>
      <c r="AJ200" s="17">
        <f>Table2[[#This Row],[Customer_Satisfaction]]-Table2[[#This Row],[Return_Rate]]</f>
        <v>7</v>
      </c>
    </row>
    <row r="201" spans="1:36">
      <c r="A201" s="9" t="s">
        <v>487</v>
      </c>
      <c r="B201" s="8">
        <v>29</v>
      </c>
      <c r="C201" s="9" t="s">
        <v>43</v>
      </c>
      <c r="D201" s="9" t="s">
        <v>44</v>
      </c>
      <c r="E201" s="9" t="s">
        <v>31</v>
      </c>
      <c r="F201" s="9" t="s">
        <v>32</v>
      </c>
      <c r="G201" s="9" t="s">
        <v>44</v>
      </c>
      <c r="H201" s="9" t="s">
        <v>488</v>
      </c>
      <c r="I201" s="9" t="s">
        <v>98</v>
      </c>
      <c r="J201" s="8">
        <v>333.279</v>
      </c>
      <c r="K201" s="8">
        <v>7</v>
      </c>
      <c r="L201" s="9" t="s">
        <v>78</v>
      </c>
      <c r="M201" s="8">
        <v>4</v>
      </c>
      <c r="N201" s="8">
        <v>5</v>
      </c>
      <c r="O201" s="8">
        <v>2</v>
      </c>
      <c r="P201" s="9" t="s">
        <v>44</v>
      </c>
      <c r="Q201" s="9" t="s">
        <v>37</v>
      </c>
      <c r="R201" s="8">
        <v>1</v>
      </c>
      <c r="S201" s="8">
        <v>3</v>
      </c>
      <c r="T201" s="9" t="s">
        <v>59</v>
      </c>
      <c r="U201" s="9" t="s">
        <v>38</v>
      </c>
      <c r="V201" s="9" t="s">
        <v>66</v>
      </c>
      <c r="W201" s="10">
        <v>45493</v>
      </c>
      <c r="X201" s="8" t="b">
        <v>0</v>
      </c>
      <c r="Y201" s="8" t="b">
        <v>1</v>
      </c>
      <c r="Z201" s="9" t="s">
        <v>74</v>
      </c>
      <c r="AA201" s="9" t="s">
        <v>53</v>
      </c>
      <c r="AB201" s="11">
        <v>6</v>
      </c>
      <c r="AC201">
        <f t="shared" si="17"/>
        <v>2332.953</v>
      </c>
      <c r="AD201">
        <f t="shared" si="18"/>
        <v>47.611285714285714</v>
      </c>
      <c r="AE201">
        <f t="shared" si="19"/>
        <v>333.279</v>
      </c>
      <c r="AF201">
        <f t="shared" si="15"/>
        <v>1</v>
      </c>
      <c r="AG201">
        <f t="shared" si="16"/>
        <v>3</v>
      </c>
      <c r="AH201">
        <f>(Table2[[#This Row],[Social_Media_Influence2]]+Table2[[#This Row],[Engagement_Score_Num]]+Table2[[#This Row],[Time_Spent_on_Product_Research(hours)]]/3)</f>
        <v>4.666666666666667</v>
      </c>
      <c r="AI201" s="17">
        <f>IF(Table2[[#This Row],[Customer_Loyalty_Program_Member]]="TRUE",Table2[[#This Row],[Brand_Loyalty]]*1.2,Table2[[#This Row],[Brand_Loyalty]])</f>
        <v>4</v>
      </c>
      <c r="AJ201" s="17">
        <f>Table2[[#This Row],[Customer_Satisfaction]]-Table2[[#This Row],[Return_Rate]]</f>
        <v>2</v>
      </c>
    </row>
    <row r="202" spans="1:36">
      <c r="A202" s="5" t="s">
        <v>489</v>
      </c>
      <c r="B202" s="4">
        <v>21</v>
      </c>
      <c r="C202" s="5" t="s">
        <v>29</v>
      </c>
      <c r="D202" s="5" t="s">
        <v>30</v>
      </c>
      <c r="E202" s="5" t="s">
        <v>76</v>
      </c>
      <c r="F202" s="5" t="s">
        <v>56</v>
      </c>
      <c r="G202" s="5" t="s">
        <v>30</v>
      </c>
      <c r="H202" s="5" t="s">
        <v>490</v>
      </c>
      <c r="I202" s="5" t="s">
        <v>187</v>
      </c>
      <c r="J202" s="4">
        <v>333.28</v>
      </c>
      <c r="K202" s="4">
        <v>11</v>
      </c>
      <c r="L202" s="5" t="s">
        <v>35</v>
      </c>
      <c r="M202" s="4">
        <v>4</v>
      </c>
      <c r="N202" s="4">
        <v>2</v>
      </c>
      <c r="O202" s="4">
        <v>2</v>
      </c>
      <c r="P202" s="5" t="s">
        <v>36</v>
      </c>
      <c r="Q202" s="5" t="s">
        <v>85</v>
      </c>
      <c r="R202" s="4">
        <v>2</v>
      </c>
      <c r="S202" s="4">
        <v>1</v>
      </c>
      <c r="T202" s="5" t="s">
        <v>49</v>
      </c>
      <c r="U202" s="5" t="s">
        <v>38</v>
      </c>
      <c r="V202" s="5" t="s">
        <v>66</v>
      </c>
      <c r="W202" s="6">
        <v>45494</v>
      </c>
      <c r="X202" s="4" t="b">
        <v>1</v>
      </c>
      <c r="Y202" s="4" t="b">
        <v>1</v>
      </c>
      <c r="Z202" s="5" t="s">
        <v>74</v>
      </c>
      <c r="AA202" s="5" t="s">
        <v>41</v>
      </c>
      <c r="AB202" s="7">
        <v>12</v>
      </c>
      <c r="AC202">
        <f t="shared" si="17"/>
        <v>3666.08</v>
      </c>
      <c r="AD202">
        <f t="shared" si="18"/>
        <v>30.298181818181817</v>
      </c>
      <c r="AE202">
        <f t="shared" si="19"/>
        <v>333.28</v>
      </c>
      <c r="AF202">
        <f t="shared" si="15"/>
        <v>2</v>
      </c>
      <c r="AG202">
        <f t="shared" si="16"/>
        <v>0</v>
      </c>
      <c r="AH202">
        <f>(Table2[[#This Row],[Social_Media_Influence2]]+Table2[[#This Row],[Engagement_Score_Num]]+Table2[[#This Row],[Time_Spent_on_Product_Research(hours)]]/3)</f>
        <v>2.6666666666666665</v>
      </c>
      <c r="AI202" s="17">
        <f>IF(Table2[[#This Row],[Customer_Loyalty_Program_Member]]="TRUE",Table2[[#This Row],[Brand_Loyalty]]*1.2,Table2[[#This Row],[Brand_Loyalty]])</f>
        <v>4</v>
      </c>
      <c r="AJ202" s="17">
        <f>Table2[[#This Row],[Customer_Satisfaction]]-Table2[[#This Row],[Return_Rate]]</f>
        <v>-1</v>
      </c>
    </row>
    <row r="203" spans="1:36">
      <c r="A203" s="9" t="s">
        <v>491</v>
      </c>
      <c r="B203" s="8">
        <v>49</v>
      </c>
      <c r="C203" s="9" t="s">
        <v>29</v>
      </c>
      <c r="D203" s="9" t="s">
        <v>30</v>
      </c>
      <c r="E203" s="9" t="s">
        <v>55</v>
      </c>
      <c r="F203" s="9" t="s">
        <v>45</v>
      </c>
      <c r="G203" s="9" t="s">
        <v>30</v>
      </c>
      <c r="H203" s="9" t="s">
        <v>492</v>
      </c>
      <c r="I203" s="9" t="s">
        <v>98</v>
      </c>
      <c r="J203" s="8">
        <v>333.28100000000001</v>
      </c>
      <c r="K203" s="8">
        <v>7</v>
      </c>
      <c r="L203" s="9" t="s">
        <v>48</v>
      </c>
      <c r="M203" s="8">
        <v>3</v>
      </c>
      <c r="N203" s="8">
        <v>2</v>
      </c>
      <c r="O203" s="8">
        <v>0</v>
      </c>
      <c r="P203" s="9" t="s">
        <v>44</v>
      </c>
      <c r="Q203" s="9" t="s">
        <v>85</v>
      </c>
      <c r="R203" s="8">
        <v>1</v>
      </c>
      <c r="S203" s="8">
        <v>1</v>
      </c>
      <c r="T203" s="9" t="s">
        <v>49</v>
      </c>
      <c r="U203" s="9" t="s">
        <v>79</v>
      </c>
      <c r="V203" s="9" t="s">
        <v>39</v>
      </c>
      <c r="W203" s="10">
        <v>45495</v>
      </c>
      <c r="X203" s="8" t="b">
        <v>1</v>
      </c>
      <c r="Y203" s="8" t="b">
        <v>1</v>
      </c>
      <c r="Z203" s="9" t="s">
        <v>52</v>
      </c>
      <c r="AA203" s="9" t="s">
        <v>67</v>
      </c>
      <c r="AB203" s="11">
        <v>9</v>
      </c>
      <c r="AC203">
        <f t="shared" si="17"/>
        <v>2332.9670000000001</v>
      </c>
      <c r="AD203">
        <f t="shared" si="18"/>
        <v>47.61157142857143</v>
      </c>
      <c r="AE203">
        <f t="shared" si="19"/>
        <v>333.28100000000001</v>
      </c>
      <c r="AF203">
        <f t="shared" si="15"/>
        <v>2</v>
      </c>
      <c r="AG203">
        <f t="shared" si="16"/>
        <v>3</v>
      </c>
      <c r="AH203">
        <f>(Table2[[#This Row],[Social_Media_Influence2]]+Table2[[#This Row],[Engagement_Score_Num]]+Table2[[#This Row],[Time_Spent_on_Product_Research(hours)]]/3)</f>
        <v>5</v>
      </c>
      <c r="AI203" s="17">
        <f>IF(Table2[[#This Row],[Customer_Loyalty_Program_Member]]="TRUE",Table2[[#This Row],[Brand_Loyalty]]*1.2,Table2[[#This Row],[Brand_Loyalty]])</f>
        <v>3</v>
      </c>
      <c r="AJ203" s="17">
        <f>Table2[[#This Row],[Customer_Satisfaction]]-Table2[[#This Row],[Return_Rate]]</f>
        <v>0</v>
      </c>
    </row>
    <row r="204" spans="1:36">
      <c r="A204" s="5" t="s">
        <v>493</v>
      </c>
      <c r="B204" s="4">
        <v>30</v>
      </c>
      <c r="C204" s="5" t="s">
        <v>29</v>
      </c>
      <c r="D204" s="5" t="s">
        <v>30</v>
      </c>
      <c r="E204" s="5" t="s">
        <v>76</v>
      </c>
      <c r="F204" s="5" t="s">
        <v>56</v>
      </c>
      <c r="G204" s="5" t="s">
        <v>30</v>
      </c>
      <c r="H204" s="5" t="s">
        <v>494</v>
      </c>
      <c r="I204" s="5" t="s">
        <v>141</v>
      </c>
      <c r="J204" s="4">
        <v>333.28199999999998</v>
      </c>
      <c r="K204" s="4">
        <v>4</v>
      </c>
      <c r="L204" s="5" t="s">
        <v>78</v>
      </c>
      <c r="M204" s="4">
        <v>3</v>
      </c>
      <c r="N204" s="4">
        <v>5</v>
      </c>
      <c r="O204" s="4">
        <v>2</v>
      </c>
      <c r="P204" s="5" t="s">
        <v>59</v>
      </c>
      <c r="Q204" s="5" t="s">
        <v>37</v>
      </c>
      <c r="R204" s="4">
        <v>1</v>
      </c>
      <c r="S204" s="4">
        <v>4</v>
      </c>
      <c r="T204" s="5" t="s">
        <v>44</v>
      </c>
      <c r="U204" s="5" t="s">
        <v>79</v>
      </c>
      <c r="V204" s="5" t="s">
        <v>51</v>
      </c>
      <c r="W204" s="6">
        <v>45496</v>
      </c>
      <c r="X204" s="4" t="b">
        <v>0</v>
      </c>
      <c r="Y204" s="4" t="b">
        <v>0</v>
      </c>
      <c r="Z204" s="5" t="s">
        <v>40</v>
      </c>
      <c r="AA204" s="5" t="s">
        <v>53</v>
      </c>
      <c r="AB204" s="7">
        <v>5</v>
      </c>
      <c r="AC204">
        <f t="shared" si="17"/>
        <v>1333.1279999999999</v>
      </c>
      <c r="AD204">
        <f t="shared" si="18"/>
        <v>83.320499999999996</v>
      </c>
      <c r="AE204">
        <f t="shared" si="19"/>
        <v>333.28199999999998</v>
      </c>
      <c r="AF204">
        <f t="shared" si="15"/>
        <v>3</v>
      </c>
      <c r="AG204">
        <f t="shared" si="16"/>
        <v>1</v>
      </c>
      <c r="AH204">
        <f>(Table2[[#This Row],[Social_Media_Influence2]]+Table2[[#This Row],[Engagement_Score_Num]]+Table2[[#This Row],[Time_Spent_on_Product_Research(hours)]]/3)</f>
        <v>4.666666666666667</v>
      </c>
      <c r="AI204" s="17">
        <f>IF(Table2[[#This Row],[Customer_Loyalty_Program_Member]]="TRUE",Table2[[#This Row],[Brand_Loyalty]]*1.2,Table2[[#This Row],[Brand_Loyalty]])</f>
        <v>3</v>
      </c>
      <c r="AJ204" s="17">
        <f>Table2[[#This Row],[Customer_Satisfaction]]-Table2[[#This Row],[Return_Rate]]</f>
        <v>3</v>
      </c>
    </row>
    <row r="205" spans="1:36">
      <c r="A205" s="9" t="s">
        <v>495</v>
      </c>
      <c r="B205" s="8">
        <v>31</v>
      </c>
      <c r="C205" s="9" t="s">
        <v>210</v>
      </c>
      <c r="D205" s="9" t="s">
        <v>30</v>
      </c>
      <c r="E205" s="9" t="s">
        <v>76</v>
      </c>
      <c r="F205" s="9" t="s">
        <v>45</v>
      </c>
      <c r="G205" s="9" t="s">
        <v>30</v>
      </c>
      <c r="H205" s="9" t="s">
        <v>496</v>
      </c>
      <c r="I205" s="9" t="s">
        <v>58</v>
      </c>
      <c r="J205" s="8">
        <v>333.28300000000002</v>
      </c>
      <c r="K205" s="8">
        <v>2</v>
      </c>
      <c r="L205" s="9" t="s">
        <v>35</v>
      </c>
      <c r="M205" s="8">
        <v>5</v>
      </c>
      <c r="N205" s="8">
        <v>5</v>
      </c>
      <c r="O205" s="8">
        <v>1</v>
      </c>
      <c r="P205" s="9" t="s">
        <v>36</v>
      </c>
      <c r="Q205" s="9" t="s">
        <v>85</v>
      </c>
      <c r="R205" s="8">
        <v>1</v>
      </c>
      <c r="S205" s="8">
        <v>1</v>
      </c>
      <c r="T205" s="9" t="s">
        <v>44</v>
      </c>
      <c r="U205" s="9" t="s">
        <v>60</v>
      </c>
      <c r="V205" s="9" t="s">
        <v>51</v>
      </c>
      <c r="W205" s="10">
        <v>45497</v>
      </c>
      <c r="X205" s="8" t="b">
        <v>0</v>
      </c>
      <c r="Y205" s="8" t="b">
        <v>1</v>
      </c>
      <c r="Z205" s="9" t="s">
        <v>62</v>
      </c>
      <c r="AA205" s="9" t="s">
        <v>67</v>
      </c>
      <c r="AB205" s="11">
        <v>9</v>
      </c>
      <c r="AC205">
        <f t="shared" si="17"/>
        <v>666.56600000000003</v>
      </c>
      <c r="AD205">
        <f t="shared" si="18"/>
        <v>166.64150000000001</v>
      </c>
      <c r="AE205">
        <f t="shared" si="19"/>
        <v>333.28300000000002</v>
      </c>
      <c r="AF205">
        <f t="shared" si="15"/>
        <v>3</v>
      </c>
      <c r="AG205">
        <f t="shared" si="16"/>
        <v>0</v>
      </c>
      <c r="AH205">
        <f>(Table2[[#This Row],[Social_Media_Influence2]]+Table2[[#This Row],[Engagement_Score_Num]]+Table2[[#This Row],[Time_Spent_on_Product_Research(hours)]]/3)</f>
        <v>3.3333333333333335</v>
      </c>
      <c r="AI205" s="17">
        <f>IF(Table2[[#This Row],[Customer_Loyalty_Program_Member]]="TRUE",Table2[[#This Row],[Brand_Loyalty]]*1.2,Table2[[#This Row],[Brand_Loyalty]])</f>
        <v>5</v>
      </c>
      <c r="AJ205" s="17">
        <f>Table2[[#This Row],[Customer_Satisfaction]]-Table2[[#This Row],[Return_Rate]]</f>
        <v>0</v>
      </c>
    </row>
    <row r="206" spans="1:36">
      <c r="A206" s="5" t="s">
        <v>497</v>
      </c>
      <c r="B206" s="4">
        <v>50</v>
      </c>
      <c r="C206" s="5" t="s">
        <v>29</v>
      </c>
      <c r="D206" s="5" t="s">
        <v>30</v>
      </c>
      <c r="E206" s="5" t="s">
        <v>69</v>
      </c>
      <c r="F206" s="5" t="s">
        <v>45</v>
      </c>
      <c r="G206" s="5" t="s">
        <v>30</v>
      </c>
      <c r="H206" s="5" t="s">
        <v>498</v>
      </c>
      <c r="I206" s="5" t="s">
        <v>125</v>
      </c>
      <c r="J206" s="4">
        <v>333.28399999999999</v>
      </c>
      <c r="K206" s="4">
        <v>2</v>
      </c>
      <c r="L206" s="5" t="s">
        <v>48</v>
      </c>
      <c r="M206" s="4">
        <v>4</v>
      </c>
      <c r="N206" s="4">
        <v>4</v>
      </c>
      <c r="O206" s="4">
        <v>0</v>
      </c>
      <c r="P206" s="5" t="s">
        <v>49</v>
      </c>
      <c r="Q206" s="5" t="s">
        <v>50</v>
      </c>
      <c r="R206" s="4">
        <v>0</v>
      </c>
      <c r="S206" s="4">
        <v>8</v>
      </c>
      <c r="T206" s="5" t="s">
        <v>36</v>
      </c>
      <c r="U206" s="5" t="s">
        <v>38</v>
      </c>
      <c r="V206" s="5" t="s">
        <v>51</v>
      </c>
      <c r="W206" s="6">
        <v>45498</v>
      </c>
      <c r="X206" s="4" t="b">
        <v>0</v>
      </c>
      <c r="Y206" s="4" t="b">
        <v>1</v>
      </c>
      <c r="Z206" s="5" t="s">
        <v>40</v>
      </c>
      <c r="AA206" s="5" t="s">
        <v>67</v>
      </c>
      <c r="AB206" s="7">
        <v>13</v>
      </c>
      <c r="AC206">
        <f t="shared" si="17"/>
        <v>666.56799999999998</v>
      </c>
      <c r="AD206">
        <f t="shared" si="18"/>
        <v>166.642</v>
      </c>
      <c r="AE206">
        <f t="shared" si="19"/>
        <v>333.28399999999999</v>
      </c>
      <c r="AF206">
        <f t="shared" si="15"/>
        <v>0</v>
      </c>
      <c r="AG206">
        <f t="shared" si="16"/>
        <v>2</v>
      </c>
      <c r="AH206">
        <f>(Table2[[#This Row],[Social_Media_Influence2]]+Table2[[#This Row],[Engagement_Score_Num]]+Table2[[#This Row],[Time_Spent_on_Product_Research(hours)]]/3)</f>
        <v>2</v>
      </c>
      <c r="AI206" s="17">
        <f>IF(Table2[[#This Row],[Customer_Loyalty_Program_Member]]="TRUE",Table2[[#This Row],[Brand_Loyalty]]*1.2,Table2[[#This Row],[Brand_Loyalty]])</f>
        <v>4</v>
      </c>
      <c r="AJ206" s="17">
        <f>Table2[[#This Row],[Customer_Satisfaction]]-Table2[[#This Row],[Return_Rate]]</f>
        <v>8</v>
      </c>
    </row>
    <row r="207" spans="1:36">
      <c r="A207" s="9" t="s">
        <v>499</v>
      </c>
      <c r="B207" s="8">
        <v>35</v>
      </c>
      <c r="C207" s="9" t="s">
        <v>29</v>
      </c>
      <c r="D207" s="9" t="s">
        <v>30</v>
      </c>
      <c r="E207" s="9" t="s">
        <v>55</v>
      </c>
      <c r="F207" s="9" t="s">
        <v>32</v>
      </c>
      <c r="G207" s="9" t="s">
        <v>44</v>
      </c>
      <c r="H207" s="9" t="s">
        <v>500</v>
      </c>
      <c r="I207" s="9" t="s">
        <v>34</v>
      </c>
      <c r="J207" s="8">
        <v>333.28500000000003</v>
      </c>
      <c r="K207" s="8">
        <v>11</v>
      </c>
      <c r="L207" s="9" t="s">
        <v>35</v>
      </c>
      <c r="M207" s="8">
        <v>3</v>
      </c>
      <c r="N207" s="8">
        <v>1</v>
      </c>
      <c r="O207" s="8">
        <v>1</v>
      </c>
      <c r="P207" s="9" t="s">
        <v>36</v>
      </c>
      <c r="Q207" s="9" t="s">
        <v>50</v>
      </c>
      <c r="R207" s="8">
        <v>1</v>
      </c>
      <c r="S207" s="8">
        <v>8</v>
      </c>
      <c r="T207" s="9" t="s">
        <v>44</v>
      </c>
      <c r="U207" s="9" t="s">
        <v>60</v>
      </c>
      <c r="V207" s="9" t="s">
        <v>39</v>
      </c>
      <c r="W207" s="10">
        <v>45499</v>
      </c>
      <c r="X207" s="8" t="b">
        <v>0</v>
      </c>
      <c r="Y207" s="8" t="b">
        <v>1</v>
      </c>
      <c r="Z207" s="9" t="s">
        <v>40</v>
      </c>
      <c r="AA207" s="9" t="s">
        <v>67</v>
      </c>
      <c r="AB207" s="11">
        <v>6</v>
      </c>
      <c r="AC207">
        <f t="shared" si="17"/>
        <v>3666.1350000000002</v>
      </c>
      <c r="AD207">
        <f t="shared" si="18"/>
        <v>30.298636363636366</v>
      </c>
      <c r="AE207">
        <f t="shared" si="19"/>
        <v>333.28500000000003</v>
      </c>
      <c r="AF207">
        <f t="shared" si="15"/>
        <v>3</v>
      </c>
      <c r="AG207">
        <f t="shared" si="16"/>
        <v>0</v>
      </c>
      <c r="AH207">
        <f>(Table2[[#This Row],[Social_Media_Influence2]]+Table2[[#This Row],[Engagement_Score_Num]]+Table2[[#This Row],[Time_Spent_on_Product_Research(hours)]]/3)</f>
        <v>3.3333333333333335</v>
      </c>
      <c r="AI207" s="17">
        <f>IF(Table2[[#This Row],[Customer_Loyalty_Program_Member]]="TRUE",Table2[[#This Row],[Brand_Loyalty]]*1.2,Table2[[#This Row],[Brand_Loyalty]])</f>
        <v>3</v>
      </c>
      <c r="AJ207" s="17">
        <f>Table2[[#This Row],[Customer_Satisfaction]]-Table2[[#This Row],[Return_Rate]]</f>
        <v>7</v>
      </c>
    </row>
    <row r="208" spans="1:36">
      <c r="A208" s="5" t="s">
        <v>501</v>
      </c>
      <c r="B208" s="4">
        <v>36</v>
      </c>
      <c r="C208" s="5" t="s">
        <v>43</v>
      </c>
      <c r="D208" s="5" t="s">
        <v>30</v>
      </c>
      <c r="E208" s="5" t="s">
        <v>55</v>
      </c>
      <c r="F208" s="5" t="s">
        <v>45</v>
      </c>
      <c r="G208" s="5" t="s">
        <v>44</v>
      </c>
      <c r="H208" s="5" t="s">
        <v>309</v>
      </c>
      <c r="I208" s="5" t="s">
        <v>125</v>
      </c>
      <c r="J208" s="4">
        <v>333.286</v>
      </c>
      <c r="K208" s="4">
        <v>10</v>
      </c>
      <c r="L208" s="5" t="s">
        <v>78</v>
      </c>
      <c r="M208" s="4">
        <v>5</v>
      </c>
      <c r="N208" s="4">
        <v>5</v>
      </c>
      <c r="O208" s="4">
        <v>2</v>
      </c>
      <c r="P208" s="5" t="s">
        <v>36</v>
      </c>
      <c r="Q208" s="5" t="s">
        <v>37</v>
      </c>
      <c r="R208" s="4">
        <v>2</v>
      </c>
      <c r="S208" s="4">
        <v>6</v>
      </c>
      <c r="T208" s="5" t="s">
        <v>49</v>
      </c>
      <c r="U208" s="5" t="s">
        <v>79</v>
      </c>
      <c r="V208" s="5" t="s">
        <v>51</v>
      </c>
      <c r="W208" s="6">
        <v>45500</v>
      </c>
      <c r="X208" s="4" t="b">
        <v>1</v>
      </c>
      <c r="Y208" s="4" t="b">
        <v>1</v>
      </c>
      <c r="Z208" s="5" t="s">
        <v>74</v>
      </c>
      <c r="AA208" s="5" t="s">
        <v>41</v>
      </c>
      <c r="AB208" s="7">
        <v>13</v>
      </c>
      <c r="AC208">
        <f t="shared" si="17"/>
        <v>3332.86</v>
      </c>
      <c r="AD208">
        <f t="shared" si="18"/>
        <v>33.328600000000002</v>
      </c>
      <c r="AE208">
        <f t="shared" si="19"/>
        <v>333.286</v>
      </c>
      <c r="AF208">
        <f t="shared" si="15"/>
        <v>2</v>
      </c>
      <c r="AG208">
        <f t="shared" si="16"/>
        <v>0</v>
      </c>
      <c r="AH208">
        <f>(Table2[[#This Row],[Social_Media_Influence2]]+Table2[[#This Row],[Engagement_Score_Num]]+Table2[[#This Row],[Time_Spent_on_Product_Research(hours)]]/3)</f>
        <v>2.6666666666666665</v>
      </c>
      <c r="AI208" s="17">
        <f>IF(Table2[[#This Row],[Customer_Loyalty_Program_Member]]="TRUE",Table2[[#This Row],[Brand_Loyalty]]*1.2,Table2[[#This Row],[Brand_Loyalty]])</f>
        <v>5</v>
      </c>
      <c r="AJ208" s="17">
        <f>Table2[[#This Row],[Customer_Satisfaction]]-Table2[[#This Row],[Return_Rate]]</f>
        <v>4</v>
      </c>
    </row>
    <row r="209" spans="1:36">
      <c r="A209" s="9" t="s">
        <v>502</v>
      </c>
      <c r="B209" s="8">
        <v>24</v>
      </c>
      <c r="C209" s="9" t="s">
        <v>29</v>
      </c>
      <c r="D209" s="9" t="s">
        <v>30</v>
      </c>
      <c r="E209" s="9" t="s">
        <v>31</v>
      </c>
      <c r="F209" s="9" t="s">
        <v>56</v>
      </c>
      <c r="G209" s="9" t="s">
        <v>44</v>
      </c>
      <c r="H209" s="9" t="s">
        <v>503</v>
      </c>
      <c r="I209" s="9" t="s">
        <v>98</v>
      </c>
      <c r="J209" s="8">
        <v>333.28699999999998</v>
      </c>
      <c r="K209" s="8">
        <v>7</v>
      </c>
      <c r="L209" s="9" t="s">
        <v>78</v>
      </c>
      <c r="M209" s="8">
        <v>2</v>
      </c>
      <c r="N209" s="8">
        <v>5</v>
      </c>
      <c r="O209" s="8">
        <v>0</v>
      </c>
      <c r="P209" s="9" t="s">
        <v>59</v>
      </c>
      <c r="Q209" s="9" t="s">
        <v>37</v>
      </c>
      <c r="R209" s="8">
        <v>2</v>
      </c>
      <c r="S209" s="8">
        <v>3</v>
      </c>
      <c r="T209" s="9" t="s">
        <v>49</v>
      </c>
      <c r="U209" s="9" t="s">
        <v>79</v>
      </c>
      <c r="V209" s="9" t="s">
        <v>51</v>
      </c>
      <c r="W209" s="10">
        <v>45501</v>
      </c>
      <c r="X209" s="8" t="b">
        <v>0</v>
      </c>
      <c r="Y209" s="8" t="b">
        <v>0</v>
      </c>
      <c r="Z209" s="9" t="s">
        <v>62</v>
      </c>
      <c r="AA209" s="9" t="s">
        <v>41</v>
      </c>
      <c r="AB209" s="11">
        <v>8</v>
      </c>
      <c r="AC209">
        <f t="shared" si="17"/>
        <v>2333.009</v>
      </c>
      <c r="AD209">
        <f t="shared" si="18"/>
        <v>47.612428571428566</v>
      </c>
      <c r="AE209">
        <f t="shared" si="19"/>
        <v>333.28699999999998</v>
      </c>
      <c r="AF209">
        <f t="shared" si="15"/>
        <v>2</v>
      </c>
      <c r="AG209">
        <f t="shared" si="16"/>
        <v>1</v>
      </c>
      <c r="AH209">
        <f>(Table2[[#This Row],[Social_Media_Influence2]]+Table2[[#This Row],[Engagement_Score_Num]]+Table2[[#This Row],[Time_Spent_on_Product_Research(hours)]]/3)</f>
        <v>3</v>
      </c>
      <c r="AI209" s="17">
        <f>IF(Table2[[#This Row],[Customer_Loyalty_Program_Member]]="TRUE",Table2[[#This Row],[Brand_Loyalty]]*1.2,Table2[[#This Row],[Brand_Loyalty]])</f>
        <v>2</v>
      </c>
      <c r="AJ209" s="17">
        <f>Table2[[#This Row],[Customer_Satisfaction]]-Table2[[#This Row],[Return_Rate]]</f>
        <v>1</v>
      </c>
    </row>
    <row r="210" spans="1:36">
      <c r="A210" s="5" t="s">
        <v>504</v>
      </c>
      <c r="B210" s="4">
        <v>36</v>
      </c>
      <c r="C210" s="5" t="s">
        <v>147</v>
      </c>
      <c r="D210" s="5" t="s">
        <v>44</v>
      </c>
      <c r="E210" s="5" t="s">
        <v>31</v>
      </c>
      <c r="F210" s="5" t="s">
        <v>56</v>
      </c>
      <c r="G210" s="5" t="s">
        <v>30</v>
      </c>
      <c r="H210" s="5" t="s">
        <v>505</v>
      </c>
      <c r="I210" s="5" t="s">
        <v>71</v>
      </c>
      <c r="J210" s="4">
        <v>333.28800000000001</v>
      </c>
      <c r="K210" s="4">
        <v>9</v>
      </c>
      <c r="L210" s="5" t="s">
        <v>35</v>
      </c>
      <c r="M210" s="4">
        <v>5</v>
      </c>
      <c r="N210" s="4">
        <v>2</v>
      </c>
      <c r="O210" s="4">
        <v>2</v>
      </c>
      <c r="P210" s="5" t="s">
        <v>44</v>
      </c>
      <c r="Q210" s="5" t="s">
        <v>85</v>
      </c>
      <c r="R210" s="4">
        <v>2</v>
      </c>
      <c r="S210" s="4">
        <v>2</v>
      </c>
      <c r="T210" s="5" t="s">
        <v>44</v>
      </c>
      <c r="U210" s="5" t="s">
        <v>60</v>
      </c>
      <c r="V210" s="5" t="s">
        <v>39</v>
      </c>
      <c r="W210" s="6">
        <v>45502</v>
      </c>
      <c r="X210" s="4" t="b">
        <v>0</v>
      </c>
      <c r="Y210" s="4" t="b">
        <v>1</v>
      </c>
      <c r="Z210" s="5" t="s">
        <v>40</v>
      </c>
      <c r="AA210" s="5" t="s">
        <v>53</v>
      </c>
      <c r="AB210" s="7">
        <v>8</v>
      </c>
      <c r="AC210">
        <f t="shared" si="17"/>
        <v>2999.5920000000001</v>
      </c>
      <c r="AD210">
        <f t="shared" si="18"/>
        <v>37.032000000000004</v>
      </c>
      <c r="AE210">
        <f t="shared" si="19"/>
        <v>333.28800000000001</v>
      </c>
      <c r="AF210">
        <f t="shared" si="15"/>
        <v>3</v>
      </c>
      <c r="AG210">
        <f t="shared" si="16"/>
        <v>3</v>
      </c>
      <c r="AH210">
        <f>(Table2[[#This Row],[Social_Media_Influence2]]+Table2[[#This Row],[Engagement_Score_Num]]+Table2[[#This Row],[Time_Spent_on_Product_Research(hours)]]/3)</f>
        <v>6.666666666666667</v>
      </c>
      <c r="AI210" s="17">
        <f>IF(Table2[[#This Row],[Customer_Loyalty_Program_Member]]="TRUE",Table2[[#This Row],[Brand_Loyalty]]*1.2,Table2[[#This Row],[Brand_Loyalty]])</f>
        <v>5</v>
      </c>
      <c r="AJ210" s="17">
        <f>Table2[[#This Row],[Customer_Satisfaction]]-Table2[[#This Row],[Return_Rate]]</f>
        <v>0</v>
      </c>
    </row>
    <row r="211" spans="1:36">
      <c r="A211" s="9" t="s">
        <v>506</v>
      </c>
      <c r="B211" s="8">
        <v>45</v>
      </c>
      <c r="C211" s="9" t="s">
        <v>29</v>
      </c>
      <c r="D211" s="9" t="s">
        <v>30</v>
      </c>
      <c r="E211" s="9" t="s">
        <v>55</v>
      </c>
      <c r="F211" s="9" t="s">
        <v>56</v>
      </c>
      <c r="G211" s="9" t="s">
        <v>44</v>
      </c>
      <c r="H211" s="9" t="s">
        <v>507</v>
      </c>
      <c r="I211" s="9" t="s">
        <v>90</v>
      </c>
      <c r="J211" s="8">
        <v>333.28899999999999</v>
      </c>
      <c r="K211" s="8">
        <v>6</v>
      </c>
      <c r="L211" s="9" t="s">
        <v>78</v>
      </c>
      <c r="M211" s="8">
        <v>2</v>
      </c>
      <c r="N211" s="8">
        <v>1</v>
      </c>
      <c r="O211" s="8">
        <v>0</v>
      </c>
      <c r="P211" s="9" t="s">
        <v>36</v>
      </c>
      <c r="Q211" s="9" t="s">
        <v>85</v>
      </c>
      <c r="R211" s="8">
        <v>1</v>
      </c>
      <c r="S211" s="8">
        <v>10</v>
      </c>
      <c r="T211" s="9" t="s">
        <v>36</v>
      </c>
      <c r="U211" s="9" t="s">
        <v>38</v>
      </c>
      <c r="V211" s="9" t="s">
        <v>66</v>
      </c>
      <c r="W211" s="10">
        <v>45503</v>
      </c>
      <c r="X211" s="8" t="b">
        <v>0</v>
      </c>
      <c r="Y211" s="8" t="b">
        <v>0</v>
      </c>
      <c r="Z211" s="9" t="s">
        <v>74</v>
      </c>
      <c r="AA211" s="9" t="s">
        <v>67</v>
      </c>
      <c r="AB211" s="11">
        <v>7</v>
      </c>
      <c r="AC211">
        <f t="shared" si="17"/>
        <v>1999.7339999999999</v>
      </c>
      <c r="AD211">
        <f t="shared" si="18"/>
        <v>55.548166666666667</v>
      </c>
      <c r="AE211">
        <f t="shared" si="19"/>
        <v>333.28899999999999</v>
      </c>
      <c r="AF211">
        <f t="shared" si="15"/>
        <v>0</v>
      </c>
      <c r="AG211">
        <f t="shared" si="16"/>
        <v>0</v>
      </c>
      <c r="AH211">
        <f>(Table2[[#This Row],[Social_Media_Influence2]]+Table2[[#This Row],[Engagement_Score_Num]]+Table2[[#This Row],[Time_Spent_on_Product_Research(hours)]]/3)</f>
        <v>0</v>
      </c>
      <c r="AI211" s="17">
        <f>IF(Table2[[#This Row],[Customer_Loyalty_Program_Member]]="TRUE",Table2[[#This Row],[Brand_Loyalty]]*1.2,Table2[[#This Row],[Brand_Loyalty]])</f>
        <v>2</v>
      </c>
      <c r="AJ211" s="17">
        <f>Table2[[#This Row],[Customer_Satisfaction]]-Table2[[#This Row],[Return_Rate]]</f>
        <v>9</v>
      </c>
    </row>
    <row r="212" spans="1:36">
      <c r="A212" s="5" t="s">
        <v>508</v>
      </c>
      <c r="B212" s="4">
        <v>44</v>
      </c>
      <c r="C212" s="5" t="s">
        <v>43</v>
      </c>
      <c r="D212" s="5" t="s">
        <v>30</v>
      </c>
      <c r="E212" s="5" t="s">
        <v>69</v>
      </c>
      <c r="F212" s="5" t="s">
        <v>45</v>
      </c>
      <c r="G212" s="5" t="s">
        <v>30</v>
      </c>
      <c r="H212" s="5" t="s">
        <v>150</v>
      </c>
      <c r="I212" s="5" t="s">
        <v>134</v>
      </c>
      <c r="J212" s="4">
        <v>333.29</v>
      </c>
      <c r="K212" s="4">
        <v>10</v>
      </c>
      <c r="L212" s="5" t="s">
        <v>78</v>
      </c>
      <c r="M212" s="4">
        <v>1</v>
      </c>
      <c r="N212" s="4">
        <v>1</v>
      </c>
      <c r="O212" s="4">
        <v>1</v>
      </c>
      <c r="P212" s="5" t="s">
        <v>44</v>
      </c>
      <c r="Q212" s="5" t="s">
        <v>50</v>
      </c>
      <c r="R212" s="4">
        <v>1</v>
      </c>
      <c r="S212" s="4">
        <v>8</v>
      </c>
      <c r="T212" s="5" t="s">
        <v>36</v>
      </c>
      <c r="U212" s="5" t="s">
        <v>38</v>
      </c>
      <c r="V212" s="5" t="s">
        <v>39</v>
      </c>
      <c r="W212" s="6">
        <v>45504</v>
      </c>
      <c r="X212" s="4" t="b">
        <v>1</v>
      </c>
      <c r="Y212" s="4" t="b">
        <v>1</v>
      </c>
      <c r="Z212" s="5" t="s">
        <v>74</v>
      </c>
      <c r="AA212" s="5" t="s">
        <v>41</v>
      </c>
      <c r="AB212" s="7">
        <v>6</v>
      </c>
      <c r="AC212">
        <f t="shared" si="17"/>
        <v>3332.9</v>
      </c>
      <c r="AD212">
        <f t="shared" si="18"/>
        <v>33.329000000000001</v>
      </c>
      <c r="AE212">
        <f t="shared" si="19"/>
        <v>333.29</v>
      </c>
      <c r="AF212">
        <f t="shared" si="15"/>
        <v>0</v>
      </c>
      <c r="AG212">
        <f t="shared" si="16"/>
        <v>3</v>
      </c>
      <c r="AH212">
        <f>(Table2[[#This Row],[Social_Media_Influence2]]+Table2[[#This Row],[Engagement_Score_Num]]+Table2[[#This Row],[Time_Spent_on_Product_Research(hours)]]/3)</f>
        <v>3.3333333333333335</v>
      </c>
      <c r="AI212" s="17">
        <f>IF(Table2[[#This Row],[Customer_Loyalty_Program_Member]]="TRUE",Table2[[#This Row],[Brand_Loyalty]]*1.2,Table2[[#This Row],[Brand_Loyalty]])</f>
        <v>1</v>
      </c>
      <c r="AJ212" s="17">
        <f>Table2[[#This Row],[Customer_Satisfaction]]-Table2[[#This Row],[Return_Rate]]</f>
        <v>7</v>
      </c>
    </row>
    <row r="213" spans="1:36">
      <c r="A213" s="9" t="s">
        <v>509</v>
      </c>
      <c r="B213" s="8">
        <v>28</v>
      </c>
      <c r="C213" s="9" t="s">
        <v>43</v>
      </c>
      <c r="D213" s="9" t="s">
        <v>44</v>
      </c>
      <c r="E213" s="9" t="s">
        <v>31</v>
      </c>
      <c r="F213" s="9" t="s">
        <v>56</v>
      </c>
      <c r="G213" s="9" t="s">
        <v>44</v>
      </c>
      <c r="H213" s="9" t="s">
        <v>510</v>
      </c>
      <c r="I213" s="9" t="s">
        <v>157</v>
      </c>
      <c r="J213" s="8">
        <v>333.291</v>
      </c>
      <c r="K213" s="8">
        <v>11</v>
      </c>
      <c r="L213" s="9" t="s">
        <v>48</v>
      </c>
      <c r="M213" s="8">
        <v>4</v>
      </c>
      <c r="N213" s="8">
        <v>1</v>
      </c>
      <c r="O213" s="8">
        <v>0</v>
      </c>
      <c r="P213" s="9" t="s">
        <v>36</v>
      </c>
      <c r="Q213" s="9" t="s">
        <v>50</v>
      </c>
      <c r="R213" s="8">
        <v>1</v>
      </c>
      <c r="S213" s="8">
        <v>7</v>
      </c>
      <c r="T213" s="9" t="s">
        <v>49</v>
      </c>
      <c r="U213" s="9" t="s">
        <v>60</v>
      </c>
      <c r="V213" s="9" t="s">
        <v>51</v>
      </c>
      <c r="W213" s="10">
        <v>45505</v>
      </c>
      <c r="X213" s="8" t="b">
        <v>1</v>
      </c>
      <c r="Y213" s="8" t="b">
        <v>0</v>
      </c>
      <c r="Z213" s="9" t="s">
        <v>40</v>
      </c>
      <c r="AA213" s="9" t="s">
        <v>53</v>
      </c>
      <c r="AB213" s="11">
        <v>11</v>
      </c>
      <c r="AC213">
        <f t="shared" si="17"/>
        <v>3666.201</v>
      </c>
      <c r="AD213">
        <f t="shared" si="18"/>
        <v>30.299181818181818</v>
      </c>
      <c r="AE213">
        <f t="shared" si="19"/>
        <v>333.291</v>
      </c>
      <c r="AF213">
        <f t="shared" si="15"/>
        <v>2</v>
      </c>
      <c r="AG213">
        <f t="shared" si="16"/>
        <v>0</v>
      </c>
      <c r="AH213">
        <f>(Table2[[#This Row],[Social_Media_Influence2]]+Table2[[#This Row],[Engagement_Score_Num]]+Table2[[#This Row],[Time_Spent_on_Product_Research(hours)]]/3)</f>
        <v>2</v>
      </c>
      <c r="AI213" s="17">
        <f>IF(Table2[[#This Row],[Customer_Loyalty_Program_Member]]="TRUE",Table2[[#This Row],[Brand_Loyalty]]*1.2,Table2[[#This Row],[Brand_Loyalty]])</f>
        <v>4</v>
      </c>
      <c r="AJ213" s="17">
        <f>Table2[[#This Row],[Customer_Satisfaction]]-Table2[[#This Row],[Return_Rate]]</f>
        <v>6</v>
      </c>
    </row>
    <row r="214" spans="1:36">
      <c r="A214" s="5" t="s">
        <v>511</v>
      </c>
      <c r="B214" s="4">
        <v>40</v>
      </c>
      <c r="C214" s="5" t="s">
        <v>43</v>
      </c>
      <c r="D214" s="5" t="s">
        <v>44</v>
      </c>
      <c r="E214" s="5" t="s">
        <v>69</v>
      </c>
      <c r="F214" s="5" t="s">
        <v>56</v>
      </c>
      <c r="G214" s="5" t="s">
        <v>30</v>
      </c>
      <c r="H214" s="5" t="s">
        <v>512</v>
      </c>
      <c r="I214" s="5" t="s">
        <v>141</v>
      </c>
      <c r="J214" s="4">
        <v>333.29199999999997</v>
      </c>
      <c r="K214" s="4">
        <v>7</v>
      </c>
      <c r="L214" s="5" t="s">
        <v>78</v>
      </c>
      <c r="M214" s="4">
        <v>3</v>
      </c>
      <c r="N214" s="4">
        <v>5</v>
      </c>
      <c r="O214" s="4">
        <v>1</v>
      </c>
      <c r="P214" s="5" t="s">
        <v>44</v>
      </c>
      <c r="Q214" s="5" t="s">
        <v>50</v>
      </c>
      <c r="R214" s="4">
        <v>0</v>
      </c>
      <c r="S214" s="4">
        <v>2</v>
      </c>
      <c r="T214" s="5" t="s">
        <v>44</v>
      </c>
      <c r="U214" s="5" t="s">
        <v>79</v>
      </c>
      <c r="V214" s="5" t="s">
        <v>51</v>
      </c>
      <c r="W214" s="6">
        <v>45506</v>
      </c>
      <c r="X214" s="4" t="b">
        <v>0</v>
      </c>
      <c r="Y214" s="4" t="b">
        <v>0</v>
      </c>
      <c r="Z214" s="5" t="s">
        <v>74</v>
      </c>
      <c r="AA214" s="5" t="s">
        <v>67</v>
      </c>
      <c r="AB214" s="7">
        <v>11</v>
      </c>
      <c r="AC214">
        <f t="shared" si="17"/>
        <v>2333.0439999999999</v>
      </c>
      <c r="AD214">
        <f t="shared" si="18"/>
        <v>47.613142857142854</v>
      </c>
      <c r="AE214">
        <f t="shared" si="19"/>
        <v>333.29199999999997</v>
      </c>
      <c r="AF214">
        <f t="shared" si="15"/>
        <v>3</v>
      </c>
      <c r="AG214">
        <f t="shared" si="16"/>
        <v>3</v>
      </c>
      <c r="AH214">
        <f>(Table2[[#This Row],[Social_Media_Influence2]]+Table2[[#This Row],[Engagement_Score_Num]]+Table2[[#This Row],[Time_Spent_on_Product_Research(hours)]]/3)</f>
        <v>6.333333333333333</v>
      </c>
      <c r="AI214" s="17">
        <f>IF(Table2[[#This Row],[Customer_Loyalty_Program_Member]]="TRUE",Table2[[#This Row],[Brand_Loyalty]]*1.2,Table2[[#This Row],[Brand_Loyalty]])</f>
        <v>3</v>
      </c>
      <c r="AJ214" s="17">
        <f>Table2[[#This Row],[Customer_Satisfaction]]-Table2[[#This Row],[Return_Rate]]</f>
        <v>2</v>
      </c>
    </row>
    <row r="215" spans="1:36">
      <c r="A215" s="9" t="s">
        <v>513</v>
      </c>
      <c r="B215" s="8">
        <v>49</v>
      </c>
      <c r="C215" s="9" t="s">
        <v>29</v>
      </c>
      <c r="D215" s="9" t="s">
        <v>30</v>
      </c>
      <c r="E215" s="9" t="s">
        <v>69</v>
      </c>
      <c r="F215" s="9" t="s">
        <v>32</v>
      </c>
      <c r="G215" s="9" t="s">
        <v>44</v>
      </c>
      <c r="H215" s="9" t="s">
        <v>514</v>
      </c>
      <c r="I215" s="9" t="s">
        <v>58</v>
      </c>
      <c r="J215" s="8">
        <v>333.29300000000001</v>
      </c>
      <c r="K215" s="8">
        <v>10</v>
      </c>
      <c r="L215" s="9" t="s">
        <v>48</v>
      </c>
      <c r="M215" s="8">
        <v>2</v>
      </c>
      <c r="N215" s="8">
        <v>3</v>
      </c>
      <c r="O215" s="8">
        <v>2</v>
      </c>
      <c r="P215" s="9" t="s">
        <v>36</v>
      </c>
      <c r="Q215" s="9" t="s">
        <v>85</v>
      </c>
      <c r="R215" s="8">
        <v>0</v>
      </c>
      <c r="S215" s="8">
        <v>7</v>
      </c>
      <c r="T215" s="9" t="s">
        <v>44</v>
      </c>
      <c r="U215" s="9" t="s">
        <v>38</v>
      </c>
      <c r="V215" s="9" t="s">
        <v>86</v>
      </c>
      <c r="W215" s="10">
        <v>45507</v>
      </c>
      <c r="X215" s="8" t="b">
        <v>1</v>
      </c>
      <c r="Y215" s="8" t="b">
        <v>1</v>
      </c>
      <c r="Z215" s="9" t="s">
        <v>40</v>
      </c>
      <c r="AA215" s="9" t="s">
        <v>41</v>
      </c>
      <c r="AB215" s="11">
        <v>11</v>
      </c>
      <c r="AC215">
        <f t="shared" si="17"/>
        <v>3332.9300000000003</v>
      </c>
      <c r="AD215">
        <f t="shared" si="18"/>
        <v>33.329300000000003</v>
      </c>
      <c r="AE215">
        <f t="shared" si="19"/>
        <v>333.29300000000001</v>
      </c>
      <c r="AF215">
        <f t="shared" si="15"/>
        <v>3</v>
      </c>
      <c r="AG215">
        <f t="shared" si="16"/>
        <v>0</v>
      </c>
      <c r="AH215">
        <f>(Table2[[#This Row],[Social_Media_Influence2]]+Table2[[#This Row],[Engagement_Score_Num]]+Table2[[#This Row],[Time_Spent_on_Product_Research(hours)]]/3)</f>
        <v>3.6666666666666665</v>
      </c>
      <c r="AI215" s="17">
        <f>IF(Table2[[#This Row],[Customer_Loyalty_Program_Member]]="TRUE",Table2[[#This Row],[Brand_Loyalty]]*1.2,Table2[[#This Row],[Brand_Loyalty]])</f>
        <v>2</v>
      </c>
      <c r="AJ215" s="17">
        <f>Table2[[#This Row],[Customer_Satisfaction]]-Table2[[#This Row],[Return_Rate]]</f>
        <v>7</v>
      </c>
    </row>
    <row r="216" spans="1:36">
      <c r="A216" s="5" t="s">
        <v>515</v>
      </c>
      <c r="B216" s="4">
        <v>50</v>
      </c>
      <c r="C216" s="5" t="s">
        <v>29</v>
      </c>
      <c r="D216" s="5" t="s">
        <v>44</v>
      </c>
      <c r="E216" s="5" t="s">
        <v>55</v>
      </c>
      <c r="F216" s="5" t="s">
        <v>32</v>
      </c>
      <c r="G216" s="5" t="s">
        <v>44</v>
      </c>
      <c r="H216" s="5" t="s">
        <v>516</v>
      </c>
      <c r="I216" s="5" t="s">
        <v>90</v>
      </c>
      <c r="J216" s="4">
        <v>333.29399999999998</v>
      </c>
      <c r="K216" s="4">
        <v>5</v>
      </c>
      <c r="L216" s="5" t="s">
        <v>48</v>
      </c>
      <c r="M216" s="4">
        <v>3</v>
      </c>
      <c r="N216" s="4">
        <v>3</v>
      </c>
      <c r="O216" s="4">
        <v>1</v>
      </c>
      <c r="P216" s="5" t="s">
        <v>59</v>
      </c>
      <c r="Q216" s="5" t="s">
        <v>50</v>
      </c>
      <c r="R216" s="4">
        <v>0</v>
      </c>
      <c r="S216" s="4">
        <v>3</v>
      </c>
      <c r="T216" s="5" t="s">
        <v>44</v>
      </c>
      <c r="U216" s="5" t="s">
        <v>79</v>
      </c>
      <c r="V216" s="5" t="s">
        <v>61</v>
      </c>
      <c r="W216" s="6">
        <v>45508</v>
      </c>
      <c r="X216" s="4" t="b">
        <v>1</v>
      </c>
      <c r="Y216" s="4" t="b">
        <v>0</v>
      </c>
      <c r="Z216" s="5" t="s">
        <v>74</v>
      </c>
      <c r="AA216" s="5" t="s">
        <v>41</v>
      </c>
      <c r="AB216" s="7">
        <v>10</v>
      </c>
      <c r="AC216">
        <f t="shared" si="17"/>
        <v>1666.4699999999998</v>
      </c>
      <c r="AD216">
        <f t="shared" si="18"/>
        <v>66.658799999999999</v>
      </c>
      <c r="AE216">
        <f t="shared" si="19"/>
        <v>333.29399999999998</v>
      </c>
      <c r="AF216">
        <f t="shared" si="15"/>
        <v>3</v>
      </c>
      <c r="AG216">
        <f t="shared" si="16"/>
        <v>1</v>
      </c>
      <c r="AH216">
        <f>(Table2[[#This Row],[Social_Media_Influence2]]+Table2[[#This Row],[Engagement_Score_Num]]+Table2[[#This Row],[Time_Spent_on_Product_Research(hours)]]/3)</f>
        <v>4.333333333333333</v>
      </c>
      <c r="AI216" s="17">
        <f>IF(Table2[[#This Row],[Customer_Loyalty_Program_Member]]="TRUE",Table2[[#This Row],[Brand_Loyalty]]*1.2,Table2[[#This Row],[Brand_Loyalty]])</f>
        <v>3</v>
      </c>
      <c r="AJ216" s="17">
        <f>Table2[[#This Row],[Customer_Satisfaction]]-Table2[[#This Row],[Return_Rate]]</f>
        <v>3</v>
      </c>
    </row>
    <row r="217" spans="1:36">
      <c r="A217" s="9" t="s">
        <v>517</v>
      </c>
      <c r="B217" s="8">
        <v>24</v>
      </c>
      <c r="C217" s="9" t="s">
        <v>43</v>
      </c>
      <c r="D217" s="9" t="s">
        <v>44</v>
      </c>
      <c r="E217" s="9" t="s">
        <v>76</v>
      </c>
      <c r="F217" s="9" t="s">
        <v>32</v>
      </c>
      <c r="G217" s="9" t="s">
        <v>44</v>
      </c>
      <c r="H217" s="9" t="s">
        <v>518</v>
      </c>
      <c r="I217" s="9" t="s">
        <v>2061</v>
      </c>
      <c r="J217" s="8">
        <v>333.29500000000002</v>
      </c>
      <c r="K217" s="8">
        <v>10</v>
      </c>
      <c r="L217" s="9" t="s">
        <v>48</v>
      </c>
      <c r="M217" s="8">
        <v>5</v>
      </c>
      <c r="N217" s="8">
        <v>1</v>
      </c>
      <c r="O217" s="8">
        <v>2</v>
      </c>
      <c r="P217" s="9" t="s">
        <v>59</v>
      </c>
      <c r="Q217" s="9" t="s">
        <v>85</v>
      </c>
      <c r="R217" s="8">
        <v>2</v>
      </c>
      <c r="S217" s="8">
        <v>5</v>
      </c>
      <c r="T217" s="9" t="s">
        <v>59</v>
      </c>
      <c r="U217" s="9" t="s">
        <v>79</v>
      </c>
      <c r="V217" s="9" t="s">
        <v>86</v>
      </c>
      <c r="W217" s="10">
        <v>45509</v>
      </c>
      <c r="X217" s="8" t="b">
        <v>0</v>
      </c>
      <c r="Y217" s="8" t="b">
        <v>1</v>
      </c>
      <c r="Z217" s="9" t="s">
        <v>62</v>
      </c>
      <c r="AA217" s="9" t="s">
        <v>41</v>
      </c>
      <c r="AB217" s="11">
        <v>10</v>
      </c>
      <c r="AC217">
        <f t="shared" si="17"/>
        <v>3332.9500000000003</v>
      </c>
      <c r="AD217">
        <f t="shared" si="18"/>
        <v>33.329500000000003</v>
      </c>
      <c r="AE217">
        <f t="shared" si="19"/>
        <v>333.29500000000002</v>
      </c>
      <c r="AF217">
        <f t="shared" si="15"/>
        <v>1</v>
      </c>
      <c r="AG217">
        <f t="shared" si="16"/>
        <v>1</v>
      </c>
      <c r="AH217">
        <f>(Table2[[#This Row],[Social_Media_Influence2]]+Table2[[#This Row],[Engagement_Score_Num]]+Table2[[#This Row],[Time_Spent_on_Product_Research(hours)]]/3)</f>
        <v>2.6666666666666665</v>
      </c>
      <c r="AI217" s="17">
        <f>IF(Table2[[#This Row],[Customer_Loyalty_Program_Member]]="TRUE",Table2[[#This Row],[Brand_Loyalty]]*1.2,Table2[[#This Row],[Brand_Loyalty]])</f>
        <v>5</v>
      </c>
      <c r="AJ217" s="17">
        <f>Table2[[#This Row],[Customer_Satisfaction]]-Table2[[#This Row],[Return_Rate]]</f>
        <v>3</v>
      </c>
    </row>
    <row r="218" spans="1:36">
      <c r="A218" s="5" t="s">
        <v>519</v>
      </c>
      <c r="B218" s="4">
        <v>26</v>
      </c>
      <c r="C218" s="5" t="s">
        <v>43</v>
      </c>
      <c r="D218" s="5" t="s">
        <v>44</v>
      </c>
      <c r="E218" s="5" t="s">
        <v>55</v>
      </c>
      <c r="F218" s="5" t="s">
        <v>56</v>
      </c>
      <c r="G218" s="5" t="s">
        <v>30</v>
      </c>
      <c r="H218" s="5" t="s">
        <v>520</v>
      </c>
      <c r="I218" s="5" t="s">
        <v>47</v>
      </c>
      <c r="J218" s="4">
        <v>333.29599999999999</v>
      </c>
      <c r="K218" s="4">
        <v>6</v>
      </c>
      <c r="L218" s="5" t="s">
        <v>48</v>
      </c>
      <c r="M218" s="4">
        <v>4</v>
      </c>
      <c r="N218" s="4">
        <v>2</v>
      </c>
      <c r="O218" s="4">
        <v>2</v>
      </c>
      <c r="P218" s="5" t="s">
        <v>36</v>
      </c>
      <c r="Q218" s="5" t="s">
        <v>85</v>
      </c>
      <c r="R218" s="4">
        <v>2</v>
      </c>
      <c r="S218" s="4">
        <v>3</v>
      </c>
      <c r="T218" s="5" t="s">
        <v>49</v>
      </c>
      <c r="U218" s="5" t="s">
        <v>38</v>
      </c>
      <c r="V218" s="5" t="s">
        <v>61</v>
      </c>
      <c r="W218" s="6">
        <v>45510</v>
      </c>
      <c r="X218" s="4" t="b">
        <v>1</v>
      </c>
      <c r="Y218" s="4" t="b">
        <v>0</v>
      </c>
      <c r="Z218" s="5" t="s">
        <v>62</v>
      </c>
      <c r="AA218" s="5" t="s">
        <v>41</v>
      </c>
      <c r="AB218" s="7">
        <v>1</v>
      </c>
      <c r="AC218">
        <f t="shared" si="17"/>
        <v>1999.7759999999998</v>
      </c>
      <c r="AD218">
        <f t="shared" si="18"/>
        <v>55.54933333333333</v>
      </c>
      <c r="AE218">
        <f t="shared" si="19"/>
        <v>333.29599999999999</v>
      </c>
      <c r="AF218">
        <f t="shared" si="15"/>
        <v>2</v>
      </c>
      <c r="AG218">
        <f t="shared" si="16"/>
        <v>0</v>
      </c>
      <c r="AH218">
        <f>(Table2[[#This Row],[Social_Media_Influence2]]+Table2[[#This Row],[Engagement_Score_Num]]+Table2[[#This Row],[Time_Spent_on_Product_Research(hours)]]/3)</f>
        <v>2.6666666666666665</v>
      </c>
      <c r="AI218" s="17">
        <f>IF(Table2[[#This Row],[Customer_Loyalty_Program_Member]]="TRUE",Table2[[#This Row],[Brand_Loyalty]]*1.2,Table2[[#This Row],[Brand_Loyalty]])</f>
        <v>4</v>
      </c>
      <c r="AJ218" s="17">
        <f>Table2[[#This Row],[Customer_Satisfaction]]-Table2[[#This Row],[Return_Rate]]</f>
        <v>1</v>
      </c>
    </row>
    <row r="219" spans="1:36">
      <c r="A219" s="9" t="s">
        <v>521</v>
      </c>
      <c r="B219" s="8">
        <v>28</v>
      </c>
      <c r="C219" s="9" t="s">
        <v>43</v>
      </c>
      <c r="D219" s="9" t="s">
        <v>30</v>
      </c>
      <c r="E219" s="9" t="s">
        <v>76</v>
      </c>
      <c r="F219" s="9" t="s">
        <v>56</v>
      </c>
      <c r="G219" s="9" t="s">
        <v>44</v>
      </c>
      <c r="H219" s="9" t="s">
        <v>522</v>
      </c>
      <c r="I219" s="9" t="s">
        <v>2061</v>
      </c>
      <c r="J219" s="8">
        <v>333.29700000000003</v>
      </c>
      <c r="K219" s="8">
        <v>9</v>
      </c>
      <c r="L219" s="9" t="s">
        <v>35</v>
      </c>
      <c r="M219" s="8">
        <v>5</v>
      </c>
      <c r="N219" s="8">
        <v>5</v>
      </c>
      <c r="O219" s="8">
        <v>2</v>
      </c>
      <c r="P219" s="9" t="s">
        <v>36</v>
      </c>
      <c r="Q219" s="9" t="s">
        <v>37</v>
      </c>
      <c r="R219" s="8">
        <v>1</v>
      </c>
      <c r="S219" s="8">
        <v>9</v>
      </c>
      <c r="T219" s="9" t="s">
        <v>36</v>
      </c>
      <c r="U219" s="9" t="s">
        <v>38</v>
      </c>
      <c r="V219" s="9" t="s">
        <v>51</v>
      </c>
      <c r="W219" s="10">
        <v>45511</v>
      </c>
      <c r="X219" s="8" t="b">
        <v>1</v>
      </c>
      <c r="Y219" s="8" t="b">
        <v>1</v>
      </c>
      <c r="Z219" s="9" t="s">
        <v>62</v>
      </c>
      <c r="AA219" s="9" t="s">
        <v>53</v>
      </c>
      <c r="AB219" s="11">
        <v>11</v>
      </c>
      <c r="AC219">
        <f t="shared" si="17"/>
        <v>2999.6730000000002</v>
      </c>
      <c r="AD219">
        <f t="shared" si="18"/>
        <v>37.033000000000001</v>
      </c>
      <c r="AE219">
        <f t="shared" si="19"/>
        <v>333.29700000000003</v>
      </c>
      <c r="AF219">
        <f t="shared" si="15"/>
        <v>0</v>
      </c>
      <c r="AG219">
        <f t="shared" si="16"/>
        <v>0</v>
      </c>
      <c r="AH219">
        <f>(Table2[[#This Row],[Social_Media_Influence2]]+Table2[[#This Row],[Engagement_Score_Num]]+Table2[[#This Row],[Time_Spent_on_Product_Research(hours)]]/3)</f>
        <v>0.66666666666666663</v>
      </c>
      <c r="AI219" s="17">
        <f>IF(Table2[[#This Row],[Customer_Loyalty_Program_Member]]="TRUE",Table2[[#This Row],[Brand_Loyalty]]*1.2,Table2[[#This Row],[Brand_Loyalty]])</f>
        <v>5</v>
      </c>
      <c r="AJ219" s="17">
        <f>Table2[[#This Row],[Customer_Satisfaction]]-Table2[[#This Row],[Return_Rate]]</f>
        <v>8</v>
      </c>
    </row>
    <row r="220" spans="1:36">
      <c r="A220" s="5" t="s">
        <v>523</v>
      </c>
      <c r="B220" s="4">
        <v>48</v>
      </c>
      <c r="C220" s="5" t="s">
        <v>29</v>
      </c>
      <c r="D220" s="5" t="s">
        <v>30</v>
      </c>
      <c r="E220" s="5" t="s">
        <v>55</v>
      </c>
      <c r="F220" s="5" t="s">
        <v>45</v>
      </c>
      <c r="G220" s="5" t="s">
        <v>44</v>
      </c>
      <c r="H220" s="5" t="s">
        <v>524</v>
      </c>
      <c r="I220" s="5" t="s">
        <v>125</v>
      </c>
      <c r="J220" s="4">
        <v>333.298</v>
      </c>
      <c r="K220" s="4">
        <v>12</v>
      </c>
      <c r="L220" s="5" t="s">
        <v>48</v>
      </c>
      <c r="M220" s="4">
        <v>3</v>
      </c>
      <c r="N220" s="4">
        <v>3</v>
      </c>
      <c r="O220" s="4">
        <v>2</v>
      </c>
      <c r="P220" s="5" t="s">
        <v>44</v>
      </c>
      <c r="Q220" s="5" t="s">
        <v>37</v>
      </c>
      <c r="R220" s="4">
        <v>0</v>
      </c>
      <c r="S220" s="4">
        <v>7</v>
      </c>
      <c r="T220" s="5" t="s">
        <v>59</v>
      </c>
      <c r="U220" s="5" t="s">
        <v>38</v>
      </c>
      <c r="V220" s="5" t="s">
        <v>61</v>
      </c>
      <c r="W220" s="6">
        <v>45512</v>
      </c>
      <c r="X220" s="4" t="b">
        <v>0</v>
      </c>
      <c r="Y220" s="4" t="b">
        <v>0</v>
      </c>
      <c r="Z220" s="5" t="s">
        <v>74</v>
      </c>
      <c r="AA220" s="5" t="s">
        <v>53</v>
      </c>
      <c r="AB220" s="7">
        <v>6</v>
      </c>
      <c r="AC220">
        <f t="shared" si="17"/>
        <v>3999.576</v>
      </c>
      <c r="AD220">
        <f t="shared" si="18"/>
        <v>27.774833333333333</v>
      </c>
      <c r="AE220">
        <f t="shared" si="19"/>
        <v>333.298</v>
      </c>
      <c r="AF220">
        <f t="shared" si="15"/>
        <v>1</v>
      </c>
      <c r="AG220">
        <f t="shared" si="16"/>
        <v>3</v>
      </c>
      <c r="AH220">
        <f>(Table2[[#This Row],[Social_Media_Influence2]]+Table2[[#This Row],[Engagement_Score_Num]]+Table2[[#This Row],[Time_Spent_on_Product_Research(hours)]]/3)</f>
        <v>4.666666666666667</v>
      </c>
      <c r="AI220" s="17">
        <f>IF(Table2[[#This Row],[Customer_Loyalty_Program_Member]]="TRUE",Table2[[#This Row],[Brand_Loyalty]]*1.2,Table2[[#This Row],[Brand_Loyalty]])</f>
        <v>3</v>
      </c>
      <c r="AJ220" s="17">
        <f>Table2[[#This Row],[Customer_Satisfaction]]-Table2[[#This Row],[Return_Rate]]</f>
        <v>7</v>
      </c>
    </row>
    <row r="221" spans="1:36">
      <c r="A221" s="9" t="s">
        <v>525</v>
      </c>
      <c r="B221" s="8">
        <v>47</v>
      </c>
      <c r="C221" s="9" t="s">
        <v>43</v>
      </c>
      <c r="D221" s="9" t="s">
        <v>30</v>
      </c>
      <c r="E221" s="9" t="s">
        <v>55</v>
      </c>
      <c r="F221" s="9" t="s">
        <v>45</v>
      </c>
      <c r="G221" s="9" t="s">
        <v>44</v>
      </c>
      <c r="H221" s="9" t="s">
        <v>526</v>
      </c>
      <c r="I221" s="9" t="s">
        <v>187</v>
      </c>
      <c r="J221" s="8">
        <v>333.29899999999998</v>
      </c>
      <c r="K221" s="8">
        <v>4</v>
      </c>
      <c r="L221" s="9" t="s">
        <v>35</v>
      </c>
      <c r="M221" s="8">
        <v>4</v>
      </c>
      <c r="N221" s="8">
        <v>5</v>
      </c>
      <c r="O221" s="8">
        <v>0.3</v>
      </c>
      <c r="P221" s="9" t="s">
        <v>44</v>
      </c>
      <c r="Q221" s="9" t="s">
        <v>37</v>
      </c>
      <c r="R221" s="8">
        <v>2</v>
      </c>
      <c r="S221" s="8">
        <v>10</v>
      </c>
      <c r="T221" s="9" t="s">
        <v>59</v>
      </c>
      <c r="U221" s="9" t="s">
        <v>60</v>
      </c>
      <c r="V221" s="9" t="s">
        <v>39</v>
      </c>
      <c r="W221" s="10">
        <v>45513</v>
      </c>
      <c r="X221" s="8" t="b">
        <v>0</v>
      </c>
      <c r="Y221" s="8" t="b">
        <v>1</v>
      </c>
      <c r="Z221" s="9" t="s">
        <v>40</v>
      </c>
      <c r="AA221" s="9" t="s">
        <v>41</v>
      </c>
      <c r="AB221" s="11">
        <v>10</v>
      </c>
      <c r="AC221">
        <f t="shared" si="17"/>
        <v>1333.1959999999999</v>
      </c>
      <c r="AD221">
        <f t="shared" si="18"/>
        <v>83.324749999999995</v>
      </c>
      <c r="AE221">
        <f t="shared" si="19"/>
        <v>333.29899999999998</v>
      </c>
      <c r="AF221">
        <f t="shared" si="15"/>
        <v>1</v>
      </c>
      <c r="AG221">
        <f t="shared" si="16"/>
        <v>3</v>
      </c>
      <c r="AH221">
        <f>(Table2[[#This Row],[Social_Media_Influence2]]+Table2[[#This Row],[Engagement_Score_Num]]+Table2[[#This Row],[Time_Spent_on_Product_Research(hours)]]/3)</f>
        <v>4.0999999999999996</v>
      </c>
      <c r="AI221" s="17">
        <f>IF(Table2[[#This Row],[Customer_Loyalty_Program_Member]]="TRUE",Table2[[#This Row],[Brand_Loyalty]]*1.2,Table2[[#This Row],[Brand_Loyalty]])</f>
        <v>4</v>
      </c>
      <c r="AJ221" s="17">
        <f>Table2[[#This Row],[Customer_Satisfaction]]-Table2[[#This Row],[Return_Rate]]</f>
        <v>8</v>
      </c>
    </row>
    <row r="222" spans="1:36">
      <c r="A222" s="5" t="s">
        <v>527</v>
      </c>
      <c r="B222" s="4">
        <v>25</v>
      </c>
      <c r="C222" s="5" t="s">
        <v>43</v>
      </c>
      <c r="D222" s="5" t="s">
        <v>30</v>
      </c>
      <c r="E222" s="5" t="s">
        <v>69</v>
      </c>
      <c r="F222" s="5" t="s">
        <v>32</v>
      </c>
      <c r="G222" s="5" t="s">
        <v>30</v>
      </c>
      <c r="H222" s="5" t="s">
        <v>528</v>
      </c>
      <c r="I222" s="5" t="s">
        <v>82</v>
      </c>
      <c r="J222" s="4">
        <v>333.3</v>
      </c>
      <c r="K222" s="4">
        <v>3</v>
      </c>
      <c r="L222" s="5" t="s">
        <v>35</v>
      </c>
      <c r="M222" s="4">
        <v>4</v>
      </c>
      <c r="N222" s="4">
        <v>5</v>
      </c>
      <c r="O222" s="4">
        <v>1</v>
      </c>
      <c r="P222" s="5" t="s">
        <v>59</v>
      </c>
      <c r="Q222" s="5" t="s">
        <v>50</v>
      </c>
      <c r="R222" s="4">
        <v>2</v>
      </c>
      <c r="S222" s="4">
        <v>2</v>
      </c>
      <c r="T222" s="5" t="s">
        <v>44</v>
      </c>
      <c r="U222" s="5" t="s">
        <v>60</v>
      </c>
      <c r="V222" s="5" t="s">
        <v>66</v>
      </c>
      <c r="W222" s="6">
        <v>45514</v>
      </c>
      <c r="X222" s="4" t="b">
        <v>1</v>
      </c>
      <c r="Y222" s="4" t="b">
        <v>1</v>
      </c>
      <c r="Z222" s="5" t="s">
        <v>62</v>
      </c>
      <c r="AA222" s="5" t="s">
        <v>41</v>
      </c>
      <c r="AB222" s="7">
        <v>14</v>
      </c>
      <c r="AC222">
        <f t="shared" si="17"/>
        <v>999.90000000000009</v>
      </c>
      <c r="AD222">
        <f t="shared" si="18"/>
        <v>111.10000000000001</v>
      </c>
      <c r="AE222">
        <f t="shared" si="19"/>
        <v>333.3</v>
      </c>
      <c r="AF222">
        <f t="shared" si="15"/>
        <v>3</v>
      </c>
      <c r="AG222">
        <f t="shared" si="16"/>
        <v>1</v>
      </c>
      <c r="AH222">
        <f>(Table2[[#This Row],[Social_Media_Influence2]]+Table2[[#This Row],[Engagement_Score_Num]]+Table2[[#This Row],[Time_Spent_on_Product_Research(hours)]]/3)</f>
        <v>4.333333333333333</v>
      </c>
      <c r="AI222" s="17">
        <f>IF(Table2[[#This Row],[Customer_Loyalty_Program_Member]]="TRUE",Table2[[#This Row],[Brand_Loyalty]]*1.2,Table2[[#This Row],[Brand_Loyalty]])</f>
        <v>4</v>
      </c>
      <c r="AJ222" s="17">
        <f>Table2[[#This Row],[Customer_Satisfaction]]-Table2[[#This Row],[Return_Rate]]</f>
        <v>0</v>
      </c>
    </row>
    <row r="223" spans="1:36">
      <c r="A223" s="9" t="s">
        <v>529</v>
      </c>
      <c r="B223" s="8">
        <v>39</v>
      </c>
      <c r="C223" s="9" t="s">
        <v>43</v>
      </c>
      <c r="D223" s="9" t="s">
        <v>44</v>
      </c>
      <c r="E223" s="9" t="s">
        <v>76</v>
      </c>
      <c r="F223" s="9" t="s">
        <v>32</v>
      </c>
      <c r="G223" s="9" t="s">
        <v>30</v>
      </c>
      <c r="H223" s="9" t="s">
        <v>530</v>
      </c>
      <c r="I223" s="9" t="s">
        <v>157</v>
      </c>
      <c r="J223" s="8">
        <v>333.30099999999999</v>
      </c>
      <c r="K223" s="8">
        <v>12</v>
      </c>
      <c r="L223" s="9" t="s">
        <v>35</v>
      </c>
      <c r="M223" s="8">
        <v>1</v>
      </c>
      <c r="N223" s="8">
        <v>2</v>
      </c>
      <c r="O223" s="8">
        <v>0</v>
      </c>
      <c r="P223" s="9" t="s">
        <v>44</v>
      </c>
      <c r="Q223" s="9" t="s">
        <v>50</v>
      </c>
      <c r="R223" s="8">
        <v>2</v>
      </c>
      <c r="S223" s="8">
        <v>1</v>
      </c>
      <c r="T223" s="9" t="s">
        <v>44</v>
      </c>
      <c r="U223" s="9" t="s">
        <v>38</v>
      </c>
      <c r="V223" s="9" t="s">
        <v>86</v>
      </c>
      <c r="W223" s="10">
        <v>45515</v>
      </c>
      <c r="X223" s="8" t="b">
        <v>0</v>
      </c>
      <c r="Y223" s="8" t="b">
        <v>0</v>
      </c>
      <c r="Z223" s="9" t="s">
        <v>62</v>
      </c>
      <c r="AA223" s="9" t="s">
        <v>53</v>
      </c>
      <c r="AB223" s="11">
        <v>8</v>
      </c>
      <c r="AC223">
        <f t="shared" si="17"/>
        <v>3999.6120000000001</v>
      </c>
      <c r="AD223">
        <f t="shared" si="18"/>
        <v>27.775083333333331</v>
      </c>
      <c r="AE223">
        <f t="shared" si="19"/>
        <v>333.30099999999999</v>
      </c>
      <c r="AF223">
        <f t="shared" si="15"/>
        <v>3</v>
      </c>
      <c r="AG223">
        <f t="shared" si="16"/>
        <v>3</v>
      </c>
      <c r="AH223">
        <f>(Table2[[#This Row],[Social_Media_Influence2]]+Table2[[#This Row],[Engagement_Score_Num]]+Table2[[#This Row],[Time_Spent_on_Product_Research(hours)]]/3)</f>
        <v>6</v>
      </c>
      <c r="AI223" s="17">
        <f>IF(Table2[[#This Row],[Customer_Loyalty_Program_Member]]="TRUE",Table2[[#This Row],[Brand_Loyalty]]*1.2,Table2[[#This Row],[Brand_Loyalty]])</f>
        <v>1</v>
      </c>
      <c r="AJ223" s="17">
        <f>Table2[[#This Row],[Customer_Satisfaction]]-Table2[[#This Row],[Return_Rate]]</f>
        <v>-1</v>
      </c>
    </row>
    <row r="224" spans="1:36">
      <c r="A224" s="5" t="s">
        <v>531</v>
      </c>
      <c r="B224" s="4">
        <v>41</v>
      </c>
      <c r="C224" s="5" t="s">
        <v>29</v>
      </c>
      <c r="D224" s="5" t="s">
        <v>44</v>
      </c>
      <c r="E224" s="5" t="s">
        <v>69</v>
      </c>
      <c r="F224" s="5" t="s">
        <v>45</v>
      </c>
      <c r="G224" s="5" t="s">
        <v>44</v>
      </c>
      <c r="H224" s="5" t="s">
        <v>532</v>
      </c>
      <c r="I224" s="5" t="s">
        <v>182</v>
      </c>
      <c r="J224" s="4">
        <v>333.30200000000002</v>
      </c>
      <c r="K224" s="4">
        <v>3</v>
      </c>
      <c r="L224" s="5" t="s">
        <v>35</v>
      </c>
      <c r="M224" s="4">
        <v>5</v>
      </c>
      <c r="N224" s="4">
        <v>2</v>
      </c>
      <c r="O224" s="4">
        <v>0</v>
      </c>
      <c r="P224" s="5" t="s">
        <v>49</v>
      </c>
      <c r="Q224" s="5" t="s">
        <v>50</v>
      </c>
      <c r="R224" s="4">
        <v>0</v>
      </c>
      <c r="S224" s="4">
        <v>1</v>
      </c>
      <c r="T224" s="5" t="s">
        <v>59</v>
      </c>
      <c r="U224" s="5" t="s">
        <v>79</v>
      </c>
      <c r="V224" s="5" t="s">
        <v>39</v>
      </c>
      <c r="W224" s="6">
        <v>45516</v>
      </c>
      <c r="X224" s="4" t="b">
        <v>1</v>
      </c>
      <c r="Y224" s="4" t="b">
        <v>0</v>
      </c>
      <c r="Z224" s="5" t="s">
        <v>52</v>
      </c>
      <c r="AA224" s="5" t="s">
        <v>53</v>
      </c>
      <c r="AB224" s="7">
        <v>2</v>
      </c>
      <c r="AC224">
        <f t="shared" si="17"/>
        <v>999.90600000000006</v>
      </c>
      <c r="AD224">
        <f t="shared" si="18"/>
        <v>111.10066666666667</v>
      </c>
      <c r="AE224">
        <f t="shared" si="19"/>
        <v>333.30200000000002</v>
      </c>
      <c r="AF224">
        <f t="shared" si="15"/>
        <v>1</v>
      </c>
      <c r="AG224">
        <f t="shared" si="16"/>
        <v>2</v>
      </c>
      <c r="AH224">
        <f>(Table2[[#This Row],[Social_Media_Influence2]]+Table2[[#This Row],[Engagement_Score_Num]]+Table2[[#This Row],[Time_Spent_on_Product_Research(hours)]]/3)</f>
        <v>3</v>
      </c>
      <c r="AI224" s="17">
        <f>IF(Table2[[#This Row],[Customer_Loyalty_Program_Member]]="TRUE",Table2[[#This Row],[Brand_Loyalty]]*1.2,Table2[[#This Row],[Brand_Loyalty]])</f>
        <v>5</v>
      </c>
      <c r="AJ224" s="17">
        <f>Table2[[#This Row],[Customer_Satisfaction]]-Table2[[#This Row],[Return_Rate]]</f>
        <v>1</v>
      </c>
    </row>
    <row r="225" spans="1:36">
      <c r="A225" s="9" t="s">
        <v>533</v>
      </c>
      <c r="B225" s="8">
        <v>37</v>
      </c>
      <c r="C225" s="9" t="s">
        <v>43</v>
      </c>
      <c r="D225" s="9" t="s">
        <v>30</v>
      </c>
      <c r="E225" s="9" t="s">
        <v>31</v>
      </c>
      <c r="F225" s="9" t="s">
        <v>32</v>
      </c>
      <c r="G225" s="9" t="s">
        <v>44</v>
      </c>
      <c r="H225" s="9" t="s">
        <v>534</v>
      </c>
      <c r="I225" s="9" t="s">
        <v>34</v>
      </c>
      <c r="J225" s="8">
        <v>333.303</v>
      </c>
      <c r="K225" s="8">
        <v>5</v>
      </c>
      <c r="L225" s="9" t="s">
        <v>48</v>
      </c>
      <c r="M225" s="8">
        <v>1</v>
      </c>
      <c r="N225" s="8">
        <v>4</v>
      </c>
      <c r="O225" s="8">
        <v>2</v>
      </c>
      <c r="P225" s="9" t="s">
        <v>36</v>
      </c>
      <c r="Q225" s="9" t="s">
        <v>85</v>
      </c>
      <c r="R225" s="8">
        <v>2</v>
      </c>
      <c r="S225" s="8">
        <v>1</v>
      </c>
      <c r="T225" s="9" t="s">
        <v>59</v>
      </c>
      <c r="U225" s="9" t="s">
        <v>79</v>
      </c>
      <c r="V225" s="9" t="s">
        <v>39</v>
      </c>
      <c r="W225" s="10">
        <v>45517</v>
      </c>
      <c r="X225" s="8" t="b">
        <v>1</v>
      </c>
      <c r="Y225" s="8" t="b">
        <v>0</v>
      </c>
      <c r="Z225" s="9" t="s">
        <v>74</v>
      </c>
      <c r="AA225" s="9" t="s">
        <v>53</v>
      </c>
      <c r="AB225" s="11">
        <v>2</v>
      </c>
      <c r="AC225">
        <f t="shared" si="17"/>
        <v>1666.5149999999999</v>
      </c>
      <c r="AD225">
        <f t="shared" si="18"/>
        <v>66.660600000000002</v>
      </c>
      <c r="AE225">
        <f t="shared" si="19"/>
        <v>333.303</v>
      </c>
      <c r="AF225">
        <f t="shared" si="15"/>
        <v>1</v>
      </c>
      <c r="AG225">
        <f t="shared" si="16"/>
        <v>0</v>
      </c>
      <c r="AH225">
        <f>(Table2[[#This Row],[Social_Media_Influence2]]+Table2[[#This Row],[Engagement_Score_Num]]+Table2[[#This Row],[Time_Spent_on_Product_Research(hours)]]/3)</f>
        <v>1.6666666666666665</v>
      </c>
      <c r="AI225" s="17">
        <f>IF(Table2[[#This Row],[Customer_Loyalty_Program_Member]]="TRUE",Table2[[#This Row],[Brand_Loyalty]]*1.2,Table2[[#This Row],[Brand_Loyalty]])</f>
        <v>1</v>
      </c>
      <c r="AJ225" s="17">
        <f>Table2[[#This Row],[Customer_Satisfaction]]-Table2[[#This Row],[Return_Rate]]</f>
        <v>-1</v>
      </c>
    </row>
    <row r="226" spans="1:36">
      <c r="A226" s="5" t="s">
        <v>535</v>
      </c>
      <c r="B226" s="4">
        <v>50</v>
      </c>
      <c r="C226" s="5" t="s">
        <v>29</v>
      </c>
      <c r="D226" s="5" t="s">
        <v>30</v>
      </c>
      <c r="E226" s="5" t="s">
        <v>76</v>
      </c>
      <c r="F226" s="5" t="s">
        <v>32</v>
      </c>
      <c r="G226" s="5" t="s">
        <v>44</v>
      </c>
      <c r="H226" s="5" t="s">
        <v>536</v>
      </c>
      <c r="I226" s="5" t="s">
        <v>125</v>
      </c>
      <c r="J226" s="4">
        <v>333.30399999999997</v>
      </c>
      <c r="K226" s="4">
        <v>7</v>
      </c>
      <c r="L226" s="5" t="s">
        <v>48</v>
      </c>
      <c r="M226" s="4">
        <v>1</v>
      </c>
      <c r="N226" s="4">
        <v>5</v>
      </c>
      <c r="O226" s="4">
        <v>0</v>
      </c>
      <c r="P226" s="5" t="s">
        <v>59</v>
      </c>
      <c r="Q226" s="5" t="s">
        <v>85</v>
      </c>
      <c r="R226" s="4">
        <v>1</v>
      </c>
      <c r="S226" s="4">
        <v>9</v>
      </c>
      <c r="T226" s="5" t="s">
        <v>49</v>
      </c>
      <c r="U226" s="5" t="s">
        <v>79</v>
      </c>
      <c r="V226" s="5" t="s">
        <v>86</v>
      </c>
      <c r="W226" s="6">
        <v>45518</v>
      </c>
      <c r="X226" s="4" t="b">
        <v>1</v>
      </c>
      <c r="Y226" s="4" t="b">
        <v>0</v>
      </c>
      <c r="Z226" s="5" t="s">
        <v>62</v>
      </c>
      <c r="AA226" s="5" t="s">
        <v>53</v>
      </c>
      <c r="AB226" s="7">
        <v>3</v>
      </c>
      <c r="AC226">
        <f t="shared" si="17"/>
        <v>2333.1279999999997</v>
      </c>
      <c r="AD226">
        <f t="shared" si="18"/>
        <v>47.61485714285714</v>
      </c>
      <c r="AE226">
        <f t="shared" si="19"/>
        <v>333.30399999999997</v>
      </c>
      <c r="AF226">
        <f t="shared" si="15"/>
        <v>2</v>
      </c>
      <c r="AG226">
        <f t="shared" si="16"/>
        <v>1</v>
      </c>
      <c r="AH226">
        <f>(Table2[[#This Row],[Social_Media_Influence2]]+Table2[[#This Row],[Engagement_Score_Num]]+Table2[[#This Row],[Time_Spent_on_Product_Research(hours)]]/3)</f>
        <v>3</v>
      </c>
      <c r="AI226" s="17">
        <f>IF(Table2[[#This Row],[Customer_Loyalty_Program_Member]]="TRUE",Table2[[#This Row],[Brand_Loyalty]]*1.2,Table2[[#This Row],[Brand_Loyalty]])</f>
        <v>1</v>
      </c>
      <c r="AJ226" s="17">
        <f>Table2[[#This Row],[Customer_Satisfaction]]-Table2[[#This Row],[Return_Rate]]</f>
        <v>8</v>
      </c>
    </row>
    <row r="227" spans="1:36">
      <c r="A227" s="9" t="s">
        <v>537</v>
      </c>
      <c r="B227" s="8">
        <v>33</v>
      </c>
      <c r="C227" s="9" t="s">
        <v>29</v>
      </c>
      <c r="D227" s="9" t="s">
        <v>44</v>
      </c>
      <c r="E227" s="9" t="s">
        <v>69</v>
      </c>
      <c r="F227" s="9" t="s">
        <v>45</v>
      </c>
      <c r="G227" s="9" t="s">
        <v>44</v>
      </c>
      <c r="H227" s="9" t="s">
        <v>538</v>
      </c>
      <c r="I227" s="9" t="s">
        <v>2060</v>
      </c>
      <c r="J227" s="8">
        <v>333.30500000000001</v>
      </c>
      <c r="K227" s="8">
        <v>10</v>
      </c>
      <c r="L227" s="9" t="s">
        <v>48</v>
      </c>
      <c r="M227" s="8">
        <v>1</v>
      </c>
      <c r="N227" s="8">
        <v>4</v>
      </c>
      <c r="O227" s="8">
        <v>2</v>
      </c>
      <c r="P227" s="9" t="s">
        <v>44</v>
      </c>
      <c r="Q227" s="9" t="s">
        <v>37</v>
      </c>
      <c r="R227" s="8">
        <v>1</v>
      </c>
      <c r="S227" s="8">
        <v>1</v>
      </c>
      <c r="T227" s="9" t="s">
        <v>49</v>
      </c>
      <c r="U227" s="9" t="s">
        <v>38</v>
      </c>
      <c r="V227" s="9" t="s">
        <v>86</v>
      </c>
      <c r="W227" s="10">
        <v>45519</v>
      </c>
      <c r="X227" s="8" t="b">
        <v>0</v>
      </c>
      <c r="Y227" s="8" t="b">
        <v>0</v>
      </c>
      <c r="Z227" s="9" t="s">
        <v>52</v>
      </c>
      <c r="AA227" s="9" t="s">
        <v>67</v>
      </c>
      <c r="AB227" s="11">
        <v>9</v>
      </c>
      <c r="AC227">
        <f t="shared" si="17"/>
        <v>3333.05</v>
      </c>
      <c r="AD227">
        <f t="shared" si="18"/>
        <v>33.330500000000001</v>
      </c>
      <c r="AE227">
        <f t="shared" si="19"/>
        <v>333.30500000000001</v>
      </c>
      <c r="AF227">
        <f t="shared" si="15"/>
        <v>2</v>
      </c>
      <c r="AG227">
        <f t="shared" si="16"/>
        <v>3</v>
      </c>
      <c r="AH227">
        <f>(Table2[[#This Row],[Social_Media_Influence2]]+Table2[[#This Row],[Engagement_Score_Num]]+Table2[[#This Row],[Time_Spent_on_Product_Research(hours)]]/3)</f>
        <v>5.666666666666667</v>
      </c>
      <c r="AI227" s="17">
        <f>IF(Table2[[#This Row],[Customer_Loyalty_Program_Member]]="TRUE",Table2[[#This Row],[Brand_Loyalty]]*1.2,Table2[[#This Row],[Brand_Loyalty]])</f>
        <v>1</v>
      </c>
      <c r="AJ227" s="17">
        <f>Table2[[#This Row],[Customer_Satisfaction]]-Table2[[#This Row],[Return_Rate]]</f>
        <v>0</v>
      </c>
    </row>
    <row r="228" spans="1:36">
      <c r="A228" s="5" t="s">
        <v>539</v>
      </c>
      <c r="B228" s="4">
        <v>50</v>
      </c>
      <c r="C228" s="5" t="s">
        <v>272</v>
      </c>
      <c r="D228" s="5" t="s">
        <v>44</v>
      </c>
      <c r="E228" s="5" t="s">
        <v>76</v>
      </c>
      <c r="F228" s="5" t="s">
        <v>56</v>
      </c>
      <c r="G228" s="5" t="s">
        <v>30</v>
      </c>
      <c r="H228" s="5" t="s">
        <v>540</v>
      </c>
      <c r="I228" s="5" t="s">
        <v>2060</v>
      </c>
      <c r="J228" s="4">
        <v>333.30599999999998</v>
      </c>
      <c r="K228" s="4">
        <v>10</v>
      </c>
      <c r="L228" s="5" t="s">
        <v>35</v>
      </c>
      <c r="M228" s="4">
        <v>1</v>
      </c>
      <c r="N228" s="4">
        <v>2</v>
      </c>
      <c r="O228" s="4">
        <v>1</v>
      </c>
      <c r="P228" s="5" t="s">
        <v>49</v>
      </c>
      <c r="Q228" s="5" t="s">
        <v>37</v>
      </c>
      <c r="R228" s="4">
        <v>1</v>
      </c>
      <c r="S228" s="4">
        <v>5</v>
      </c>
      <c r="T228" s="5" t="s">
        <v>49</v>
      </c>
      <c r="U228" s="5" t="s">
        <v>79</v>
      </c>
      <c r="V228" s="5" t="s">
        <v>51</v>
      </c>
      <c r="W228" s="6">
        <v>45520</v>
      </c>
      <c r="X228" s="4" t="b">
        <v>1</v>
      </c>
      <c r="Y228" s="4" t="b">
        <v>0</v>
      </c>
      <c r="Z228" s="5" t="s">
        <v>62</v>
      </c>
      <c r="AA228" s="5" t="s">
        <v>41</v>
      </c>
      <c r="AB228" s="7">
        <v>10</v>
      </c>
      <c r="AC228">
        <f t="shared" si="17"/>
        <v>3333.06</v>
      </c>
      <c r="AD228">
        <f t="shared" si="18"/>
        <v>33.330599999999997</v>
      </c>
      <c r="AE228">
        <f t="shared" si="19"/>
        <v>333.30599999999998</v>
      </c>
      <c r="AF228">
        <f t="shared" si="15"/>
        <v>2</v>
      </c>
      <c r="AG228">
        <f t="shared" si="16"/>
        <v>2</v>
      </c>
      <c r="AH228">
        <f>(Table2[[#This Row],[Social_Media_Influence2]]+Table2[[#This Row],[Engagement_Score_Num]]+Table2[[#This Row],[Time_Spent_on_Product_Research(hours)]]/3)</f>
        <v>4.333333333333333</v>
      </c>
      <c r="AI228" s="17">
        <f>IF(Table2[[#This Row],[Customer_Loyalty_Program_Member]]="TRUE",Table2[[#This Row],[Brand_Loyalty]]*1.2,Table2[[#This Row],[Brand_Loyalty]])</f>
        <v>1</v>
      </c>
      <c r="AJ228" s="17">
        <f>Table2[[#This Row],[Customer_Satisfaction]]-Table2[[#This Row],[Return_Rate]]</f>
        <v>4</v>
      </c>
    </row>
    <row r="229" spans="1:36">
      <c r="A229" s="9" t="s">
        <v>541</v>
      </c>
      <c r="B229" s="8">
        <v>25</v>
      </c>
      <c r="C229" s="9" t="s">
        <v>43</v>
      </c>
      <c r="D229" s="9" t="s">
        <v>30</v>
      </c>
      <c r="E229" s="9" t="s">
        <v>76</v>
      </c>
      <c r="F229" s="9" t="s">
        <v>45</v>
      </c>
      <c r="G229" s="9" t="s">
        <v>30</v>
      </c>
      <c r="H229" s="9" t="s">
        <v>542</v>
      </c>
      <c r="I229" s="9" t="s">
        <v>122</v>
      </c>
      <c r="J229" s="8">
        <v>333.30700000000002</v>
      </c>
      <c r="K229" s="8">
        <v>5</v>
      </c>
      <c r="L229" s="9" t="s">
        <v>78</v>
      </c>
      <c r="M229" s="8">
        <v>2</v>
      </c>
      <c r="N229" s="8">
        <v>1</v>
      </c>
      <c r="O229" s="8">
        <v>2</v>
      </c>
      <c r="P229" s="9" t="s">
        <v>36</v>
      </c>
      <c r="Q229" s="9" t="s">
        <v>85</v>
      </c>
      <c r="R229" s="8">
        <v>0</v>
      </c>
      <c r="S229" s="8">
        <v>1</v>
      </c>
      <c r="T229" s="9" t="s">
        <v>44</v>
      </c>
      <c r="U229" s="9" t="s">
        <v>60</v>
      </c>
      <c r="V229" s="9" t="s">
        <v>86</v>
      </c>
      <c r="W229" s="10">
        <v>45521</v>
      </c>
      <c r="X229" s="8" t="b">
        <v>1</v>
      </c>
      <c r="Y229" s="8" t="b">
        <v>0</v>
      </c>
      <c r="Z229" s="9" t="s">
        <v>52</v>
      </c>
      <c r="AA229" s="9" t="s">
        <v>53</v>
      </c>
      <c r="AB229" s="11">
        <v>14</v>
      </c>
      <c r="AC229">
        <f t="shared" si="17"/>
        <v>1666.5350000000001</v>
      </c>
      <c r="AD229">
        <f t="shared" si="18"/>
        <v>66.6614</v>
      </c>
      <c r="AE229">
        <f t="shared" si="19"/>
        <v>333.30700000000002</v>
      </c>
      <c r="AF229">
        <f t="shared" si="15"/>
        <v>3</v>
      </c>
      <c r="AG229">
        <f t="shared" si="16"/>
        <v>0</v>
      </c>
      <c r="AH229">
        <f>(Table2[[#This Row],[Social_Media_Influence2]]+Table2[[#This Row],[Engagement_Score_Num]]+Table2[[#This Row],[Time_Spent_on_Product_Research(hours)]]/3)</f>
        <v>3.6666666666666665</v>
      </c>
      <c r="AI229" s="17">
        <f>IF(Table2[[#This Row],[Customer_Loyalty_Program_Member]]="TRUE",Table2[[#This Row],[Brand_Loyalty]]*1.2,Table2[[#This Row],[Brand_Loyalty]])</f>
        <v>2</v>
      </c>
      <c r="AJ229" s="17">
        <f>Table2[[#This Row],[Customer_Satisfaction]]-Table2[[#This Row],[Return_Rate]]</f>
        <v>1</v>
      </c>
    </row>
    <row r="230" spans="1:36">
      <c r="A230" s="5" t="s">
        <v>543</v>
      </c>
      <c r="B230" s="4">
        <v>34</v>
      </c>
      <c r="C230" s="5" t="s">
        <v>272</v>
      </c>
      <c r="D230" s="5" t="s">
        <v>44</v>
      </c>
      <c r="E230" s="5" t="s">
        <v>55</v>
      </c>
      <c r="F230" s="5" t="s">
        <v>32</v>
      </c>
      <c r="G230" s="5" t="s">
        <v>44</v>
      </c>
      <c r="H230" s="5" t="s">
        <v>544</v>
      </c>
      <c r="I230" s="5" t="s">
        <v>107</v>
      </c>
      <c r="J230" s="4">
        <v>333.30799999999999</v>
      </c>
      <c r="K230" s="4">
        <v>2</v>
      </c>
      <c r="L230" s="5" t="s">
        <v>35</v>
      </c>
      <c r="M230" s="4">
        <v>5</v>
      </c>
      <c r="N230" s="4">
        <v>3</v>
      </c>
      <c r="O230" s="4">
        <v>1</v>
      </c>
      <c r="P230" s="5" t="s">
        <v>59</v>
      </c>
      <c r="Q230" s="5" t="s">
        <v>50</v>
      </c>
      <c r="R230" s="4">
        <v>1</v>
      </c>
      <c r="S230" s="4">
        <v>9</v>
      </c>
      <c r="T230" s="5" t="s">
        <v>59</v>
      </c>
      <c r="U230" s="5" t="s">
        <v>60</v>
      </c>
      <c r="V230" s="5" t="s">
        <v>51</v>
      </c>
      <c r="W230" s="6">
        <v>45522</v>
      </c>
      <c r="X230" s="4" t="b">
        <v>0</v>
      </c>
      <c r="Y230" s="4" t="b">
        <v>0</v>
      </c>
      <c r="Z230" s="5" t="s">
        <v>52</v>
      </c>
      <c r="AA230" s="5" t="s">
        <v>67</v>
      </c>
      <c r="AB230" s="7">
        <v>5</v>
      </c>
      <c r="AC230">
        <f t="shared" si="17"/>
        <v>666.61599999999999</v>
      </c>
      <c r="AD230">
        <f t="shared" si="18"/>
        <v>166.654</v>
      </c>
      <c r="AE230">
        <f t="shared" si="19"/>
        <v>333.30799999999999</v>
      </c>
      <c r="AF230">
        <f t="shared" si="15"/>
        <v>1</v>
      </c>
      <c r="AG230">
        <f t="shared" si="16"/>
        <v>1</v>
      </c>
      <c r="AH230">
        <f>(Table2[[#This Row],[Social_Media_Influence2]]+Table2[[#This Row],[Engagement_Score_Num]]+Table2[[#This Row],[Time_Spent_on_Product_Research(hours)]]/3)</f>
        <v>2.3333333333333335</v>
      </c>
      <c r="AI230" s="17">
        <f>IF(Table2[[#This Row],[Customer_Loyalty_Program_Member]]="TRUE",Table2[[#This Row],[Brand_Loyalty]]*1.2,Table2[[#This Row],[Brand_Loyalty]])</f>
        <v>5</v>
      </c>
      <c r="AJ230" s="17">
        <f>Table2[[#This Row],[Customer_Satisfaction]]-Table2[[#This Row],[Return_Rate]]</f>
        <v>8</v>
      </c>
    </row>
    <row r="231" spans="1:36">
      <c r="A231" s="9" t="s">
        <v>545</v>
      </c>
      <c r="B231" s="8">
        <v>39</v>
      </c>
      <c r="C231" s="9" t="s">
        <v>43</v>
      </c>
      <c r="D231" s="9" t="s">
        <v>44</v>
      </c>
      <c r="E231" s="9" t="s">
        <v>69</v>
      </c>
      <c r="F231" s="9" t="s">
        <v>45</v>
      </c>
      <c r="G231" s="9" t="s">
        <v>44</v>
      </c>
      <c r="H231" s="9" t="s">
        <v>546</v>
      </c>
      <c r="I231" s="9" t="s">
        <v>82</v>
      </c>
      <c r="J231" s="8">
        <v>333.30900000000003</v>
      </c>
      <c r="K231" s="8">
        <v>5</v>
      </c>
      <c r="L231" s="9" t="s">
        <v>48</v>
      </c>
      <c r="M231" s="8">
        <v>5</v>
      </c>
      <c r="N231" s="8">
        <v>5</v>
      </c>
      <c r="O231" s="8">
        <v>1</v>
      </c>
      <c r="P231" s="9" t="s">
        <v>59</v>
      </c>
      <c r="Q231" s="9" t="s">
        <v>37</v>
      </c>
      <c r="R231" s="8">
        <v>1</v>
      </c>
      <c r="S231" s="8">
        <v>4</v>
      </c>
      <c r="T231" s="9" t="s">
        <v>49</v>
      </c>
      <c r="U231" s="9" t="s">
        <v>60</v>
      </c>
      <c r="V231" s="9" t="s">
        <v>51</v>
      </c>
      <c r="W231" s="10">
        <v>45523</v>
      </c>
      <c r="X231" s="8" t="b">
        <v>0</v>
      </c>
      <c r="Y231" s="8" t="b">
        <v>1</v>
      </c>
      <c r="Z231" s="9" t="s">
        <v>62</v>
      </c>
      <c r="AA231" s="9" t="s">
        <v>67</v>
      </c>
      <c r="AB231" s="11">
        <v>8</v>
      </c>
      <c r="AC231">
        <f t="shared" si="17"/>
        <v>1666.5450000000001</v>
      </c>
      <c r="AD231">
        <f t="shared" si="18"/>
        <v>66.661799999999999</v>
      </c>
      <c r="AE231">
        <f t="shared" si="19"/>
        <v>333.30900000000003</v>
      </c>
      <c r="AF231">
        <f t="shared" si="15"/>
        <v>2</v>
      </c>
      <c r="AG231">
        <f t="shared" si="16"/>
        <v>1</v>
      </c>
      <c r="AH231">
        <f>(Table2[[#This Row],[Social_Media_Influence2]]+Table2[[#This Row],[Engagement_Score_Num]]+Table2[[#This Row],[Time_Spent_on_Product_Research(hours)]]/3)</f>
        <v>3.3333333333333335</v>
      </c>
      <c r="AI231" s="17">
        <f>IF(Table2[[#This Row],[Customer_Loyalty_Program_Member]]="TRUE",Table2[[#This Row],[Brand_Loyalty]]*1.2,Table2[[#This Row],[Brand_Loyalty]])</f>
        <v>5</v>
      </c>
      <c r="AJ231" s="17">
        <f>Table2[[#This Row],[Customer_Satisfaction]]-Table2[[#This Row],[Return_Rate]]</f>
        <v>3</v>
      </c>
    </row>
    <row r="232" spans="1:36">
      <c r="A232" s="5" t="s">
        <v>547</v>
      </c>
      <c r="B232" s="4">
        <v>41</v>
      </c>
      <c r="C232" s="5" t="s">
        <v>43</v>
      </c>
      <c r="D232" s="5" t="s">
        <v>30</v>
      </c>
      <c r="E232" s="5" t="s">
        <v>55</v>
      </c>
      <c r="F232" s="5" t="s">
        <v>56</v>
      </c>
      <c r="G232" s="5" t="s">
        <v>30</v>
      </c>
      <c r="H232" s="5" t="s">
        <v>548</v>
      </c>
      <c r="I232" s="5" t="s">
        <v>65</v>
      </c>
      <c r="J232" s="4">
        <v>333.31</v>
      </c>
      <c r="K232" s="4">
        <v>7</v>
      </c>
      <c r="L232" s="5" t="s">
        <v>78</v>
      </c>
      <c r="M232" s="4">
        <v>4</v>
      </c>
      <c r="N232" s="4">
        <v>2</v>
      </c>
      <c r="O232" s="4">
        <v>2</v>
      </c>
      <c r="P232" s="5" t="s">
        <v>59</v>
      </c>
      <c r="Q232" s="5" t="s">
        <v>50</v>
      </c>
      <c r="R232" s="4">
        <v>2</v>
      </c>
      <c r="S232" s="4">
        <v>1</v>
      </c>
      <c r="T232" s="5" t="s">
        <v>36</v>
      </c>
      <c r="U232" s="5" t="s">
        <v>60</v>
      </c>
      <c r="V232" s="5" t="s">
        <v>61</v>
      </c>
      <c r="W232" s="6">
        <v>45524</v>
      </c>
      <c r="X232" s="4" t="b">
        <v>1</v>
      </c>
      <c r="Y232" s="4" t="b">
        <v>1</v>
      </c>
      <c r="Z232" s="5" t="s">
        <v>40</v>
      </c>
      <c r="AA232" s="5" t="s">
        <v>53</v>
      </c>
      <c r="AB232" s="7">
        <v>11</v>
      </c>
      <c r="AC232">
        <f t="shared" si="17"/>
        <v>2333.17</v>
      </c>
      <c r="AD232">
        <f t="shared" si="18"/>
        <v>47.615714285714283</v>
      </c>
      <c r="AE232">
        <f t="shared" si="19"/>
        <v>333.31</v>
      </c>
      <c r="AF232">
        <f t="shared" si="15"/>
        <v>0</v>
      </c>
      <c r="AG232">
        <f t="shared" si="16"/>
        <v>1</v>
      </c>
      <c r="AH232">
        <f>(Table2[[#This Row],[Social_Media_Influence2]]+Table2[[#This Row],[Engagement_Score_Num]]+Table2[[#This Row],[Time_Spent_on_Product_Research(hours)]]/3)</f>
        <v>1.6666666666666665</v>
      </c>
      <c r="AI232" s="17">
        <f>IF(Table2[[#This Row],[Customer_Loyalty_Program_Member]]="TRUE",Table2[[#This Row],[Brand_Loyalty]]*1.2,Table2[[#This Row],[Brand_Loyalty]])</f>
        <v>4</v>
      </c>
      <c r="AJ232" s="17">
        <f>Table2[[#This Row],[Customer_Satisfaction]]-Table2[[#This Row],[Return_Rate]]</f>
        <v>-1</v>
      </c>
    </row>
    <row r="233" spans="1:36">
      <c r="A233" s="9" t="s">
        <v>549</v>
      </c>
      <c r="B233" s="8">
        <v>27</v>
      </c>
      <c r="C233" s="9" t="s">
        <v>43</v>
      </c>
      <c r="D233" s="9" t="s">
        <v>30</v>
      </c>
      <c r="E233" s="9" t="s">
        <v>31</v>
      </c>
      <c r="F233" s="9" t="s">
        <v>56</v>
      </c>
      <c r="G233" s="9" t="s">
        <v>44</v>
      </c>
      <c r="H233" s="9" t="s">
        <v>550</v>
      </c>
      <c r="I233" s="9" t="s">
        <v>107</v>
      </c>
      <c r="J233" s="8">
        <v>333.31099999999998</v>
      </c>
      <c r="K233" s="8">
        <v>11</v>
      </c>
      <c r="L233" s="9" t="s">
        <v>78</v>
      </c>
      <c r="M233" s="8">
        <v>2</v>
      </c>
      <c r="N233" s="8">
        <v>2</v>
      </c>
      <c r="O233" s="8">
        <v>2</v>
      </c>
      <c r="P233" s="9" t="s">
        <v>36</v>
      </c>
      <c r="Q233" s="9" t="s">
        <v>37</v>
      </c>
      <c r="R233" s="8">
        <v>0</v>
      </c>
      <c r="S233" s="8">
        <v>9</v>
      </c>
      <c r="T233" s="9" t="s">
        <v>44</v>
      </c>
      <c r="U233" s="9" t="s">
        <v>60</v>
      </c>
      <c r="V233" s="9" t="s">
        <v>51</v>
      </c>
      <c r="W233" s="10">
        <v>45525</v>
      </c>
      <c r="X233" s="8" t="b">
        <v>1</v>
      </c>
      <c r="Y233" s="8" t="b">
        <v>0</v>
      </c>
      <c r="Z233" s="9" t="s">
        <v>40</v>
      </c>
      <c r="AA233" s="9" t="s">
        <v>41</v>
      </c>
      <c r="AB233" s="11">
        <v>1</v>
      </c>
      <c r="AC233">
        <f t="shared" si="17"/>
        <v>3666.4209999999998</v>
      </c>
      <c r="AD233">
        <f t="shared" si="18"/>
        <v>30.300999999999998</v>
      </c>
      <c r="AE233">
        <f t="shared" si="19"/>
        <v>333.31099999999998</v>
      </c>
      <c r="AF233">
        <f t="shared" si="15"/>
        <v>3</v>
      </c>
      <c r="AG233">
        <f t="shared" si="16"/>
        <v>0</v>
      </c>
      <c r="AH233">
        <f>(Table2[[#This Row],[Social_Media_Influence2]]+Table2[[#This Row],[Engagement_Score_Num]]+Table2[[#This Row],[Time_Spent_on_Product_Research(hours)]]/3)</f>
        <v>3.6666666666666665</v>
      </c>
      <c r="AI233" s="17">
        <f>IF(Table2[[#This Row],[Customer_Loyalty_Program_Member]]="TRUE",Table2[[#This Row],[Brand_Loyalty]]*1.2,Table2[[#This Row],[Brand_Loyalty]])</f>
        <v>2</v>
      </c>
      <c r="AJ233" s="17">
        <f>Table2[[#This Row],[Customer_Satisfaction]]-Table2[[#This Row],[Return_Rate]]</f>
        <v>9</v>
      </c>
    </row>
    <row r="234" spans="1:36">
      <c r="A234" s="5" t="s">
        <v>551</v>
      </c>
      <c r="B234" s="4">
        <v>23</v>
      </c>
      <c r="C234" s="5" t="s">
        <v>272</v>
      </c>
      <c r="D234" s="5" t="s">
        <v>44</v>
      </c>
      <c r="E234" s="5" t="s">
        <v>31</v>
      </c>
      <c r="F234" s="5" t="s">
        <v>32</v>
      </c>
      <c r="G234" s="5" t="s">
        <v>30</v>
      </c>
      <c r="H234" s="5" t="s">
        <v>552</v>
      </c>
      <c r="I234" s="5" t="s">
        <v>119</v>
      </c>
      <c r="J234" s="4">
        <v>333.31200000000001</v>
      </c>
      <c r="K234" s="4">
        <v>9</v>
      </c>
      <c r="L234" s="5" t="s">
        <v>35</v>
      </c>
      <c r="M234" s="4">
        <v>1</v>
      </c>
      <c r="N234" s="4">
        <v>4</v>
      </c>
      <c r="O234" s="4">
        <v>2</v>
      </c>
      <c r="P234" s="5" t="s">
        <v>49</v>
      </c>
      <c r="Q234" s="5" t="s">
        <v>37</v>
      </c>
      <c r="R234" s="4">
        <v>2</v>
      </c>
      <c r="S234" s="4">
        <v>4</v>
      </c>
      <c r="T234" s="5" t="s">
        <v>44</v>
      </c>
      <c r="U234" s="5" t="s">
        <v>79</v>
      </c>
      <c r="V234" s="5" t="s">
        <v>51</v>
      </c>
      <c r="W234" s="6">
        <v>45526</v>
      </c>
      <c r="X234" s="4" t="b">
        <v>1</v>
      </c>
      <c r="Y234" s="4" t="b">
        <v>0</v>
      </c>
      <c r="Z234" s="5" t="s">
        <v>74</v>
      </c>
      <c r="AA234" s="5" t="s">
        <v>67</v>
      </c>
      <c r="AB234" s="7">
        <v>2</v>
      </c>
      <c r="AC234">
        <f t="shared" si="17"/>
        <v>2999.808</v>
      </c>
      <c r="AD234">
        <f t="shared" si="18"/>
        <v>37.034666666666666</v>
      </c>
      <c r="AE234">
        <f t="shared" si="19"/>
        <v>333.31200000000001</v>
      </c>
      <c r="AF234">
        <f t="shared" si="15"/>
        <v>3</v>
      </c>
      <c r="AG234">
        <f t="shared" si="16"/>
        <v>2</v>
      </c>
      <c r="AH234">
        <f>(Table2[[#This Row],[Social_Media_Influence2]]+Table2[[#This Row],[Engagement_Score_Num]]+Table2[[#This Row],[Time_Spent_on_Product_Research(hours)]]/3)</f>
        <v>5.666666666666667</v>
      </c>
      <c r="AI234" s="17">
        <f>IF(Table2[[#This Row],[Customer_Loyalty_Program_Member]]="TRUE",Table2[[#This Row],[Brand_Loyalty]]*1.2,Table2[[#This Row],[Brand_Loyalty]])</f>
        <v>1</v>
      </c>
      <c r="AJ234" s="17">
        <f>Table2[[#This Row],[Customer_Satisfaction]]-Table2[[#This Row],[Return_Rate]]</f>
        <v>2</v>
      </c>
    </row>
    <row r="235" spans="1:36">
      <c r="A235" s="9" t="s">
        <v>553</v>
      </c>
      <c r="B235" s="8">
        <v>37</v>
      </c>
      <c r="C235" s="9" t="s">
        <v>43</v>
      </c>
      <c r="D235" s="9" t="s">
        <v>30</v>
      </c>
      <c r="E235" s="9" t="s">
        <v>69</v>
      </c>
      <c r="F235" s="9" t="s">
        <v>32</v>
      </c>
      <c r="G235" s="9" t="s">
        <v>30</v>
      </c>
      <c r="H235" s="9" t="s">
        <v>554</v>
      </c>
      <c r="I235" s="9" t="s">
        <v>101</v>
      </c>
      <c r="J235" s="8">
        <v>333.31299999999999</v>
      </c>
      <c r="K235" s="8">
        <v>9</v>
      </c>
      <c r="L235" s="9" t="s">
        <v>78</v>
      </c>
      <c r="M235" s="8">
        <v>2</v>
      </c>
      <c r="N235" s="8">
        <v>1</v>
      </c>
      <c r="O235" s="8">
        <v>2</v>
      </c>
      <c r="P235" s="9" t="s">
        <v>44</v>
      </c>
      <c r="Q235" s="9" t="s">
        <v>85</v>
      </c>
      <c r="R235" s="8">
        <v>0</v>
      </c>
      <c r="S235" s="8">
        <v>7</v>
      </c>
      <c r="T235" s="9" t="s">
        <v>49</v>
      </c>
      <c r="U235" s="9" t="s">
        <v>60</v>
      </c>
      <c r="V235" s="9" t="s">
        <v>39</v>
      </c>
      <c r="W235" s="10">
        <v>45527</v>
      </c>
      <c r="X235" s="8" t="b">
        <v>1</v>
      </c>
      <c r="Y235" s="8" t="b">
        <v>0</v>
      </c>
      <c r="Z235" s="9" t="s">
        <v>52</v>
      </c>
      <c r="AA235" s="9" t="s">
        <v>67</v>
      </c>
      <c r="AB235" s="11">
        <v>1</v>
      </c>
      <c r="AC235">
        <f t="shared" si="17"/>
        <v>2999.817</v>
      </c>
      <c r="AD235">
        <f t="shared" si="18"/>
        <v>37.034777777777776</v>
      </c>
      <c r="AE235">
        <f t="shared" si="19"/>
        <v>333.31299999999999</v>
      </c>
      <c r="AF235">
        <f t="shared" si="15"/>
        <v>2</v>
      </c>
      <c r="AG235">
        <f t="shared" si="16"/>
        <v>3</v>
      </c>
      <c r="AH235">
        <f>(Table2[[#This Row],[Social_Media_Influence2]]+Table2[[#This Row],[Engagement_Score_Num]]+Table2[[#This Row],[Time_Spent_on_Product_Research(hours)]]/3)</f>
        <v>5.666666666666667</v>
      </c>
      <c r="AI235" s="17">
        <f>IF(Table2[[#This Row],[Customer_Loyalty_Program_Member]]="TRUE",Table2[[#This Row],[Brand_Loyalty]]*1.2,Table2[[#This Row],[Brand_Loyalty]])</f>
        <v>2</v>
      </c>
      <c r="AJ235" s="17">
        <f>Table2[[#This Row],[Customer_Satisfaction]]-Table2[[#This Row],[Return_Rate]]</f>
        <v>7</v>
      </c>
    </row>
    <row r="236" spans="1:36">
      <c r="A236" s="5" t="s">
        <v>555</v>
      </c>
      <c r="B236" s="4">
        <v>21</v>
      </c>
      <c r="C236" s="5" t="s">
        <v>43</v>
      </c>
      <c r="D236" s="5" t="s">
        <v>30</v>
      </c>
      <c r="E236" s="5" t="s">
        <v>31</v>
      </c>
      <c r="F236" s="5" t="s">
        <v>45</v>
      </c>
      <c r="G236" s="5" t="s">
        <v>44</v>
      </c>
      <c r="H236" s="5" t="s">
        <v>556</v>
      </c>
      <c r="I236" s="5" t="s">
        <v>71</v>
      </c>
      <c r="J236" s="4">
        <v>333.31400000000002</v>
      </c>
      <c r="K236" s="4">
        <v>9</v>
      </c>
      <c r="L236" s="5" t="s">
        <v>48</v>
      </c>
      <c r="M236" s="4">
        <v>4</v>
      </c>
      <c r="N236" s="4">
        <v>1</v>
      </c>
      <c r="O236" s="4">
        <v>2</v>
      </c>
      <c r="P236" s="5" t="s">
        <v>44</v>
      </c>
      <c r="Q236" s="5" t="s">
        <v>50</v>
      </c>
      <c r="R236" s="4">
        <v>1</v>
      </c>
      <c r="S236" s="4">
        <v>9</v>
      </c>
      <c r="T236" s="5" t="s">
        <v>49</v>
      </c>
      <c r="U236" s="5" t="s">
        <v>60</v>
      </c>
      <c r="V236" s="5" t="s">
        <v>61</v>
      </c>
      <c r="W236" s="6">
        <v>45528</v>
      </c>
      <c r="X236" s="4" t="b">
        <v>1</v>
      </c>
      <c r="Y236" s="4" t="b">
        <v>0</v>
      </c>
      <c r="Z236" s="5" t="s">
        <v>74</v>
      </c>
      <c r="AA236" s="5" t="s">
        <v>53</v>
      </c>
      <c r="AB236" s="7">
        <v>9</v>
      </c>
      <c r="AC236">
        <f t="shared" si="17"/>
        <v>2999.826</v>
      </c>
      <c r="AD236">
        <f t="shared" si="18"/>
        <v>37.034888888888894</v>
      </c>
      <c r="AE236">
        <f t="shared" si="19"/>
        <v>333.31400000000002</v>
      </c>
      <c r="AF236">
        <f t="shared" si="15"/>
        <v>2</v>
      </c>
      <c r="AG236">
        <f t="shared" si="16"/>
        <v>3</v>
      </c>
      <c r="AH236">
        <f>(Table2[[#This Row],[Social_Media_Influence2]]+Table2[[#This Row],[Engagement_Score_Num]]+Table2[[#This Row],[Time_Spent_on_Product_Research(hours)]]/3)</f>
        <v>5.666666666666667</v>
      </c>
      <c r="AI236" s="17">
        <f>IF(Table2[[#This Row],[Customer_Loyalty_Program_Member]]="TRUE",Table2[[#This Row],[Brand_Loyalty]]*1.2,Table2[[#This Row],[Brand_Loyalty]])</f>
        <v>4</v>
      </c>
      <c r="AJ236" s="17">
        <f>Table2[[#This Row],[Customer_Satisfaction]]-Table2[[#This Row],[Return_Rate]]</f>
        <v>8</v>
      </c>
    </row>
    <row r="237" spans="1:36">
      <c r="A237" s="9" t="s">
        <v>557</v>
      </c>
      <c r="B237" s="8">
        <v>47</v>
      </c>
      <c r="C237" s="9" t="s">
        <v>43</v>
      </c>
      <c r="D237" s="9" t="s">
        <v>30</v>
      </c>
      <c r="E237" s="9" t="s">
        <v>55</v>
      </c>
      <c r="F237" s="9" t="s">
        <v>45</v>
      </c>
      <c r="G237" s="9" t="s">
        <v>44</v>
      </c>
      <c r="H237" s="9" t="s">
        <v>558</v>
      </c>
      <c r="I237" s="9" t="s">
        <v>71</v>
      </c>
      <c r="J237" s="8">
        <v>333.315</v>
      </c>
      <c r="K237" s="8">
        <v>3</v>
      </c>
      <c r="L237" s="9" t="s">
        <v>48</v>
      </c>
      <c r="M237" s="8">
        <v>1</v>
      </c>
      <c r="N237" s="8">
        <v>3</v>
      </c>
      <c r="O237" s="8">
        <v>0</v>
      </c>
      <c r="P237" s="9" t="s">
        <v>59</v>
      </c>
      <c r="Q237" s="9" t="s">
        <v>50</v>
      </c>
      <c r="R237" s="8">
        <v>1</v>
      </c>
      <c r="S237" s="8">
        <v>8</v>
      </c>
      <c r="T237" s="9" t="s">
        <v>59</v>
      </c>
      <c r="U237" s="9" t="s">
        <v>38</v>
      </c>
      <c r="V237" s="9" t="s">
        <v>86</v>
      </c>
      <c r="W237" s="10">
        <v>45529</v>
      </c>
      <c r="X237" s="8" t="b">
        <v>0</v>
      </c>
      <c r="Y237" s="8" t="b">
        <v>1</v>
      </c>
      <c r="Z237" s="9" t="s">
        <v>62</v>
      </c>
      <c r="AA237" s="9" t="s">
        <v>67</v>
      </c>
      <c r="AB237" s="11">
        <v>10</v>
      </c>
      <c r="AC237">
        <f t="shared" si="17"/>
        <v>999.94499999999994</v>
      </c>
      <c r="AD237">
        <f t="shared" si="18"/>
        <v>111.105</v>
      </c>
      <c r="AE237">
        <f t="shared" si="19"/>
        <v>333.315</v>
      </c>
      <c r="AF237">
        <f t="shared" si="15"/>
        <v>1</v>
      </c>
      <c r="AG237">
        <f t="shared" si="16"/>
        <v>1</v>
      </c>
      <c r="AH237">
        <f>(Table2[[#This Row],[Social_Media_Influence2]]+Table2[[#This Row],[Engagement_Score_Num]]+Table2[[#This Row],[Time_Spent_on_Product_Research(hours)]]/3)</f>
        <v>2</v>
      </c>
      <c r="AI237" s="17">
        <f>IF(Table2[[#This Row],[Customer_Loyalty_Program_Member]]="TRUE",Table2[[#This Row],[Brand_Loyalty]]*1.2,Table2[[#This Row],[Brand_Loyalty]])</f>
        <v>1</v>
      </c>
      <c r="AJ237" s="17">
        <f>Table2[[#This Row],[Customer_Satisfaction]]-Table2[[#This Row],[Return_Rate]]</f>
        <v>7</v>
      </c>
    </row>
    <row r="238" spans="1:36">
      <c r="A238" s="5" t="s">
        <v>559</v>
      </c>
      <c r="B238" s="4">
        <v>42</v>
      </c>
      <c r="C238" s="5" t="s">
        <v>272</v>
      </c>
      <c r="D238" s="5" t="s">
        <v>30</v>
      </c>
      <c r="E238" s="5" t="s">
        <v>55</v>
      </c>
      <c r="F238" s="5" t="s">
        <v>45</v>
      </c>
      <c r="G238" s="5" t="s">
        <v>30</v>
      </c>
      <c r="H238" s="5" t="s">
        <v>560</v>
      </c>
      <c r="I238" s="5" t="s">
        <v>141</v>
      </c>
      <c r="J238" s="4">
        <v>333.31599999999997</v>
      </c>
      <c r="K238" s="4">
        <v>8</v>
      </c>
      <c r="L238" s="5" t="s">
        <v>48</v>
      </c>
      <c r="M238" s="4">
        <v>1</v>
      </c>
      <c r="N238" s="4">
        <v>1</v>
      </c>
      <c r="O238" s="4">
        <v>1</v>
      </c>
      <c r="P238" s="5" t="s">
        <v>59</v>
      </c>
      <c r="Q238" s="5" t="s">
        <v>50</v>
      </c>
      <c r="R238" s="4">
        <v>2</v>
      </c>
      <c r="S238" s="4">
        <v>3</v>
      </c>
      <c r="T238" s="5" t="s">
        <v>59</v>
      </c>
      <c r="U238" s="5" t="s">
        <v>79</v>
      </c>
      <c r="V238" s="5" t="s">
        <v>39</v>
      </c>
      <c r="W238" s="6">
        <v>45530</v>
      </c>
      <c r="X238" s="4" t="b">
        <v>1</v>
      </c>
      <c r="Y238" s="4" t="b">
        <v>0</v>
      </c>
      <c r="Z238" s="5" t="s">
        <v>74</v>
      </c>
      <c r="AA238" s="5" t="s">
        <v>67</v>
      </c>
      <c r="AB238" s="7">
        <v>5</v>
      </c>
      <c r="AC238">
        <f t="shared" si="17"/>
        <v>2666.5279999999998</v>
      </c>
      <c r="AD238">
        <f t="shared" si="18"/>
        <v>41.664499999999997</v>
      </c>
      <c r="AE238">
        <f t="shared" si="19"/>
        <v>333.31599999999997</v>
      </c>
      <c r="AF238">
        <f t="shared" si="15"/>
        <v>1</v>
      </c>
      <c r="AG238">
        <f t="shared" si="16"/>
        <v>1</v>
      </c>
      <c r="AH238">
        <f>(Table2[[#This Row],[Social_Media_Influence2]]+Table2[[#This Row],[Engagement_Score_Num]]+Table2[[#This Row],[Time_Spent_on_Product_Research(hours)]]/3)</f>
        <v>2.3333333333333335</v>
      </c>
      <c r="AI238" s="17">
        <f>IF(Table2[[#This Row],[Customer_Loyalty_Program_Member]]="TRUE",Table2[[#This Row],[Brand_Loyalty]]*1.2,Table2[[#This Row],[Brand_Loyalty]])</f>
        <v>1</v>
      </c>
      <c r="AJ238" s="17">
        <f>Table2[[#This Row],[Customer_Satisfaction]]-Table2[[#This Row],[Return_Rate]]</f>
        <v>1</v>
      </c>
    </row>
    <row r="239" spans="1:36">
      <c r="A239" s="9" t="s">
        <v>561</v>
      </c>
      <c r="B239" s="8">
        <v>30</v>
      </c>
      <c r="C239" s="9" t="s">
        <v>43</v>
      </c>
      <c r="D239" s="9" t="s">
        <v>30</v>
      </c>
      <c r="E239" s="9" t="s">
        <v>69</v>
      </c>
      <c r="F239" s="9" t="s">
        <v>32</v>
      </c>
      <c r="G239" s="9" t="s">
        <v>30</v>
      </c>
      <c r="H239" s="9" t="s">
        <v>562</v>
      </c>
      <c r="I239" s="9" t="s">
        <v>82</v>
      </c>
      <c r="J239" s="8">
        <v>333.31700000000001</v>
      </c>
      <c r="K239" s="8">
        <v>2</v>
      </c>
      <c r="L239" s="9" t="s">
        <v>35</v>
      </c>
      <c r="M239" s="8">
        <v>1</v>
      </c>
      <c r="N239" s="8">
        <v>1</v>
      </c>
      <c r="O239" s="8">
        <v>2</v>
      </c>
      <c r="P239" s="9" t="s">
        <v>59</v>
      </c>
      <c r="Q239" s="9" t="s">
        <v>85</v>
      </c>
      <c r="R239" s="8">
        <v>1</v>
      </c>
      <c r="S239" s="8">
        <v>2</v>
      </c>
      <c r="T239" s="9" t="s">
        <v>44</v>
      </c>
      <c r="U239" s="9" t="s">
        <v>60</v>
      </c>
      <c r="V239" s="9" t="s">
        <v>86</v>
      </c>
      <c r="W239" s="10">
        <v>45531</v>
      </c>
      <c r="X239" s="8" t="b">
        <v>1</v>
      </c>
      <c r="Y239" s="8" t="b">
        <v>1</v>
      </c>
      <c r="Z239" s="9" t="s">
        <v>52</v>
      </c>
      <c r="AA239" s="9" t="s">
        <v>41</v>
      </c>
      <c r="AB239" s="11">
        <v>4</v>
      </c>
      <c r="AC239">
        <f t="shared" si="17"/>
        <v>666.63400000000001</v>
      </c>
      <c r="AD239">
        <f t="shared" si="18"/>
        <v>166.6585</v>
      </c>
      <c r="AE239">
        <f t="shared" si="19"/>
        <v>333.31700000000001</v>
      </c>
      <c r="AF239">
        <f t="shared" si="15"/>
        <v>3</v>
      </c>
      <c r="AG239">
        <f t="shared" si="16"/>
        <v>1</v>
      </c>
      <c r="AH239">
        <f>(Table2[[#This Row],[Social_Media_Influence2]]+Table2[[#This Row],[Engagement_Score_Num]]+Table2[[#This Row],[Time_Spent_on_Product_Research(hours)]]/3)</f>
        <v>4.666666666666667</v>
      </c>
      <c r="AI239" s="17">
        <f>IF(Table2[[#This Row],[Customer_Loyalty_Program_Member]]="TRUE",Table2[[#This Row],[Brand_Loyalty]]*1.2,Table2[[#This Row],[Brand_Loyalty]])</f>
        <v>1</v>
      </c>
      <c r="AJ239" s="17">
        <f>Table2[[#This Row],[Customer_Satisfaction]]-Table2[[#This Row],[Return_Rate]]</f>
        <v>1</v>
      </c>
    </row>
    <row r="240" spans="1:36">
      <c r="A240" s="5" t="s">
        <v>563</v>
      </c>
      <c r="B240" s="4">
        <v>49</v>
      </c>
      <c r="C240" s="5" t="s">
        <v>43</v>
      </c>
      <c r="D240" s="5" t="s">
        <v>30</v>
      </c>
      <c r="E240" s="5" t="s">
        <v>55</v>
      </c>
      <c r="F240" s="5" t="s">
        <v>45</v>
      </c>
      <c r="G240" s="5" t="s">
        <v>30</v>
      </c>
      <c r="H240" s="5" t="s">
        <v>564</v>
      </c>
      <c r="I240" s="5" t="s">
        <v>104</v>
      </c>
      <c r="J240" s="4">
        <v>333.31799999999998</v>
      </c>
      <c r="K240" s="4">
        <v>6</v>
      </c>
      <c r="L240" s="5" t="s">
        <v>35</v>
      </c>
      <c r="M240" s="4">
        <v>4</v>
      </c>
      <c r="N240" s="4">
        <v>2</v>
      </c>
      <c r="O240" s="4">
        <v>2</v>
      </c>
      <c r="P240" s="5" t="s">
        <v>36</v>
      </c>
      <c r="Q240" s="5" t="s">
        <v>85</v>
      </c>
      <c r="R240" s="4">
        <v>2</v>
      </c>
      <c r="S240" s="4">
        <v>9</v>
      </c>
      <c r="T240" s="5" t="s">
        <v>36</v>
      </c>
      <c r="U240" s="5" t="s">
        <v>38</v>
      </c>
      <c r="V240" s="5" t="s">
        <v>51</v>
      </c>
      <c r="W240" s="6">
        <v>45532</v>
      </c>
      <c r="X240" s="4" t="b">
        <v>0</v>
      </c>
      <c r="Y240" s="4" t="b">
        <v>0</v>
      </c>
      <c r="Z240" s="5" t="s">
        <v>74</v>
      </c>
      <c r="AA240" s="5" t="s">
        <v>67</v>
      </c>
      <c r="AB240" s="7">
        <v>13</v>
      </c>
      <c r="AC240">
        <f t="shared" si="17"/>
        <v>1999.9079999999999</v>
      </c>
      <c r="AD240">
        <f t="shared" si="18"/>
        <v>55.552999999999997</v>
      </c>
      <c r="AE240">
        <f t="shared" si="19"/>
        <v>333.31799999999998</v>
      </c>
      <c r="AF240">
        <f t="shared" si="15"/>
        <v>0</v>
      </c>
      <c r="AG240">
        <f t="shared" si="16"/>
        <v>0</v>
      </c>
      <c r="AH240">
        <f>(Table2[[#This Row],[Social_Media_Influence2]]+Table2[[#This Row],[Engagement_Score_Num]]+Table2[[#This Row],[Time_Spent_on_Product_Research(hours)]]/3)</f>
        <v>0.66666666666666663</v>
      </c>
      <c r="AI240" s="17">
        <f>IF(Table2[[#This Row],[Customer_Loyalty_Program_Member]]="TRUE",Table2[[#This Row],[Brand_Loyalty]]*1.2,Table2[[#This Row],[Brand_Loyalty]])</f>
        <v>4</v>
      </c>
      <c r="AJ240" s="17">
        <f>Table2[[#This Row],[Customer_Satisfaction]]-Table2[[#This Row],[Return_Rate]]</f>
        <v>7</v>
      </c>
    </row>
    <row r="241" spans="1:36">
      <c r="A241" s="9" t="s">
        <v>565</v>
      </c>
      <c r="B241" s="8">
        <v>28</v>
      </c>
      <c r="C241" s="9" t="s">
        <v>29</v>
      </c>
      <c r="D241" s="9" t="s">
        <v>30</v>
      </c>
      <c r="E241" s="9" t="s">
        <v>31</v>
      </c>
      <c r="F241" s="9" t="s">
        <v>56</v>
      </c>
      <c r="G241" s="9" t="s">
        <v>30</v>
      </c>
      <c r="H241" s="9" t="s">
        <v>566</v>
      </c>
      <c r="I241" s="9" t="s">
        <v>101</v>
      </c>
      <c r="J241" s="8">
        <v>333.31900000000002</v>
      </c>
      <c r="K241" s="8">
        <v>7</v>
      </c>
      <c r="L241" s="9" t="s">
        <v>48</v>
      </c>
      <c r="M241" s="8">
        <v>4</v>
      </c>
      <c r="N241" s="8">
        <v>1</v>
      </c>
      <c r="O241" s="8">
        <v>2</v>
      </c>
      <c r="P241" s="9" t="s">
        <v>49</v>
      </c>
      <c r="Q241" s="9" t="s">
        <v>50</v>
      </c>
      <c r="R241" s="8">
        <v>1</v>
      </c>
      <c r="S241" s="8">
        <v>8</v>
      </c>
      <c r="T241" s="9" t="s">
        <v>44</v>
      </c>
      <c r="U241" s="9" t="s">
        <v>38</v>
      </c>
      <c r="V241" s="9" t="s">
        <v>86</v>
      </c>
      <c r="W241" s="10">
        <v>45533</v>
      </c>
      <c r="X241" s="8" t="b">
        <v>0</v>
      </c>
      <c r="Y241" s="8" t="b">
        <v>1</v>
      </c>
      <c r="Z241" s="9" t="s">
        <v>40</v>
      </c>
      <c r="AA241" s="9" t="s">
        <v>67</v>
      </c>
      <c r="AB241" s="11">
        <v>11</v>
      </c>
      <c r="AC241">
        <f t="shared" si="17"/>
        <v>2333.2330000000002</v>
      </c>
      <c r="AD241">
        <f t="shared" si="18"/>
        <v>47.617000000000004</v>
      </c>
      <c r="AE241">
        <f t="shared" si="19"/>
        <v>333.31900000000002</v>
      </c>
      <c r="AF241">
        <f t="shared" si="15"/>
        <v>3</v>
      </c>
      <c r="AG241">
        <f t="shared" si="16"/>
        <v>2</v>
      </c>
      <c r="AH241">
        <f>(Table2[[#This Row],[Social_Media_Influence2]]+Table2[[#This Row],[Engagement_Score_Num]]+Table2[[#This Row],[Time_Spent_on_Product_Research(hours)]]/3)</f>
        <v>5.666666666666667</v>
      </c>
      <c r="AI241" s="17">
        <f>IF(Table2[[#This Row],[Customer_Loyalty_Program_Member]]="TRUE",Table2[[#This Row],[Brand_Loyalty]]*1.2,Table2[[#This Row],[Brand_Loyalty]])</f>
        <v>4</v>
      </c>
      <c r="AJ241" s="17">
        <f>Table2[[#This Row],[Customer_Satisfaction]]-Table2[[#This Row],[Return_Rate]]</f>
        <v>7</v>
      </c>
    </row>
    <row r="242" spans="1:36">
      <c r="A242" s="5" t="s">
        <v>567</v>
      </c>
      <c r="B242" s="4">
        <v>24</v>
      </c>
      <c r="C242" s="5" t="s">
        <v>43</v>
      </c>
      <c r="D242" s="5" t="s">
        <v>30</v>
      </c>
      <c r="E242" s="5" t="s">
        <v>55</v>
      </c>
      <c r="F242" s="5" t="s">
        <v>45</v>
      </c>
      <c r="G242" s="5" t="s">
        <v>44</v>
      </c>
      <c r="H242" s="5" t="s">
        <v>568</v>
      </c>
      <c r="I242" s="5" t="s">
        <v>141</v>
      </c>
      <c r="J242" s="4">
        <v>333.32</v>
      </c>
      <c r="K242" s="4">
        <v>6</v>
      </c>
      <c r="L242" s="5" t="s">
        <v>35</v>
      </c>
      <c r="M242" s="4">
        <v>3</v>
      </c>
      <c r="N242" s="4">
        <v>2</v>
      </c>
      <c r="O242" s="4">
        <v>2</v>
      </c>
      <c r="P242" s="5" t="s">
        <v>36</v>
      </c>
      <c r="Q242" s="5" t="s">
        <v>50</v>
      </c>
      <c r="R242" s="4">
        <v>0</v>
      </c>
      <c r="S242" s="4">
        <v>8</v>
      </c>
      <c r="T242" s="5" t="s">
        <v>59</v>
      </c>
      <c r="U242" s="5" t="s">
        <v>38</v>
      </c>
      <c r="V242" s="5" t="s">
        <v>61</v>
      </c>
      <c r="W242" s="6">
        <v>45534</v>
      </c>
      <c r="X242" s="4" t="b">
        <v>0</v>
      </c>
      <c r="Y242" s="4" t="b">
        <v>0</v>
      </c>
      <c r="Z242" s="5" t="s">
        <v>74</v>
      </c>
      <c r="AA242" s="5" t="s">
        <v>53</v>
      </c>
      <c r="AB242" s="7">
        <v>1</v>
      </c>
      <c r="AC242">
        <f t="shared" si="17"/>
        <v>1999.92</v>
      </c>
      <c r="AD242">
        <f t="shared" si="18"/>
        <v>55.553333333333335</v>
      </c>
      <c r="AE242">
        <f t="shared" si="19"/>
        <v>333.32</v>
      </c>
      <c r="AF242">
        <f t="shared" si="15"/>
        <v>1</v>
      </c>
      <c r="AG242">
        <f t="shared" si="16"/>
        <v>0</v>
      </c>
      <c r="AH242">
        <f>(Table2[[#This Row],[Social_Media_Influence2]]+Table2[[#This Row],[Engagement_Score_Num]]+Table2[[#This Row],[Time_Spent_on_Product_Research(hours)]]/3)</f>
        <v>1.6666666666666665</v>
      </c>
      <c r="AI242" s="17">
        <f>IF(Table2[[#This Row],[Customer_Loyalty_Program_Member]]="TRUE",Table2[[#This Row],[Brand_Loyalty]]*1.2,Table2[[#This Row],[Brand_Loyalty]])</f>
        <v>3</v>
      </c>
      <c r="AJ242" s="17">
        <f>Table2[[#This Row],[Customer_Satisfaction]]-Table2[[#This Row],[Return_Rate]]</f>
        <v>8</v>
      </c>
    </row>
    <row r="243" spans="1:36">
      <c r="A243" s="9" t="s">
        <v>569</v>
      </c>
      <c r="B243" s="8">
        <v>40</v>
      </c>
      <c r="C243" s="9" t="s">
        <v>29</v>
      </c>
      <c r="D243" s="9" t="s">
        <v>44</v>
      </c>
      <c r="E243" s="9" t="s">
        <v>76</v>
      </c>
      <c r="F243" s="9" t="s">
        <v>32</v>
      </c>
      <c r="G243" s="9" t="s">
        <v>30</v>
      </c>
      <c r="H243" s="9" t="s">
        <v>570</v>
      </c>
      <c r="I243" s="9" t="s">
        <v>134</v>
      </c>
      <c r="J243" s="8">
        <v>333.32100000000003</v>
      </c>
      <c r="K243" s="8">
        <v>2</v>
      </c>
      <c r="L243" s="9" t="s">
        <v>48</v>
      </c>
      <c r="M243" s="8">
        <v>4</v>
      </c>
      <c r="N243" s="8">
        <v>4</v>
      </c>
      <c r="O243" s="8">
        <v>2</v>
      </c>
      <c r="P243" s="9" t="s">
        <v>59</v>
      </c>
      <c r="Q243" s="9" t="s">
        <v>85</v>
      </c>
      <c r="R243" s="8">
        <v>0</v>
      </c>
      <c r="S243" s="8">
        <v>1</v>
      </c>
      <c r="T243" s="9" t="s">
        <v>49</v>
      </c>
      <c r="U243" s="9" t="s">
        <v>79</v>
      </c>
      <c r="V243" s="9" t="s">
        <v>39</v>
      </c>
      <c r="W243" s="10">
        <v>45535</v>
      </c>
      <c r="X243" s="8" t="b">
        <v>1</v>
      </c>
      <c r="Y243" s="8" t="b">
        <v>1</v>
      </c>
      <c r="Z243" s="9" t="s">
        <v>52</v>
      </c>
      <c r="AA243" s="9" t="s">
        <v>41</v>
      </c>
      <c r="AB243" s="11">
        <v>11</v>
      </c>
      <c r="AC243">
        <f t="shared" si="17"/>
        <v>666.64200000000005</v>
      </c>
      <c r="AD243">
        <f t="shared" si="18"/>
        <v>166.66050000000001</v>
      </c>
      <c r="AE243">
        <f t="shared" si="19"/>
        <v>333.32100000000003</v>
      </c>
      <c r="AF243">
        <f t="shared" si="15"/>
        <v>2</v>
      </c>
      <c r="AG243">
        <f t="shared" si="16"/>
        <v>1</v>
      </c>
      <c r="AH243">
        <f>(Table2[[#This Row],[Social_Media_Influence2]]+Table2[[#This Row],[Engagement_Score_Num]]+Table2[[#This Row],[Time_Spent_on_Product_Research(hours)]]/3)</f>
        <v>3.6666666666666665</v>
      </c>
      <c r="AI243" s="17">
        <f>IF(Table2[[#This Row],[Customer_Loyalty_Program_Member]]="TRUE",Table2[[#This Row],[Brand_Loyalty]]*1.2,Table2[[#This Row],[Brand_Loyalty]])</f>
        <v>4</v>
      </c>
      <c r="AJ243" s="17">
        <f>Table2[[#This Row],[Customer_Satisfaction]]-Table2[[#This Row],[Return_Rate]]</f>
        <v>1</v>
      </c>
    </row>
    <row r="244" spans="1:36">
      <c r="A244" s="5" t="s">
        <v>571</v>
      </c>
      <c r="B244" s="4">
        <v>18</v>
      </c>
      <c r="C244" s="5" t="s">
        <v>43</v>
      </c>
      <c r="D244" s="5" t="s">
        <v>44</v>
      </c>
      <c r="E244" s="5" t="s">
        <v>31</v>
      </c>
      <c r="F244" s="5" t="s">
        <v>32</v>
      </c>
      <c r="G244" s="5" t="s">
        <v>30</v>
      </c>
      <c r="H244" s="5" t="s">
        <v>572</v>
      </c>
      <c r="I244" s="5" t="s">
        <v>125</v>
      </c>
      <c r="J244" s="4">
        <v>333.322</v>
      </c>
      <c r="K244" s="4">
        <v>12</v>
      </c>
      <c r="L244" s="5" t="s">
        <v>78</v>
      </c>
      <c r="M244" s="4">
        <v>4</v>
      </c>
      <c r="N244" s="4">
        <v>3</v>
      </c>
      <c r="O244" s="4">
        <v>0.3</v>
      </c>
      <c r="P244" s="5" t="s">
        <v>36</v>
      </c>
      <c r="Q244" s="5" t="s">
        <v>50</v>
      </c>
      <c r="R244" s="4">
        <v>0</v>
      </c>
      <c r="S244" s="4">
        <v>9</v>
      </c>
      <c r="T244" s="5" t="s">
        <v>49</v>
      </c>
      <c r="U244" s="5" t="s">
        <v>60</v>
      </c>
      <c r="V244" s="5" t="s">
        <v>61</v>
      </c>
      <c r="W244" s="6">
        <v>45536</v>
      </c>
      <c r="X244" s="4" t="b">
        <v>1</v>
      </c>
      <c r="Y244" s="4" t="b">
        <v>1</v>
      </c>
      <c r="Z244" s="5" t="s">
        <v>52</v>
      </c>
      <c r="AA244" s="5" t="s">
        <v>41</v>
      </c>
      <c r="AB244" s="7">
        <v>8</v>
      </c>
      <c r="AC244">
        <f t="shared" si="17"/>
        <v>3999.864</v>
      </c>
      <c r="AD244">
        <f t="shared" si="18"/>
        <v>27.776833333333332</v>
      </c>
      <c r="AE244">
        <f t="shared" si="19"/>
        <v>333.322</v>
      </c>
      <c r="AF244">
        <f t="shared" si="15"/>
        <v>2</v>
      </c>
      <c r="AG244">
        <f t="shared" si="16"/>
        <v>0</v>
      </c>
      <c r="AH244">
        <f>(Table2[[#This Row],[Social_Media_Influence2]]+Table2[[#This Row],[Engagement_Score_Num]]+Table2[[#This Row],[Time_Spent_on_Product_Research(hours)]]/3)</f>
        <v>2.1</v>
      </c>
      <c r="AI244" s="17">
        <f>IF(Table2[[#This Row],[Customer_Loyalty_Program_Member]]="TRUE",Table2[[#This Row],[Brand_Loyalty]]*1.2,Table2[[#This Row],[Brand_Loyalty]])</f>
        <v>4</v>
      </c>
      <c r="AJ244" s="17">
        <f>Table2[[#This Row],[Customer_Satisfaction]]-Table2[[#This Row],[Return_Rate]]</f>
        <v>9</v>
      </c>
    </row>
    <row r="245" spans="1:36">
      <c r="A245" s="9" t="s">
        <v>573</v>
      </c>
      <c r="B245" s="8">
        <v>42</v>
      </c>
      <c r="C245" s="9" t="s">
        <v>43</v>
      </c>
      <c r="D245" s="9" t="s">
        <v>44</v>
      </c>
      <c r="E245" s="9" t="s">
        <v>31</v>
      </c>
      <c r="F245" s="9" t="s">
        <v>45</v>
      </c>
      <c r="G245" s="9" t="s">
        <v>30</v>
      </c>
      <c r="H245" s="9" t="s">
        <v>574</v>
      </c>
      <c r="I245" s="9" t="s">
        <v>58</v>
      </c>
      <c r="J245" s="8">
        <v>333.32299999999998</v>
      </c>
      <c r="K245" s="8">
        <v>4</v>
      </c>
      <c r="L245" s="9" t="s">
        <v>35</v>
      </c>
      <c r="M245" s="8">
        <v>5</v>
      </c>
      <c r="N245" s="8">
        <v>4</v>
      </c>
      <c r="O245" s="8">
        <v>2</v>
      </c>
      <c r="P245" s="9" t="s">
        <v>59</v>
      </c>
      <c r="Q245" s="9" t="s">
        <v>37</v>
      </c>
      <c r="R245" s="8">
        <v>1</v>
      </c>
      <c r="S245" s="8">
        <v>5</v>
      </c>
      <c r="T245" s="9" t="s">
        <v>49</v>
      </c>
      <c r="U245" s="9" t="s">
        <v>60</v>
      </c>
      <c r="V245" s="9" t="s">
        <v>61</v>
      </c>
      <c r="W245" s="10">
        <v>45537</v>
      </c>
      <c r="X245" s="8" t="b">
        <v>1</v>
      </c>
      <c r="Y245" s="8" t="b">
        <v>0</v>
      </c>
      <c r="Z245" s="9" t="s">
        <v>40</v>
      </c>
      <c r="AA245" s="9" t="s">
        <v>41</v>
      </c>
      <c r="AB245" s="11">
        <v>6</v>
      </c>
      <c r="AC245">
        <f t="shared" si="17"/>
        <v>1333.2919999999999</v>
      </c>
      <c r="AD245">
        <f t="shared" si="18"/>
        <v>83.330749999999995</v>
      </c>
      <c r="AE245">
        <f t="shared" si="19"/>
        <v>333.32299999999998</v>
      </c>
      <c r="AF245">
        <f t="shared" si="15"/>
        <v>2</v>
      </c>
      <c r="AG245">
        <f t="shared" si="16"/>
        <v>1</v>
      </c>
      <c r="AH245">
        <f>(Table2[[#This Row],[Social_Media_Influence2]]+Table2[[#This Row],[Engagement_Score_Num]]+Table2[[#This Row],[Time_Spent_on_Product_Research(hours)]]/3)</f>
        <v>3.6666666666666665</v>
      </c>
      <c r="AI245" s="17">
        <f>IF(Table2[[#This Row],[Customer_Loyalty_Program_Member]]="TRUE",Table2[[#This Row],[Brand_Loyalty]]*1.2,Table2[[#This Row],[Brand_Loyalty]])</f>
        <v>5</v>
      </c>
      <c r="AJ245" s="17">
        <f>Table2[[#This Row],[Customer_Satisfaction]]-Table2[[#This Row],[Return_Rate]]</f>
        <v>4</v>
      </c>
    </row>
    <row r="246" spans="1:36">
      <c r="A246" s="5" t="s">
        <v>575</v>
      </c>
      <c r="B246" s="4">
        <v>19</v>
      </c>
      <c r="C246" s="5" t="s">
        <v>43</v>
      </c>
      <c r="D246" s="5" t="s">
        <v>44</v>
      </c>
      <c r="E246" s="5" t="s">
        <v>31</v>
      </c>
      <c r="F246" s="5" t="s">
        <v>56</v>
      </c>
      <c r="G246" s="5" t="s">
        <v>44</v>
      </c>
      <c r="H246" s="5" t="s">
        <v>576</v>
      </c>
      <c r="I246" s="5" t="s">
        <v>187</v>
      </c>
      <c r="J246" s="4">
        <v>333.32400000000001</v>
      </c>
      <c r="K246" s="4">
        <v>6</v>
      </c>
      <c r="L246" s="5" t="s">
        <v>35</v>
      </c>
      <c r="M246" s="4">
        <v>2</v>
      </c>
      <c r="N246" s="4">
        <v>2</v>
      </c>
      <c r="O246" s="4">
        <v>0.3</v>
      </c>
      <c r="P246" s="5" t="s">
        <v>59</v>
      </c>
      <c r="Q246" s="5" t="s">
        <v>85</v>
      </c>
      <c r="R246" s="4">
        <v>2</v>
      </c>
      <c r="S246" s="4">
        <v>4</v>
      </c>
      <c r="T246" s="5" t="s">
        <v>44</v>
      </c>
      <c r="U246" s="5" t="s">
        <v>38</v>
      </c>
      <c r="V246" s="5" t="s">
        <v>39</v>
      </c>
      <c r="W246" s="6">
        <v>45538</v>
      </c>
      <c r="X246" s="4" t="b">
        <v>0</v>
      </c>
      <c r="Y246" s="4" t="b">
        <v>0</v>
      </c>
      <c r="Z246" s="5" t="s">
        <v>74</v>
      </c>
      <c r="AA246" s="5" t="s">
        <v>41</v>
      </c>
      <c r="AB246" s="7">
        <v>14</v>
      </c>
      <c r="AC246">
        <f t="shared" si="17"/>
        <v>1999.944</v>
      </c>
      <c r="AD246">
        <f t="shared" si="18"/>
        <v>55.554000000000002</v>
      </c>
      <c r="AE246">
        <f t="shared" si="19"/>
        <v>333.32400000000001</v>
      </c>
      <c r="AF246">
        <f t="shared" si="15"/>
        <v>3</v>
      </c>
      <c r="AG246">
        <f t="shared" si="16"/>
        <v>1</v>
      </c>
      <c r="AH246">
        <f>(Table2[[#This Row],[Social_Media_Influence2]]+Table2[[#This Row],[Engagement_Score_Num]]+Table2[[#This Row],[Time_Spent_on_Product_Research(hours)]]/3)</f>
        <v>4.0999999999999996</v>
      </c>
      <c r="AI246" s="17">
        <f>IF(Table2[[#This Row],[Customer_Loyalty_Program_Member]]="TRUE",Table2[[#This Row],[Brand_Loyalty]]*1.2,Table2[[#This Row],[Brand_Loyalty]])</f>
        <v>2</v>
      </c>
      <c r="AJ246" s="17">
        <f>Table2[[#This Row],[Customer_Satisfaction]]-Table2[[#This Row],[Return_Rate]]</f>
        <v>2</v>
      </c>
    </row>
    <row r="247" spans="1:36">
      <c r="A247" s="9" t="s">
        <v>577</v>
      </c>
      <c r="B247" s="8">
        <v>36</v>
      </c>
      <c r="C247" s="9" t="s">
        <v>29</v>
      </c>
      <c r="D247" s="9" t="s">
        <v>44</v>
      </c>
      <c r="E247" s="9" t="s">
        <v>76</v>
      </c>
      <c r="F247" s="9" t="s">
        <v>45</v>
      </c>
      <c r="G247" s="9" t="s">
        <v>30</v>
      </c>
      <c r="H247" s="9" t="s">
        <v>578</v>
      </c>
      <c r="I247" s="9" t="s">
        <v>58</v>
      </c>
      <c r="J247" s="8">
        <v>333.32499999999999</v>
      </c>
      <c r="K247" s="8">
        <v>6</v>
      </c>
      <c r="L247" s="9" t="s">
        <v>78</v>
      </c>
      <c r="M247" s="8">
        <v>3</v>
      </c>
      <c r="N247" s="8">
        <v>4</v>
      </c>
      <c r="O247" s="8">
        <v>2</v>
      </c>
      <c r="P247" s="9" t="s">
        <v>49</v>
      </c>
      <c r="Q247" s="9" t="s">
        <v>85</v>
      </c>
      <c r="R247" s="8">
        <v>1</v>
      </c>
      <c r="S247" s="8">
        <v>3</v>
      </c>
      <c r="T247" s="9" t="s">
        <v>36</v>
      </c>
      <c r="U247" s="9" t="s">
        <v>60</v>
      </c>
      <c r="V247" s="9" t="s">
        <v>39</v>
      </c>
      <c r="W247" s="10">
        <v>45539</v>
      </c>
      <c r="X247" s="8" t="b">
        <v>0</v>
      </c>
      <c r="Y247" s="8" t="b">
        <v>0</v>
      </c>
      <c r="Z247" s="9" t="s">
        <v>74</v>
      </c>
      <c r="AA247" s="9" t="s">
        <v>53</v>
      </c>
      <c r="AB247" s="11">
        <v>12</v>
      </c>
      <c r="AC247">
        <f t="shared" si="17"/>
        <v>1999.9499999999998</v>
      </c>
      <c r="AD247">
        <f t="shared" si="18"/>
        <v>55.554166666666667</v>
      </c>
      <c r="AE247">
        <f t="shared" si="19"/>
        <v>333.32499999999999</v>
      </c>
      <c r="AF247">
        <f t="shared" si="15"/>
        <v>0</v>
      </c>
      <c r="AG247">
        <f t="shared" si="16"/>
        <v>2</v>
      </c>
      <c r="AH247">
        <f>(Table2[[#This Row],[Social_Media_Influence2]]+Table2[[#This Row],[Engagement_Score_Num]]+Table2[[#This Row],[Time_Spent_on_Product_Research(hours)]]/3)</f>
        <v>2.6666666666666665</v>
      </c>
      <c r="AI247" s="17">
        <f>IF(Table2[[#This Row],[Customer_Loyalty_Program_Member]]="TRUE",Table2[[#This Row],[Brand_Loyalty]]*1.2,Table2[[#This Row],[Brand_Loyalty]])</f>
        <v>3</v>
      </c>
      <c r="AJ247" s="17">
        <f>Table2[[#This Row],[Customer_Satisfaction]]-Table2[[#This Row],[Return_Rate]]</f>
        <v>2</v>
      </c>
    </row>
    <row r="248" spans="1:36">
      <c r="A248" s="5" t="s">
        <v>579</v>
      </c>
      <c r="B248" s="4">
        <v>26</v>
      </c>
      <c r="C248" s="5" t="s">
        <v>29</v>
      </c>
      <c r="D248" s="5" t="s">
        <v>44</v>
      </c>
      <c r="E248" s="5" t="s">
        <v>69</v>
      </c>
      <c r="F248" s="5" t="s">
        <v>32</v>
      </c>
      <c r="G248" s="5" t="s">
        <v>44</v>
      </c>
      <c r="H248" s="5" t="s">
        <v>580</v>
      </c>
      <c r="I248" s="5" t="s">
        <v>125</v>
      </c>
      <c r="J248" s="4">
        <v>333.32600000000002</v>
      </c>
      <c r="K248" s="4">
        <v>8</v>
      </c>
      <c r="L248" s="5" t="s">
        <v>48</v>
      </c>
      <c r="M248" s="4">
        <v>5</v>
      </c>
      <c r="N248" s="4">
        <v>5</v>
      </c>
      <c r="O248" s="4">
        <v>2</v>
      </c>
      <c r="P248" s="5" t="s">
        <v>59</v>
      </c>
      <c r="Q248" s="5" t="s">
        <v>85</v>
      </c>
      <c r="R248" s="4">
        <v>1</v>
      </c>
      <c r="S248" s="4">
        <v>9</v>
      </c>
      <c r="T248" s="5" t="s">
        <v>36</v>
      </c>
      <c r="U248" s="5" t="s">
        <v>38</v>
      </c>
      <c r="V248" s="5" t="s">
        <v>39</v>
      </c>
      <c r="W248" s="6">
        <v>45540</v>
      </c>
      <c r="X248" s="4" t="b">
        <v>0</v>
      </c>
      <c r="Y248" s="4" t="b">
        <v>0</v>
      </c>
      <c r="Z248" s="5" t="s">
        <v>40</v>
      </c>
      <c r="AA248" s="5" t="s">
        <v>53</v>
      </c>
      <c r="AB248" s="7">
        <v>13</v>
      </c>
      <c r="AC248">
        <f t="shared" si="17"/>
        <v>2666.6080000000002</v>
      </c>
      <c r="AD248">
        <f t="shared" si="18"/>
        <v>41.665750000000003</v>
      </c>
      <c r="AE248">
        <f t="shared" si="19"/>
        <v>333.32600000000002</v>
      </c>
      <c r="AF248">
        <f t="shared" si="15"/>
        <v>0</v>
      </c>
      <c r="AG248">
        <f t="shared" si="16"/>
        <v>1</v>
      </c>
      <c r="AH248">
        <f>(Table2[[#This Row],[Social_Media_Influence2]]+Table2[[#This Row],[Engagement_Score_Num]]+Table2[[#This Row],[Time_Spent_on_Product_Research(hours)]]/3)</f>
        <v>1.6666666666666665</v>
      </c>
      <c r="AI248" s="17">
        <f>IF(Table2[[#This Row],[Customer_Loyalty_Program_Member]]="TRUE",Table2[[#This Row],[Brand_Loyalty]]*1.2,Table2[[#This Row],[Brand_Loyalty]])</f>
        <v>5</v>
      </c>
      <c r="AJ248" s="17">
        <f>Table2[[#This Row],[Customer_Satisfaction]]-Table2[[#This Row],[Return_Rate]]</f>
        <v>8</v>
      </c>
    </row>
    <row r="249" spans="1:36">
      <c r="A249" s="9" t="s">
        <v>581</v>
      </c>
      <c r="B249" s="8">
        <v>35</v>
      </c>
      <c r="C249" s="9" t="s">
        <v>29</v>
      </c>
      <c r="D249" s="9" t="s">
        <v>44</v>
      </c>
      <c r="E249" s="9" t="s">
        <v>31</v>
      </c>
      <c r="F249" s="9" t="s">
        <v>56</v>
      </c>
      <c r="G249" s="9" t="s">
        <v>44</v>
      </c>
      <c r="H249" s="9" t="s">
        <v>582</v>
      </c>
      <c r="I249" s="9" t="s">
        <v>134</v>
      </c>
      <c r="J249" s="8">
        <v>333.327</v>
      </c>
      <c r="K249" s="8">
        <v>7</v>
      </c>
      <c r="L249" s="9" t="s">
        <v>78</v>
      </c>
      <c r="M249" s="8">
        <v>3</v>
      </c>
      <c r="N249" s="8">
        <v>2</v>
      </c>
      <c r="O249" s="8">
        <v>1</v>
      </c>
      <c r="P249" s="9" t="s">
        <v>44</v>
      </c>
      <c r="Q249" s="9" t="s">
        <v>50</v>
      </c>
      <c r="R249" s="8">
        <v>0</v>
      </c>
      <c r="S249" s="8">
        <v>9</v>
      </c>
      <c r="T249" s="9" t="s">
        <v>44</v>
      </c>
      <c r="U249" s="9" t="s">
        <v>60</v>
      </c>
      <c r="V249" s="9" t="s">
        <v>61</v>
      </c>
      <c r="W249" s="10">
        <v>45541</v>
      </c>
      <c r="X249" s="8" t="b">
        <v>0</v>
      </c>
      <c r="Y249" s="8" t="b">
        <v>1</v>
      </c>
      <c r="Z249" s="9" t="s">
        <v>40</v>
      </c>
      <c r="AA249" s="9" t="s">
        <v>41</v>
      </c>
      <c r="AB249" s="11">
        <v>7</v>
      </c>
      <c r="AC249">
        <f t="shared" si="17"/>
        <v>2333.2889999999998</v>
      </c>
      <c r="AD249">
        <f t="shared" si="18"/>
        <v>47.618142857142857</v>
      </c>
      <c r="AE249">
        <f t="shared" si="19"/>
        <v>333.327</v>
      </c>
      <c r="AF249">
        <f t="shared" si="15"/>
        <v>3</v>
      </c>
      <c r="AG249">
        <f t="shared" si="16"/>
        <v>3</v>
      </c>
      <c r="AH249">
        <f>(Table2[[#This Row],[Social_Media_Influence2]]+Table2[[#This Row],[Engagement_Score_Num]]+Table2[[#This Row],[Time_Spent_on_Product_Research(hours)]]/3)</f>
        <v>6.333333333333333</v>
      </c>
      <c r="AI249" s="17">
        <f>IF(Table2[[#This Row],[Customer_Loyalty_Program_Member]]="TRUE",Table2[[#This Row],[Brand_Loyalty]]*1.2,Table2[[#This Row],[Brand_Loyalty]])</f>
        <v>3</v>
      </c>
      <c r="AJ249" s="17">
        <f>Table2[[#This Row],[Customer_Satisfaction]]-Table2[[#This Row],[Return_Rate]]</f>
        <v>9</v>
      </c>
    </row>
    <row r="250" spans="1:36">
      <c r="A250" s="5" t="s">
        <v>583</v>
      </c>
      <c r="B250" s="4">
        <v>39</v>
      </c>
      <c r="C250" s="5" t="s">
        <v>43</v>
      </c>
      <c r="D250" s="5" t="s">
        <v>44</v>
      </c>
      <c r="E250" s="5" t="s">
        <v>76</v>
      </c>
      <c r="F250" s="5" t="s">
        <v>56</v>
      </c>
      <c r="G250" s="5" t="s">
        <v>30</v>
      </c>
      <c r="H250" s="5" t="s">
        <v>584</v>
      </c>
      <c r="I250" s="5" t="s">
        <v>182</v>
      </c>
      <c r="J250" s="4">
        <v>333.32799999999997</v>
      </c>
      <c r="K250" s="4">
        <v>7</v>
      </c>
      <c r="L250" s="5" t="s">
        <v>35</v>
      </c>
      <c r="M250" s="4">
        <v>4</v>
      </c>
      <c r="N250" s="4">
        <v>2</v>
      </c>
      <c r="O250" s="4">
        <v>1</v>
      </c>
      <c r="P250" s="5" t="s">
        <v>44</v>
      </c>
      <c r="Q250" s="5" t="s">
        <v>50</v>
      </c>
      <c r="R250" s="4">
        <v>1</v>
      </c>
      <c r="S250" s="4">
        <v>10</v>
      </c>
      <c r="T250" s="5" t="s">
        <v>36</v>
      </c>
      <c r="U250" s="5" t="s">
        <v>79</v>
      </c>
      <c r="V250" s="5" t="s">
        <v>61</v>
      </c>
      <c r="W250" s="6">
        <v>45542</v>
      </c>
      <c r="X250" s="4" t="b">
        <v>0</v>
      </c>
      <c r="Y250" s="4" t="b">
        <v>0</v>
      </c>
      <c r="Z250" s="5" t="s">
        <v>52</v>
      </c>
      <c r="AA250" s="5" t="s">
        <v>67</v>
      </c>
      <c r="AB250" s="7">
        <v>3</v>
      </c>
      <c r="AC250">
        <f t="shared" si="17"/>
        <v>2333.2959999999998</v>
      </c>
      <c r="AD250">
        <f t="shared" si="18"/>
        <v>47.618285714285712</v>
      </c>
      <c r="AE250">
        <f t="shared" si="19"/>
        <v>333.32799999999997</v>
      </c>
      <c r="AF250">
        <f t="shared" si="15"/>
        <v>0</v>
      </c>
      <c r="AG250">
        <f t="shared" si="16"/>
        <v>3</v>
      </c>
      <c r="AH250">
        <f>(Table2[[#This Row],[Social_Media_Influence2]]+Table2[[#This Row],[Engagement_Score_Num]]+Table2[[#This Row],[Time_Spent_on_Product_Research(hours)]]/3)</f>
        <v>3.3333333333333335</v>
      </c>
      <c r="AI250" s="17">
        <f>IF(Table2[[#This Row],[Customer_Loyalty_Program_Member]]="TRUE",Table2[[#This Row],[Brand_Loyalty]]*1.2,Table2[[#This Row],[Brand_Loyalty]])</f>
        <v>4</v>
      </c>
      <c r="AJ250" s="17">
        <f>Table2[[#This Row],[Customer_Satisfaction]]-Table2[[#This Row],[Return_Rate]]</f>
        <v>9</v>
      </c>
    </row>
    <row r="251" spans="1:36">
      <c r="A251" s="9" t="s">
        <v>585</v>
      </c>
      <c r="B251" s="8">
        <v>44</v>
      </c>
      <c r="C251" s="9" t="s">
        <v>29</v>
      </c>
      <c r="D251" s="9" t="s">
        <v>30</v>
      </c>
      <c r="E251" s="9" t="s">
        <v>69</v>
      </c>
      <c r="F251" s="9" t="s">
        <v>32</v>
      </c>
      <c r="G251" s="9" t="s">
        <v>44</v>
      </c>
      <c r="H251" s="9" t="s">
        <v>586</v>
      </c>
      <c r="I251" s="9" t="s">
        <v>244</v>
      </c>
      <c r="J251" s="8">
        <v>333.32900000000001</v>
      </c>
      <c r="K251" s="8">
        <v>3</v>
      </c>
      <c r="L251" s="9" t="s">
        <v>48</v>
      </c>
      <c r="M251" s="8">
        <v>3</v>
      </c>
      <c r="N251" s="8">
        <v>4</v>
      </c>
      <c r="O251" s="8">
        <v>0.3</v>
      </c>
      <c r="P251" s="9" t="s">
        <v>59</v>
      </c>
      <c r="Q251" s="9" t="s">
        <v>50</v>
      </c>
      <c r="R251" s="8">
        <v>1</v>
      </c>
      <c r="S251" s="8">
        <v>10</v>
      </c>
      <c r="T251" s="9" t="s">
        <v>49</v>
      </c>
      <c r="U251" s="9" t="s">
        <v>38</v>
      </c>
      <c r="V251" s="9" t="s">
        <v>86</v>
      </c>
      <c r="W251" s="10">
        <v>45543</v>
      </c>
      <c r="X251" s="8" t="b">
        <v>0</v>
      </c>
      <c r="Y251" s="8" t="b">
        <v>1</v>
      </c>
      <c r="Z251" s="9" t="s">
        <v>74</v>
      </c>
      <c r="AA251" s="9" t="s">
        <v>53</v>
      </c>
      <c r="AB251" s="11">
        <v>7</v>
      </c>
      <c r="AC251">
        <f t="shared" si="17"/>
        <v>999.98700000000008</v>
      </c>
      <c r="AD251">
        <f t="shared" si="18"/>
        <v>111.10966666666667</v>
      </c>
      <c r="AE251">
        <f t="shared" si="19"/>
        <v>333.32900000000001</v>
      </c>
      <c r="AF251">
        <f t="shared" si="15"/>
        <v>2</v>
      </c>
      <c r="AG251">
        <f t="shared" si="16"/>
        <v>1</v>
      </c>
      <c r="AH251">
        <f>(Table2[[#This Row],[Social_Media_Influence2]]+Table2[[#This Row],[Engagement_Score_Num]]+Table2[[#This Row],[Time_Spent_on_Product_Research(hours)]]/3)</f>
        <v>3.1</v>
      </c>
      <c r="AI251" s="17">
        <f>IF(Table2[[#This Row],[Customer_Loyalty_Program_Member]]="TRUE",Table2[[#This Row],[Brand_Loyalty]]*1.2,Table2[[#This Row],[Brand_Loyalty]])</f>
        <v>3</v>
      </c>
      <c r="AJ251" s="17">
        <f>Table2[[#This Row],[Customer_Satisfaction]]-Table2[[#This Row],[Return_Rate]]</f>
        <v>9</v>
      </c>
    </row>
    <row r="252" spans="1:36">
      <c r="A252" s="5" t="s">
        <v>587</v>
      </c>
      <c r="B252" s="4">
        <v>19</v>
      </c>
      <c r="C252" s="5" t="s">
        <v>29</v>
      </c>
      <c r="D252" s="5" t="s">
        <v>44</v>
      </c>
      <c r="E252" s="5" t="s">
        <v>31</v>
      </c>
      <c r="F252" s="5" t="s">
        <v>32</v>
      </c>
      <c r="G252" s="5" t="s">
        <v>44</v>
      </c>
      <c r="H252" s="5" t="s">
        <v>588</v>
      </c>
      <c r="I252" s="5" t="s">
        <v>90</v>
      </c>
      <c r="J252" s="4">
        <v>333.33</v>
      </c>
      <c r="K252" s="4">
        <v>6</v>
      </c>
      <c r="L252" s="5" t="s">
        <v>78</v>
      </c>
      <c r="M252" s="4">
        <v>3</v>
      </c>
      <c r="N252" s="4">
        <v>4</v>
      </c>
      <c r="O252" s="4">
        <v>1</v>
      </c>
      <c r="P252" s="5" t="s">
        <v>49</v>
      </c>
      <c r="Q252" s="5" t="s">
        <v>85</v>
      </c>
      <c r="R252" s="4">
        <v>0</v>
      </c>
      <c r="S252" s="4">
        <v>5</v>
      </c>
      <c r="T252" s="5" t="s">
        <v>59</v>
      </c>
      <c r="U252" s="5" t="s">
        <v>38</v>
      </c>
      <c r="V252" s="5" t="s">
        <v>66</v>
      </c>
      <c r="W252" s="6">
        <v>45544</v>
      </c>
      <c r="X252" s="4" t="b">
        <v>1</v>
      </c>
      <c r="Y252" s="4" t="b">
        <v>0</v>
      </c>
      <c r="Z252" s="5" t="s">
        <v>40</v>
      </c>
      <c r="AA252" s="5" t="s">
        <v>41</v>
      </c>
      <c r="AB252" s="7">
        <v>14</v>
      </c>
      <c r="AC252">
        <f t="shared" si="17"/>
        <v>1999.98</v>
      </c>
      <c r="AD252">
        <f t="shared" si="18"/>
        <v>55.555</v>
      </c>
      <c r="AE252">
        <f t="shared" si="19"/>
        <v>333.33</v>
      </c>
      <c r="AF252">
        <f t="shared" si="15"/>
        <v>1</v>
      </c>
      <c r="AG252">
        <f t="shared" si="16"/>
        <v>2</v>
      </c>
      <c r="AH252">
        <f>(Table2[[#This Row],[Social_Media_Influence2]]+Table2[[#This Row],[Engagement_Score_Num]]+Table2[[#This Row],[Time_Spent_on_Product_Research(hours)]]/3)</f>
        <v>3.3333333333333335</v>
      </c>
      <c r="AI252" s="17">
        <f>IF(Table2[[#This Row],[Customer_Loyalty_Program_Member]]="TRUE",Table2[[#This Row],[Brand_Loyalty]]*1.2,Table2[[#This Row],[Brand_Loyalty]])</f>
        <v>3</v>
      </c>
      <c r="AJ252" s="17">
        <f>Table2[[#This Row],[Customer_Satisfaction]]-Table2[[#This Row],[Return_Rate]]</f>
        <v>5</v>
      </c>
    </row>
    <row r="253" spans="1:36">
      <c r="A253" s="9" t="s">
        <v>589</v>
      </c>
      <c r="B253" s="8">
        <v>27</v>
      </c>
      <c r="C253" s="9" t="s">
        <v>29</v>
      </c>
      <c r="D253" s="9" t="s">
        <v>44</v>
      </c>
      <c r="E253" s="9" t="s">
        <v>69</v>
      </c>
      <c r="F253" s="9" t="s">
        <v>56</v>
      </c>
      <c r="G253" s="9" t="s">
        <v>44</v>
      </c>
      <c r="H253" s="9" t="s">
        <v>590</v>
      </c>
      <c r="I253" s="9" t="s">
        <v>182</v>
      </c>
      <c r="J253" s="8">
        <v>333.33100000000002</v>
      </c>
      <c r="K253" s="8">
        <v>4</v>
      </c>
      <c r="L253" s="9" t="s">
        <v>78</v>
      </c>
      <c r="M253" s="8">
        <v>3</v>
      </c>
      <c r="N253" s="8">
        <v>2</v>
      </c>
      <c r="O253" s="8">
        <v>0</v>
      </c>
      <c r="P253" s="9" t="s">
        <v>44</v>
      </c>
      <c r="Q253" s="9" t="s">
        <v>50</v>
      </c>
      <c r="R253" s="8">
        <v>2</v>
      </c>
      <c r="S253" s="8">
        <v>6</v>
      </c>
      <c r="T253" s="9" t="s">
        <v>44</v>
      </c>
      <c r="U253" s="9" t="s">
        <v>38</v>
      </c>
      <c r="V253" s="9" t="s">
        <v>66</v>
      </c>
      <c r="W253" s="10">
        <v>45545</v>
      </c>
      <c r="X253" s="8" t="b">
        <v>1</v>
      </c>
      <c r="Y253" s="8" t="b">
        <v>1</v>
      </c>
      <c r="Z253" s="9" t="s">
        <v>40</v>
      </c>
      <c r="AA253" s="9" t="s">
        <v>53</v>
      </c>
      <c r="AB253" s="11">
        <v>10</v>
      </c>
      <c r="AC253">
        <f t="shared" si="17"/>
        <v>1333.3240000000001</v>
      </c>
      <c r="AD253">
        <f t="shared" si="18"/>
        <v>83.332750000000004</v>
      </c>
      <c r="AE253">
        <f t="shared" si="19"/>
        <v>333.33100000000002</v>
      </c>
      <c r="AF253">
        <f t="shared" si="15"/>
        <v>3</v>
      </c>
      <c r="AG253">
        <f t="shared" si="16"/>
        <v>3</v>
      </c>
      <c r="AH253">
        <f>(Table2[[#This Row],[Social_Media_Influence2]]+Table2[[#This Row],[Engagement_Score_Num]]+Table2[[#This Row],[Time_Spent_on_Product_Research(hours)]]/3)</f>
        <v>6</v>
      </c>
      <c r="AI253" s="17">
        <f>IF(Table2[[#This Row],[Customer_Loyalty_Program_Member]]="TRUE",Table2[[#This Row],[Brand_Loyalty]]*1.2,Table2[[#This Row],[Brand_Loyalty]])</f>
        <v>3</v>
      </c>
      <c r="AJ253" s="17">
        <f>Table2[[#This Row],[Customer_Satisfaction]]-Table2[[#This Row],[Return_Rate]]</f>
        <v>4</v>
      </c>
    </row>
    <row r="254" spans="1:36">
      <c r="A254" s="5" t="s">
        <v>591</v>
      </c>
      <c r="B254" s="4">
        <v>26</v>
      </c>
      <c r="C254" s="5" t="s">
        <v>29</v>
      </c>
      <c r="D254" s="5" t="s">
        <v>44</v>
      </c>
      <c r="E254" s="5" t="s">
        <v>76</v>
      </c>
      <c r="F254" s="5" t="s">
        <v>56</v>
      </c>
      <c r="G254" s="5" t="s">
        <v>30</v>
      </c>
      <c r="H254" s="5" t="s">
        <v>592</v>
      </c>
      <c r="I254" s="5" t="s">
        <v>187</v>
      </c>
      <c r="J254" s="4">
        <v>333.33199999999999</v>
      </c>
      <c r="K254" s="4">
        <v>3</v>
      </c>
      <c r="L254" s="5" t="s">
        <v>78</v>
      </c>
      <c r="M254" s="4">
        <v>1</v>
      </c>
      <c r="N254" s="4">
        <v>3</v>
      </c>
      <c r="O254" s="4">
        <v>1</v>
      </c>
      <c r="P254" s="5" t="s">
        <v>44</v>
      </c>
      <c r="Q254" s="5" t="s">
        <v>85</v>
      </c>
      <c r="R254" s="4">
        <v>2</v>
      </c>
      <c r="S254" s="4">
        <v>10</v>
      </c>
      <c r="T254" s="5" t="s">
        <v>36</v>
      </c>
      <c r="U254" s="5" t="s">
        <v>60</v>
      </c>
      <c r="V254" s="5" t="s">
        <v>51</v>
      </c>
      <c r="W254" s="6">
        <v>45546</v>
      </c>
      <c r="X254" s="4" t="b">
        <v>0</v>
      </c>
      <c r="Y254" s="4" t="b">
        <v>0</v>
      </c>
      <c r="Z254" s="5" t="s">
        <v>62</v>
      </c>
      <c r="AA254" s="5" t="s">
        <v>41</v>
      </c>
      <c r="AB254" s="7">
        <v>12</v>
      </c>
      <c r="AC254">
        <f t="shared" si="17"/>
        <v>999.99599999999998</v>
      </c>
      <c r="AD254">
        <f t="shared" si="18"/>
        <v>111.11066666666666</v>
      </c>
      <c r="AE254">
        <f t="shared" si="19"/>
        <v>333.33199999999999</v>
      </c>
      <c r="AF254">
        <f t="shared" si="15"/>
        <v>0</v>
      </c>
      <c r="AG254">
        <f t="shared" si="16"/>
        <v>3</v>
      </c>
      <c r="AH254">
        <f>(Table2[[#This Row],[Social_Media_Influence2]]+Table2[[#This Row],[Engagement_Score_Num]]+Table2[[#This Row],[Time_Spent_on_Product_Research(hours)]]/3)</f>
        <v>3.3333333333333335</v>
      </c>
      <c r="AI254" s="17">
        <f>IF(Table2[[#This Row],[Customer_Loyalty_Program_Member]]="TRUE",Table2[[#This Row],[Brand_Loyalty]]*1.2,Table2[[#This Row],[Brand_Loyalty]])</f>
        <v>1</v>
      </c>
      <c r="AJ254" s="17">
        <f>Table2[[#This Row],[Customer_Satisfaction]]-Table2[[#This Row],[Return_Rate]]</f>
        <v>8</v>
      </c>
    </row>
    <row r="255" spans="1:36">
      <c r="A255" s="9" t="s">
        <v>593</v>
      </c>
      <c r="B255" s="8">
        <v>26</v>
      </c>
      <c r="C255" s="9" t="s">
        <v>29</v>
      </c>
      <c r="D255" s="9" t="s">
        <v>44</v>
      </c>
      <c r="E255" s="9" t="s">
        <v>55</v>
      </c>
      <c r="F255" s="9" t="s">
        <v>32</v>
      </c>
      <c r="G255" s="9" t="s">
        <v>30</v>
      </c>
      <c r="H255" s="9" t="s">
        <v>594</v>
      </c>
      <c r="I255" s="9" t="s">
        <v>122</v>
      </c>
      <c r="J255" s="8">
        <v>333.33300000000003</v>
      </c>
      <c r="K255" s="8">
        <v>11</v>
      </c>
      <c r="L255" s="9" t="s">
        <v>78</v>
      </c>
      <c r="M255" s="8">
        <v>2</v>
      </c>
      <c r="N255" s="8">
        <v>2</v>
      </c>
      <c r="O255" s="8">
        <v>0</v>
      </c>
      <c r="P255" s="9" t="s">
        <v>44</v>
      </c>
      <c r="Q255" s="9" t="s">
        <v>85</v>
      </c>
      <c r="R255" s="8">
        <v>0</v>
      </c>
      <c r="S255" s="8">
        <v>7</v>
      </c>
      <c r="T255" s="9" t="s">
        <v>59</v>
      </c>
      <c r="U255" s="9" t="s">
        <v>38</v>
      </c>
      <c r="V255" s="9" t="s">
        <v>66</v>
      </c>
      <c r="W255" s="10">
        <v>45547</v>
      </c>
      <c r="X255" s="8" t="b">
        <v>1</v>
      </c>
      <c r="Y255" s="8" t="b">
        <v>0</v>
      </c>
      <c r="Z255" s="9" t="s">
        <v>62</v>
      </c>
      <c r="AA255" s="9" t="s">
        <v>41</v>
      </c>
      <c r="AB255" s="11">
        <v>9</v>
      </c>
      <c r="AC255">
        <f t="shared" si="17"/>
        <v>3666.6630000000005</v>
      </c>
      <c r="AD255">
        <f t="shared" si="18"/>
        <v>30.303000000000001</v>
      </c>
      <c r="AE255">
        <f t="shared" si="19"/>
        <v>333.33300000000003</v>
      </c>
      <c r="AF255">
        <f t="shared" si="15"/>
        <v>1</v>
      </c>
      <c r="AG255">
        <f t="shared" si="16"/>
        <v>3</v>
      </c>
      <c r="AH255">
        <f>(Table2[[#This Row],[Social_Media_Influence2]]+Table2[[#This Row],[Engagement_Score_Num]]+Table2[[#This Row],[Time_Spent_on_Product_Research(hours)]]/3)</f>
        <v>4</v>
      </c>
      <c r="AI255" s="17">
        <f>IF(Table2[[#This Row],[Customer_Loyalty_Program_Member]]="TRUE",Table2[[#This Row],[Brand_Loyalty]]*1.2,Table2[[#This Row],[Brand_Loyalty]])</f>
        <v>2</v>
      </c>
      <c r="AJ255" s="17">
        <f>Table2[[#This Row],[Customer_Satisfaction]]-Table2[[#This Row],[Return_Rate]]</f>
        <v>7</v>
      </c>
    </row>
    <row r="256" spans="1:36">
      <c r="A256" s="5" t="s">
        <v>595</v>
      </c>
      <c r="B256" s="4">
        <v>27</v>
      </c>
      <c r="C256" s="5" t="s">
        <v>29</v>
      </c>
      <c r="D256" s="5" t="s">
        <v>44</v>
      </c>
      <c r="E256" s="5" t="s">
        <v>31</v>
      </c>
      <c r="F256" s="5" t="s">
        <v>45</v>
      </c>
      <c r="G256" s="5" t="s">
        <v>30</v>
      </c>
      <c r="H256" s="5" t="s">
        <v>596</v>
      </c>
      <c r="I256" s="5" t="s">
        <v>107</v>
      </c>
      <c r="J256" s="4">
        <v>333.334</v>
      </c>
      <c r="K256" s="4">
        <v>5</v>
      </c>
      <c r="L256" s="5" t="s">
        <v>35</v>
      </c>
      <c r="M256" s="4">
        <v>1</v>
      </c>
      <c r="N256" s="4">
        <v>1</v>
      </c>
      <c r="O256" s="4">
        <v>1</v>
      </c>
      <c r="P256" s="5" t="s">
        <v>44</v>
      </c>
      <c r="Q256" s="5" t="s">
        <v>85</v>
      </c>
      <c r="R256" s="4">
        <v>0</v>
      </c>
      <c r="S256" s="4">
        <v>3</v>
      </c>
      <c r="T256" s="5" t="s">
        <v>44</v>
      </c>
      <c r="U256" s="5" t="s">
        <v>79</v>
      </c>
      <c r="V256" s="5" t="s">
        <v>66</v>
      </c>
      <c r="W256" s="6">
        <v>45548</v>
      </c>
      <c r="X256" s="4" t="b">
        <v>1</v>
      </c>
      <c r="Y256" s="4" t="b">
        <v>0</v>
      </c>
      <c r="Z256" s="5" t="s">
        <v>52</v>
      </c>
      <c r="AA256" s="5" t="s">
        <v>53</v>
      </c>
      <c r="AB256" s="7">
        <v>14</v>
      </c>
      <c r="AC256">
        <f t="shared" si="17"/>
        <v>1666.67</v>
      </c>
      <c r="AD256">
        <f t="shared" si="18"/>
        <v>66.666799999999995</v>
      </c>
      <c r="AE256">
        <f t="shared" si="19"/>
        <v>333.334</v>
      </c>
      <c r="AF256">
        <f t="shared" si="15"/>
        <v>3</v>
      </c>
      <c r="AG256">
        <f t="shared" si="16"/>
        <v>3</v>
      </c>
      <c r="AH256">
        <f>(Table2[[#This Row],[Social_Media_Influence2]]+Table2[[#This Row],[Engagement_Score_Num]]+Table2[[#This Row],[Time_Spent_on_Product_Research(hours)]]/3)</f>
        <v>6.333333333333333</v>
      </c>
      <c r="AI256" s="17">
        <f>IF(Table2[[#This Row],[Customer_Loyalty_Program_Member]]="TRUE",Table2[[#This Row],[Brand_Loyalty]]*1.2,Table2[[#This Row],[Brand_Loyalty]])</f>
        <v>1</v>
      </c>
      <c r="AJ256" s="17">
        <f>Table2[[#This Row],[Customer_Satisfaction]]-Table2[[#This Row],[Return_Rate]]</f>
        <v>3</v>
      </c>
    </row>
    <row r="257" spans="1:36">
      <c r="A257" s="9" t="s">
        <v>597</v>
      </c>
      <c r="B257" s="8">
        <v>37</v>
      </c>
      <c r="C257" s="9" t="s">
        <v>43</v>
      </c>
      <c r="D257" s="9" t="s">
        <v>30</v>
      </c>
      <c r="E257" s="9" t="s">
        <v>55</v>
      </c>
      <c r="F257" s="9" t="s">
        <v>56</v>
      </c>
      <c r="G257" s="9" t="s">
        <v>30</v>
      </c>
      <c r="H257" s="9" t="s">
        <v>598</v>
      </c>
      <c r="I257" s="9" t="s">
        <v>2060</v>
      </c>
      <c r="J257" s="8">
        <v>333.33499999999998</v>
      </c>
      <c r="K257" s="8">
        <v>8</v>
      </c>
      <c r="L257" s="9" t="s">
        <v>35</v>
      </c>
      <c r="M257" s="8">
        <v>4</v>
      </c>
      <c r="N257" s="8">
        <v>4</v>
      </c>
      <c r="O257" s="8">
        <v>1</v>
      </c>
      <c r="P257" s="9" t="s">
        <v>49</v>
      </c>
      <c r="Q257" s="9" t="s">
        <v>85</v>
      </c>
      <c r="R257" s="8">
        <v>1</v>
      </c>
      <c r="S257" s="8">
        <v>4</v>
      </c>
      <c r="T257" s="9" t="s">
        <v>49</v>
      </c>
      <c r="U257" s="9" t="s">
        <v>60</v>
      </c>
      <c r="V257" s="9" t="s">
        <v>51</v>
      </c>
      <c r="W257" s="10">
        <v>45549</v>
      </c>
      <c r="X257" s="8" t="b">
        <v>0</v>
      </c>
      <c r="Y257" s="8" t="b">
        <v>0</v>
      </c>
      <c r="Z257" s="9" t="s">
        <v>62</v>
      </c>
      <c r="AA257" s="9" t="s">
        <v>41</v>
      </c>
      <c r="AB257" s="11">
        <v>14</v>
      </c>
      <c r="AC257">
        <f t="shared" si="17"/>
        <v>2666.68</v>
      </c>
      <c r="AD257">
        <f t="shared" si="18"/>
        <v>41.666874999999997</v>
      </c>
      <c r="AE257">
        <f t="shared" si="19"/>
        <v>333.33499999999998</v>
      </c>
      <c r="AF257">
        <f t="shared" si="15"/>
        <v>2</v>
      </c>
      <c r="AG257">
        <f t="shared" si="16"/>
        <v>2</v>
      </c>
      <c r="AH257">
        <f>(Table2[[#This Row],[Social_Media_Influence2]]+Table2[[#This Row],[Engagement_Score_Num]]+Table2[[#This Row],[Time_Spent_on_Product_Research(hours)]]/3)</f>
        <v>4.333333333333333</v>
      </c>
      <c r="AI257" s="17">
        <f>IF(Table2[[#This Row],[Customer_Loyalty_Program_Member]]="TRUE",Table2[[#This Row],[Brand_Loyalty]]*1.2,Table2[[#This Row],[Brand_Loyalty]])</f>
        <v>4</v>
      </c>
      <c r="AJ257" s="17">
        <f>Table2[[#This Row],[Customer_Satisfaction]]-Table2[[#This Row],[Return_Rate]]</f>
        <v>3</v>
      </c>
    </row>
    <row r="258" spans="1:36">
      <c r="A258" s="5" t="s">
        <v>599</v>
      </c>
      <c r="B258" s="4">
        <v>23</v>
      </c>
      <c r="C258" s="5" t="s">
        <v>29</v>
      </c>
      <c r="D258" s="5" t="s">
        <v>30</v>
      </c>
      <c r="E258" s="5" t="s">
        <v>55</v>
      </c>
      <c r="F258" s="5" t="s">
        <v>32</v>
      </c>
      <c r="G258" s="5" t="s">
        <v>30</v>
      </c>
      <c r="H258" s="5" t="s">
        <v>287</v>
      </c>
      <c r="I258" s="5" t="s">
        <v>119</v>
      </c>
      <c r="J258" s="4">
        <v>333.33600000000001</v>
      </c>
      <c r="K258" s="4">
        <v>3</v>
      </c>
      <c r="L258" s="5" t="s">
        <v>35</v>
      </c>
      <c r="M258" s="4">
        <v>5</v>
      </c>
      <c r="N258" s="4">
        <v>5</v>
      </c>
      <c r="O258" s="4">
        <v>0</v>
      </c>
      <c r="P258" s="5" t="s">
        <v>59</v>
      </c>
      <c r="Q258" s="5" t="s">
        <v>85</v>
      </c>
      <c r="R258" s="4">
        <v>1</v>
      </c>
      <c r="S258" s="4">
        <v>4</v>
      </c>
      <c r="T258" s="5" t="s">
        <v>59</v>
      </c>
      <c r="U258" s="5" t="s">
        <v>60</v>
      </c>
      <c r="V258" s="5" t="s">
        <v>39</v>
      </c>
      <c r="W258" s="6">
        <v>45550</v>
      </c>
      <c r="X258" s="4" t="b">
        <v>1</v>
      </c>
      <c r="Y258" s="4" t="b">
        <v>1</v>
      </c>
      <c r="Z258" s="5" t="s">
        <v>74</v>
      </c>
      <c r="AA258" s="5" t="s">
        <v>41</v>
      </c>
      <c r="AB258" s="7">
        <v>5</v>
      </c>
      <c r="AC258">
        <f t="shared" si="17"/>
        <v>1000.008</v>
      </c>
      <c r="AD258">
        <f t="shared" si="18"/>
        <v>111.11200000000001</v>
      </c>
      <c r="AE258">
        <f t="shared" si="19"/>
        <v>333.33600000000001</v>
      </c>
      <c r="AF258">
        <f t="shared" ref="AF258:AF321" si="20">IF(T258="High",3,IF(T258="Medium",2,IF(T258="Low",1,0)))</f>
        <v>1</v>
      </c>
      <c r="AG258">
        <f t="shared" ref="AG258:AG321" si="21">IF(P258="High",3,IF(P258="Medium",2,IF(P258="Low",1,0)))</f>
        <v>1</v>
      </c>
      <c r="AH258">
        <f>(Table2[[#This Row],[Social_Media_Influence2]]+Table2[[#This Row],[Engagement_Score_Num]]+Table2[[#This Row],[Time_Spent_on_Product_Research(hours)]]/3)</f>
        <v>2</v>
      </c>
      <c r="AI258" s="17">
        <f>IF(Table2[[#This Row],[Customer_Loyalty_Program_Member]]="TRUE",Table2[[#This Row],[Brand_Loyalty]]*1.2,Table2[[#This Row],[Brand_Loyalty]])</f>
        <v>5</v>
      </c>
      <c r="AJ258" s="17">
        <f>Table2[[#This Row],[Customer_Satisfaction]]-Table2[[#This Row],[Return_Rate]]</f>
        <v>3</v>
      </c>
    </row>
    <row r="259" spans="1:36">
      <c r="A259" s="9" t="s">
        <v>600</v>
      </c>
      <c r="B259" s="8">
        <v>31</v>
      </c>
      <c r="C259" s="9" t="s">
        <v>88</v>
      </c>
      <c r="D259" s="9" t="s">
        <v>30</v>
      </c>
      <c r="E259" s="9" t="s">
        <v>55</v>
      </c>
      <c r="F259" s="9" t="s">
        <v>32</v>
      </c>
      <c r="G259" s="9" t="s">
        <v>44</v>
      </c>
      <c r="H259" s="9" t="s">
        <v>601</v>
      </c>
      <c r="I259" s="9" t="s">
        <v>34</v>
      </c>
      <c r="J259" s="8">
        <v>333.33699999999999</v>
      </c>
      <c r="K259" s="8">
        <v>7</v>
      </c>
      <c r="L259" s="9" t="s">
        <v>78</v>
      </c>
      <c r="M259" s="8">
        <v>4</v>
      </c>
      <c r="N259" s="8">
        <v>2</v>
      </c>
      <c r="O259" s="8">
        <v>0.3</v>
      </c>
      <c r="P259" s="9" t="s">
        <v>44</v>
      </c>
      <c r="Q259" s="9" t="s">
        <v>50</v>
      </c>
      <c r="R259" s="8">
        <v>1</v>
      </c>
      <c r="S259" s="8">
        <v>3</v>
      </c>
      <c r="T259" s="9" t="s">
        <v>49</v>
      </c>
      <c r="U259" s="9" t="s">
        <v>60</v>
      </c>
      <c r="V259" s="9" t="s">
        <v>66</v>
      </c>
      <c r="W259" s="10">
        <v>45551</v>
      </c>
      <c r="X259" s="8" t="b">
        <v>0</v>
      </c>
      <c r="Y259" s="8" t="b">
        <v>0</v>
      </c>
      <c r="Z259" s="9" t="s">
        <v>52</v>
      </c>
      <c r="AA259" s="9" t="s">
        <v>53</v>
      </c>
      <c r="AB259" s="11">
        <v>13</v>
      </c>
      <c r="AC259">
        <f t="shared" ref="AC259:AC322" si="22">J259*K259</f>
        <v>2333.3589999999999</v>
      </c>
      <c r="AD259">
        <f t="shared" ref="AD259:AD322" si="23">IF(K259=0,0,J259/K259)</f>
        <v>47.619571428571426</v>
      </c>
      <c r="AE259">
        <f t="shared" ref="AE259:AE322" si="24">IF(X259="TRUE",J259*1.1,J259)</f>
        <v>333.33699999999999</v>
      </c>
      <c r="AF259">
        <f t="shared" si="20"/>
        <v>2</v>
      </c>
      <c r="AG259">
        <f t="shared" si="21"/>
        <v>3</v>
      </c>
      <c r="AH259">
        <f>(Table2[[#This Row],[Social_Media_Influence2]]+Table2[[#This Row],[Engagement_Score_Num]]+Table2[[#This Row],[Time_Spent_on_Product_Research(hours)]]/3)</f>
        <v>5.0999999999999996</v>
      </c>
      <c r="AI259" s="17">
        <f>IF(Table2[[#This Row],[Customer_Loyalty_Program_Member]]="TRUE",Table2[[#This Row],[Brand_Loyalty]]*1.2,Table2[[#This Row],[Brand_Loyalty]])</f>
        <v>4</v>
      </c>
      <c r="AJ259" s="17">
        <f>Table2[[#This Row],[Customer_Satisfaction]]-Table2[[#This Row],[Return_Rate]]</f>
        <v>2</v>
      </c>
    </row>
    <row r="260" spans="1:36">
      <c r="A260" s="5" t="s">
        <v>602</v>
      </c>
      <c r="B260" s="4">
        <v>21</v>
      </c>
      <c r="C260" s="5" t="s">
        <v>29</v>
      </c>
      <c r="D260" s="5" t="s">
        <v>30</v>
      </c>
      <c r="E260" s="5" t="s">
        <v>69</v>
      </c>
      <c r="F260" s="5" t="s">
        <v>56</v>
      </c>
      <c r="G260" s="5" t="s">
        <v>30</v>
      </c>
      <c r="H260" s="5" t="s">
        <v>603</v>
      </c>
      <c r="I260" s="5" t="s">
        <v>90</v>
      </c>
      <c r="J260" s="4">
        <v>333.33800000000002</v>
      </c>
      <c r="K260" s="4">
        <v>10</v>
      </c>
      <c r="L260" s="5" t="s">
        <v>48</v>
      </c>
      <c r="M260" s="4">
        <v>2</v>
      </c>
      <c r="N260" s="4">
        <v>1</v>
      </c>
      <c r="O260" s="4">
        <v>1</v>
      </c>
      <c r="P260" s="5" t="s">
        <v>49</v>
      </c>
      <c r="Q260" s="5" t="s">
        <v>85</v>
      </c>
      <c r="R260" s="4">
        <v>1</v>
      </c>
      <c r="S260" s="4">
        <v>10</v>
      </c>
      <c r="T260" s="5" t="s">
        <v>59</v>
      </c>
      <c r="U260" s="5" t="s">
        <v>79</v>
      </c>
      <c r="V260" s="5" t="s">
        <v>86</v>
      </c>
      <c r="W260" s="6">
        <v>45552</v>
      </c>
      <c r="X260" s="4" t="b">
        <v>1</v>
      </c>
      <c r="Y260" s="4" t="b">
        <v>1</v>
      </c>
      <c r="Z260" s="5" t="s">
        <v>40</v>
      </c>
      <c r="AA260" s="5" t="s">
        <v>53</v>
      </c>
      <c r="AB260" s="7">
        <v>1</v>
      </c>
      <c r="AC260">
        <f t="shared" si="22"/>
        <v>3333.38</v>
      </c>
      <c r="AD260">
        <f t="shared" si="23"/>
        <v>33.333800000000004</v>
      </c>
      <c r="AE260">
        <f t="shared" si="24"/>
        <v>333.33800000000002</v>
      </c>
      <c r="AF260">
        <f t="shared" si="20"/>
        <v>1</v>
      </c>
      <c r="AG260">
        <f t="shared" si="21"/>
        <v>2</v>
      </c>
      <c r="AH260">
        <f>(Table2[[#This Row],[Social_Media_Influence2]]+Table2[[#This Row],[Engagement_Score_Num]]+Table2[[#This Row],[Time_Spent_on_Product_Research(hours)]]/3)</f>
        <v>3.3333333333333335</v>
      </c>
      <c r="AI260" s="17">
        <f>IF(Table2[[#This Row],[Customer_Loyalty_Program_Member]]="TRUE",Table2[[#This Row],[Brand_Loyalty]]*1.2,Table2[[#This Row],[Brand_Loyalty]])</f>
        <v>2</v>
      </c>
      <c r="AJ260" s="17">
        <f>Table2[[#This Row],[Customer_Satisfaction]]-Table2[[#This Row],[Return_Rate]]</f>
        <v>9</v>
      </c>
    </row>
    <row r="261" spans="1:36">
      <c r="A261" s="9" t="s">
        <v>604</v>
      </c>
      <c r="B261" s="8">
        <v>36</v>
      </c>
      <c r="C261" s="9" t="s">
        <v>29</v>
      </c>
      <c r="D261" s="9" t="s">
        <v>44</v>
      </c>
      <c r="E261" s="9" t="s">
        <v>55</v>
      </c>
      <c r="F261" s="9" t="s">
        <v>56</v>
      </c>
      <c r="G261" s="9" t="s">
        <v>30</v>
      </c>
      <c r="H261" s="9" t="s">
        <v>605</v>
      </c>
      <c r="I261" s="9" t="s">
        <v>65</v>
      </c>
      <c r="J261" s="8">
        <v>333.339</v>
      </c>
      <c r="K261" s="8">
        <v>6</v>
      </c>
      <c r="L261" s="9" t="s">
        <v>78</v>
      </c>
      <c r="M261" s="8">
        <v>2</v>
      </c>
      <c r="N261" s="8">
        <v>5</v>
      </c>
      <c r="O261" s="8">
        <v>0</v>
      </c>
      <c r="P261" s="9" t="s">
        <v>44</v>
      </c>
      <c r="Q261" s="9" t="s">
        <v>85</v>
      </c>
      <c r="R261" s="8">
        <v>1</v>
      </c>
      <c r="S261" s="8">
        <v>5</v>
      </c>
      <c r="T261" s="9" t="s">
        <v>36</v>
      </c>
      <c r="U261" s="9" t="s">
        <v>60</v>
      </c>
      <c r="V261" s="9" t="s">
        <v>66</v>
      </c>
      <c r="W261" s="10">
        <v>45553</v>
      </c>
      <c r="X261" s="8" t="b">
        <v>0</v>
      </c>
      <c r="Y261" s="8" t="b">
        <v>0</v>
      </c>
      <c r="Z261" s="9" t="s">
        <v>62</v>
      </c>
      <c r="AA261" s="9" t="s">
        <v>67</v>
      </c>
      <c r="AB261" s="11">
        <v>2</v>
      </c>
      <c r="AC261">
        <f t="shared" si="22"/>
        <v>2000.0340000000001</v>
      </c>
      <c r="AD261">
        <f t="shared" si="23"/>
        <v>55.5565</v>
      </c>
      <c r="AE261">
        <f t="shared" si="24"/>
        <v>333.339</v>
      </c>
      <c r="AF261">
        <f t="shared" si="20"/>
        <v>0</v>
      </c>
      <c r="AG261">
        <f t="shared" si="21"/>
        <v>3</v>
      </c>
      <c r="AH261">
        <f>(Table2[[#This Row],[Social_Media_Influence2]]+Table2[[#This Row],[Engagement_Score_Num]]+Table2[[#This Row],[Time_Spent_on_Product_Research(hours)]]/3)</f>
        <v>3</v>
      </c>
      <c r="AI261" s="17">
        <f>IF(Table2[[#This Row],[Customer_Loyalty_Program_Member]]="TRUE",Table2[[#This Row],[Brand_Loyalty]]*1.2,Table2[[#This Row],[Brand_Loyalty]])</f>
        <v>2</v>
      </c>
      <c r="AJ261" s="17">
        <f>Table2[[#This Row],[Customer_Satisfaction]]-Table2[[#This Row],[Return_Rate]]</f>
        <v>4</v>
      </c>
    </row>
    <row r="262" spans="1:36">
      <c r="A262" s="5" t="s">
        <v>606</v>
      </c>
      <c r="B262" s="4">
        <v>21</v>
      </c>
      <c r="C262" s="5" t="s">
        <v>29</v>
      </c>
      <c r="D262" s="5" t="s">
        <v>30</v>
      </c>
      <c r="E262" s="5" t="s">
        <v>55</v>
      </c>
      <c r="F262" s="5" t="s">
        <v>56</v>
      </c>
      <c r="G262" s="5" t="s">
        <v>44</v>
      </c>
      <c r="H262" s="5" t="s">
        <v>607</v>
      </c>
      <c r="I262" s="5" t="s">
        <v>34</v>
      </c>
      <c r="J262" s="4">
        <v>333.34</v>
      </c>
      <c r="K262" s="4">
        <v>9</v>
      </c>
      <c r="L262" s="5" t="s">
        <v>48</v>
      </c>
      <c r="M262" s="4">
        <v>1</v>
      </c>
      <c r="N262" s="4">
        <v>4</v>
      </c>
      <c r="O262" s="4">
        <v>2</v>
      </c>
      <c r="P262" s="5" t="s">
        <v>49</v>
      </c>
      <c r="Q262" s="5" t="s">
        <v>85</v>
      </c>
      <c r="R262" s="4">
        <v>1</v>
      </c>
      <c r="S262" s="4">
        <v>4</v>
      </c>
      <c r="T262" s="5" t="s">
        <v>44</v>
      </c>
      <c r="U262" s="5" t="s">
        <v>60</v>
      </c>
      <c r="V262" s="5" t="s">
        <v>51</v>
      </c>
      <c r="W262" s="6">
        <v>45554</v>
      </c>
      <c r="X262" s="4" t="b">
        <v>0</v>
      </c>
      <c r="Y262" s="4" t="b">
        <v>0</v>
      </c>
      <c r="Z262" s="5" t="s">
        <v>62</v>
      </c>
      <c r="AA262" s="5" t="s">
        <v>67</v>
      </c>
      <c r="AB262" s="7">
        <v>14</v>
      </c>
      <c r="AC262">
        <f t="shared" si="22"/>
        <v>3000.06</v>
      </c>
      <c r="AD262">
        <f t="shared" si="23"/>
        <v>37.037777777777777</v>
      </c>
      <c r="AE262">
        <f t="shared" si="24"/>
        <v>333.34</v>
      </c>
      <c r="AF262">
        <f t="shared" si="20"/>
        <v>3</v>
      </c>
      <c r="AG262">
        <f t="shared" si="21"/>
        <v>2</v>
      </c>
      <c r="AH262">
        <f>(Table2[[#This Row],[Social_Media_Influence2]]+Table2[[#This Row],[Engagement_Score_Num]]+Table2[[#This Row],[Time_Spent_on_Product_Research(hours)]]/3)</f>
        <v>5.666666666666667</v>
      </c>
      <c r="AI262" s="17">
        <f>IF(Table2[[#This Row],[Customer_Loyalty_Program_Member]]="TRUE",Table2[[#This Row],[Brand_Loyalty]]*1.2,Table2[[#This Row],[Brand_Loyalty]])</f>
        <v>1</v>
      </c>
      <c r="AJ262" s="17">
        <f>Table2[[#This Row],[Customer_Satisfaction]]-Table2[[#This Row],[Return_Rate]]</f>
        <v>3</v>
      </c>
    </row>
    <row r="263" spans="1:36">
      <c r="A263" s="9" t="s">
        <v>608</v>
      </c>
      <c r="B263" s="8">
        <v>27</v>
      </c>
      <c r="C263" s="9" t="s">
        <v>29</v>
      </c>
      <c r="D263" s="9" t="s">
        <v>30</v>
      </c>
      <c r="E263" s="9" t="s">
        <v>55</v>
      </c>
      <c r="F263" s="9" t="s">
        <v>56</v>
      </c>
      <c r="G263" s="9" t="s">
        <v>44</v>
      </c>
      <c r="H263" s="9" t="s">
        <v>609</v>
      </c>
      <c r="I263" s="9" t="s">
        <v>71</v>
      </c>
      <c r="J263" s="8">
        <v>333.34100000000001</v>
      </c>
      <c r="K263" s="8">
        <v>11</v>
      </c>
      <c r="L263" s="9" t="s">
        <v>35</v>
      </c>
      <c r="M263" s="8">
        <v>1</v>
      </c>
      <c r="N263" s="8">
        <v>4</v>
      </c>
      <c r="O263" s="8">
        <v>1</v>
      </c>
      <c r="P263" s="9" t="s">
        <v>44</v>
      </c>
      <c r="Q263" s="9" t="s">
        <v>37</v>
      </c>
      <c r="R263" s="8">
        <v>0</v>
      </c>
      <c r="S263" s="8">
        <v>8</v>
      </c>
      <c r="T263" s="9" t="s">
        <v>49</v>
      </c>
      <c r="U263" s="9" t="s">
        <v>79</v>
      </c>
      <c r="V263" s="9" t="s">
        <v>39</v>
      </c>
      <c r="W263" s="10">
        <v>45555</v>
      </c>
      <c r="X263" s="8" t="b">
        <v>0</v>
      </c>
      <c r="Y263" s="8" t="b">
        <v>1</v>
      </c>
      <c r="Z263" s="9" t="s">
        <v>52</v>
      </c>
      <c r="AA263" s="9" t="s">
        <v>67</v>
      </c>
      <c r="AB263" s="11">
        <v>14</v>
      </c>
      <c r="AC263">
        <f t="shared" si="22"/>
        <v>3666.7510000000002</v>
      </c>
      <c r="AD263">
        <f t="shared" si="23"/>
        <v>30.303727272727272</v>
      </c>
      <c r="AE263">
        <f t="shared" si="24"/>
        <v>333.34100000000001</v>
      </c>
      <c r="AF263">
        <f t="shared" si="20"/>
        <v>2</v>
      </c>
      <c r="AG263">
        <f t="shared" si="21"/>
        <v>3</v>
      </c>
      <c r="AH263">
        <f>(Table2[[#This Row],[Social_Media_Influence2]]+Table2[[#This Row],[Engagement_Score_Num]]+Table2[[#This Row],[Time_Spent_on_Product_Research(hours)]]/3)</f>
        <v>5.333333333333333</v>
      </c>
      <c r="AI263" s="17">
        <f>IF(Table2[[#This Row],[Customer_Loyalty_Program_Member]]="TRUE",Table2[[#This Row],[Brand_Loyalty]]*1.2,Table2[[#This Row],[Brand_Loyalty]])</f>
        <v>1</v>
      </c>
      <c r="AJ263" s="17">
        <f>Table2[[#This Row],[Customer_Satisfaction]]-Table2[[#This Row],[Return_Rate]]</f>
        <v>8</v>
      </c>
    </row>
    <row r="264" spans="1:36">
      <c r="A264" s="5" t="s">
        <v>610</v>
      </c>
      <c r="B264" s="4">
        <v>29</v>
      </c>
      <c r="C264" s="5" t="s">
        <v>29</v>
      </c>
      <c r="D264" s="5" t="s">
        <v>30</v>
      </c>
      <c r="E264" s="5" t="s">
        <v>55</v>
      </c>
      <c r="F264" s="5" t="s">
        <v>56</v>
      </c>
      <c r="G264" s="5" t="s">
        <v>44</v>
      </c>
      <c r="H264" s="5" t="s">
        <v>611</v>
      </c>
      <c r="I264" s="5" t="s">
        <v>244</v>
      </c>
      <c r="J264" s="4">
        <v>333.34199999999998</v>
      </c>
      <c r="K264" s="4">
        <v>9</v>
      </c>
      <c r="L264" s="5" t="s">
        <v>78</v>
      </c>
      <c r="M264" s="4">
        <v>2</v>
      </c>
      <c r="N264" s="4">
        <v>1</v>
      </c>
      <c r="O264" s="4">
        <v>0</v>
      </c>
      <c r="P264" s="5" t="s">
        <v>44</v>
      </c>
      <c r="Q264" s="5" t="s">
        <v>37</v>
      </c>
      <c r="R264" s="4">
        <v>2</v>
      </c>
      <c r="S264" s="4">
        <v>3</v>
      </c>
      <c r="T264" s="5" t="s">
        <v>44</v>
      </c>
      <c r="U264" s="5" t="s">
        <v>79</v>
      </c>
      <c r="V264" s="5" t="s">
        <v>66</v>
      </c>
      <c r="W264" s="6">
        <v>45556</v>
      </c>
      <c r="X264" s="4" t="b">
        <v>0</v>
      </c>
      <c r="Y264" s="4" t="b">
        <v>1</v>
      </c>
      <c r="Z264" s="5" t="s">
        <v>40</v>
      </c>
      <c r="AA264" s="5" t="s">
        <v>53</v>
      </c>
      <c r="AB264" s="7">
        <v>8</v>
      </c>
      <c r="AC264">
        <f t="shared" si="22"/>
        <v>3000.078</v>
      </c>
      <c r="AD264">
        <f t="shared" si="23"/>
        <v>37.037999999999997</v>
      </c>
      <c r="AE264">
        <f t="shared" si="24"/>
        <v>333.34199999999998</v>
      </c>
      <c r="AF264">
        <f t="shared" si="20"/>
        <v>3</v>
      </c>
      <c r="AG264">
        <f t="shared" si="21"/>
        <v>3</v>
      </c>
      <c r="AH264">
        <f>(Table2[[#This Row],[Social_Media_Influence2]]+Table2[[#This Row],[Engagement_Score_Num]]+Table2[[#This Row],[Time_Spent_on_Product_Research(hours)]]/3)</f>
        <v>6</v>
      </c>
      <c r="AI264" s="17">
        <f>IF(Table2[[#This Row],[Customer_Loyalty_Program_Member]]="TRUE",Table2[[#This Row],[Brand_Loyalty]]*1.2,Table2[[#This Row],[Brand_Loyalty]])</f>
        <v>2</v>
      </c>
      <c r="AJ264" s="17">
        <f>Table2[[#This Row],[Customer_Satisfaction]]-Table2[[#This Row],[Return_Rate]]</f>
        <v>1</v>
      </c>
    </row>
    <row r="265" spans="1:36">
      <c r="A265" s="9" t="s">
        <v>612</v>
      </c>
      <c r="B265" s="8">
        <v>24</v>
      </c>
      <c r="C265" s="9" t="s">
        <v>43</v>
      </c>
      <c r="D265" s="9" t="s">
        <v>30</v>
      </c>
      <c r="E265" s="9" t="s">
        <v>55</v>
      </c>
      <c r="F265" s="9" t="s">
        <v>45</v>
      </c>
      <c r="G265" s="9" t="s">
        <v>30</v>
      </c>
      <c r="H265" s="9" t="s">
        <v>613</v>
      </c>
      <c r="I265" s="9" t="s">
        <v>141</v>
      </c>
      <c r="J265" s="8">
        <v>333.34300000000002</v>
      </c>
      <c r="K265" s="8">
        <v>9</v>
      </c>
      <c r="L265" s="9" t="s">
        <v>48</v>
      </c>
      <c r="M265" s="8">
        <v>1</v>
      </c>
      <c r="N265" s="8">
        <v>2</v>
      </c>
      <c r="O265" s="8">
        <v>0</v>
      </c>
      <c r="P265" s="9" t="s">
        <v>59</v>
      </c>
      <c r="Q265" s="9" t="s">
        <v>50</v>
      </c>
      <c r="R265" s="8">
        <v>0</v>
      </c>
      <c r="S265" s="8">
        <v>9</v>
      </c>
      <c r="T265" s="9" t="s">
        <v>36</v>
      </c>
      <c r="U265" s="9" t="s">
        <v>60</v>
      </c>
      <c r="V265" s="9" t="s">
        <v>66</v>
      </c>
      <c r="W265" s="10">
        <v>45557</v>
      </c>
      <c r="X265" s="8" t="b">
        <v>1</v>
      </c>
      <c r="Y265" s="8" t="b">
        <v>0</v>
      </c>
      <c r="Z265" s="9" t="s">
        <v>40</v>
      </c>
      <c r="AA265" s="9" t="s">
        <v>53</v>
      </c>
      <c r="AB265" s="11">
        <v>11</v>
      </c>
      <c r="AC265">
        <f t="shared" si="22"/>
        <v>3000.087</v>
      </c>
      <c r="AD265">
        <f t="shared" si="23"/>
        <v>37.038111111111114</v>
      </c>
      <c r="AE265">
        <f t="shared" si="24"/>
        <v>333.34300000000002</v>
      </c>
      <c r="AF265">
        <f t="shared" si="20"/>
        <v>0</v>
      </c>
      <c r="AG265">
        <f t="shared" si="21"/>
        <v>1</v>
      </c>
      <c r="AH265">
        <f>(Table2[[#This Row],[Social_Media_Influence2]]+Table2[[#This Row],[Engagement_Score_Num]]+Table2[[#This Row],[Time_Spent_on_Product_Research(hours)]]/3)</f>
        <v>1</v>
      </c>
      <c r="AI265" s="17">
        <f>IF(Table2[[#This Row],[Customer_Loyalty_Program_Member]]="TRUE",Table2[[#This Row],[Brand_Loyalty]]*1.2,Table2[[#This Row],[Brand_Loyalty]])</f>
        <v>1</v>
      </c>
      <c r="AJ265" s="17">
        <f>Table2[[#This Row],[Customer_Satisfaction]]-Table2[[#This Row],[Return_Rate]]</f>
        <v>9</v>
      </c>
    </row>
    <row r="266" spans="1:36">
      <c r="A266" s="5" t="s">
        <v>614</v>
      </c>
      <c r="B266" s="4">
        <v>33</v>
      </c>
      <c r="C266" s="5" t="s">
        <v>29</v>
      </c>
      <c r="D266" s="5" t="s">
        <v>30</v>
      </c>
      <c r="E266" s="5" t="s">
        <v>76</v>
      </c>
      <c r="F266" s="5" t="s">
        <v>32</v>
      </c>
      <c r="G266" s="5" t="s">
        <v>30</v>
      </c>
      <c r="H266" s="5" t="s">
        <v>615</v>
      </c>
      <c r="I266" s="5" t="s">
        <v>82</v>
      </c>
      <c r="J266" s="4">
        <v>333.34399999999999</v>
      </c>
      <c r="K266" s="4">
        <v>12</v>
      </c>
      <c r="L266" s="5" t="s">
        <v>78</v>
      </c>
      <c r="M266" s="4">
        <v>2</v>
      </c>
      <c r="N266" s="4">
        <v>4</v>
      </c>
      <c r="O266" s="4">
        <v>2</v>
      </c>
      <c r="P266" s="5" t="s">
        <v>36</v>
      </c>
      <c r="Q266" s="5" t="s">
        <v>50</v>
      </c>
      <c r="R266" s="4">
        <v>0</v>
      </c>
      <c r="S266" s="4">
        <v>1</v>
      </c>
      <c r="T266" s="5" t="s">
        <v>36</v>
      </c>
      <c r="U266" s="5" t="s">
        <v>38</v>
      </c>
      <c r="V266" s="5" t="s">
        <v>86</v>
      </c>
      <c r="W266" s="6">
        <v>45558</v>
      </c>
      <c r="X266" s="4" t="b">
        <v>0</v>
      </c>
      <c r="Y266" s="4" t="b">
        <v>0</v>
      </c>
      <c r="Z266" s="5" t="s">
        <v>62</v>
      </c>
      <c r="AA266" s="5" t="s">
        <v>67</v>
      </c>
      <c r="AB266" s="7">
        <v>10</v>
      </c>
      <c r="AC266">
        <f t="shared" si="22"/>
        <v>4000.1279999999997</v>
      </c>
      <c r="AD266">
        <f t="shared" si="23"/>
        <v>27.778666666666666</v>
      </c>
      <c r="AE266">
        <f t="shared" si="24"/>
        <v>333.34399999999999</v>
      </c>
      <c r="AF266">
        <f t="shared" si="20"/>
        <v>0</v>
      </c>
      <c r="AG266">
        <f t="shared" si="21"/>
        <v>0</v>
      </c>
      <c r="AH266">
        <f>(Table2[[#This Row],[Social_Media_Influence2]]+Table2[[#This Row],[Engagement_Score_Num]]+Table2[[#This Row],[Time_Spent_on_Product_Research(hours)]]/3)</f>
        <v>0.66666666666666663</v>
      </c>
      <c r="AI266" s="17">
        <f>IF(Table2[[#This Row],[Customer_Loyalty_Program_Member]]="TRUE",Table2[[#This Row],[Brand_Loyalty]]*1.2,Table2[[#This Row],[Brand_Loyalty]])</f>
        <v>2</v>
      </c>
      <c r="AJ266" s="17">
        <f>Table2[[#This Row],[Customer_Satisfaction]]-Table2[[#This Row],[Return_Rate]]</f>
        <v>1</v>
      </c>
    </row>
    <row r="267" spans="1:36">
      <c r="A267" s="9" t="s">
        <v>616</v>
      </c>
      <c r="B267" s="8">
        <v>38</v>
      </c>
      <c r="C267" s="9" t="s">
        <v>29</v>
      </c>
      <c r="D267" s="9" t="s">
        <v>44</v>
      </c>
      <c r="E267" s="9" t="s">
        <v>31</v>
      </c>
      <c r="F267" s="9" t="s">
        <v>56</v>
      </c>
      <c r="G267" s="9" t="s">
        <v>30</v>
      </c>
      <c r="H267" s="9" t="s">
        <v>617</v>
      </c>
      <c r="I267" s="9" t="s">
        <v>134</v>
      </c>
      <c r="J267" s="8">
        <v>333.34500000000003</v>
      </c>
      <c r="K267" s="8">
        <v>4</v>
      </c>
      <c r="L267" s="9" t="s">
        <v>35</v>
      </c>
      <c r="M267" s="8">
        <v>4</v>
      </c>
      <c r="N267" s="8">
        <v>5</v>
      </c>
      <c r="O267" s="8">
        <v>0</v>
      </c>
      <c r="P267" s="9" t="s">
        <v>49</v>
      </c>
      <c r="Q267" s="9" t="s">
        <v>37</v>
      </c>
      <c r="R267" s="8">
        <v>2</v>
      </c>
      <c r="S267" s="8">
        <v>2</v>
      </c>
      <c r="T267" s="9" t="s">
        <v>49</v>
      </c>
      <c r="U267" s="9" t="s">
        <v>79</v>
      </c>
      <c r="V267" s="9" t="s">
        <v>39</v>
      </c>
      <c r="W267" s="10">
        <v>45559</v>
      </c>
      <c r="X267" s="8" t="b">
        <v>0</v>
      </c>
      <c r="Y267" s="8" t="b">
        <v>1</v>
      </c>
      <c r="Z267" s="9" t="s">
        <v>74</v>
      </c>
      <c r="AA267" s="9" t="s">
        <v>41</v>
      </c>
      <c r="AB267" s="11">
        <v>7</v>
      </c>
      <c r="AC267">
        <f t="shared" si="22"/>
        <v>1333.38</v>
      </c>
      <c r="AD267">
        <f t="shared" si="23"/>
        <v>83.336250000000007</v>
      </c>
      <c r="AE267">
        <f t="shared" si="24"/>
        <v>333.34500000000003</v>
      </c>
      <c r="AF267">
        <f t="shared" si="20"/>
        <v>2</v>
      </c>
      <c r="AG267">
        <f t="shared" si="21"/>
        <v>2</v>
      </c>
      <c r="AH267">
        <f>(Table2[[#This Row],[Social_Media_Influence2]]+Table2[[#This Row],[Engagement_Score_Num]]+Table2[[#This Row],[Time_Spent_on_Product_Research(hours)]]/3)</f>
        <v>4</v>
      </c>
      <c r="AI267" s="17">
        <f>IF(Table2[[#This Row],[Customer_Loyalty_Program_Member]]="TRUE",Table2[[#This Row],[Brand_Loyalty]]*1.2,Table2[[#This Row],[Brand_Loyalty]])</f>
        <v>4</v>
      </c>
      <c r="AJ267" s="17">
        <f>Table2[[#This Row],[Customer_Satisfaction]]-Table2[[#This Row],[Return_Rate]]</f>
        <v>0</v>
      </c>
    </row>
    <row r="268" spans="1:36">
      <c r="A268" s="5" t="s">
        <v>618</v>
      </c>
      <c r="B268" s="4">
        <v>47</v>
      </c>
      <c r="C268" s="5" t="s">
        <v>43</v>
      </c>
      <c r="D268" s="5" t="s">
        <v>44</v>
      </c>
      <c r="E268" s="5" t="s">
        <v>76</v>
      </c>
      <c r="F268" s="5" t="s">
        <v>56</v>
      </c>
      <c r="G268" s="5" t="s">
        <v>44</v>
      </c>
      <c r="H268" s="5" t="s">
        <v>619</v>
      </c>
      <c r="I268" s="5" t="s">
        <v>244</v>
      </c>
      <c r="J268" s="4">
        <v>333.346</v>
      </c>
      <c r="K268" s="4">
        <v>10</v>
      </c>
      <c r="L268" s="5" t="s">
        <v>48</v>
      </c>
      <c r="M268" s="4">
        <v>1</v>
      </c>
      <c r="N268" s="4">
        <v>4</v>
      </c>
      <c r="O268" s="4">
        <v>0</v>
      </c>
      <c r="P268" s="5" t="s">
        <v>36</v>
      </c>
      <c r="Q268" s="5" t="s">
        <v>85</v>
      </c>
      <c r="R268" s="4">
        <v>0</v>
      </c>
      <c r="S268" s="4">
        <v>4</v>
      </c>
      <c r="T268" s="5" t="s">
        <v>44</v>
      </c>
      <c r="U268" s="5" t="s">
        <v>38</v>
      </c>
      <c r="V268" s="5" t="s">
        <v>39</v>
      </c>
      <c r="W268" s="6">
        <v>45560</v>
      </c>
      <c r="X268" s="4" t="b">
        <v>1</v>
      </c>
      <c r="Y268" s="4" t="b">
        <v>1</v>
      </c>
      <c r="Z268" s="5" t="s">
        <v>62</v>
      </c>
      <c r="AA268" s="5" t="s">
        <v>67</v>
      </c>
      <c r="AB268" s="7">
        <v>9</v>
      </c>
      <c r="AC268">
        <f t="shared" si="22"/>
        <v>3333.46</v>
      </c>
      <c r="AD268">
        <f t="shared" si="23"/>
        <v>33.334600000000002</v>
      </c>
      <c r="AE268">
        <f t="shared" si="24"/>
        <v>333.346</v>
      </c>
      <c r="AF268">
        <f t="shared" si="20"/>
        <v>3</v>
      </c>
      <c r="AG268">
        <f t="shared" si="21"/>
        <v>0</v>
      </c>
      <c r="AH268">
        <f>(Table2[[#This Row],[Social_Media_Influence2]]+Table2[[#This Row],[Engagement_Score_Num]]+Table2[[#This Row],[Time_Spent_on_Product_Research(hours)]]/3)</f>
        <v>3</v>
      </c>
      <c r="AI268" s="17">
        <f>IF(Table2[[#This Row],[Customer_Loyalty_Program_Member]]="TRUE",Table2[[#This Row],[Brand_Loyalty]]*1.2,Table2[[#This Row],[Brand_Loyalty]])</f>
        <v>1</v>
      </c>
      <c r="AJ268" s="17">
        <f>Table2[[#This Row],[Customer_Satisfaction]]-Table2[[#This Row],[Return_Rate]]</f>
        <v>4</v>
      </c>
    </row>
    <row r="269" spans="1:36">
      <c r="A269" s="9" t="s">
        <v>620</v>
      </c>
      <c r="B269" s="8">
        <v>32</v>
      </c>
      <c r="C269" s="9" t="s">
        <v>43</v>
      </c>
      <c r="D269" s="9" t="s">
        <v>30</v>
      </c>
      <c r="E269" s="9" t="s">
        <v>69</v>
      </c>
      <c r="F269" s="9" t="s">
        <v>32</v>
      </c>
      <c r="G269" s="9" t="s">
        <v>44</v>
      </c>
      <c r="H269" s="9" t="s">
        <v>621</v>
      </c>
      <c r="I269" s="9" t="s">
        <v>107</v>
      </c>
      <c r="J269" s="8">
        <v>333.34699999999998</v>
      </c>
      <c r="K269" s="8">
        <v>5</v>
      </c>
      <c r="L269" s="9" t="s">
        <v>78</v>
      </c>
      <c r="M269" s="8">
        <v>4</v>
      </c>
      <c r="N269" s="8">
        <v>4</v>
      </c>
      <c r="O269" s="8">
        <v>2</v>
      </c>
      <c r="P269" s="9" t="s">
        <v>49</v>
      </c>
      <c r="Q269" s="9" t="s">
        <v>85</v>
      </c>
      <c r="R269" s="8">
        <v>1</v>
      </c>
      <c r="S269" s="8">
        <v>1</v>
      </c>
      <c r="T269" s="9" t="s">
        <v>44</v>
      </c>
      <c r="U269" s="9" t="s">
        <v>38</v>
      </c>
      <c r="V269" s="9" t="s">
        <v>86</v>
      </c>
      <c r="W269" s="10">
        <v>45561</v>
      </c>
      <c r="X269" s="8" t="b">
        <v>0</v>
      </c>
      <c r="Y269" s="8" t="b">
        <v>1</v>
      </c>
      <c r="Z269" s="9" t="s">
        <v>52</v>
      </c>
      <c r="AA269" s="9" t="s">
        <v>53</v>
      </c>
      <c r="AB269" s="11">
        <v>8</v>
      </c>
      <c r="AC269">
        <f t="shared" si="22"/>
        <v>1666.7349999999999</v>
      </c>
      <c r="AD269">
        <f t="shared" si="23"/>
        <v>66.669399999999996</v>
      </c>
      <c r="AE269">
        <f t="shared" si="24"/>
        <v>333.34699999999998</v>
      </c>
      <c r="AF269">
        <f t="shared" si="20"/>
        <v>3</v>
      </c>
      <c r="AG269">
        <f t="shared" si="21"/>
        <v>2</v>
      </c>
      <c r="AH269">
        <f>(Table2[[#This Row],[Social_Media_Influence2]]+Table2[[#This Row],[Engagement_Score_Num]]+Table2[[#This Row],[Time_Spent_on_Product_Research(hours)]]/3)</f>
        <v>5.666666666666667</v>
      </c>
      <c r="AI269" s="17">
        <f>IF(Table2[[#This Row],[Customer_Loyalty_Program_Member]]="TRUE",Table2[[#This Row],[Brand_Loyalty]]*1.2,Table2[[#This Row],[Brand_Loyalty]])</f>
        <v>4</v>
      </c>
      <c r="AJ269" s="17">
        <f>Table2[[#This Row],[Customer_Satisfaction]]-Table2[[#This Row],[Return_Rate]]</f>
        <v>0</v>
      </c>
    </row>
    <row r="270" spans="1:36">
      <c r="A270" s="5" t="s">
        <v>622</v>
      </c>
      <c r="B270" s="4">
        <v>21</v>
      </c>
      <c r="C270" s="5" t="s">
        <v>88</v>
      </c>
      <c r="D270" s="5" t="s">
        <v>44</v>
      </c>
      <c r="E270" s="5" t="s">
        <v>55</v>
      </c>
      <c r="F270" s="5" t="s">
        <v>45</v>
      </c>
      <c r="G270" s="5" t="s">
        <v>44</v>
      </c>
      <c r="H270" s="5" t="s">
        <v>623</v>
      </c>
      <c r="I270" s="5" t="s">
        <v>2060</v>
      </c>
      <c r="J270" s="4">
        <v>333.34800000000001</v>
      </c>
      <c r="K270" s="4">
        <v>6</v>
      </c>
      <c r="L270" s="5" t="s">
        <v>48</v>
      </c>
      <c r="M270" s="4">
        <v>3</v>
      </c>
      <c r="N270" s="4">
        <v>5</v>
      </c>
      <c r="O270" s="4">
        <v>0</v>
      </c>
      <c r="P270" s="5" t="s">
        <v>49</v>
      </c>
      <c r="Q270" s="5" t="s">
        <v>37</v>
      </c>
      <c r="R270" s="4">
        <v>0</v>
      </c>
      <c r="S270" s="4">
        <v>5</v>
      </c>
      <c r="T270" s="5" t="s">
        <v>49</v>
      </c>
      <c r="U270" s="5" t="s">
        <v>60</v>
      </c>
      <c r="V270" s="5" t="s">
        <v>66</v>
      </c>
      <c r="W270" s="6">
        <v>45562</v>
      </c>
      <c r="X270" s="4" t="b">
        <v>1</v>
      </c>
      <c r="Y270" s="4" t="b">
        <v>0</v>
      </c>
      <c r="Z270" s="5" t="s">
        <v>52</v>
      </c>
      <c r="AA270" s="5" t="s">
        <v>41</v>
      </c>
      <c r="AB270" s="7">
        <v>7</v>
      </c>
      <c r="AC270">
        <f t="shared" si="22"/>
        <v>2000.0880000000002</v>
      </c>
      <c r="AD270">
        <f t="shared" si="23"/>
        <v>55.558</v>
      </c>
      <c r="AE270">
        <f t="shared" si="24"/>
        <v>333.34800000000001</v>
      </c>
      <c r="AF270">
        <f t="shared" si="20"/>
        <v>2</v>
      </c>
      <c r="AG270">
        <f t="shared" si="21"/>
        <v>2</v>
      </c>
      <c r="AH270">
        <f>(Table2[[#This Row],[Social_Media_Influence2]]+Table2[[#This Row],[Engagement_Score_Num]]+Table2[[#This Row],[Time_Spent_on_Product_Research(hours)]]/3)</f>
        <v>4</v>
      </c>
      <c r="AI270" s="17">
        <f>IF(Table2[[#This Row],[Customer_Loyalty_Program_Member]]="TRUE",Table2[[#This Row],[Brand_Loyalty]]*1.2,Table2[[#This Row],[Brand_Loyalty]])</f>
        <v>3</v>
      </c>
      <c r="AJ270" s="17">
        <f>Table2[[#This Row],[Customer_Satisfaction]]-Table2[[#This Row],[Return_Rate]]</f>
        <v>5</v>
      </c>
    </row>
    <row r="271" spans="1:36">
      <c r="A271" s="9" t="s">
        <v>624</v>
      </c>
      <c r="B271" s="8">
        <v>23</v>
      </c>
      <c r="C271" s="9" t="s">
        <v>29</v>
      </c>
      <c r="D271" s="9" t="s">
        <v>44</v>
      </c>
      <c r="E271" s="9" t="s">
        <v>76</v>
      </c>
      <c r="F271" s="9" t="s">
        <v>45</v>
      </c>
      <c r="G271" s="9" t="s">
        <v>44</v>
      </c>
      <c r="H271" s="9" t="s">
        <v>625</v>
      </c>
      <c r="I271" s="9" t="s">
        <v>47</v>
      </c>
      <c r="J271" s="8">
        <v>333.34899999999999</v>
      </c>
      <c r="K271" s="8">
        <v>2</v>
      </c>
      <c r="L271" s="9" t="s">
        <v>48</v>
      </c>
      <c r="M271" s="8">
        <v>4</v>
      </c>
      <c r="N271" s="8">
        <v>4</v>
      </c>
      <c r="O271" s="8">
        <v>0</v>
      </c>
      <c r="P271" s="9" t="s">
        <v>49</v>
      </c>
      <c r="Q271" s="9" t="s">
        <v>50</v>
      </c>
      <c r="R271" s="8">
        <v>0</v>
      </c>
      <c r="S271" s="8">
        <v>5</v>
      </c>
      <c r="T271" s="9" t="s">
        <v>59</v>
      </c>
      <c r="U271" s="9" t="s">
        <v>60</v>
      </c>
      <c r="V271" s="9" t="s">
        <v>51</v>
      </c>
      <c r="W271" s="10">
        <v>45563</v>
      </c>
      <c r="X271" s="8" t="b">
        <v>0</v>
      </c>
      <c r="Y271" s="8" t="b">
        <v>0</v>
      </c>
      <c r="Z271" s="9" t="s">
        <v>62</v>
      </c>
      <c r="AA271" s="9" t="s">
        <v>41</v>
      </c>
      <c r="AB271" s="11">
        <v>1</v>
      </c>
      <c r="AC271">
        <f t="shared" si="22"/>
        <v>666.69799999999998</v>
      </c>
      <c r="AD271">
        <f t="shared" si="23"/>
        <v>166.67449999999999</v>
      </c>
      <c r="AE271">
        <f t="shared" si="24"/>
        <v>333.34899999999999</v>
      </c>
      <c r="AF271">
        <f t="shared" si="20"/>
        <v>1</v>
      </c>
      <c r="AG271">
        <f t="shared" si="21"/>
        <v>2</v>
      </c>
      <c r="AH271">
        <f>(Table2[[#This Row],[Social_Media_Influence2]]+Table2[[#This Row],[Engagement_Score_Num]]+Table2[[#This Row],[Time_Spent_on_Product_Research(hours)]]/3)</f>
        <v>3</v>
      </c>
      <c r="AI271" s="17">
        <f>IF(Table2[[#This Row],[Customer_Loyalty_Program_Member]]="TRUE",Table2[[#This Row],[Brand_Loyalty]]*1.2,Table2[[#This Row],[Brand_Loyalty]])</f>
        <v>4</v>
      </c>
      <c r="AJ271" s="17">
        <f>Table2[[#This Row],[Customer_Satisfaction]]-Table2[[#This Row],[Return_Rate]]</f>
        <v>5</v>
      </c>
    </row>
    <row r="272" spans="1:36">
      <c r="A272" s="5" t="s">
        <v>626</v>
      </c>
      <c r="B272" s="4">
        <v>45</v>
      </c>
      <c r="C272" s="5" t="s">
        <v>189</v>
      </c>
      <c r="D272" s="5" t="s">
        <v>30</v>
      </c>
      <c r="E272" s="5" t="s">
        <v>76</v>
      </c>
      <c r="F272" s="5" t="s">
        <v>32</v>
      </c>
      <c r="G272" s="5" t="s">
        <v>44</v>
      </c>
      <c r="H272" s="5" t="s">
        <v>627</v>
      </c>
      <c r="I272" s="5" t="s">
        <v>244</v>
      </c>
      <c r="J272" s="4">
        <v>333.35</v>
      </c>
      <c r="K272" s="4">
        <v>11</v>
      </c>
      <c r="L272" s="5" t="s">
        <v>35</v>
      </c>
      <c r="M272" s="4">
        <v>2</v>
      </c>
      <c r="N272" s="4">
        <v>3</v>
      </c>
      <c r="O272" s="4">
        <v>2</v>
      </c>
      <c r="P272" s="5" t="s">
        <v>59</v>
      </c>
      <c r="Q272" s="5" t="s">
        <v>85</v>
      </c>
      <c r="R272" s="4">
        <v>0</v>
      </c>
      <c r="S272" s="4">
        <v>8</v>
      </c>
      <c r="T272" s="5" t="s">
        <v>36</v>
      </c>
      <c r="U272" s="5" t="s">
        <v>60</v>
      </c>
      <c r="V272" s="5" t="s">
        <v>39</v>
      </c>
      <c r="W272" s="6">
        <v>45564</v>
      </c>
      <c r="X272" s="4" t="b">
        <v>1</v>
      </c>
      <c r="Y272" s="4" t="b">
        <v>1</v>
      </c>
      <c r="Z272" s="5" t="s">
        <v>40</v>
      </c>
      <c r="AA272" s="5" t="s">
        <v>53</v>
      </c>
      <c r="AB272" s="7">
        <v>10</v>
      </c>
      <c r="AC272">
        <f t="shared" si="22"/>
        <v>3666.8500000000004</v>
      </c>
      <c r="AD272">
        <f t="shared" si="23"/>
        <v>30.304545454545458</v>
      </c>
      <c r="AE272">
        <f t="shared" si="24"/>
        <v>333.35</v>
      </c>
      <c r="AF272">
        <f t="shared" si="20"/>
        <v>0</v>
      </c>
      <c r="AG272">
        <f t="shared" si="21"/>
        <v>1</v>
      </c>
      <c r="AH272">
        <f>(Table2[[#This Row],[Social_Media_Influence2]]+Table2[[#This Row],[Engagement_Score_Num]]+Table2[[#This Row],[Time_Spent_on_Product_Research(hours)]]/3)</f>
        <v>1.6666666666666665</v>
      </c>
      <c r="AI272" s="17">
        <f>IF(Table2[[#This Row],[Customer_Loyalty_Program_Member]]="TRUE",Table2[[#This Row],[Brand_Loyalty]]*1.2,Table2[[#This Row],[Brand_Loyalty]])</f>
        <v>2</v>
      </c>
      <c r="AJ272" s="17">
        <f>Table2[[#This Row],[Customer_Satisfaction]]-Table2[[#This Row],[Return_Rate]]</f>
        <v>8</v>
      </c>
    </row>
    <row r="273" spans="1:36">
      <c r="A273" s="9" t="s">
        <v>628</v>
      </c>
      <c r="B273" s="8">
        <v>24</v>
      </c>
      <c r="C273" s="9" t="s">
        <v>147</v>
      </c>
      <c r="D273" s="9" t="s">
        <v>30</v>
      </c>
      <c r="E273" s="9" t="s">
        <v>31</v>
      </c>
      <c r="F273" s="9" t="s">
        <v>45</v>
      </c>
      <c r="G273" s="9" t="s">
        <v>30</v>
      </c>
      <c r="H273" s="9" t="s">
        <v>629</v>
      </c>
      <c r="I273" s="9" t="s">
        <v>182</v>
      </c>
      <c r="J273" s="8">
        <v>333.351</v>
      </c>
      <c r="K273" s="8">
        <v>9</v>
      </c>
      <c r="L273" s="9" t="s">
        <v>48</v>
      </c>
      <c r="M273" s="8">
        <v>5</v>
      </c>
      <c r="N273" s="8">
        <v>5</v>
      </c>
      <c r="O273" s="8">
        <v>2</v>
      </c>
      <c r="P273" s="9" t="s">
        <v>36</v>
      </c>
      <c r="Q273" s="9" t="s">
        <v>85</v>
      </c>
      <c r="R273" s="8">
        <v>1</v>
      </c>
      <c r="S273" s="8">
        <v>4</v>
      </c>
      <c r="T273" s="9" t="s">
        <v>36</v>
      </c>
      <c r="U273" s="9" t="s">
        <v>60</v>
      </c>
      <c r="V273" s="9" t="s">
        <v>51</v>
      </c>
      <c r="W273" s="10">
        <v>45565</v>
      </c>
      <c r="X273" s="8" t="b">
        <v>1</v>
      </c>
      <c r="Y273" s="8" t="b">
        <v>1</v>
      </c>
      <c r="Z273" s="9" t="s">
        <v>62</v>
      </c>
      <c r="AA273" s="9" t="s">
        <v>67</v>
      </c>
      <c r="AB273" s="11">
        <v>5</v>
      </c>
      <c r="AC273">
        <f t="shared" si="22"/>
        <v>3000.1590000000001</v>
      </c>
      <c r="AD273">
        <f t="shared" si="23"/>
        <v>37.039000000000001</v>
      </c>
      <c r="AE273">
        <f t="shared" si="24"/>
        <v>333.351</v>
      </c>
      <c r="AF273">
        <f t="shared" si="20"/>
        <v>0</v>
      </c>
      <c r="AG273">
        <f t="shared" si="21"/>
        <v>0</v>
      </c>
      <c r="AH273">
        <f>(Table2[[#This Row],[Social_Media_Influence2]]+Table2[[#This Row],[Engagement_Score_Num]]+Table2[[#This Row],[Time_Spent_on_Product_Research(hours)]]/3)</f>
        <v>0.66666666666666663</v>
      </c>
      <c r="AI273" s="17">
        <f>IF(Table2[[#This Row],[Customer_Loyalty_Program_Member]]="TRUE",Table2[[#This Row],[Brand_Loyalty]]*1.2,Table2[[#This Row],[Brand_Loyalty]])</f>
        <v>5</v>
      </c>
      <c r="AJ273" s="17">
        <f>Table2[[#This Row],[Customer_Satisfaction]]-Table2[[#This Row],[Return_Rate]]</f>
        <v>3</v>
      </c>
    </row>
    <row r="274" spans="1:36">
      <c r="A274" s="5" t="s">
        <v>630</v>
      </c>
      <c r="B274" s="4">
        <v>20</v>
      </c>
      <c r="C274" s="5" t="s">
        <v>29</v>
      </c>
      <c r="D274" s="5" t="s">
        <v>30</v>
      </c>
      <c r="E274" s="5" t="s">
        <v>69</v>
      </c>
      <c r="F274" s="5" t="s">
        <v>45</v>
      </c>
      <c r="G274" s="5" t="s">
        <v>30</v>
      </c>
      <c r="H274" s="5" t="s">
        <v>631</v>
      </c>
      <c r="I274" s="5" t="s">
        <v>71</v>
      </c>
      <c r="J274" s="4">
        <v>333.35199999999998</v>
      </c>
      <c r="K274" s="4">
        <v>10</v>
      </c>
      <c r="L274" s="5" t="s">
        <v>78</v>
      </c>
      <c r="M274" s="4">
        <v>3</v>
      </c>
      <c r="N274" s="4">
        <v>2</v>
      </c>
      <c r="O274" s="4">
        <v>1</v>
      </c>
      <c r="P274" s="5" t="s">
        <v>36</v>
      </c>
      <c r="Q274" s="5" t="s">
        <v>85</v>
      </c>
      <c r="R274" s="4">
        <v>1</v>
      </c>
      <c r="S274" s="4">
        <v>6</v>
      </c>
      <c r="T274" s="5" t="s">
        <v>36</v>
      </c>
      <c r="U274" s="5" t="s">
        <v>38</v>
      </c>
      <c r="V274" s="5" t="s">
        <v>39</v>
      </c>
      <c r="W274" s="6">
        <v>45566</v>
      </c>
      <c r="X274" s="4" t="b">
        <v>1</v>
      </c>
      <c r="Y274" s="4" t="b">
        <v>1</v>
      </c>
      <c r="Z274" s="5" t="s">
        <v>40</v>
      </c>
      <c r="AA274" s="5" t="s">
        <v>67</v>
      </c>
      <c r="AB274" s="7">
        <v>6</v>
      </c>
      <c r="AC274">
        <f t="shared" si="22"/>
        <v>3333.5199999999995</v>
      </c>
      <c r="AD274">
        <f t="shared" si="23"/>
        <v>33.3352</v>
      </c>
      <c r="AE274">
        <f t="shared" si="24"/>
        <v>333.35199999999998</v>
      </c>
      <c r="AF274">
        <f t="shared" si="20"/>
        <v>0</v>
      </c>
      <c r="AG274">
        <f t="shared" si="21"/>
        <v>0</v>
      </c>
      <c r="AH274">
        <f>(Table2[[#This Row],[Social_Media_Influence2]]+Table2[[#This Row],[Engagement_Score_Num]]+Table2[[#This Row],[Time_Spent_on_Product_Research(hours)]]/3)</f>
        <v>0.33333333333333331</v>
      </c>
      <c r="AI274" s="17">
        <f>IF(Table2[[#This Row],[Customer_Loyalty_Program_Member]]="TRUE",Table2[[#This Row],[Brand_Loyalty]]*1.2,Table2[[#This Row],[Brand_Loyalty]])</f>
        <v>3</v>
      </c>
      <c r="AJ274" s="17">
        <f>Table2[[#This Row],[Customer_Satisfaction]]-Table2[[#This Row],[Return_Rate]]</f>
        <v>5</v>
      </c>
    </row>
    <row r="275" spans="1:36">
      <c r="A275" s="9" t="s">
        <v>632</v>
      </c>
      <c r="B275" s="8">
        <v>27</v>
      </c>
      <c r="C275" s="9" t="s">
        <v>43</v>
      </c>
      <c r="D275" s="9" t="s">
        <v>44</v>
      </c>
      <c r="E275" s="9" t="s">
        <v>55</v>
      </c>
      <c r="F275" s="9" t="s">
        <v>56</v>
      </c>
      <c r="G275" s="9" t="s">
        <v>30</v>
      </c>
      <c r="H275" s="9" t="s">
        <v>633</v>
      </c>
      <c r="I275" s="9" t="s">
        <v>125</v>
      </c>
      <c r="J275" s="8">
        <v>333.35300000000001</v>
      </c>
      <c r="K275" s="8">
        <v>7</v>
      </c>
      <c r="L275" s="9" t="s">
        <v>78</v>
      </c>
      <c r="M275" s="8">
        <v>2</v>
      </c>
      <c r="N275" s="8">
        <v>1</v>
      </c>
      <c r="O275" s="8">
        <v>2</v>
      </c>
      <c r="P275" s="9" t="s">
        <v>36</v>
      </c>
      <c r="Q275" s="9" t="s">
        <v>85</v>
      </c>
      <c r="R275" s="8">
        <v>0</v>
      </c>
      <c r="S275" s="8">
        <v>3</v>
      </c>
      <c r="T275" s="9" t="s">
        <v>36</v>
      </c>
      <c r="U275" s="9" t="s">
        <v>38</v>
      </c>
      <c r="V275" s="9" t="s">
        <v>86</v>
      </c>
      <c r="W275" s="10">
        <v>45567</v>
      </c>
      <c r="X275" s="8" t="b">
        <v>0</v>
      </c>
      <c r="Y275" s="8" t="b">
        <v>1</v>
      </c>
      <c r="Z275" s="9" t="s">
        <v>40</v>
      </c>
      <c r="AA275" s="9" t="s">
        <v>53</v>
      </c>
      <c r="AB275" s="11">
        <v>1</v>
      </c>
      <c r="AC275">
        <f t="shared" si="22"/>
        <v>2333.471</v>
      </c>
      <c r="AD275">
        <f t="shared" si="23"/>
        <v>47.621857142857145</v>
      </c>
      <c r="AE275">
        <f t="shared" si="24"/>
        <v>333.35300000000001</v>
      </c>
      <c r="AF275">
        <f t="shared" si="20"/>
        <v>0</v>
      </c>
      <c r="AG275">
        <f t="shared" si="21"/>
        <v>0</v>
      </c>
      <c r="AH275">
        <f>(Table2[[#This Row],[Social_Media_Influence2]]+Table2[[#This Row],[Engagement_Score_Num]]+Table2[[#This Row],[Time_Spent_on_Product_Research(hours)]]/3)</f>
        <v>0.66666666666666663</v>
      </c>
      <c r="AI275" s="17">
        <f>IF(Table2[[#This Row],[Customer_Loyalty_Program_Member]]="TRUE",Table2[[#This Row],[Brand_Loyalty]]*1.2,Table2[[#This Row],[Brand_Loyalty]])</f>
        <v>2</v>
      </c>
      <c r="AJ275" s="17">
        <f>Table2[[#This Row],[Customer_Satisfaction]]-Table2[[#This Row],[Return_Rate]]</f>
        <v>3</v>
      </c>
    </row>
    <row r="276" spans="1:36">
      <c r="A276" s="5" t="s">
        <v>634</v>
      </c>
      <c r="B276" s="4">
        <v>47</v>
      </c>
      <c r="C276" s="5" t="s">
        <v>43</v>
      </c>
      <c r="D276" s="5" t="s">
        <v>44</v>
      </c>
      <c r="E276" s="5" t="s">
        <v>76</v>
      </c>
      <c r="F276" s="5" t="s">
        <v>45</v>
      </c>
      <c r="G276" s="5" t="s">
        <v>30</v>
      </c>
      <c r="H276" s="5" t="s">
        <v>635</v>
      </c>
      <c r="I276" s="5" t="s">
        <v>90</v>
      </c>
      <c r="J276" s="4">
        <v>333.35399999999998</v>
      </c>
      <c r="K276" s="4">
        <v>4</v>
      </c>
      <c r="L276" s="5" t="s">
        <v>78</v>
      </c>
      <c r="M276" s="4">
        <v>3</v>
      </c>
      <c r="N276" s="4">
        <v>2</v>
      </c>
      <c r="O276" s="4">
        <v>1</v>
      </c>
      <c r="P276" s="5" t="s">
        <v>59</v>
      </c>
      <c r="Q276" s="5" t="s">
        <v>37</v>
      </c>
      <c r="R276" s="4">
        <v>1</v>
      </c>
      <c r="S276" s="4">
        <v>10</v>
      </c>
      <c r="T276" s="5" t="s">
        <v>36</v>
      </c>
      <c r="U276" s="5" t="s">
        <v>79</v>
      </c>
      <c r="V276" s="5" t="s">
        <v>86</v>
      </c>
      <c r="W276" s="6">
        <v>45568</v>
      </c>
      <c r="X276" s="4" t="b">
        <v>0</v>
      </c>
      <c r="Y276" s="4" t="b">
        <v>1</v>
      </c>
      <c r="Z276" s="5" t="s">
        <v>74</v>
      </c>
      <c r="AA276" s="5" t="s">
        <v>41</v>
      </c>
      <c r="AB276" s="7">
        <v>10</v>
      </c>
      <c r="AC276">
        <f t="shared" si="22"/>
        <v>1333.4159999999999</v>
      </c>
      <c r="AD276">
        <f t="shared" si="23"/>
        <v>83.338499999999996</v>
      </c>
      <c r="AE276">
        <f t="shared" si="24"/>
        <v>333.35399999999998</v>
      </c>
      <c r="AF276">
        <f t="shared" si="20"/>
        <v>0</v>
      </c>
      <c r="AG276">
        <f t="shared" si="21"/>
        <v>1</v>
      </c>
      <c r="AH276">
        <f>(Table2[[#This Row],[Social_Media_Influence2]]+Table2[[#This Row],[Engagement_Score_Num]]+Table2[[#This Row],[Time_Spent_on_Product_Research(hours)]]/3)</f>
        <v>1.3333333333333333</v>
      </c>
      <c r="AI276" s="17">
        <f>IF(Table2[[#This Row],[Customer_Loyalty_Program_Member]]="TRUE",Table2[[#This Row],[Brand_Loyalty]]*1.2,Table2[[#This Row],[Brand_Loyalty]])</f>
        <v>3</v>
      </c>
      <c r="AJ276" s="17">
        <f>Table2[[#This Row],[Customer_Satisfaction]]-Table2[[#This Row],[Return_Rate]]</f>
        <v>9</v>
      </c>
    </row>
    <row r="277" spans="1:36">
      <c r="A277" s="9" t="s">
        <v>636</v>
      </c>
      <c r="B277" s="8">
        <v>34</v>
      </c>
      <c r="C277" s="9" t="s">
        <v>43</v>
      </c>
      <c r="D277" s="9" t="s">
        <v>30</v>
      </c>
      <c r="E277" s="9" t="s">
        <v>55</v>
      </c>
      <c r="F277" s="9" t="s">
        <v>45</v>
      </c>
      <c r="G277" s="9" t="s">
        <v>30</v>
      </c>
      <c r="H277" s="9" t="s">
        <v>637</v>
      </c>
      <c r="I277" s="9" t="s">
        <v>182</v>
      </c>
      <c r="J277" s="8">
        <v>333.35500000000002</v>
      </c>
      <c r="K277" s="8">
        <v>12</v>
      </c>
      <c r="L277" s="9" t="s">
        <v>78</v>
      </c>
      <c r="M277" s="8">
        <v>4</v>
      </c>
      <c r="N277" s="8">
        <v>3</v>
      </c>
      <c r="O277" s="8">
        <v>0</v>
      </c>
      <c r="P277" s="9" t="s">
        <v>44</v>
      </c>
      <c r="Q277" s="9" t="s">
        <v>85</v>
      </c>
      <c r="R277" s="8">
        <v>0</v>
      </c>
      <c r="S277" s="8">
        <v>5</v>
      </c>
      <c r="T277" s="9" t="s">
        <v>49</v>
      </c>
      <c r="U277" s="9" t="s">
        <v>79</v>
      </c>
      <c r="V277" s="9" t="s">
        <v>61</v>
      </c>
      <c r="W277" s="10">
        <v>45569</v>
      </c>
      <c r="X277" s="8" t="b">
        <v>1</v>
      </c>
      <c r="Y277" s="8" t="b">
        <v>0</v>
      </c>
      <c r="Z277" s="9" t="s">
        <v>74</v>
      </c>
      <c r="AA277" s="9" t="s">
        <v>41</v>
      </c>
      <c r="AB277" s="11">
        <v>7</v>
      </c>
      <c r="AC277">
        <f t="shared" si="22"/>
        <v>4000.26</v>
      </c>
      <c r="AD277">
        <f t="shared" si="23"/>
        <v>27.779583333333335</v>
      </c>
      <c r="AE277">
        <f t="shared" si="24"/>
        <v>333.35500000000002</v>
      </c>
      <c r="AF277">
        <f t="shared" si="20"/>
        <v>2</v>
      </c>
      <c r="AG277">
        <f t="shared" si="21"/>
        <v>3</v>
      </c>
      <c r="AH277">
        <f>(Table2[[#This Row],[Social_Media_Influence2]]+Table2[[#This Row],[Engagement_Score_Num]]+Table2[[#This Row],[Time_Spent_on_Product_Research(hours)]]/3)</f>
        <v>5</v>
      </c>
      <c r="AI277" s="17">
        <f>IF(Table2[[#This Row],[Customer_Loyalty_Program_Member]]="TRUE",Table2[[#This Row],[Brand_Loyalty]]*1.2,Table2[[#This Row],[Brand_Loyalty]])</f>
        <v>4</v>
      </c>
      <c r="AJ277" s="17">
        <f>Table2[[#This Row],[Customer_Satisfaction]]-Table2[[#This Row],[Return_Rate]]</f>
        <v>5</v>
      </c>
    </row>
    <row r="278" spans="1:36">
      <c r="A278" s="5" t="s">
        <v>638</v>
      </c>
      <c r="B278" s="4">
        <v>41</v>
      </c>
      <c r="C278" s="5" t="s">
        <v>43</v>
      </c>
      <c r="D278" s="5" t="s">
        <v>44</v>
      </c>
      <c r="E278" s="5" t="s">
        <v>69</v>
      </c>
      <c r="F278" s="5" t="s">
        <v>45</v>
      </c>
      <c r="G278" s="5" t="s">
        <v>44</v>
      </c>
      <c r="H278" s="5" t="s">
        <v>639</v>
      </c>
      <c r="I278" s="5" t="s">
        <v>82</v>
      </c>
      <c r="J278" s="4">
        <v>333.35599999999999</v>
      </c>
      <c r="K278" s="4">
        <v>2</v>
      </c>
      <c r="L278" s="5" t="s">
        <v>78</v>
      </c>
      <c r="M278" s="4">
        <v>3</v>
      </c>
      <c r="N278" s="4">
        <v>1</v>
      </c>
      <c r="O278" s="4">
        <v>2</v>
      </c>
      <c r="P278" s="5" t="s">
        <v>44</v>
      </c>
      <c r="Q278" s="5" t="s">
        <v>50</v>
      </c>
      <c r="R278" s="4">
        <v>2</v>
      </c>
      <c r="S278" s="4">
        <v>8</v>
      </c>
      <c r="T278" s="5" t="s">
        <v>59</v>
      </c>
      <c r="U278" s="5" t="s">
        <v>60</v>
      </c>
      <c r="V278" s="5" t="s">
        <v>66</v>
      </c>
      <c r="W278" s="6">
        <v>45570</v>
      </c>
      <c r="X278" s="4" t="b">
        <v>1</v>
      </c>
      <c r="Y278" s="4" t="b">
        <v>0</v>
      </c>
      <c r="Z278" s="5" t="s">
        <v>62</v>
      </c>
      <c r="AA278" s="5" t="s">
        <v>67</v>
      </c>
      <c r="AB278" s="7">
        <v>12</v>
      </c>
      <c r="AC278">
        <f t="shared" si="22"/>
        <v>666.71199999999999</v>
      </c>
      <c r="AD278">
        <f t="shared" si="23"/>
        <v>166.678</v>
      </c>
      <c r="AE278">
        <f t="shared" si="24"/>
        <v>333.35599999999999</v>
      </c>
      <c r="AF278">
        <f t="shared" si="20"/>
        <v>1</v>
      </c>
      <c r="AG278">
        <f t="shared" si="21"/>
        <v>3</v>
      </c>
      <c r="AH278">
        <f>(Table2[[#This Row],[Social_Media_Influence2]]+Table2[[#This Row],[Engagement_Score_Num]]+Table2[[#This Row],[Time_Spent_on_Product_Research(hours)]]/3)</f>
        <v>4.666666666666667</v>
      </c>
      <c r="AI278" s="17">
        <f>IF(Table2[[#This Row],[Customer_Loyalty_Program_Member]]="TRUE",Table2[[#This Row],[Brand_Loyalty]]*1.2,Table2[[#This Row],[Brand_Loyalty]])</f>
        <v>3</v>
      </c>
      <c r="AJ278" s="17">
        <f>Table2[[#This Row],[Customer_Satisfaction]]-Table2[[#This Row],[Return_Rate]]</f>
        <v>6</v>
      </c>
    </row>
    <row r="279" spans="1:36">
      <c r="A279" s="9" t="s">
        <v>640</v>
      </c>
      <c r="B279" s="8">
        <v>26</v>
      </c>
      <c r="C279" s="9" t="s">
        <v>43</v>
      </c>
      <c r="D279" s="9" t="s">
        <v>44</v>
      </c>
      <c r="E279" s="9" t="s">
        <v>69</v>
      </c>
      <c r="F279" s="9" t="s">
        <v>56</v>
      </c>
      <c r="G279" s="9" t="s">
        <v>30</v>
      </c>
      <c r="H279" s="9" t="s">
        <v>641</v>
      </c>
      <c r="I279" s="9" t="s">
        <v>90</v>
      </c>
      <c r="J279" s="8">
        <v>333.35700000000003</v>
      </c>
      <c r="K279" s="8">
        <v>10</v>
      </c>
      <c r="L279" s="9" t="s">
        <v>48</v>
      </c>
      <c r="M279" s="8">
        <v>5</v>
      </c>
      <c r="N279" s="8">
        <v>1</v>
      </c>
      <c r="O279" s="8">
        <v>1</v>
      </c>
      <c r="P279" s="9" t="s">
        <v>36</v>
      </c>
      <c r="Q279" s="9" t="s">
        <v>50</v>
      </c>
      <c r="R279" s="8">
        <v>1</v>
      </c>
      <c r="S279" s="8">
        <v>1</v>
      </c>
      <c r="T279" s="9" t="s">
        <v>49</v>
      </c>
      <c r="U279" s="9" t="s">
        <v>60</v>
      </c>
      <c r="V279" s="9" t="s">
        <v>61</v>
      </c>
      <c r="W279" s="10">
        <v>45571</v>
      </c>
      <c r="X279" s="8" t="b">
        <v>1</v>
      </c>
      <c r="Y279" s="8" t="b">
        <v>0</v>
      </c>
      <c r="Z279" s="9" t="s">
        <v>52</v>
      </c>
      <c r="AA279" s="9" t="s">
        <v>53</v>
      </c>
      <c r="AB279" s="11">
        <v>14</v>
      </c>
      <c r="AC279">
        <f t="shared" si="22"/>
        <v>3333.57</v>
      </c>
      <c r="AD279">
        <f t="shared" si="23"/>
        <v>33.335700000000003</v>
      </c>
      <c r="AE279">
        <f t="shared" si="24"/>
        <v>333.35700000000003</v>
      </c>
      <c r="AF279">
        <f t="shared" si="20"/>
        <v>2</v>
      </c>
      <c r="AG279">
        <f t="shared" si="21"/>
        <v>0</v>
      </c>
      <c r="AH279">
        <f>(Table2[[#This Row],[Social_Media_Influence2]]+Table2[[#This Row],[Engagement_Score_Num]]+Table2[[#This Row],[Time_Spent_on_Product_Research(hours)]]/3)</f>
        <v>2.3333333333333335</v>
      </c>
      <c r="AI279" s="17">
        <f>IF(Table2[[#This Row],[Customer_Loyalty_Program_Member]]="TRUE",Table2[[#This Row],[Brand_Loyalty]]*1.2,Table2[[#This Row],[Brand_Loyalty]])</f>
        <v>5</v>
      </c>
      <c r="AJ279" s="17">
        <f>Table2[[#This Row],[Customer_Satisfaction]]-Table2[[#This Row],[Return_Rate]]</f>
        <v>0</v>
      </c>
    </row>
    <row r="280" spans="1:36">
      <c r="A280" s="5" t="s">
        <v>642</v>
      </c>
      <c r="B280" s="4">
        <v>49</v>
      </c>
      <c r="C280" s="5" t="s">
        <v>43</v>
      </c>
      <c r="D280" s="5" t="s">
        <v>30</v>
      </c>
      <c r="E280" s="5" t="s">
        <v>69</v>
      </c>
      <c r="F280" s="5" t="s">
        <v>32</v>
      </c>
      <c r="G280" s="5" t="s">
        <v>30</v>
      </c>
      <c r="H280" s="5" t="s">
        <v>643</v>
      </c>
      <c r="I280" s="5" t="s">
        <v>182</v>
      </c>
      <c r="J280" s="4">
        <v>333.358</v>
      </c>
      <c r="K280" s="4">
        <v>6</v>
      </c>
      <c r="L280" s="5" t="s">
        <v>78</v>
      </c>
      <c r="M280" s="4">
        <v>1</v>
      </c>
      <c r="N280" s="4">
        <v>1</v>
      </c>
      <c r="O280" s="4">
        <v>0</v>
      </c>
      <c r="P280" s="5" t="s">
        <v>36</v>
      </c>
      <c r="Q280" s="5" t="s">
        <v>37</v>
      </c>
      <c r="R280" s="4">
        <v>1</v>
      </c>
      <c r="S280" s="4">
        <v>8</v>
      </c>
      <c r="T280" s="5" t="s">
        <v>59</v>
      </c>
      <c r="U280" s="5" t="s">
        <v>38</v>
      </c>
      <c r="V280" s="5" t="s">
        <v>66</v>
      </c>
      <c r="W280" s="6">
        <v>45572</v>
      </c>
      <c r="X280" s="4" t="b">
        <v>1</v>
      </c>
      <c r="Y280" s="4" t="b">
        <v>0</v>
      </c>
      <c r="Z280" s="5" t="s">
        <v>52</v>
      </c>
      <c r="AA280" s="5" t="s">
        <v>53</v>
      </c>
      <c r="AB280" s="7">
        <v>9</v>
      </c>
      <c r="AC280">
        <f t="shared" si="22"/>
        <v>2000.1480000000001</v>
      </c>
      <c r="AD280">
        <f t="shared" si="23"/>
        <v>55.559666666666665</v>
      </c>
      <c r="AE280">
        <f t="shared" si="24"/>
        <v>333.358</v>
      </c>
      <c r="AF280">
        <f t="shared" si="20"/>
        <v>1</v>
      </c>
      <c r="AG280">
        <f t="shared" si="21"/>
        <v>0</v>
      </c>
      <c r="AH280">
        <f>(Table2[[#This Row],[Social_Media_Influence2]]+Table2[[#This Row],[Engagement_Score_Num]]+Table2[[#This Row],[Time_Spent_on_Product_Research(hours)]]/3)</f>
        <v>1</v>
      </c>
      <c r="AI280" s="17">
        <f>IF(Table2[[#This Row],[Customer_Loyalty_Program_Member]]="TRUE",Table2[[#This Row],[Brand_Loyalty]]*1.2,Table2[[#This Row],[Brand_Loyalty]])</f>
        <v>1</v>
      </c>
      <c r="AJ280" s="17">
        <f>Table2[[#This Row],[Customer_Satisfaction]]-Table2[[#This Row],[Return_Rate]]</f>
        <v>7</v>
      </c>
    </row>
    <row r="281" spans="1:36">
      <c r="A281" s="9" t="s">
        <v>644</v>
      </c>
      <c r="B281" s="8">
        <v>47</v>
      </c>
      <c r="C281" s="9" t="s">
        <v>29</v>
      </c>
      <c r="D281" s="9" t="s">
        <v>30</v>
      </c>
      <c r="E281" s="9" t="s">
        <v>69</v>
      </c>
      <c r="F281" s="9" t="s">
        <v>45</v>
      </c>
      <c r="G281" s="9" t="s">
        <v>30</v>
      </c>
      <c r="H281" s="9" t="s">
        <v>645</v>
      </c>
      <c r="I281" s="9" t="s">
        <v>71</v>
      </c>
      <c r="J281" s="8">
        <v>333.35899999999998</v>
      </c>
      <c r="K281" s="8">
        <v>12</v>
      </c>
      <c r="L281" s="9" t="s">
        <v>48</v>
      </c>
      <c r="M281" s="8">
        <v>4</v>
      </c>
      <c r="N281" s="8">
        <v>4</v>
      </c>
      <c r="O281" s="8">
        <v>2</v>
      </c>
      <c r="P281" s="9" t="s">
        <v>49</v>
      </c>
      <c r="Q281" s="9" t="s">
        <v>37</v>
      </c>
      <c r="R281" s="8">
        <v>2</v>
      </c>
      <c r="S281" s="8">
        <v>4</v>
      </c>
      <c r="T281" s="9" t="s">
        <v>59</v>
      </c>
      <c r="U281" s="9" t="s">
        <v>60</v>
      </c>
      <c r="V281" s="9" t="s">
        <v>51</v>
      </c>
      <c r="W281" s="10">
        <v>45573</v>
      </c>
      <c r="X281" s="8" t="b">
        <v>0</v>
      </c>
      <c r="Y281" s="8" t="b">
        <v>1</v>
      </c>
      <c r="Z281" s="9" t="s">
        <v>40</v>
      </c>
      <c r="AA281" s="9" t="s">
        <v>41</v>
      </c>
      <c r="AB281" s="11">
        <v>11</v>
      </c>
      <c r="AC281">
        <f t="shared" si="22"/>
        <v>4000.308</v>
      </c>
      <c r="AD281">
        <f t="shared" si="23"/>
        <v>27.779916666666665</v>
      </c>
      <c r="AE281">
        <f t="shared" si="24"/>
        <v>333.35899999999998</v>
      </c>
      <c r="AF281">
        <f t="shared" si="20"/>
        <v>1</v>
      </c>
      <c r="AG281">
        <f t="shared" si="21"/>
        <v>2</v>
      </c>
      <c r="AH281">
        <f>(Table2[[#This Row],[Social_Media_Influence2]]+Table2[[#This Row],[Engagement_Score_Num]]+Table2[[#This Row],[Time_Spent_on_Product_Research(hours)]]/3)</f>
        <v>3.6666666666666665</v>
      </c>
      <c r="AI281" s="17">
        <f>IF(Table2[[#This Row],[Customer_Loyalty_Program_Member]]="TRUE",Table2[[#This Row],[Brand_Loyalty]]*1.2,Table2[[#This Row],[Brand_Loyalty]])</f>
        <v>4</v>
      </c>
      <c r="AJ281" s="17">
        <f>Table2[[#This Row],[Customer_Satisfaction]]-Table2[[#This Row],[Return_Rate]]</f>
        <v>2</v>
      </c>
    </row>
    <row r="282" spans="1:36">
      <c r="A282" s="5" t="s">
        <v>646</v>
      </c>
      <c r="B282" s="4">
        <v>18</v>
      </c>
      <c r="C282" s="5" t="s">
        <v>43</v>
      </c>
      <c r="D282" s="5" t="s">
        <v>30</v>
      </c>
      <c r="E282" s="5" t="s">
        <v>31</v>
      </c>
      <c r="F282" s="5" t="s">
        <v>56</v>
      </c>
      <c r="G282" s="5" t="s">
        <v>30</v>
      </c>
      <c r="H282" s="5" t="s">
        <v>647</v>
      </c>
      <c r="I282" s="5" t="s">
        <v>2061</v>
      </c>
      <c r="J282" s="4">
        <v>333.36</v>
      </c>
      <c r="K282" s="4">
        <v>4</v>
      </c>
      <c r="L282" s="5" t="s">
        <v>48</v>
      </c>
      <c r="M282" s="4">
        <v>4</v>
      </c>
      <c r="N282" s="4">
        <v>5</v>
      </c>
      <c r="O282" s="4">
        <v>0</v>
      </c>
      <c r="P282" s="5" t="s">
        <v>44</v>
      </c>
      <c r="Q282" s="5" t="s">
        <v>37</v>
      </c>
      <c r="R282" s="4">
        <v>2</v>
      </c>
      <c r="S282" s="4">
        <v>6</v>
      </c>
      <c r="T282" s="5" t="s">
        <v>59</v>
      </c>
      <c r="U282" s="5" t="s">
        <v>60</v>
      </c>
      <c r="V282" s="5" t="s">
        <v>51</v>
      </c>
      <c r="W282" s="6">
        <v>45574</v>
      </c>
      <c r="X282" s="4" t="b">
        <v>1</v>
      </c>
      <c r="Y282" s="4" t="b">
        <v>1</v>
      </c>
      <c r="Z282" s="5" t="s">
        <v>52</v>
      </c>
      <c r="AA282" s="5" t="s">
        <v>67</v>
      </c>
      <c r="AB282" s="7">
        <v>14</v>
      </c>
      <c r="AC282">
        <f t="shared" si="22"/>
        <v>1333.44</v>
      </c>
      <c r="AD282">
        <f t="shared" si="23"/>
        <v>83.34</v>
      </c>
      <c r="AE282">
        <f t="shared" si="24"/>
        <v>333.36</v>
      </c>
      <c r="AF282">
        <f t="shared" si="20"/>
        <v>1</v>
      </c>
      <c r="AG282">
        <f t="shared" si="21"/>
        <v>3</v>
      </c>
      <c r="AH282">
        <f>(Table2[[#This Row],[Social_Media_Influence2]]+Table2[[#This Row],[Engagement_Score_Num]]+Table2[[#This Row],[Time_Spent_on_Product_Research(hours)]]/3)</f>
        <v>4</v>
      </c>
      <c r="AI282" s="17">
        <f>IF(Table2[[#This Row],[Customer_Loyalty_Program_Member]]="TRUE",Table2[[#This Row],[Brand_Loyalty]]*1.2,Table2[[#This Row],[Brand_Loyalty]])</f>
        <v>4</v>
      </c>
      <c r="AJ282" s="17">
        <f>Table2[[#This Row],[Customer_Satisfaction]]-Table2[[#This Row],[Return_Rate]]</f>
        <v>4</v>
      </c>
    </row>
    <row r="283" spans="1:36">
      <c r="A283" s="9" t="s">
        <v>648</v>
      </c>
      <c r="B283" s="8">
        <v>48</v>
      </c>
      <c r="C283" s="9" t="s">
        <v>29</v>
      </c>
      <c r="D283" s="9" t="s">
        <v>30</v>
      </c>
      <c r="E283" s="9" t="s">
        <v>69</v>
      </c>
      <c r="F283" s="9" t="s">
        <v>56</v>
      </c>
      <c r="G283" s="9" t="s">
        <v>44</v>
      </c>
      <c r="H283" s="9" t="s">
        <v>649</v>
      </c>
      <c r="I283" s="9" t="s">
        <v>101</v>
      </c>
      <c r="J283" s="8">
        <v>333.36099999999999</v>
      </c>
      <c r="K283" s="8">
        <v>11</v>
      </c>
      <c r="L283" s="9" t="s">
        <v>35</v>
      </c>
      <c r="M283" s="8">
        <v>5</v>
      </c>
      <c r="N283" s="8">
        <v>3</v>
      </c>
      <c r="O283" s="8">
        <v>0</v>
      </c>
      <c r="P283" s="9" t="s">
        <v>36</v>
      </c>
      <c r="Q283" s="9" t="s">
        <v>85</v>
      </c>
      <c r="R283" s="8">
        <v>1</v>
      </c>
      <c r="S283" s="8">
        <v>10</v>
      </c>
      <c r="T283" s="9" t="s">
        <v>44</v>
      </c>
      <c r="U283" s="9" t="s">
        <v>38</v>
      </c>
      <c r="V283" s="9" t="s">
        <v>61</v>
      </c>
      <c r="W283" s="10">
        <v>45575</v>
      </c>
      <c r="X283" s="8" t="b">
        <v>1</v>
      </c>
      <c r="Y283" s="8" t="b">
        <v>1</v>
      </c>
      <c r="Z283" s="9" t="s">
        <v>62</v>
      </c>
      <c r="AA283" s="9" t="s">
        <v>53</v>
      </c>
      <c r="AB283" s="11">
        <v>10</v>
      </c>
      <c r="AC283">
        <f t="shared" si="22"/>
        <v>3666.971</v>
      </c>
      <c r="AD283">
        <f t="shared" si="23"/>
        <v>30.305545454545452</v>
      </c>
      <c r="AE283">
        <f t="shared" si="24"/>
        <v>333.36099999999999</v>
      </c>
      <c r="AF283">
        <f t="shared" si="20"/>
        <v>3</v>
      </c>
      <c r="AG283">
        <f t="shared" si="21"/>
        <v>0</v>
      </c>
      <c r="AH283">
        <f>(Table2[[#This Row],[Social_Media_Influence2]]+Table2[[#This Row],[Engagement_Score_Num]]+Table2[[#This Row],[Time_Spent_on_Product_Research(hours)]]/3)</f>
        <v>3</v>
      </c>
      <c r="AI283" s="17">
        <f>IF(Table2[[#This Row],[Customer_Loyalty_Program_Member]]="TRUE",Table2[[#This Row],[Brand_Loyalty]]*1.2,Table2[[#This Row],[Brand_Loyalty]])</f>
        <v>5</v>
      </c>
      <c r="AJ283" s="17">
        <f>Table2[[#This Row],[Customer_Satisfaction]]-Table2[[#This Row],[Return_Rate]]</f>
        <v>9</v>
      </c>
    </row>
    <row r="284" spans="1:36">
      <c r="A284" s="5" t="s">
        <v>650</v>
      </c>
      <c r="B284" s="4">
        <v>19</v>
      </c>
      <c r="C284" s="5" t="s">
        <v>43</v>
      </c>
      <c r="D284" s="5" t="s">
        <v>30</v>
      </c>
      <c r="E284" s="5" t="s">
        <v>55</v>
      </c>
      <c r="F284" s="5" t="s">
        <v>32</v>
      </c>
      <c r="G284" s="5" t="s">
        <v>30</v>
      </c>
      <c r="H284" s="5" t="s">
        <v>651</v>
      </c>
      <c r="I284" s="5" t="s">
        <v>122</v>
      </c>
      <c r="J284" s="4">
        <v>333.36200000000002</v>
      </c>
      <c r="K284" s="4">
        <v>4</v>
      </c>
      <c r="L284" s="5" t="s">
        <v>48</v>
      </c>
      <c r="M284" s="4">
        <v>5</v>
      </c>
      <c r="N284" s="4">
        <v>4</v>
      </c>
      <c r="O284" s="4">
        <v>0</v>
      </c>
      <c r="P284" s="5" t="s">
        <v>59</v>
      </c>
      <c r="Q284" s="5" t="s">
        <v>85</v>
      </c>
      <c r="R284" s="4">
        <v>0</v>
      </c>
      <c r="S284" s="4">
        <v>1</v>
      </c>
      <c r="T284" s="5" t="s">
        <v>36</v>
      </c>
      <c r="U284" s="5" t="s">
        <v>79</v>
      </c>
      <c r="V284" s="5" t="s">
        <v>51</v>
      </c>
      <c r="W284" s="6">
        <v>45576</v>
      </c>
      <c r="X284" s="4" t="b">
        <v>0</v>
      </c>
      <c r="Y284" s="4" t="b">
        <v>0</v>
      </c>
      <c r="Z284" s="5" t="s">
        <v>52</v>
      </c>
      <c r="AA284" s="5" t="s">
        <v>41</v>
      </c>
      <c r="AB284" s="7">
        <v>11</v>
      </c>
      <c r="AC284">
        <f t="shared" si="22"/>
        <v>1333.4480000000001</v>
      </c>
      <c r="AD284">
        <f t="shared" si="23"/>
        <v>83.340500000000006</v>
      </c>
      <c r="AE284">
        <f t="shared" si="24"/>
        <v>333.36200000000002</v>
      </c>
      <c r="AF284">
        <f t="shared" si="20"/>
        <v>0</v>
      </c>
      <c r="AG284">
        <f t="shared" si="21"/>
        <v>1</v>
      </c>
      <c r="AH284">
        <f>(Table2[[#This Row],[Social_Media_Influence2]]+Table2[[#This Row],[Engagement_Score_Num]]+Table2[[#This Row],[Time_Spent_on_Product_Research(hours)]]/3)</f>
        <v>1</v>
      </c>
      <c r="AI284" s="17">
        <f>IF(Table2[[#This Row],[Customer_Loyalty_Program_Member]]="TRUE",Table2[[#This Row],[Brand_Loyalty]]*1.2,Table2[[#This Row],[Brand_Loyalty]])</f>
        <v>5</v>
      </c>
      <c r="AJ284" s="17">
        <f>Table2[[#This Row],[Customer_Satisfaction]]-Table2[[#This Row],[Return_Rate]]</f>
        <v>1</v>
      </c>
    </row>
    <row r="285" spans="1:36">
      <c r="A285" s="9" t="s">
        <v>652</v>
      </c>
      <c r="B285" s="8">
        <v>39</v>
      </c>
      <c r="C285" s="9" t="s">
        <v>29</v>
      </c>
      <c r="D285" s="9" t="s">
        <v>30</v>
      </c>
      <c r="E285" s="9" t="s">
        <v>76</v>
      </c>
      <c r="F285" s="9" t="s">
        <v>45</v>
      </c>
      <c r="G285" s="9" t="s">
        <v>44</v>
      </c>
      <c r="H285" s="9" t="s">
        <v>653</v>
      </c>
      <c r="I285" s="9" t="s">
        <v>182</v>
      </c>
      <c r="J285" s="8">
        <v>333.363</v>
      </c>
      <c r="K285" s="8">
        <v>9</v>
      </c>
      <c r="L285" s="9" t="s">
        <v>35</v>
      </c>
      <c r="M285" s="8">
        <v>3</v>
      </c>
      <c r="N285" s="8">
        <v>2</v>
      </c>
      <c r="O285" s="8">
        <v>0</v>
      </c>
      <c r="P285" s="9" t="s">
        <v>59</v>
      </c>
      <c r="Q285" s="9" t="s">
        <v>37</v>
      </c>
      <c r="R285" s="8">
        <v>1</v>
      </c>
      <c r="S285" s="8">
        <v>10</v>
      </c>
      <c r="T285" s="9" t="s">
        <v>59</v>
      </c>
      <c r="U285" s="9" t="s">
        <v>60</v>
      </c>
      <c r="V285" s="9" t="s">
        <v>61</v>
      </c>
      <c r="W285" s="10">
        <v>45577</v>
      </c>
      <c r="X285" s="8" t="b">
        <v>0</v>
      </c>
      <c r="Y285" s="8" t="b">
        <v>0</v>
      </c>
      <c r="Z285" s="9" t="s">
        <v>62</v>
      </c>
      <c r="AA285" s="9" t="s">
        <v>53</v>
      </c>
      <c r="AB285" s="11">
        <v>4</v>
      </c>
      <c r="AC285">
        <f t="shared" si="22"/>
        <v>3000.2669999999998</v>
      </c>
      <c r="AD285">
        <f t="shared" si="23"/>
        <v>37.040333333333336</v>
      </c>
      <c r="AE285">
        <f t="shared" si="24"/>
        <v>333.363</v>
      </c>
      <c r="AF285">
        <f t="shared" si="20"/>
        <v>1</v>
      </c>
      <c r="AG285">
        <f t="shared" si="21"/>
        <v>1</v>
      </c>
      <c r="AH285">
        <f>(Table2[[#This Row],[Social_Media_Influence2]]+Table2[[#This Row],[Engagement_Score_Num]]+Table2[[#This Row],[Time_Spent_on_Product_Research(hours)]]/3)</f>
        <v>2</v>
      </c>
      <c r="AI285" s="17">
        <f>IF(Table2[[#This Row],[Customer_Loyalty_Program_Member]]="TRUE",Table2[[#This Row],[Brand_Loyalty]]*1.2,Table2[[#This Row],[Brand_Loyalty]])</f>
        <v>3</v>
      </c>
      <c r="AJ285" s="17">
        <f>Table2[[#This Row],[Customer_Satisfaction]]-Table2[[#This Row],[Return_Rate]]</f>
        <v>9</v>
      </c>
    </row>
    <row r="286" spans="1:36">
      <c r="A286" s="5" t="s">
        <v>654</v>
      </c>
      <c r="B286" s="4">
        <v>48</v>
      </c>
      <c r="C286" s="5" t="s">
        <v>29</v>
      </c>
      <c r="D286" s="5" t="s">
        <v>44</v>
      </c>
      <c r="E286" s="5" t="s">
        <v>76</v>
      </c>
      <c r="F286" s="5" t="s">
        <v>56</v>
      </c>
      <c r="G286" s="5" t="s">
        <v>30</v>
      </c>
      <c r="H286" s="5" t="s">
        <v>655</v>
      </c>
      <c r="I286" s="5" t="s">
        <v>244</v>
      </c>
      <c r="J286" s="4">
        <v>333.36399999999998</v>
      </c>
      <c r="K286" s="4">
        <v>5</v>
      </c>
      <c r="L286" s="5" t="s">
        <v>48</v>
      </c>
      <c r="M286" s="4">
        <v>5</v>
      </c>
      <c r="N286" s="4">
        <v>2</v>
      </c>
      <c r="O286" s="4">
        <v>0</v>
      </c>
      <c r="P286" s="5" t="s">
        <v>49</v>
      </c>
      <c r="Q286" s="5" t="s">
        <v>37</v>
      </c>
      <c r="R286" s="4">
        <v>2</v>
      </c>
      <c r="S286" s="4">
        <v>1</v>
      </c>
      <c r="T286" s="5" t="s">
        <v>36</v>
      </c>
      <c r="U286" s="5" t="s">
        <v>60</v>
      </c>
      <c r="V286" s="5" t="s">
        <v>66</v>
      </c>
      <c r="W286" s="6">
        <v>45578</v>
      </c>
      <c r="X286" s="4" t="b">
        <v>0</v>
      </c>
      <c r="Y286" s="4" t="b">
        <v>0</v>
      </c>
      <c r="Z286" s="5" t="s">
        <v>74</v>
      </c>
      <c r="AA286" s="5" t="s">
        <v>41</v>
      </c>
      <c r="AB286" s="7">
        <v>7</v>
      </c>
      <c r="AC286">
        <f t="shared" si="22"/>
        <v>1666.82</v>
      </c>
      <c r="AD286">
        <f t="shared" si="23"/>
        <v>66.672799999999995</v>
      </c>
      <c r="AE286">
        <f t="shared" si="24"/>
        <v>333.36399999999998</v>
      </c>
      <c r="AF286">
        <f t="shared" si="20"/>
        <v>0</v>
      </c>
      <c r="AG286">
        <f t="shared" si="21"/>
        <v>2</v>
      </c>
      <c r="AH286">
        <f>(Table2[[#This Row],[Social_Media_Influence2]]+Table2[[#This Row],[Engagement_Score_Num]]+Table2[[#This Row],[Time_Spent_on_Product_Research(hours)]]/3)</f>
        <v>2</v>
      </c>
      <c r="AI286" s="17">
        <f>IF(Table2[[#This Row],[Customer_Loyalty_Program_Member]]="TRUE",Table2[[#This Row],[Brand_Loyalty]]*1.2,Table2[[#This Row],[Brand_Loyalty]])</f>
        <v>5</v>
      </c>
      <c r="AJ286" s="17">
        <f>Table2[[#This Row],[Customer_Satisfaction]]-Table2[[#This Row],[Return_Rate]]</f>
        <v>-1</v>
      </c>
    </row>
    <row r="287" spans="1:36">
      <c r="A287" s="9" t="s">
        <v>656</v>
      </c>
      <c r="B287" s="8">
        <v>43</v>
      </c>
      <c r="C287" s="9" t="s">
        <v>29</v>
      </c>
      <c r="D287" s="9" t="s">
        <v>44</v>
      </c>
      <c r="E287" s="9" t="s">
        <v>69</v>
      </c>
      <c r="F287" s="9" t="s">
        <v>56</v>
      </c>
      <c r="G287" s="9" t="s">
        <v>44</v>
      </c>
      <c r="H287" s="9" t="s">
        <v>657</v>
      </c>
      <c r="I287" s="9" t="s">
        <v>104</v>
      </c>
      <c r="J287" s="8">
        <v>333.36500000000001</v>
      </c>
      <c r="K287" s="8">
        <v>9</v>
      </c>
      <c r="L287" s="9" t="s">
        <v>35</v>
      </c>
      <c r="M287" s="8">
        <v>3</v>
      </c>
      <c r="N287" s="8">
        <v>1</v>
      </c>
      <c r="O287" s="8">
        <v>2</v>
      </c>
      <c r="P287" s="9" t="s">
        <v>44</v>
      </c>
      <c r="Q287" s="9" t="s">
        <v>50</v>
      </c>
      <c r="R287" s="8">
        <v>0</v>
      </c>
      <c r="S287" s="8">
        <v>10</v>
      </c>
      <c r="T287" s="9" t="s">
        <v>49</v>
      </c>
      <c r="U287" s="9" t="s">
        <v>38</v>
      </c>
      <c r="V287" s="9" t="s">
        <v>51</v>
      </c>
      <c r="W287" s="10">
        <v>45579</v>
      </c>
      <c r="X287" s="8" t="b">
        <v>1</v>
      </c>
      <c r="Y287" s="8" t="b">
        <v>0</v>
      </c>
      <c r="Z287" s="9" t="s">
        <v>62</v>
      </c>
      <c r="AA287" s="9" t="s">
        <v>67</v>
      </c>
      <c r="AB287" s="11">
        <v>3</v>
      </c>
      <c r="AC287">
        <f t="shared" si="22"/>
        <v>3000.2849999999999</v>
      </c>
      <c r="AD287">
        <f t="shared" si="23"/>
        <v>37.040555555555557</v>
      </c>
      <c r="AE287">
        <f t="shared" si="24"/>
        <v>333.36500000000001</v>
      </c>
      <c r="AF287">
        <f t="shared" si="20"/>
        <v>2</v>
      </c>
      <c r="AG287">
        <f t="shared" si="21"/>
        <v>3</v>
      </c>
      <c r="AH287">
        <f>(Table2[[#This Row],[Social_Media_Influence2]]+Table2[[#This Row],[Engagement_Score_Num]]+Table2[[#This Row],[Time_Spent_on_Product_Research(hours)]]/3)</f>
        <v>5.666666666666667</v>
      </c>
      <c r="AI287" s="17">
        <f>IF(Table2[[#This Row],[Customer_Loyalty_Program_Member]]="TRUE",Table2[[#This Row],[Brand_Loyalty]]*1.2,Table2[[#This Row],[Brand_Loyalty]])</f>
        <v>3</v>
      </c>
      <c r="AJ287" s="17">
        <f>Table2[[#This Row],[Customer_Satisfaction]]-Table2[[#This Row],[Return_Rate]]</f>
        <v>10</v>
      </c>
    </row>
    <row r="288" spans="1:36">
      <c r="A288" s="5" t="s">
        <v>658</v>
      </c>
      <c r="B288" s="4">
        <v>31</v>
      </c>
      <c r="C288" s="5" t="s">
        <v>29</v>
      </c>
      <c r="D288" s="5" t="s">
        <v>44</v>
      </c>
      <c r="E288" s="5" t="s">
        <v>76</v>
      </c>
      <c r="F288" s="5" t="s">
        <v>32</v>
      </c>
      <c r="G288" s="5" t="s">
        <v>44</v>
      </c>
      <c r="H288" s="5" t="s">
        <v>659</v>
      </c>
      <c r="I288" s="5" t="s">
        <v>104</v>
      </c>
      <c r="J288" s="4">
        <v>333.36599999999999</v>
      </c>
      <c r="K288" s="4">
        <v>2</v>
      </c>
      <c r="L288" s="5" t="s">
        <v>35</v>
      </c>
      <c r="M288" s="4">
        <v>1</v>
      </c>
      <c r="N288" s="4">
        <v>4</v>
      </c>
      <c r="O288" s="4">
        <v>0</v>
      </c>
      <c r="P288" s="5" t="s">
        <v>49</v>
      </c>
      <c r="Q288" s="5" t="s">
        <v>50</v>
      </c>
      <c r="R288" s="4">
        <v>0</v>
      </c>
      <c r="S288" s="4">
        <v>9</v>
      </c>
      <c r="T288" s="5" t="s">
        <v>44</v>
      </c>
      <c r="U288" s="5" t="s">
        <v>79</v>
      </c>
      <c r="V288" s="5" t="s">
        <v>51</v>
      </c>
      <c r="W288" s="6">
        <v>45580</v>
      </c>
      <c r="X288" s="4" t="b">
        <v>1</v>
      </c>
      <c r="Y288" s="4" t="b">
        <v>1</v>
      </c>
      <c r="Z288" s="5" t="s">
        <v>74</v>
      </c>
      <c r="AA288" s="5" t="s">
        <v>67</v>
      </c>
      <c r="AB288" s="7">
        <v>7</v>
      </c>
      <c r="AC288">
        <f t="shared" si="22"/>
        <v>666.73199999999997</v>
      </c>
      <c r="AD288">
        <f t="shared" si="23"/>
        <v>166.68299999999999</v>
      </c>
      <c r="AE288">
        <f t="shared" si="24"/>
        <v>333.36599999999999</v>
      </c>
      <c r="AF288">
        <f t="shared" si="20"/>
        <v>3</v>
      </c>
      <c r="AG288">
        <f t="shared" si="21"/>
        <v>2</v>
      </c>
      <c r="AH288">
        <f>(Table2[[#This Row],[Social_Media_Influence2]]+Table2[[#This Row],[Engagement_Score_Num]]+Table2[[#This Row],[Time_Spent_on_Product_Research(hours)]]/3)</f>
        <v>5</v>
      </c>
      <c r="AI288" s="17">
        <f>IF(Table2[[#This Row],[Customer_Loyalty_Program_Member]]="TRUE",Table2[[#This Row],[Brand_Loyalty]]*1.2,Table2[[#This Row],[Brand_Loyalty]])</f>
        <v>1</v>
      </c>
      <c r="AJ288" s="17">
        <f>Table2[[#This Row],[Customer_Satisfaction]]-Table2[[#This Row],[Return_Rate]]</f>
        <v>9</v>
      </c>
    </row>
    <row r="289" spans="1:36">
      <c r="A289" s="9" t="s">
        <v>660</v>
      </c>
      <c r="B289" s="8">
        <v>28</v>
      </c>
      <c r="C289" s="9" t="s">
        <v>29</v>
      </c>
      <c r="D289" s="9" t="s">
        <v>30</v>
      </c>
      <c r="E289" s="9" t="s">
        <v>76</v>
      </c>
      <c r="F289" s="9" t="s">
        <v>32</v>
      </c>
      <c r="G289" s="9" t="s">
        <v>44</v>
      </c>
      <c r="H289" s="9" t="s">
        <v>661</v>
      </c>
      <c r="I289" s="9" t="s">
        <v>65</v>
      </c>
      <c r="J289" s="8">
        <v>333.36700000000002</v>
      </c>
      <c r="K289" s="8">
        <v>12</v>
      </c>
      <c r="L289" s="9" t="s">
        <v>78</v>
      </c>
      <c r="M289" s="8">
        <v>5</v>
      </c>
      <c r="N289" s="8">
        <v>3</v>
      </c>
      <c r="O289" s="8">
        <v>0.25</v>
      </c>
      <c r="P289" s="9" t="s">
        <v>44</v>
      </c>
      <c r="Q289" s="9" t="s">
        <v>85</v>
      </c>
      <c r="R289" s="8">
        <v>1</v>
      </c>
      <c r="S289" s="8">
        <v>8</v>
      </c>
      <c r="T289" s="9" t="s">
        <v>59</v>
      </c>
      <c r="U289" s="9" t="s">
        <v>79</v>
      </c>
      <c r="V289" s="9" t="s">
        <v>61</v>
      </c>
      <c r="W289" s="10">
        <v>45581</v>
      </c>
      <c r="X289" s="8" t="b">
        <v>0</v>
      </c>
      <c r="Y289" s="8" t="b">
        <v>0</v>
      </c>
      <c r="Z289" s="9" t="s">
        <v>52</v>
      </c>
      <c r="AA289" s="9" t="s">
        <v>67</v>
      </c>
      <c r="AB289" s="11">
        <v>3</v>
      </c>
      <c r="AC289">
        <f t="shared" si="22"/>
        <v>4000.4040000000005</v>
      </c>
      <c r="AD289">
        <f t="shared" si="23"/>
        <v>27.780583333333336</v>
      </c>
      <c r="AE289">
        <f t="shared" si="24"/>
        <v>333.36700000000002</v>
      </c>
      <c r="AF289">
        <f t="shared" si="20"/>
        <v>1</v>
      </c>
      <c r="AG289">
        <f t="shared" si="21"/>
        <v>3</v>
      </c>
      <c r="AH289">
        <f>(Table2[[#This Row],[Social_Media_Influence2]]+Table2[[#This Row],[Engagement_Score_Num]]+Table2[[#This Row],[Time_Spent_on_Product_Research(hours)]]/3)</f>
        <v>4.083333333333333</v>
      </c>
      <c r="AI289" s="17">
        <f>IF(Table2[[#This Row],[Customer_Loyalty_Program_Member]]="TRUE",Table2[[#This Row],[Brand_Loyalty]]*1.2,Table2[[#This Row],[Brand_Loyalty]])</f>
        <v>5</v>
      </c>
      <c r="AJ289" s="17">
        <f>Table2[[#This Row],[Customer_Satisfaction]]-Table2[[#This Row],[Return_Rate]]</f>
        <v>7</v>
      </c>
    </row>
    <row r="290" spans="1:36">
      <c r="A290" s="5" t="s">
        <v>662</v>
      </c>
      <c r="B290" s="4">
        <v>29</v>
      </c>
      <c r="C290" s="5" t="s">
        <v>350</v>
      </c>
      <c r="D290" s="5" t="s">
        <v>30</v>
      </c>
      <c r="E290" s="5" t="s">
        <v>31</v>
      </c>
      <c r="F290" s="5" t="s">
        <v>56</v>
      </c>
      <c r="G290" s="5" t="s">
        <v>44</v>
      </c>
      <c r="H290" s="5" t="s">
        <v>663</v>
      </c>
      <c r="I290" s="5" t="s">
        <v>101</v>
      </c>
      <c r="J290" s="4">
        <v>333.36799999999999</v>
      </c>
      <c r="K290" s="4">
        <v>5</v>
      </c>
      <c r="L290" s="5" t="s">
        <v>48</v>
      </c>
      <c r="M290" s="4">
        <v>5</v>
      </c>
      <c r="N290" s="4">
        <v>3</v>
      </c>
      <c r="O290" s="4">
        <v>0</v>
      </c>
      <c r="P290" s="5" t="s">
        <v>36</v>
      </c>
      <c r="Q290" s="5" t="s">
        <v>37</v>
      </c>
      <c r="R290" s="4">
        <v>0</v>
      </c>
      <c r="S290" s="4">
        <v>7</v>
      </c>
      <c r="T290" s="5" t="s">
        <v>59</v>
      </c>
      <c r="U290" s="5" t="s">
        <v>38</v>
      </c>
      <c r="V290" s="5" t="s">
        <v>86</v>
      </c>
      <c r="W290" s="6">
        <v>45582</v>
      </c>
      <c r="X290" s="4" t="b">
        <v>1</v>
      </c>
      <c r="Y290" s="4" t="b">
        <v>0</v>
      </c>
      <c r="Z290" s="5" t="s">
        <v>40</v>
      </c>
      <c r="AA290" s="5" t="s">
        <v>53</v>
      </c>
      <c r="AB290" s="7">
        <v>9</v>
      </c>
      <c r="AC290">
        <f t="shared" si="22"/>
        <v>1666.84</v>
      </c>
      <c r="AD290">
        <f t="shared" si="23"/>
        <v>66.673599999999993</v>
      </c>
      <c r="AE290">
        <f t="shared" si="24"/>
        <v>333.36799999999999</v>
      </c>
      <c r="AF290">
        <f t="shared" si="20"/>
        <v>1</v>
      </c>
      <c r="AG290">
        <f t="shared" si="21"/>
        <v>0</v>
      </c>
      <c r="AH290">
        <f>(Table2[[#This Row],[Social_Media_Influence2]]+Table2[[#This Row],[Engagement_Score_Num]]+Table2[[#This Row],[Time_Spent_on_Product_Research(hours)]]/3)</f>
        <v>1</v>
      </c>
      <c r="AI290" s="17">
        <f>IF(Table2[[#This Row],[Customer_Loyalty_Program_Member]]="TRUE",Table2[[#This Row],[Brand_Loyalty]]*1.2,Table2[[#This Row],[Brand_Loyalty]])</f>
        <v>5</v>
      </c>
      <c r="AJ290" s="17">
        <f>Table2[[#This Row],[Customer_Satisfaction]]-Table2[[#This Row],[Return_Rate]]</f>
        <v>7</v>
      </c>
    </row>
    <row r="291" spans="1:36">
      <c r="A291" s="9" t="s">
        <v>664</v>
      </c>
      <c r="B291" s="8">
        <v>45</v>
      </c>
      <c r="C291" s="9" t="s">
        <v>147</v>
      </c>
      <c r="D291" s="9" t="s">
        <v>30</v>
      </c>
      <c r="E291" s="9" t="s">
        <v>76</v>
      </c>
      <c r="F291" s="9" t="s">
        <v>45</v>
      </c>
      <c r="G291" s="9" t="s">
        <v>44</v>
      </c>
      <c r="H291" s="9" t="s">
        <v>665</v>
      </c>
      <c r="I291" s="9" t="s">
        <v>244</v>
      </c>
      <c r="J291" s="8">
        <v>333.36900000000003</v>
      </c>
      <c r="K291" s="8">
        <v>7</v>
      </c>
      <c r="L291" s="9" t="s">
        <v>48</v>
      </c>
      <c r="M291" s="8">
        <v>4</v>
      </c>
      <c r="N291" s="8">
        <v>3</v>
      </c>
      <c r="O291" s="8">
        <v>2</v>
      </c>
      <c r="P291" s="9" t="s">
        <v>44</v>
      </c>
      <c r="Q291" s="9" t="s">
        <v>85</v>
      </c>
      <c r="R291" s="8">
        <v>2</v>
      </c>
      <c r="S291" s="8">
        <v>6</v>
      </c>
      <c r="T291" s="9" t="s">
        <v>49</v>
      </c>
      <c r="U291" s="9" t="s">
        <v>60</v>
      </c>
      <c r="V291" s="9" t="s">
        <v>66</v>
      </c>
      <c r="W291" s="10">
        <v>45583</v>
      </c>
      <c r="X291" s="8" t="b">
        <v>1</v>
      </c>
      <c r="Y291" s="8" t="b">
        <v>1</v>
      </c>
      <c r="Z291" s="9" t="s">
        <v>52</v>
      </c>
      <c r="AA291" s="9" t="s">
        <v>67</v>
      </c>
      <c r="AB291" s="11">
        <v>10</v>
      </c>
      <c r="AC291">
        <f t="shared" si="22"/>
        <v>2333.5830000000001</v>
      </c>
      <c r="AD291">
        <f t="shared" si="23"/>
        <v>47.624142857142864</v>
      </c>
      <c r="AE291">
        <f t="shared" si="24"/>
        <v>333.36900000000003</v>
      </c>
      <c r="AF291">
        <f t="shared" si="20"/>
        <v>2</v>
      </c>
      <c r="AG291">
        <f t="shared" si="21"/>
        <v>3</v>
      </c>
      <c r="AH291">
        <f>(Table2[[#This Row],[Social_Media_Influence2]]+Table2[[#This Row],[Engagement_Score_Num]]+Table2[[#This Row],[Time_Spent_on_Product_Research(hours)]]/3)</f>
        <v>5.666666666666667</v>
      </c>
      <c r="AI291" s="17">
        <f>IF(Table2[[#This Row],[Customer_Loyalty_Program_Member]]="TRUE",Table2[[#This Row],[Brand_Loyalty]]*1.2,Table2[[#This Row],[Brand_Loyalty]])</f>
        <v>4</v>
      </c>
      <c r="AJ291" s="17">
        <f>Table2[[#This Row],[Customer_Satisfaction]]-Table2[[#This Row],[Return_Rate]]</f>
        <v>4</v>
      </c>
    </row>
    <row r="292" spans="1:36">
      <c r="A292" s="5" t="s">
        <v>666</v>
      </c>
      <c r="B292" s="4">
        <v>38</v>
      </c>
      <c r="C292" s="5" t="s">
        <v>43</v>
      </c>
      <c r="D292" s="5" t="s">
        <v>30</v>
      </c>
      <c r="E292" s="5" t="s">
        <v>55</v>
      </c>
      <c r="F292" s="5" t="s">
        <v>56</v>
      </c>
      <c r="G292" s="5" t="s">
        <v>44</v>
      </c>
      <c r="H292" s="5" t="s">
        <v>667</v>
      </c>
      <c r="I292" s="5" t="s">
        <v>82</v>
      </c>
      <c r="J292" s="4">
        <v>333.37</v>
      </c>
      <c r="K292" s="4">
        <v>4</v>
      </c>
      <c r="L292" s="5" t="s">
        <v>48</v>
      </c>
      <c r="M292" s="4">
        <v>1</v>
      </c>
      <c r="N292" s="4">
        <v>3</v>
      </c>
      <c r="O292" s="4">
        <v>1</v>
      </c>
      <c r="P292" s="5" t="s">
        <v>36</v>
      </c>
      <c r="Q292" s="5" t="s">
        <v>85</v>
      </c>
      <c r="R292" s="4">
        <v>1</v>
      </c>
      <c r="S292" s="4">
        <v>10</v>
      </c>
      <c r="T292" s="5" t="s">
        <v>49</v>
      </c>
      <c r="U292" s="5" t="s">
        <v>38</v>
      </c>
      <c r="V292" s="5" t="s">
        <v>86</v>
      </c>
      <c r="W292" s="6">
        <v>45584</v>
      </c>
      <c r="X292" s="4" t="b">
        <v>0</v>
      </c>
      <c r="Y292" s="4" t="b">
        <v>0</v>
      </c>
      <c r="Z292" s="5" t="s">
        <v>74</v>
      </c>
      <c r="AA292" s="5" t="s">
        <v>53</v>
      </c>
      <c r="AB292" s="7">
        <v>14</v>
      </c>
      <c r="AC292">
        <f t="shared" si="22"/>
        <v>1333.48</v>
      </c>
      <c r="AD292">
        <f t="shared" si="23"/>
        <v>83.342500000000001</v>
      </c>
      <c r="AE292">
        <f t="shared" si="24"/>
        <v>333.37</v>
      </c>
      <c r="AF292">
        <f t="shared" si="20"/>
        <v>2</v>
      </c>
      <c r="AG292">
        <f t="shared" si="21"/>
        <v>0</v>
      </c>
      <c r="AH292">
        <f>(Table2[[#This Row],[Social_Media_Influence2]]+Table2[[#This Row],[Engagement_Score_Num]]+Table2[[#This Row],[Time_Spent_on_Product_Research(hours)]]/3)</f>
        <v>2.3333333333333335</v>
      </c>
      <c r="AI292" s="17">
        <f>IF(Table2[[#This Row],[Customer_Loyalty_Program_Member]]="TRUE",Table2[[#This Row],[Brand_Loyalty]]*1.2,Table2[[#This Row],[Brand_Loyalty]])</f>
        <v>1</v>
      </c>
      <c r="AJ292" s="17">
        <f>Table2[[#This Row],[Customer_Satisfaction]]-Table2[[#This Row],[Return_Rate]]</f>
        <v>9</v>
      </c>
    </row>
    <row r="293" spans="1:36">
      <c r="A293" s="9" t="s">
        <v>668</v>
      </c>
      <c r="B293" s="8">
        <v>30</v>
      </c>
      <c r="C293" s="9" t="s">
        <v>43</v>
      </c>
      <c r="D293" s="9" t="s">
        <v>30</v>
      </c>
      <c r="E293" s="9" t="s">
        <v>69</v>
      </c>
      <c r="F293" s="9" t="s">
        <v>32</v>
      </c>
      <c r="G293" s="9" t="s">
        <v>30</v>
      </c>
      <c r="H293" s="9" t="s">
        <v>669</v>
      </c>
      <c r="I293" s="9" t="s">
        <v>82</v>
      </c>
      <c r="J293" s="8">
        <v>333.37099999999998</v>
      </c>
      <c r="K293" s="8">
        <v>8</v>
      </c>
      <c r="L293" s="9" t="s">
        <v>48</v>
      </c>
      <c r="M293" s="8">
        <v>4</v>
      </c>
      <c r="N293" s="8">
        <v>4</v>
      </c>
      <c r="O293" s="8">
        <v>2</v>
      </c>
      <c r="P293" s="9" t="s">
        <v>44</v>
      </c>
      <c r="Q293" s="9" t="s">
        <v>37</v>
      </c>
      <c r="R293" s="8">
        <v>1</v>
      </c>
      <c r="S293" s="8">
        <v>3</v>
      </c>
      <c r="T293" s="9" t="s">
        <v>49</v>
      </c>
      <c r="U293" s="9" t="s">
        <v>38</v>
      </c>
      <c r="V293" s="9" t="s">
        <v>61</v>
      </c>
      <c r="W293" s="10">
        <v>45585</v>
      </c>
      <c r="X293" s="8" t="b">
        <v>1</v>
      </c>
      <c r="Y293" s="8" t="b">
        <v>0</v>
      </c>
      <c r="Z293" s="9" t="s">
        <v>52</v>
      </c>
      <c r="AA293" s="9" t="s">
        <v>67</v>
      </c>
      <c r="AB293" s="11">
        <v>8</v>
      </c>
      <c r="AC293">
        <f t="shared" si="22"/>
        <v>2666.9679999999998</v>
      </c>
      <c r="AD293">
        <f t="shared" si="23"/>
        <v>41.671374999999998</v>
      </c>
      <c r="AE293">
        <f t="shared" si="24"/>
        <v>333.37099999999998</v>
      </c>
      <c r="AF293">
        <f t="shared" si="20"/>
        <v>2</v>
      </c>
      <c r="AG293">
        <f t="shared" si="21"/>
        <v>3</v>
      </c>
      <c r="AH293">
        <f>(Table2[[#This Row],[Social_Media_Influence2]]+Table2[[#This Row],[Engagement_Score_Num]]+Table2[[#This Row],[Time_Spent_on_Product_Research(hours)]]/3)</f>
        <v>5.666666666666667</v>
      </c>
      <c r="AI293" s="17">
        <f>IF(Table2[[#This Row],[Customer_Loyalty_Program_Member]]="TRUE",Table2[[#This Row],[Brand_Loyalty]]*1.2,Table2[[#This Row],[Brand_Loyalty]])</f>
        <v>4</v>
      </c>
      <c r="AJ293" s="17">
        <f>Table2[[#This Row],[Customer_Satisfaction]]-Table2[[#This Row],[Return_Rate]]</f>
        <v>2</v>
      </c>
    </row>
    <row r="294" spans="1:36">
      <c r="A294" s="5" t="s">
        <v>670</v>
      </c>
      <c r="B294" s="4">
        <v>40</v>
      </c>
      <c r="C294" s="5" t="s">
        <v>29</v>
      </c>
      <c r="D294" s="5" t="s">
        <v>44</v>
      </c>
      <c r="E294" s="5" t="s">
        <v>69</v>
      </c>
      <c r="F294" s="5" t="s">
        <v>32</v>
      </c>
      <c r="G294" s="5" t="s">
        <v>44</v>
      </c>
      <c r="H294" s="5" t="s">
        <v>671</v>
      </c>
      <c r="I294" s="5" t="s">
        <v>116</v>
      </c>
      <c r="J294" s="4">
        <v>333.37200000000001</v>
      </c>
      <c r="K294" s="4">
        <v>7</v>
      </c>
      <c r="L294" s="5" t="s">
        <v>78</v>
      </c>
      <c r="M294" s="4">
        <v>5</v>
      </c>
      <c r="N294" s="4">
        <v>1</v>
      </c>
      <c r="O294" s="4">
        <v>1</v>
      </c>
      <c r="P294" s="5" t="s">
        <v>44</v>
      </c>
      <c r="Q294" s="5" t="s">
        <v>85</v>
      </c>
      <c r="R294" s="4">
        <v>0</v>
      </c>
      <c r="S294" s="4">
        <v>10</v>
      </c>
      <c r="T294" s="5" t="s">
        <v>36</v>
      </c>
      <c r="U294" s="5" t="s">
        <v>38</v>
      </c>
      <c r="V294" s="5" t="s">
        <v>86</v>
      </c>
      <c r="W294" s="6">
        <v>45586</v>
      </c>
      <c r="X294" s="4" t="b">
        <v>0</v>
      </c>
      <c r="Y294" s="4" t="b">
        <v>0</v>
      </c>
      <c r="Z294" s="5" t="s">
        <v>40</v>
      </c>
      <c r="AA294" s="5" t="s">
        <v>41</v>
      </c>
      <c r="AB294" s="7">
        <v>13</v>
      </c>
      <c r="AC294">
        <f t="shared" si="22"/>
        <v>2333.6040000000003</v>
      </c>
      <c r="AD294">
        <f t="shared" si="23"/>
        <v>47.624571428571429</v>
      </c>
      <c r="AE294">
        <f t="shared" si="24"/>
        <v>333.37200000000001</v>
      </c>
      <c r="AF294">
        <f t="shared" si="20"/>
        <v>0</v>
      </c>
      <c r="AG294">
        <f t="shared" si="21"/>
        <v>3</v>
      </c>
      <c r="AH294">
        <f>(Table2[[#This Row],[Social_Media_Influence2]]+Table2[[#This Row],[Engagement_Score_Num]]+Table2[[#This Row],[Time_Spent_on_Product_Research(hours)]]/3)</f>
        <v>3.3333333333333335</v>
      </c>
      <c r="AI294" s="17">
        <f>IF(Table2[[#This Row],[Customer_Loyalty_Program_Member]]="TRUE",Table2[[#This Row],[Brand_Loyalty]]*1.2,Table2[[#This Row],[Brand_Loyalty]])</f>
        <v>5</v>
      </c>
      <c r="AJ294" s="17">
        <f>Table2[[#This Row],[Customer_Satisfaction]]-Table2[[#This Row],[Return_Rate]]</f>
        <v>10</v>
      </c>
    </row>
    <row r="295" spans="1:36">
      <c r="A295" s="9" t="s">
        <v>672</v>
      </c>
      <c r="B295" s="8">
        <v>45</v>
      </c>
      <c r="C295" s="9" t="s">
        <v>43</v>
      </c>
      <c r="D295" s="9" t="s">
        <v>30</v>
      </c>
      <c r="E295" s="9" t="s">
        <v>31</v>
      </c>
      <c r="F295" s="9" t="s">
        <v>45</v>
      </c>
      <c r="G295" s="9" t="s">
        <v>44</v>
      </c>
      <c r="H295" s="9" t="s">
        <v>673</v>
      </c>
      <c r="I295" s="9" t="s">
        <v>98</v>
      </c>
      <c r="J295" s="8">
        <v>333.37299999999999</v>
      </c>
      <c r="K295" s="8">
        <v>7</v>
      </c>
      <c r="L295" s="9" t="s">
        <v>48</v>
      </c>
      <c r="M295" s="8">
        <v>4</v>
      </c>
      <c r="N295" s="8">
        <v>2</v>
      </c>
      <c r="O295" s="8">
        <v>1</v>
      </c>
      <c r="P295" s="9" t="s">
        <v>59</v>
      </c>
      <c r="Q295" s="9" t="s">
        <v>85</v>
      </c>
      <c r="R295" s="8">
        <v>1</v>
      </c>
      <c r="S295" s="8">
        <v>6</v>
      </c>
      <c r="T295" s="9" t="s">
        <v>36</v>
      </c>
      <c r="U295" s="9" t="s">
        <v>38</v>
      </c>
      <c r="V295" s="9" t="s">
        <v>39</v>
      </c>
      <c r="W295" s="10">
        <v>45587</v>
      </c>
      <c r="X295" s="8" t="b">
        <v>1</v>
      </c>
      <c r="Y295" s="8" t="b">
        <v>1</v>
      </c>
      <c r="Z295" s="9" t="s">
        <v>40</v>
      </c>
      <c r="AA295" s="9" t="s">
        <v>53</v>
      </c>
      <c r="AB295" s="11">
        <v>1</v>
      </c>
      <c r="AC295">
        <f t="shared" si="22"/>
        <v>2333.6109999999999</v>
      </c>
      <c r="AD295">
        <f t="shared" si="23"/>
        <v>47.624714285714283</v>
      </c>
      <c r="AE295">
        <f t="shared" si="24"/>
        <v>333.37299999999999</v>
      </c>
      <c r="AF295">
        <f t="shared" si="20"/>
        <v>0</v>
      </c>
      <c r="AG295">
        <f t="shared" si="21"/>
        <v>1</v>
      </c>
      <c r="AH295">
        <f>(Table2[[#This Row],[Social_Media_Influence2]]+Table2[[#This Row],[Engagement_Score_Num]]+Table2[[#This Row],[Time_Spent_on_Product_Research(hours)]]/3)</f>
        <v>1.3333333333333333</v>
      </c>
      <c r="AI295" s="17">
        <f>IF(Table2[[#This Row],[Customer_Loyalty_Program_Member]]="TRUE",Table2[[#This Row],[Brand_Loyalty]]*1.2,Table2[[#This Row],[Brand_Loyalty]])</f>
        <v>4</v>
      </c>
      <c r="AJ295" s="17">
        <f>Table2[[#This Row],[Customer_Satisfaction]]-Table2[[#This Row],[Return_Rate]]</f>
        <v>5</v>
      </c>
    </row>
    <row r="296" spans="1:36">
      <c r="A296" s="5" t="s">
        <v>674</v>
      </c>
      <c r="B296" s="4">
        <v>44</v>
      </c>
      <c r="C296" s="5" t="s">
        <v>29</v>
      </c>
      <c r="D296" s="5" t="s">
        <v>44</v>
      </c>
      <c r="E296" s="5" t="s">
        <v>55</v>
      </c>
      <c r="F296" s="5" t="s">
        <v>45</v>
      </c>
      <c r="G296" s="5" t="s">
        <v>30</v>
      </c>
      <c r="H296" s="5" t="s">
        <v>675</v>
      </c>
      <c r="I296" s="5" t="s">
        <v>141</v>
      </c>
      <c r="J296" s="4">
        <v>333.37400000000002</v>
      </c>
      <c r="K296" s="4">
        <v>4</v>
      </c>
      <c r="L296" s="5" t="s">
        <v>48</v>
      </c>
      <c r="M296" s="4">
        <v>2</v>
      </c>
      <c r="N296" s="4">
        <v>4</v>
      </c>
      <c r="O296" s="4">
        <v>2</v>
      </c>
      <c r="P296" s="5" t="s">
        <v>59</v>
      </c>
      <c r="Q296" s="5" t="s">
        <v>85</v>
      </c>
      <c r="R296" s="4">
        <v>0</v>
      </c>
      <c r="S296" s="4">
        <v>6</v>
      </c>
      <c r="T296" s="5" t="s">
        <v>44</v>
      </c>
      <c r="U296" s="5" t="s">
        <v>60</v>
      </c>
      <c r="V296" s="5" t="s">
        <v>39</v>
      </c>
      <c r="W296" s="6">
        <v>45588</v>
      </c>
      <c r="X296" s="4" t="b">
        <v>0</v>
      </c>
      <c r="Y296" s="4" t="b">
        <v>1</v>
      </c>
      <c r="Z296" s="5" t="s">
        <v>74</v>
      </c>
      <c r="AA296" s="5" t="s">
        <v>41</v>
      </c>
      <c r="AB296" s="7">
        <v>2</v>
      </c>
      <c r="AC296">
        <f t="shared" si="22"/>
        <v>1333.4960000000001</v>
      </c>
      <c r="AD296">
        <f t="shared" si="23"/>
        <v>83.343500000000006</v>
      </c>
      <c r="AE296">
        <f t="shared" si="24"/>
        <v>333.37400000000002</v>
      </c>
      <c r="AF296">
        <f t="shared" si="20"/>
        <v>3</v>
      </c>
      <c r="AG296">
        <f t="shared" si="21"/>
        <v>1</v>
      </c>
      <c r="AH296">
        <f>(Table2[[#This Row],[Social_Media_Influence2]]+Table2[[#This Row],[Engagement_Score_Num]]+Table2[[#This Row],[Time_Spent_on_Product_Research(hours)]]/3)</f>
        <v>4.666666666666667</v>
      </c>
      <c r="AI296" s="17">
        <f>IF(Table2[[#This Row],[Customer_Loyalty_Program_Member]]="TRUE",Table2[[#This Row],[Brand_Loyalty]]*1.2,Table2[[#This Row],[Brand_Loyalty]])</f>
        <v>2</v>
      </c>
      <c r="AJ296" s="17">
        <f>Table2[[#This Row],[Customer_Satisfaction]]-Table2[[#This Row],[Return_Rate]]</f>
        <v>6</v>
      </c>
    </row>
    <row r="297" spans="1:36">
      <c r="A297" s="9" t="s">
        <v>676</v>
      </c>
      <c r="B297" s="8">
        <v>38</v>
      </c>
      <c r="C297" s="9" t="s">
        <v>29</v>
      </c>
      <c r="D297" s="9" t="s">
        <v>30</v>
      </c>
      <c r="E297" s="9" t="s">
        <v>69</v>
      </c>
      <c r="F297" s="9" t="s">
        <v>45</v>
      </c>
      <c r="G297" s="9" t="s">
        <v>30</v>
      </c>
      <c r="H297" s="9" t="s">
        <v>677</v>
      </c>
      <c r="I297" s="9" t="s">
        <v>34</v>
      </c>
      <c r="J297" s="8">
        <v>333.375</v>
      </c>
      <c r="K297" s="8">
        <v>4</v>
      </c>
      <c r="L297" s="9" t="s">
        <v>35</v>
      </c>
      <c r="M297" s="8">
        <v>4</v>
      </c>
      <c r="N297" s="8">
        <v>5</v>
      </c>
      <c r="O297" s="8">
        <v>1</v>
      </c>
      <c r="P297" s="9" t="s">
        <v>59</v>
      </c>
      <c r="Q297" s="9" t="s">
        <v>50</v>
      </c>
      <c r="R297" s="8">
        <v>2</v>
      </c>
      <c r="S297" s="8">
        <v>10</v>
      </c>
      <c r="T297" s="9" t="s">
        <v>44</v>
      </c>
      <c r="U297" s="9" t="s">
        <v>79</v>
      </c>
      <c r="V297" s="9" t="s">
        <v>39</v>
      </c>
      <c r="W297" s="10">
        <v>45589</v>
      </c>
      <c r="X297" s="8" t="b">
        <v>0</v>
      </c>
      <c r="Y297" s="8" t="b">
        <v>0</v>
      </c>
      <c r="Z297" s="9" t="s">
        <v>62</v>
      </c>
      <c r="AA297" s="9" t="s">
        <v>53</v>
      </c>
      <c r="AB297" s="11">
        <v>13</v>
      </c>
      <c r="AC297">
        <f t="shared" si="22"/>
        <v>1333.5</v>
      </c>
      <c r="AD297">
        <f t="shared" si="23"/>
        <v>83.34375</v>
      </c>
      <c r="AE297">
        <f t="shared" si="24"/>
        <v>333.375</v>
      </c>
      <c r="AF297">
        <f t="shared" si="20"/>
        <v>3</v>
      </c>
      <c r="AG297">
        <f t="shared" si="21"/>
        <v>1</v>
      </c>
      <c r="AH297">
        <f>(Table2[[#This Row],[Social_Media_Influence2]]+Table2[[#This Row],[Engagement_Score_Num]]+Table2[[#This Row],[Time_Spent_on_Product_Research(hours)]]/3)</f>
        <v>4.333333333333333</v>
      </c>
      <c r="AI297" s="17">
        <f>IF(Table2[[#This Row],[Customer_Loyalty_Program_Member]]="TRUE",Table2[[#This Row],[Brand_Loyalty]]*1.2,Table2[[#This Row],[Brand_Loyalty]])</f>
        <v>4</v>
      </c>
      <c r="AJ297" s="17">
        <f>Table2[[#This Row],[Customer_Satisfaction]]-Table2[[#This Row],[Return_Rate]]</f>
        <v>8</v>
      </c>
    </row>
    <row r="298" spans="1:36">
      <c r="A298" s="5" t="s">
        <v>678</v>
      </c>
      <c r="B298" s="4">
        <v>23</v>
      </c>
      <c r="C298" s="5" t="s">
        <v>210</v>
      </c>
      <c r="D298" s="5" t="s">
        <v>30</v>
      </c>
      <c r="E298" s="5" t="s">
        <v>69</v>
      </c>
      <c r="F298" s="5" t="s">
        <v>32</v>
      </c>
      <c r="G298" s="5" t="s">
        <v>44</v>
      </c>
      <c r="H298" s="5" t="s">
        <v>679</v>
      </c>
      <c r="I298" s="5" t="s">
        <v>119</v>
      </c>
      <c r="J298" s="4">
        <v>333.37599999999998</v>
      </c>
      <c r="K298" s="4">
        <v>3</v>
      </c>
      <c r="L298" s="5" t="s">
        <v>35</v>
      </c>
      <c r="M298" s="4">
        <v>1</v>
      </c>
      <c r="N298" s="4">
        <v>5</v>
      </c>
      <c r="O298" s="4">
        <v>0</v>
      </c>
      <c r="P298" s="5" t="s">
        <v>49</v>
      </c>
      <c r="Q298" s="5" t="s">
        <v>85</v>
      </c>
      <c r="R298" s="4">
        <v>0</v>
      </c>
      <c r="S298" s="4">
        <v>7</v>
      </c>
      <c r="T298" s="5" t="s">
        <v>59</v>
      </c>
      <c r="U298" s="5" t="s">
        <v>38</v>
      </c>
      <c r="V298" s="5" t="s">
        <v>61</v>
      </c>
      <c r="W298" s="6">
        <v>45590</v>
      </c>
      <c r="X298" s="4" t="b">
        <v>0</v>
      </c>
      <c r="Y298" s="4" t="b">
        <v>0</v>
      </c>
      <c r="Z298" s="5" t="s">
        <v>74</v>
      </c>
      <c r="AA298" s="5" t="s">
        <v>41</v>
      </c>
      <c r="AB298" s="7">
        <v>4</v>
      </c>
      <c r="AC298">
        <f t="shared" si="22"/>
        <v>1000.1279999999999</v>
      </c>
      <c r="AD298">
        <f t="shared" si="23"/>
        <v>111.12533333333333</v>
      </c>
      <c r="AE298">
        <f t="shared" si="24"/>
        <v>333.37599999999998</v>
      </c>
      <c r="AF298">
        <f t="shared" si="20"/>
        <v>1</v>
      </c>
      <c r="AG298">
        <f t="shared" si="21"/>
        <v>2</v>
      </c>
      <c r="AH298">
        <f>(Table2[[#This Row],[Social_Media_Influence2]]+Table2[[#This Row],[Engagement_Score_Num]]+Table2[[#This Row],[Time_Spent_on_Product_Research(hours)]]/3)</f>
        <v>3</v>
      </c>
      <c r="AI298" s="17">
        <f>IF(Table2[[#This Row],[Customer_Loyalty_Program_Member]]="TRUE",Table2[[#This Row],[Brand_Loyalty]]*1.2,Table2[[#This Row],[Brand_Loyalty]])</f>
        <v>1</v>
      </c>
      <c r="AJ298" s="17">
        <f>Table2[[#This Row],[Customer_Satisfaction]]-Table2[[#This Row],[Return_Rate]]</f>
        <v>7</v>
      </c>
    </row>
    <row r="299" spans="1:36">
      <c r="A299" s="9" t="s">
        <v>680</v>
      </c>
      <c r="B299" s="8">
        <v>30</v>
      </c>
      <c r="C299" s="9" t="s">
        <v>350</v>
      </c>
      <c r="D299" s="9" t="s">
        <v>44</v>
      </c>
      <c r="E299" s="9" t="s">
        <v>69</v>
      </c>
      <c r="F299" s="9" t="s">
        <v>32</v>
      </c>
      <c r="G299" s="9" t="s">
        <v>44</v>
      </c>
      <c r="H299" s="9" t="s">
        <v>681</v>
      </c>
      <c r="I299" s="9" t="s">
        <v>90</v>
      </c>
      <c r="J299" s="8">
        <v>333.37700000000001</v>
      </c>
      <c r="K299" s="8">
        <v>3</v>
      </c>
      <c r="L299" s="9" t="s">
        <v>78</v>
      </c>
      <c r="M299" s="8">
        <v>1</v>
      </c>
      <c r="N299" s="8">
        <v>3</v>
      </c>
      <c r="O299" s="8">
        <v>1</v>
      </c>
      <c r="P299" s="9" t="s">
        <v>49</v>
      </c>
      <c r="Q299" s="9" t="s">
        <v>50</v>
      </c>
      <c r="R299" s="8">
        <v>1</v>
      </c>
      <c r="S299" s="8">
        <v>1</v>
      </c>
      <c r="T299" s="9" t="s">
        <v>36</v>
      </c>
      <c r="U299" s="9" t="s">
        <v>79</v>
      </c>
      <c r="V299" s="9" t="s">
        <v>86</v>
      </c>
      <c r="W299" s="10">
        <v>45591</v>
      </c>
      <c r="X299" s="8" t="b">
        <v>0</v>
      </c>
      <c r="Y299" s="8" t="b">
        <v>0</v>
      </c>
      <c r="Z299" s="9" t="s">
        <v>40</v>
      </c>
      <c r="AA299" s="9" t="s">
        <v>53</v>
      </c>
      <c r="AB299" s="11">
        <v>8</v>
      </c>
      <c r="AC299">
        <f t="shared" si="22"/>
        <v>1000.1310000000001</v>
      </c>
      <c r="AD299">
        <f t="shared" si="23"/>
        <v>111.12566666666667</v>
      </c>
      <c r="AE299">
        <f t="shared" si="24"/>
        <v>333.37700000000001</v>
      </c>
      <c r="AF299">
        <f t="shared" si="20"/>
        <v>0</v>
      </c>
      <c r="AG299">
        <f t="shared" si="21"/>
        <v>2</v>
      </c>
      <c r="AH299">
        <f>(Table2[[#This Row],[Social_Media_Influence2]]+Table2[[#This Row],[Engagement_Score_Num]]+Table2[[#This Row],[Time_Spent_on_Product_Research(hours)]]/3)</f>
        <v>2.3333333333333335</v>
      </c>
      <c r="AI299" s="17">
        <f>IF(Table2[[#This Row],[Customer_Loyalty_Program_Member]]="TRUE",Table2[[#This Row],[Brand_Loyalty]]*1.2,Table2[[#This Row],[Brand_Loyalty]])</f>
        <v>1</v>
      </c>
      <c r="AJ299" s="17">
        <f>Table2[[#This Row],[Customer_Satisfaction]]-Table2[[#This Row],[Return_Rate]]</f>
        <v>0</v>
      </c>
    </row>
    <row r="300" spans="1:36">
      <c r="A300" s="5" t="s">
        <v>682</v>
      </c>
      <c r="B300" s="4">
        <v>42</v>
      </c>
      <c r="C300" s="5" t="s">
        <v>43</v>
      </c>
      <c r="D300" s="5" t="s">
        <v>44</v>
      </c>
      <c r="E300" s="5" t="s">
        <v>69</v>
      </c>
      <c r="F300" s="5" t="s">
        <v>56</v>
      </c>
      <c r="G300" s="5" t="s">
        <v>30</v>
      </c>
      <c r="H300" s="5" t="s">
        <v>683</v>
      </c>
      <c r="I300" s="5" t="s">
        <v>141</v>
      </c>
      <c r="J300" s="4">
        <v>333.37799999999999</v>
      </c>
      <c r="K300" s="4">
        <v>3</v>
      </c>
      <c r="L300" s="5" t="s">
        <v>35</v>
      </c>
      <c r="M300" s="4">
        <v>3</v>
      </c>
      <c r="N300" s="4">
        <v>1</v>
      </c>
      <c r="O300" s="4">
        <v>0</v>
      </c>
      <c r="P300" s="5" t="s">
        <v>59</v>
      </c>
      <c r="Q300" s="5" t="s">
        <v>50</v>
      </c>
      <c r="R300" s="4">
        <v>2</v>
      </c>
      <c r="S300" s="4">
        <v>8</v>
      </c>
      <c r="T300" s="5" t="s">
        <v>44</v>
      </c>
      <c r="U300" s="5" t="s">
        <v>79</v>
      </c>
      <c r="V300" s="5" t="s">
        <v>66</v>
      </c>
      <c r="W300" s="6">
        <v>45592</v>
      </c>
      <c r="X300" s="4" t="b">
        <v>1</v>
      </c>
      <c r="Y300" s="4" t="b">
        <v>1</v>
      </c>
      <c r="Z300" s="5" t="s">
        <v>74</v>
      </c>
      <c r="AA300" s="5" t="s">
        <v>53</v>
      </c>
      <c r="AB300" s="7">
        <v>7</v>
      </c>
      <c r="AC300">
        <f t="shared" si="22"/>
        <v>1000.134</v>
      </c>
      <c r="AD300">
        <f t="shared" si="23"/>
        <v>111.12599999999999</v>
      </c>
      <c r="AE300">
        <f t="shared" si="24"/>
        <v>333.37799999999999</v>
      </c>
      <c r="AF300">
        <f t="shared" si="20"/>
        <v>3</v>
      </c>
      <c r="AG300">
        <f t="shared" si="21"/>
        <v>1</v>
      </c>
      <c r="AH300">
        <f>(Table2[[#This Row],[Social_Media_Influence2]]+Table2[[#This Row],[Engagement_Score_Num]]+Table2[[#This Row],[Time_Spent_on_Product_Research(hours)]]/3)</f>
        <v>4</v>
      </c>
      <c r="AI300" s="17">
        <f>IF(Table2[[#This Row],[Customer_Loyalty_Program_Member]]="TRUE",Table2[[#This Row],[Brand_Loyalty]]*1.2,Table2[[#This Row],[Brand_Loyalty]])</f>
        <v>3</v>
      </c>
      <c r="AJ300" s="17">
        <f>Table2[[#This Row],[Customer_Satisfaction]]-Table2[[#This Row],[Return_Rate]]</f>
        <v>6</v>
      </c>
    </row>
    <row r="301" spans="1:36">
      <c r="A301" s="9" t="s">
        <v>684</v>
      </c>
      <c r="B301" s="8">
        <v>28</v>
      </c>
      <c r="C301" s="9" t="s">
        <v>29</v>
      </c>
      <c r="D301" s="9" t="s">
        <v>44</v>
      </c>
      <c r="E301" s="9" t="s">
        <v>69</v>
      </c>
      <c r="F301" s="9" t="s">
        <v>45</v>
      </c>
      <c r="G301" s="9" t="s">
        <v>44</v>
      </c>
      <c r="H301" s="9" t="s">
        <v>685</v>
      </c>
      <c r="I301" s="9" t="s">
        <v>34</v>
      </c>
      <c r="J301" s="8">
        <v>333.37900000000002</v>
      </c>
      <c r="K301" s="8">
        <v>10</v>
      </c>
      <c r="L301" s="9" t="s">
        <v>35</v>
      </c>
      <c r="M301" s="8">
        <v>1</v>
      </c>
      <c r="N301" s="8">
        <v>3</v>
      </c>
      <c r="O301" s="8">
        <v>2</v>
      </c>
      <c r="P301" s="9" t="s">
        <v>44</v>
      </c>
      <c r="Q301" s="9" t="s">
        <v>37</v>
      </c>
      <c r="R301" s="8">
        <v>0</v>
      </c>
      <c r="S301" s="8">
        <v>3</v>
      </c>
      <c r="T301" s="9" t="s">
        <v>49</v>
      </c>
      <c r="U301" s="9" t="s">
        <v>38</v>
      </c>
      <c r="V301" s="9" t="s">
        <v>51</v>
      </c>
      <c r="W301" s="10">
        <v>45593</v>
      </c>
      <c r="X301" s="8" t="b">
        <v>1</v>
      </c>
      <c r="Y301" s="8" t="b">
        <v>0</v>
      </c>
      <c r="Z301" s="9" t="s">
        <v>74</v>
      </c>
      <c r="AA301" s="9" t="s">
        <v>41</v>
      </c>
      <c r="AB301" s="11">
        <v>8</v>
      </c>
      <c r="AC301">
        <f t="shared" si="22"/>
        <v>3333.79</v>
      </c>
      <c r="AD301">
        <f t="shared" si="23"/>
        <v>33.337900000000005</v>
      </c>
      <c r="AE301">
        <f t="shared" si="24"/>
        <v>333.37900000000002</v>
      </c>
      <c r="AF301">
        <f t="shared" si="20"/>
        <v>2</v>
      </c>
      <c r="AG301">
        <f t="shared" si="21"/>
        <v>3</v>
      </c>
      <c r="AH301">
        <f>(Table2[[#This Row],[Social_Media_Influence2]]+Table2[[#This Row],[Engagement_Score_Num]]+Table2[[#This Row],[Time_Spent_on_Product_Research(hours)]]/3)</f>
        <v>5.666666666666667</v>
      </c>
      <c r="AI301" s="17">
        <f>IF(Table2[[#This Row],[Customer_Loyalty_Program_Member]]="TRUE",Table2[[#This Row],[Brand_Loyalty]]*1.2,Table2[[#This Row],[Brand_Loyalty]])</f>
        <v>1</v>
      </c>
      <c r="AJ301" s="17">
        <f>Table2[[#This Row],[Customer_Satisfaction]]-Table2[[#This Row],[Return_Rate]]</f>
        <v>3</v>
      </c>
    </row>
    <row r="302" spans="1:36">
      <c r="A302" s="5" t="s">
        <v>686</v>
      </c>
      <c r="B302" s="4">
        <v>44</v>
      </c>
      <c r="C302" s="5" t="s">
        <v>29</v>
      </c>
      <c r="D302" s="5" t="s">
        <v>30</v>
      </c>
      <c r="E302" s="5" t="s">
        <v>55</v>
      </c>
      <c r="F302" s="5" t="s">
        <v>56</v>
      </c>
      <c r="G302" s="5" t="s">
        <v>44</v>
      </c>
      <c r="H302" s="5" t="s">
        <v>687</v>
      </c>
      <c r="I302" s="5" t="s">
        <v>90</v>
      </c>
      <c r="J302" s="4">
        <v>333.38</v>
      </c>
      <c r="K302" s="4">
        <v>6</v>
      </c>
      <c r="L302" s="5" t="s">
        <v>35</v>
      </c>
      <c r="M302" s="4">
        <v>1</v>
      </c>
      <c r="N302" s="4">
        <v>5</v>
      </c>
      <c r="O302" s="4">
        <v>1</v>
      </c>
      <c r="P302" s="5" t="s">
        <v>49</v>
      </c>
      <c r="Q302" s="5" t="s">
        <v>50</v>
      </c>
      <c r="R302" s="4">
        <v>2</v>
      </c>
      <c r="S302" s="4">
        <v>5</v>
      </c>
      <c r="T302" s="5" t="s">
        <v>49</v>
      </c>
      <c r="U302" s="5" t="s">
        <v>79</v>
      </c>
      <c r="V302" s="5" t="s">
        <v>66</v>
      </c>
      <c r="W302" s="6">
        <v>45594</v>
      </c>
      <c r="X302" s="4" t="b">
        <v>1</v>
      </c>
      <c r="Y302" s="4" t="b">
        <v>0</v>
      </c>
      <c r="Z302" s="5" t="s">
        <v>74</v>
      </c>
      <c r="AA302" s="5" t="s">
        <v>67</v>
      </c>
      <c r="AB302" s="7">
        <v>13</v>
      </c>
      <c r="AC302">
        <f t="shared" si="22"/>
        <v>2000.28</v>
      </c>
      <c r="AD302">
        <f t="shared" si="23"/>
        <v>55.563333333333333</v>
      </c>
      <c r="AE302">
        <f t="shared" si="24"/>
        <v>333.38</v>
      </c>
      <c r="AF302">
        <f t="shared" si="20"/>
        <v>2</v>
      </c>
      <c r="AG302">
        <f t="shared" si="21"/>
        <v>2</v>
      </c>
      <c r="AH302">
        <f>(Table2[[#This Row],[Social_Media_Influence2]]+Table2[[#This Row],[Engagement_Score_Num]]+Table2[[#This Row],[Time_Spent_on_Product_Research(hours)]]/3)</f>
        <v>4.333333333333333</v>
      </c>
      <c r="AI302" s="17">
        <f>IF(Table2[[#This Row],[Customer_Loyalty_Program_Member]]="TRUE",Table2[[#This Row],[Brand_Loyalty]]*1.2,Table2[[#This Row],[Brand_Loyalty]])</f>
        <v>1</v>
      </c>
      <c r="AJ302" s="17">
        <f>Table2[[#This Row],[Customer_Satisfaction]]-Table2[[#This Row],[Return_Rate]]</f>
        <v>3</v>
      </c>
    </row>
    <row r="303" spans="1:36">
      <c r="A303" s="9" t="s">
        <v>688</v>
      </c>
      <c r="B303" s="8">
        <v>45</v>
      </c>
      <c r="C303" s="9" t="s">
        <v>43</v>
      </c>
      <c r="D303" s="9" t="s">
        <v>30</v>
      </c>
      <c r="E303" s="9" t="s">
        <v>69</v>
      </c>
      <c r="F303" s="9" t="s">
        <v>32</v>
      </c>
      <c r="G303" s="9" t="s">
        <v>30</v>
      </c>
      <c r="H303" s="9" t="s">
        <v>689</v>
      </c>
      <c r="I303" s="9" t="s">
        <v>119</v>
      </c>
      <c r="J303" s="8">
        <v>333.38099999999997</v>
      </c>
      <c r="K303" s="8">
        <v>2</v>
      </c>
      <c r="L303" s="9" t="s">
        <v>78</v>
      </c>
      <c r="M303" s="8">
        <v>2</v>
      </c>
      <c r="N303" s="8">
        <v>5</v>
      </c>
      <c r="O303" s="8">
        <v>1</v>
      </c>
      <c r="P303" s="9" t="s">
        <v>36</v>
      </c>
      <c r="Q303" s="9" t="s">
        <v>50</v>
      </c>
      <c r="R303" s="8">
        <v>2</v>
      </c>
      <c r="S303" s="8">
        <v>2</v>
      </c>
      <c r="T303" s="9" t="s">
        <v>44</v>
      </c>
      <c r="U303" s="9" t="s">
        <v>60</v>
      </c>
      <c r="V303" s="9" t="s">
        <v>61</v>
      </c>
      <c r="W303" s="10">
        <v>45595</v>
      </c>
      <c r="X303" s="8" t="b">
        <v>0</v>
      </c>
      <c r="Y303" s="8" t="b">
        <v>0</v>
      </c>
      <c r="Z303" s="9" t="s">
        <v>74</v>
      </c>
      <c r="AA303" s="9" t="s">
        <v>67</v>
      </c>
      <c r="AB303" s="11">
        <v>8</v>
      </c>
      <c r="AC303">
        <f t="shared" si="22"/>
        <v>666.76199999999994</v>
      </c>
      <c r="AD303">
        <f t="shared" si="23"/>
        <v>166.69049999999999</v>
      </c>
      <c r="AE303">
        <f t="shared" si="24"/>
        <v>333.38099999999997</v>
      </c>
      <c r="AF303">
        <f t="shared" si="20"/>
        <v>3</v>
      </c>
      <c r="AG303">
        <f t="shared" si="21"/>
        <v>0</v>
      </c>
      <c r="AH303">
        <f>(Table2[[#This Row],[Social_Media_Influence2]]+Table2[[#This Row],[Engagement_Score_Num]]+Table2[[#This Row],[Time_Spent_on_Product_Research(hours)]]/3)</f>
        <v>3.3333333333333335</v>
      </c>
      <c r="AI303" s="17">
        <f>IF(Table2[[#This Row],[Customer_Loyalty_Program_Member]]="TRUE",Table2[[#This Row],[Brand_Loyalty]]*1.2,Table2[[#This Row],[Brand_Loyalty]])</f>
        <v>2</v>
      </c>
      <c r="AJ303" s="17">
        <f>Table2[[#This Row],[Customer_Satisfaction]]-Table2[[#This Row],[Return_Rate]]</f>
        <v>0</v>
      </c>
    </row>
    <row r="304" spans="1:36">
      <c r="A304" s="5" t="s">
        <v>690</v>
      </c>
      <c r="B304" s="4">
        <v>46</v>
      </c>
      <c r="C304" s="5" t="s">
        <v>29</v>
      </c>
      <c r="D304" s="5" t="s">
        <v>44</v>
      </c>
      <c r="E304" s="5" t="s">
        <v>31</v>
      </c>
      <c r="F304" s="5" t="s">
        <v>56</v>
      </c>
      <c r="G304" s="5" t="s">
        <v>30</v>
      </c>
      <c r="H304" s="5" t="s">
        <v>691</v>
      </c>
      <c r="I304" s="5" t="s">
        <v>157</v>
      </c>
      <c r="J304" s="4">
        <v>333.38200000000001</v>
      </c>
      <c r="K304" s="4">
        <v>7</v>
      </c>
      <c r="L304" s="5" t="s">
        <v>48</v>
      </c>
      <c r="M304" s="4">
        <v>5</v>
      </c>
      <c r="N304" s="4">
        <v>1</v>
      </c>
      <c r="O304" s="4">
        <v>1</v>
      </c>
      <c r="P304" s="5" t="s">
        <v>44</v>
      </c>
      <c r="Q304" s="5" t="s">
        <v>50</v>
      </c>
      <c r="R304" s="4">
        <v>1</v>
      </c>
      <c r="S304" s="4">
        <v>6</v>
      </c>
      <c r="T304" s="5" t="s">
        <v>59</v>
      </c>
      <c r="U304" s="5" t="s">
        <v>38</v>
      </c>
      <c r="V304" s="5" t="s">
        <v>66</v>
      </c>
      <c r="W304" s="6">
        <v>45596</v>
      </c>
      <c r="X304" s="4" t="b">
        <v>0</v>
      </c>
      <c r="Y304" s="4" t="b">
        <v>0</v>
      </c>
      <c r="Z304" s="5" t="s">
        <v>52</v>
      </c>
      <c r="AA304" s="5" t="s">
        <v>53</v>
      </c>
      <c r="AB304" s="7">
        <v>3</v>
      </c>
      <c r="AC304">
        <f t="shared" si="22"/>
        <v>2333.674</v>
      </c>
      <c r="AD304">
        <f t="shared" si="23"/>
        <v>47.625999999999998</v>
      </c>
      <c r="AE304">
        <f t="shared" si="24"/>
        <v>333.38200000000001</v>
      </c>
      <c r="AF304">
        <f t="shared" si="20"/>
        <v>1</v>
      </c>
      <c r="AG304">
        <f t="shared" si="21"/>
        <v>3</v>
      </c>
      <c r="AH304">
        <f>(Table2[[#This Row],[Social_Media_Influence2]]+Table2[[#This Row],[Engagement_Score_Num]]+Table2[[#This Row],[Time_Spent_on_Product_Research(hours)]]/3)</f>
        <v>4.333333333333333</v>
      </c>
      <c r="AI304" s="17">
        <f>IF(Table2[[#This Row],[Customer_Loyalty_Program_Member]]="TRUE",Table2[[#This Row],[Brand_Loyalty]]*1.2,Table2[[#This Row],[Brand_Loyalty]])</f>
        <v>5</v>
      </c>
      <c r="AJ304" s="17">
        <f>Table2[[#This Row],[Customer_Satisfaction]]-Table2[[#This Row],[Return_Rate]]</f>
        <v>5</v>
      </c>
    </row>
    <row r="305" spans="1:36">
      <c r="A305" s="9" t="s">
        <v>692</v>
      </c>
      <c r="B305" s="8">
        <v>28</v>
      </c>
      <c r="C305" s="9" t="s">
        <v>29</v>
      </c>
      <c r="D305" s="9" t="s">
        <v>30</v>
      </c>
      <c r="E305" s="9" t="s">
        <v>76</v>
      </c>
      <c r="F305" s="9" t="s">
        <v>32</v>
      </c>
      <c r="G305" s="9" t="s">
        <v>44</v>
      </c>
      <c r="H305" s="9" t="s">
        <v>693</v>
      </c>
      <c r="I305" s="9" t="s">
        <v>2060</v>
      </c>
      <c r="J305" s="8">
        <v>333.38299999999998</v>
      </c>
      <c r="K305" s="8">
        <v>2</v>
      </c>
      <c r="L305" s="9" t="s">
        <v>35</v>
      </c>
      <c r="M305" s="8">
        <v>5</v>
      </c>
      <c r="N305" s="8">
        <v>3</v>
      </c>
      <c r="O305" s="8">
        <v>2</v>
      </c>
      <c r="P305" s="9" t="s">
        <v>36</v>
      </c>
      <c r="Q305" s="9" t="s">
        <v>37</v>
      </c>
      <c r="R305" s="8">
        <v>1</v>
      </c>
      <c r="S305" s="8">
        <v>3</v>
      </c>
      <c r="T305" s="9" t="s">
        <v>44</v>
      </c>
      <c r="U305" s="9" t="s">
        <v>79</v>
      </c>
      <c r="V305" s="9" t="s">
        <v>61</v>
      </c>
      <c r="W305" s="10">
        <v>45597</v>
      </c>
      <c r="X305" s="8" t="b">
        <v>0</v>
      </c>
      <c r="Y305" s="8" t="b">
        <v>1</v>
      </c>
      <c r="Z305" s="9" t="s">
        <v>62</v>
      </c>
      <c r="AA305" s="9" t="s">
        <v>53</v>
      </c>
      <c r="AB305" s="11">
        <v>13</v>
      </c>
      <c r="AC305">
        <f t="shared" si="22"/>
        <v>666.76599999999996</v>
      </c>
      <c r="AD305">
        <f t="shared" si="23"/>
        <v>166.69149999999999</v>
      </c>
      <c r="AE305">
        <f t="shared" si="24"/>
        <v>333.38299999999998</v>
      </c>
      <c r="AF305">
        <f t="shared" si="20"/>
        <v>3</v>
      </c>
      <c r="AG305">
        <f t="shared" si="21"/>
        <v>0</v>
      </c>
      <c r="AH305">
        <f>(Table2[[#This Row],[Social_Media_Influence2]]+Table2[[#This Row],[Engagement_Score_Num]]+Table2[[#This Row],[Time_Spent_on_Product_Research(hours)]]/3)</f>
        <v>3.6666666666666665</v>
      </c>
      <c r="AI305" s="17">
        <f>IF(Table2[[#This Row],[Customer_Loyalty_Program_Member]]="TRUE",Table2[[#This Row],[Brand_Loyalty]]*1.2,Table2[[#This Row],[Brand_Loyalty]])</f>
        <v>5</v>
      </c>
      <c r="AJ305" s="17">
        <f>Table2[[#This Row],[Customer_Satisfaction]]-Table2[[#This Row],[Return_Rate]]</f>
        <v>2</v>
      </c>
    </row>
    <row r="306" spans="1:36">
      <c r="A306" s="5" t="s">
        <v>694</v>
      </c>
      <c r="B306" s="4">
        <v>27</v>
      </c>
      <c r="C306" s="5" t="s">
        <v>43</v>
      </c>
      <c r="D306" s="5" t="s">
        <v>44</v>
      </c>
      <c r="E306" s="5" t="s">
        <v>55</v>
      </c>
      <c r="F306" s="5" t="s">
        <v>56</v>
      </c>
      <c r="G306" s="5" t="s">
        <v>44</v>
      </c>
      <c r="H306" s="5" t="s">
        <v>695</v>
      </c>
      <c r="I306" s="5" t="s">
        <v>34</v>
      </c>
      <c r="J306" s="4">
        <v>333.38400000000001</v>
      </c>
      <c r="K306" s="4">
        <v>7</v>
      </c>
      <c r="L306" s="5" t="s">
        <v>78</v>
      </c>
      <c r="M306" s="4">
        <v>1</v>
      </c>
      <c r="N306" s="4">
        <v>1</v>
      </c>
      <c r="O306" s="4">
        <v>2</v>
      </c>
      <c r="P306" s="5" t="s">
        <v>59</v>
      </c>
      <c r="Q306" s="5" t="s">
        <v>50</v>
      </c>
      <c r="R306" s="4">
        <v>2</v>
      </c>
      <c r="S306" s="4">
        <v>2</v>
      </c>
      <c r="T306" s="5" t="s">
        <v>49</v>
      </c>
      <c r="U306" s="5" t="s">
        <v>79</v>
      </c>
      <c r="V306" s="5" t="s">
        <v>51</v>
      </c>
      <c r="W306" s="6">
        <v>45598</v>
      </c>
      <c r="X306" s="4" t="b">
        <v>1</v>
      </c>
      <c r="Y306" s="4" t="b">
        <v>1</v>
      </c>
      <c r="Z306" s="5" t="s">
        <v>62</v>
      </c>
      <c r="AA306" s="5" t="s">
        <v>67</v>
      </c>
      <c r="AB306" s="7">
        <v>11</v>
      </c>
      <c r="AC306">
        <f t="shared" si="22"/>
        <v>2333.6880000000001</v>
      </c>
      <c r="AD306">
        <f t="shared" si="23"/>
        <v>47.626285714285714</v>
      </c>
      <c r="AE306">
        <f t="shared" si="24"/>
        <v>333.38400000000001</v>
      </c>
      <c r="AF306">
        <f t="shared" si="20"/>
        <v>2</v>
      </c>
      <c r="AG306">
        <f t="shared" si="21"/>
        <v>1</v>
      </c>
      <c r="AH306">
        <f>(Table2[[#This Row],[Social_Media_Influence2]]+Table2[[#This Row],[Engagement_Score_Num]]+Table2[[#This Row],[Time_Spent_on_Product_Research(hours)]]/3)</f>
        <v>3.6666666666666665</v>
      </c>
      <c r="AI306" s="17">
        <f>IF(Table2[[#This Row],[Customer_Loyalty_Program_Member]]="TRUE",Table2[[#This Row],[Brand_Loyalty]]*1.2,Table2[[#This Row],[Brand_Loyalty]])</f>
        <v>1</v>
      </c>
      <c r="AJ306" s="17">
        <f>Table2[[#This Row],[Customer_Satisfaction]]-Table2[[#This Row],[Return_Rate]]</f>
        <v>0</v>
      </c>
    </row>
    <row r="307" spans="1:36">
      <c r="A307" s="9" t="s">
        <v>696</v>
      </c>
      <c r="B307" s="8">
        <v>20</v>
      </c>
      <c r="C307" s="9" t="s">
        <v>29</v>
      </c>
      <c r="D307" s="9" t="s">
        <v>44</v>
      </c>
      <c r="E307" s="9" t="s">
        <v>55</v>
      </c>
      <c r="F307" s="9" t="s">
        <v>45</v>
      </c>
      <c r="G307" s="9" t="s">
        <v>30</v>
      </c>
      <c r="H307" s="9" t="s">
        <v>544</v>
      </c>
      <c r="I307" s="9" t="s">
        <v>58</v>
      </c>
      <c r="J307" s="8">
        <v>333.38499999999999</v>
      </c>
      <c r="K307" s="8">
        <v>11</v>
      </c>
      <c r="L307" s="9" t="s">
        <v>78</v>
      </c>
      <c r="M307" s="8">
        <v>1</v>
      </c>
      <c r="N307" s="8">
        <v>1</v>
      </c>
      <c r="O307" s="8">
        <v>0</v>
      </c>
      <c r="P307" s="9" t="s">
        <v>44</v>
      </c>
      <c r="Q307" s="9" t="s">
        <v>50</v>
      </c>
      <c r="R307" s="8">
        <v>1</v>
      </c>
      <c r="S307" s="8">
        <v>2</v>
      </c>
      <c r="T307" s="9" t="s">
        <v>49</v>
      </c>
      <c r="U307" s="9" t="s">
        <v>79</v>
      </c>
      <c r="V307" s="9" t="s">
        <v>61</v>
      </c>
      <c r="W307" s="10">
        <v>45599</v>
      </c>
      <c r="X307" s="8" t="b">
        <v>0</v>
      </c>
      <c r="Y307" s="8" t="b">
        <v>1</v>
      </c>
      <c r="Z307" s="9" t="s">
        <v>62</v>
      </c>
      <c r="AA307" s="9" t="s">
        <v>67</v>
      </c>
      <c r="AB307" s="11">
        <v>12</v>
      </c>
      <c r="AC307">
        <f t="shared" si="22"/>
        <v>3667.2349999999997</v>
      </c>
      <c r="AD307">
        <f t="shared" si="23"/>
        <v>30.307727272727274</v>
      </c>
      <c r="AE307">
        <f t="shared" si="24"/>
        <v>333.38499999999999</v>
      </c>
      <c r="AF307">
        <f t="shared" si="20"/>
        <v>2</v>
      </c>
      <c r="AG307">
        <f t="shared" si="21"/>
        <v>3</v>
      </c>
      <c r="AH307">
        <f>(Table2[[#This Row],[Social_Media_Influence2]]+Table2[[#This Row],[Engagement_Score_Num]]+Table2[[#This Row],[Time_Spent_on_Product_Research(hours)]]/3)</f>
        <v>5</v>
      </c>
      <c r="AI307" s="17">
        <f>IF(Table2[[#This Row],[Customer_Loyalty_Program_Member]]="TRUE",Table2[[#This Row],[Brand_Loyalty]]*1.2,Table2[[#This Row],[Brand_Loyalty]])</f>
        <v>1</v>
      </c>
      <c r="AJ307" s="17">
        <f>Table2[[#This Row],[Customer_Satisfaction]]-Table2[[#This Row],[Return_Rate]]</f>
        <v>1</v>
      </c>
    </row>
    <row r="308" spans="1:36">
      <c r="A308" s="5" t="s">
        <v>697</v>
      </c>
      <c r="B308" s="4">
        <v>40</v>
      </c>
      <c r="C308" s="5" t="s">
        <v>43</v>
      </c>
      <c r="D308" s="5" t="s">
        <v>44</v>
      </c>
      <c r="E308" s="5" t="s">
        <v>31</v>
      </c>
      <c r="F308" s="5" t="s">
        <v>45</v>
      </c>
      <c r="G308" s="5" t="s">
        <v>44</v>
      </c>
      <c r="H308" s="5" t="s">
        <v>698</v>
      </c>
      <c r="I308" s="5" t="s">
        <v>101</v>
      </c>
      <c r="J308" s="4">
        <v>333.38600000000002</v>
      </c>
      <c r="K308" s="4">
        <v>12</v>
      </c>
      <c r="L308" s="5" t="s">
        <v>48</v>
      </c>
      <c r="M308" s="4">
        <v>2</v>
      </c>
      <c r="N308" s="4">
        <v>1</v>
      </c>
      <c r="O308" s="4">
        <v>2</v>
      </c>
      <c r="P308" s="5" t="s">
        <v>36</v>
      </c>
      <c r="Q308" s="5" t="s">
        <v>37</v>
      </c>
      <c r="R308" s="4">
        <v>2</v>
      </c>
      <c r="S308" s="4">
        <v>5</v>
      </c>
      <c r="T308" s="5" t="s">
        <v>36</v>
      </c>
      <c r="U308" s="5" t="s">
        <v>38</v>
      </c>
      <c r="V308" s="5" t="s">
        <v>61</v>
      </c>
      <c r="W308" s="6">
        <v>45600</v>
      </c>
      <c r="X308" s="4" t="b">
        <v>1</v>
      </c>
      <c r="Y308" s="4" t="b">
        <v>0</v>
      </c>
      <c r="Z308" s="5" t="s">
        <v>40</v>
      </c>
      <c r="AA308" s="5" t="s">
        <v>53</v>
      </c>
      <c r="AB308" s="7">
        <v>13</v>
      </c>
      <c r="AC308">
        <f t="shared" si="22"/>
        <v>4000.6320000000005</v>
      </c>
      <c r="AD308">
        <f t="shared" si="23"/>
        <v>27.782166666666669</v>
      </c>
      <c r="AE308">
        <f t="shared" si="24"/>
        <v>333.38600000000002</v>
      </c>
      <c r="AF308">
        <f t="shared" si="20"/>
        <v>0</v>
      </c>
      <c r="AG308">
        <f t="shared" si="21"/>
        <v>0</v>
      </c>
      <c r="AH308">
        <f>(Table2[[#This Row],[Social_Media_Influence2]]+Table2[[#This Row],[Engagement_Score_Num]]+Table2[[#This Row],[Time_Spent_on_Product_Research(hours)]]/3)</f>
        <v>0.66666666666666663</v>
      </c>
      <c r="AI308" s="17">
        <f>IF(Table2[[#This Row],[Customer_Loyalty_Program_Member]]="TRUE",Table2[[#This Row],[Brand_Loyalty]]*1.2,Table2[[#This Row],[Brand_Loyalty]])</f>
        <v>2</v>
      </c>
      <c r="AJ308" s="17">
        <f>Table2[[#This Row],[Customer_Satisfaction]]-Table2[[#This Row],[Return_Rate]]</f>
        <v>3</v>
      </c>
    </row>
    <row r="309" spans="1:36">
      <c r="A309" s="9" t="s">
        <v>699</v>
      </c>
      <c r="B309" s="8">
        <v>36</v>
      </c>
      <c r="C309" s="9" t="s">
        <v>43</v>
      </c>
      <c r="D309" s="9" t="s">
        <v>30</v>
      </c>
      <c r="E309" s="9" t="s">
        <v>69</v>
      </c>
      <c r="F309" s="9" t="s">
        <v>56</v>
      </c>
      <c r="G309" s="9" t="s">
        <v>30</v>
      </c>
      <c r="H309" s="9" t="s">
        <v>700</v>
      </c>
      <c r="I309" s="9" t="s">
        <v>82</v>
      </c>
      <c r="J309" s="8">
        <v>333.387</v>
      </c>
      <c r="K309" s="8">
        <v>5</v>
      </c>
      <c r="L309" s="9" t="s">
        <v>78</v>
      </c>
      <c r="M309" s="8">
        <v>2</v>
      </c>
      <c r="N309" s="8">
        <v>1</v>
      </c>
      <c r="O309" s="8">
        <v>2</v>
      </c>
      <c r="P309" s="9" t="s">
        <v>44</v>
      </c>
      <c r="Q309" s="9" t="s">
        <v>85</v>
      </c>
      <c r="R309" s="8">
        <v>1</v>
      </c>
      <c r="S309" s="8">
        <v>7</v>
      </c>
      <c r="T309" s="9" t="s">
        <v>36</v>
      </c>
      <c r="U309" s="9" t="s">
        <v>79</v>
      </c>
      <c r="V309" s="9" t="s">
        <v>66</v>
      </c>
      <c r="W309" s="10">
        <v>45601</v>
      </c>
      <c r="X309" s="8" t="b">
        <v>0</v>
      </c>
      <c r="Y309" s="8" t="b">
        <v>0</v>
      </c>
      <c r="Z309" s="9" t="s">
        <v>62</v>
      </c>
      <c r="AA309" s="9" t="s">
        <v>41</v>
      </c>
      <c r="AB309" s="11">
        <v>13</v>
      </c>
      <c r="AC309">
        <f t="shared" si="22"/>
        <v>1666.9349999999999</v>
      </c>
      <c r="AD309">
        <f t="shared" si="23"/>
        <v>66.677400000000006</v>
      </c>
      <c r="AE309">
        <f t="shared" si="24"/>
        <v>333.387</v>
      </c>
      <c r="AF309">
        <f t="shared" si="20"/>
        <v>0</v>
      </c>
      <c r="AG309">
        <f t="shared" si="21"/>
        <v>3</v>
      </c>
      <c r="AH309">
        <f>(Table2[[#This Row],[Social_Media_Influence2]]+Table2[[#This Row],[Engagement_Score_Num]]+Table2[[#This Row],[Time_Spent_on_Product_Research(hours)]]/3)</f>
        <v>3.6666666666666665</v>
      </c>
      <c r="AI309" s="17">
        <f>IF(Table2[[#This Row],[Customer_Loyalty_Program_Member]]="TRUE",Table2[[#This Row],[Brand_Loyalty]]*1.2,Table2[[#This Row],[Brand_Loyalty]])</f>
        <v>2</v>
      </c>
      <c r="AJ309" s="17">
        <f>Table2[[#This Row],[Customer_Satisfaction]]-Table2[[#This Row],[Return_Rate]]</f>
        <v>6</v>
      </c>
    </row>
    <row r="310" spans="1:36">
      <c r="A310" s="5" t="s">
        <v>701</v>
      </c>
      <c r="B310" s="4">
        <v>43</v>
      </c>
      <c r="C310" s="5" t="s">
        <v>43</v>
      </c>
      <c r="D310" s="5" t="s">
        <v>44</v>
      </c>
      <c r="E310" s="5" t="s">
        <v>69</v>
      </c>
      <c r="F310" s="5" t="s">
        <v>45</v>
      </c>
      <c r="G310" s="5" t="s">
        <v>30</v>
      </c>
      <c r="H310" s="5" t="s">
        <v>702</v>
      </c>
      <c r="I310" s="5" t="s">
        <v>244</v>
      </c>
      <c r="J310" s="4">
        <v>333.38799999999998</v>
      </c>
      <c r="K310" s="4">
        <v>11</v>
      </c>
      <c r="L310" s="5" t="s">
        <v>48</v>
      </c>
      <c r="M310" s="4">
        <v>4</v>
      </c>
      <c r="N310" s="4">
        <v>3</v>
      </c>
      <c r="O310" s="4">
        <v>0</v>
      </c>
      <c r="P310" s="5" t="s">
        <v>36</v>
      </c>
      <c r="Q310" s="5" t="s">
        <v>50</v>
      </c>
      <c r="R310" s="4">
        <v>2</v>
      </c>
      <c r="S310" s="4">
        <v>5</v>
      </c>
      <c r="T310" s="5" t="s">
        <v>44</v>
      </c>
      <c r="U310" s="5" t="s">
        <v>79</v>
      </c>
      <c r="V310" s="5" t="s">
        <v>39</v>
      </c>
      <c r="W310" s="6">
        <v>45602</v>
      </c>
      <c r="X310" s="4" t="b">
        <v>0</v>
      </c>
      <c r="Y310" s="4" t="b">
        <v>1</v>
      </c>
      <c r="Z310" s="5" t="s">
        <v>40</v>
      </c>
      <c r="AA310" s="5" t="s">
        <v>67</v>
      </c>
      <c r="AB310" s="7">
        <v>13</v>
      </c>
      <c r="AC310">
        <f t="shared" si="22"/>
        <v>3667.2679999999996</v>
      </c>
      <c r="AD310">
        <f t="shared" si="23"/>
        <v>30.307999999999996</v>
      </c>
      <c r="AE310">
        <f t="shared" si="24"/>
        <v>333.38799999999998</v>
      </c>
      <c r="AF310">
        <f t="shared" si="20"/>
        <v>3</v>
      </c>
      <c r="AG310">
        <f t="shared" si="21"/>
        <v>0</v>
      </c>
      <c r="AH310">
        <f>(Table2[[#This Row],[Social_Media_Influence2]]+Table2[[#This Row],[Engagement_Score_Num]]+Table2[[#This Row],[Time_Spent_on_Product_Research(hours)]]/3)</f>
        <v>3</v>
      </c>
      <c r="AI310" s="17">
        <f>IF(Table2[[#This Row],[Customer_Loyalty_Program_Member]]="TRUE",Table2[[#This Row],[Brand_Loyalty]]*1.2,Table2[[#This Row],[Brand_Loyalty]])</f>
        <v>4</v>
      </c>
      <c r="AJ310" s="17">
        <f>Table2[[#This Row],[Customer_Satisfaction]]-Table2[[#This Row],[Return_Rate]]</f>
        <v>3</v>
      </c>
    </row>
    <row r="311" spans="1:36">
      <c r="A311" s="9" t="s">
        <v>703</v>
      </c>
      <c r="B311" s="8">
        <v>26</v>
      </c>
      <c r="C311" s="9" t="s">
        <v>29</v>
      </c>
      <c r="D311" s="9" t="s">
        <v>44</v>
      </c>
      <c r="E311" s="9" t="s">
        <v>55</v>
      </c>
      <c r="F311" s="9" t="s">
        <v>45</v>
      </c>
      <c r="G311" s="9" t="s">
        <v>30</v>
      </c>
      <c r="H311" s="9" t="s">
        <v>704</v>
      </c>
      <c r="I311" s="9" t="s">
        <v>47</v>
      </c>
      <c r="J311" s="8">
        <v>333.38900000000001</v>
      </c>
      <c r="K311" s="8">
        <v>8</v>
      </c>
      <c r="L311" s="9" t="s">
        <v>78</v>
      </c>
      <c r="M311" s="8">
        <v>3</v>
      </c>
      <c r="N311" s="8">
        <v>5</v>
      </c>
      <c r="O311" s="8">
        <v>0</v>
      </c>
      <c r="P311" s="9" t="s">
        <v>59</v>
      </c>
      <c r="Q311" s="9" t="s">
        <v>37</v>
      </c>
      <c r="R311" s="8">
        <v>2</v>
      </c>
      <c r="S311" s="8">
        <v>7</v>
      </c>
      <c r="T311" s="9" t="s">
        <v>49</v>
      </c>
      <c r="U311" s="9" t="s">
        <v>79</v>
      </c>
      <c r="V311" s="9" t="s">
        <v>61</v>
      </c>
      <c r="W311" s="10">
        <v>45603</v>
      </c>
      <c r="X311" s="8" t="b">
        <v>0</v>
      </c>
      <c r="Y311" s="8" t="b">
        <v>0</v>
      </c>
      <c r="Z311" s="9" t="s">
        <v>52</v>
      </c>
      <c r="AA311" s="9" t="s">
        <v>41</v>
      </c>
      <c r="AB311" s="11">
        <v>11</v>
      </c>
      <c r="AC311">
        <f t="shared" si="22"/>
        <v>2667.1120000000001</v>
      </c>
      <c r="AD311">
        <f t="shared" si="23"/>
        <v>41.673625000000001</v>
      </c>
      <c r="AE311">
        <f t="shared" si="24"/>
        <v>333.38900000000001</v>
      </c>
      <c r="AF311">
        <f t="shared" si="20"/>
        <v>2</v>
      </c>
      <c r="AG311">
        <f t="shared" si="21"/>
        <v>1</v>
      </c>
      <c r="AH311">
        <f>(Table2[[#This Row],[Social_Media_Influence2]]+Table2[[#This Row],[Engagement_Score_Num]]+Table2[[#This Row],[Time_Spent_on_Product_Research(hours)]]/3)</f>
        <v>3</v>
      </c>
      <c r="AI311" s="17">
        <f>IF(Table2[[#This Row],[Customer_Loyalty_Program_Member]]="TRUE",Table2[[#This Row],[Brand_Loyalty]]*1.2,Table2[[#This Row],[Brand_Loyalty]])</f>
        <v>3</v>
      </c>
      <c r="AJ311" s="17">
        <f>Table2[[#This Row],[Customer_Satisfaction]]-Table2[[#This Row],[Return_Rate]]</f>
        <v>5</v>
      </c>
    </row>
    <row r="312" spans="1:36">
      <c r="A312" s="5" t="s">
        <v>705</v>
      </c>
      <c r="B312" s="4">
        <v>29</v>
      </c>
      <c r="C312" s="5" t="s">
        <v>43</v>
      </c>
      <c r="D312" s="5" t="s">
        <v>30</v>
      </c>
      <c r="E312" s="5" t="s">
        <v>69</v>
      </c>
      <c r="F312" s="5" t="s">
        <v>32</v>
      </c>
      <c r="G312" s="5" t="s">
        <v>44</v>
      </c>
      <c r="H312" s="5" t="s">
        <v>706</v>
      </c>
      <c r="I312" s="5" t="s">
        <v>187</v>
      </c>
      <c r="J312" s="4">
        <v>333.39</v>
      </c>
      <c r="K312" s="4">
        <v>11</v>
      </c>
      <c r="L312" s="5" t="s">
        <v>48</v>
      </c>
      <c r="M312" s="4">
        <v>2</v>
      </c>
      <c r="N312" s="4">
        <v>4</v>
      </c>
      <c r="O312" s="4">
        <v>2</v>
      </c>
      <c r="P312" s="5" t="s">
        <v>59</v>
      </c>
      <c r="Q312" s="5" t="s">
        <v>50</v>
      </c>
      <c r="R312" s="4">
        <v>1</v>
      </c>
      <c r="S312" s="4">
        <v>1</v>
      </c>
      <c r="T312" s="5" t="s">
        <v>44</v>
      </c>
      <c r="U312" s="5" t="s">
        <v>79</v>
      </c>
      <c r="V312" s="5" t="s">
        <v>66</v>
      </c>
      <c r="W312" s="6">
        <v>45604</v>
      </c>
      <c r="X312" s="4" t="b">
        <v>1</v>
      </c>
      <c r="Y312" s="4" t="b">
        <v>0</v>
      </c>
      <c r="Z312" s="5" t="s">
        <v>62</v>
      </c>
      <c r="AA312" s="5" t="s">
        <v>67</v>
      </c>
      <c r="AB312" s="7">
        <v>7</v>
      </c>
      <c r="AC312">
        <f t="shared" si="22"/>
        <v>3667.29</v>
      </c>
      <c r="AD312">
        <f t="shared" si="23"/>
        <v>30.308181818181819</v>
      </c>
      <c r="AE312">
        <f t="shared" si="24"/>
        <v>333.39</v>
      </c>
      <c r="AF312">
        <f t="shared" si="20"/>
        <v>3</v>
      </c>
      <c r="AG312">
        <f t="shared" si="21"/>
        <v>1</v>
      </c>
      <c r="AH312">
        <f>(Table2[[#This Row],[Social_Media_Influence2]]+Table2[[#This Row],[Engagement_Score_Num]]+Table2[[#This Row],[Time_Spent_on_Product_Research(hours)]]/3)</f>
        <v>4.666666666666667</v>
      </c>
      <c r="AI312" s="17">
        <f>IF(Table2[[#This Row],[Customer_Loyalty_Program_Member]]="TRUE",Table2[[#This Row],[Brand_Loyalty]]*1.2,Table2[[#This Row],[Brand_Loyalty]])</f>
        <v>2</v>
      </c>
      <c r="AJ312" s="17">
        <f>Table2[[#This Row],[Customer_Satisfaction]]-Table2[[#This Row],[Return_Rate]]</f>
        <v>0</v>
      </c>
    </row>
    <row r="313" spans="1:36">
      <c r="A313" s="9" t="s">
        <v>707</v>
      </c>
      <c r="B313" s="8">
        <v>34</v>
      </c>
      <c r="C313" s="9" t="s">
        <v>29</v>
      </c>
      <c r="D313" s="9" t="s">
        <v>30</v>
      </c>
      <c r="E313" s="9" t="s">
        <v>69</v>
      </c>
      <c r="F313" s="9" t="s">
        <v>45</v>
      </c>
      <c r="G313" s="9" t="s">
        <v>44</v>
      </c>
      <c r="H313" s="9" t="s">
        <v>708</v>
      </c>
      <c r="I313" s="9" t="s">
        <v>244</v>
      </c>
      <c r="J313" s="8">
        <v>333.39100000000002</v>
      </c>
      <c r="K313" s="8">
        <v>2</v>
      </c>
      <c r="L313" s="9" t="s">
        <v>48</v>
      </c>
      <c r="M313" s="8">
        <v>5</v>
      </c>
      <c r="N313" s="8">
        <v>3</v>
      </c>
      <c r="O313" s="8">
        <v>2</v>
      </c>
      <c r="P313" s="9" t="s">
        <v>44</v>
      </c>
      <c r="Q313" s="9" t="s">
        <v>85</v>
      </c>
      <c r="R313" s="8">
        <v>2</v>
      </c>
      <c r="S313" s="8">
        <v>6</v>
      </c>
      <c r="T313" s="9" t="s">
        <v>36</v>
      </c>
      <c r="U313" s="9" t="s">
        <v>79</v>
      </c>
      <c r="V313" s="9" t="s">
        <v>66</v>
      </c>
      <c r="W313" s="10">
        <v>45605</v>
      </c>
      <c r="X313" s="8" t="b">
        <v>0</v>
      </c>
      <c r="Y313" s="8" t="b">
        <v>1</v>
      </c>
      <c r="Z313" s="9" t="s">
        <v>40</v>
      </c>
      <c r="AA313" s="9" t="s">
        <v>53</v>
      </c>
      <c r="AB313" s="11">
        <v>7</v>
      </c>
      <c r="AC313">
        <f t="shared" si="22"/>
        <v>666.78200000000004</v>
      </c>
      <c r="AD313">
        <f t="shared" si="23"/>
        <v>166.69550000000001</v>
      </c>
      <c r="AE313">
        <f t="shared" si="24"/>
        <v>333.39100000000002</v>
      </c>
      <c r="AF313">
        <f t="shared" si="20"/>
        <v>0</v>
      </c>
      <c r="AG313">
        <f t="shared" si="21"/>
        <v>3</v>
      </c>
      <c r="AH313">
        <f>(Table2[[#This Row],[Social_Media_Influence2]]+Table2[[#This Row],[Engagement_Score_Num]]+Table2[[#This Row],[Time_Spent_on_Product_Research(hours)]]/3)</f>
        <v>3.6666666666666665</v>
      </c>
      <c r="AI313" s="17">
        <f>IF(Table2[[#This Row],[Customer_Loyalty_Program_Member]]="TRUE",Table2[[#This Row],[Brand_Loyalty]]*1.2,Table2[[#This Row],[Brand_Loyalty]])</f>
        <v>5</v>
      </c>
      <c r="AJ313" s="17">
        <f>Table2[[#This Row],[Customer_Satisfaction]]-Table2[[#This Row],[Return_Rate]]</f>
        <v>4</v>
      </c>
    </row>
    <row r="314" spans="1:36">
      <c r="A314" s="5" t="s">
        <v>709</v>
      </c>
      <c r="B314" s="4">
        <v>40</v>
      </c>
      <c r="C314" s="5" t="s">
        <v>43</v>
      </c>
      <c r="D314" s="5" t="s">
        <v>44</v>
      </c>
      <c r="E314" s="5" t="s">
        <v>55</v>
      </c>
      <c r="F314" s="5" t="s">
        <v>32</v>
      </c>
      <c r="G314" s="5" t="s">
        <v>30</v>
      </c>
      <c r="H314" s="5" t="s">
        <v>710</v>
      </c>
      <c r="I314" s="5" t="s">
        <v>122</v>
      </c>
      <c r="J314" s="4">
        <v>333.392</v>
      </c>
      <c r="K314" s="4">
        <v>8</v>
      </c>
      <c r="L314" s="5" t="s">
        <v>35</v>
      </c>
      <c r="M314" s="4">
        <v>4</v>
      </c>
      <c r="N314" s="4">
        <v>5</v>
      </c>
      <c r="O314" s="4">
        <v>2</v>
      </c>
      <c r="P314" s="5" t="s">
        <v>36</v>
      </c>
      <c r="Q314" s="5" t="s">
        <v>85</v>
      </c>
      <c r="R314" s="4">
        <v>2</v>
      </c>
      <c r="S314" s="4">
        <v>2</v>
      </c>
      <c r="T314" s="5" t="s">
        <v>44</v>
      </c>
      <c r="U314" s="5" t="s">
        <v>60</v>
      </c>
      <c r="V314" s="5" t="s">
        <v>66</v>
      </c>
      <c r="W314" s="6">
        <v>45606</v>
      </c>
      <c r="X314" s="4" t="b">
        <v>0</v>
      </c>
      <c r="Y314" s="4" t="b">
        <v>0</v>
      </c>
      <c r="Z314" s="5" t="s">
        <v>40</v>
      </c>
      <c r="AA314" s="5" t="s">
        <v>67</v>
      </c>
      <c r="AB314" s="7">
        <v>14</v>
      </c>
      <c r="AC314">
        <f t="shared" si="22"/>
        <v>2667.136</v>
      </c>
      <c r="AD314">
        <f t="shared" si="23"/>
        <v>41.673999999999999</v>
      </c>
      <c r="AE314">
        <f t="shared" si="24"/>
        <v>333.392</v>
      </c>
      <c r="AF314">
        <f t="shared" si="20"/>
        <v>3</v>
      </c>
      <c r="AG314">
        <f t="shared" si="21"/>
        <v>0</v>
      </c>
      <c r="AH314">
        <f>(Table2[[#This Row],[Social_Media_Influence2]]+Table2[[#This Row],[Engagement_Score_Num]]+Table2[[#This Row],[Time_Spent_on_Product_Research(hours)]]/3)</f>
        <v>3.6666666666666665</v>
      </c>
      <c r="AI314" s="17">
        <f>IF(Table2[[#This Row],[Customer_Loyalty_Program_Member]]="TRUE",Table2[[#This Row],[Brand_Loyalty]]*1.2,Table2[[#This Row],[Brand_Loyalty]])</f>
        <v>4</v>
      </c>
      <c r="AJ314" s="17">
        <f>Table2[[#This Row],[Customer_Satisfaction]]-Table2[[#This Row],[Return_Rate]]</f>
        <v>0</v>
      </c>
    </row>
    <row r="315" spans="1:36">
      <c r="A315" s="9" t="s">
        <v>711</v>
      </c>
      <c r="B315" s="8">
        <v>42</v>
      </c>
      <c r="C315" s="9" t="s">
        <v>29</v>
      </c>
      <c r="D315" s="9" t="s">
        <v>44</v>
      </c>
      <c r="E315" s="9" t="s">
        <v>31</v>
      </c>
      <c r="F315" s="9" t="s">
        <v>32</v>
      </c>
      <c r="G315" s="9" t="s">
        <v>30</v>
      </c>
      <c r="H315" s="9" t="s">
        <v>712</v>
      </c>
      <c r="I315" s="9" t="s">
        <v>187</v>
      </c>
      <c r="J315" s="8">
        <v>333.39299999999997</v>
      </c>
      <c r="K315" s="8">
        <v>4</v>
      </c>
      <c r="L315" s="9" t="s">
        <v>35</v>
      </c>
      <c r="M315" s="8">
        <v>2</v>
      </c>
      <c r="N315" s="8">
        <v>5</v>
      </c>
      <c r="O315" s="8">
        <v>1</v>
      </c>
      <c r="P315" s="9" t="s">
        <v>59</v>
      </c>
      <c r="Q315" s="9" t="s">
        <v>50</v>
      </c>
      <c r="R315" s="8">
        <v>1</v>
      </c>
      <c r="S315" s="8">
        <v>7</v>
      </c>
      <c r="T315" s="9" t="s">
        <v>36</v>
      </c>
      <c r="U315" s="9" t="s">
        <v>79</v>
      </c>
      <c r="V315" s="9" t="s">
        <v>86</v>
      </c>
      <c r="W315" s="10">
        <v>45607</v>
      </c>
      <c r="X315" s="8" t="b">
        <v>0</v>
      </c>
      <c r="Y315" s="8" t="b">
        <v>0</v>
      </c>
      <c r="Z315" s="9" t="s">
        <v>74</v>
      </c>
      <c r="AA315" s="9" t="s">
        <v>41</v>
      </c>
      <c r="AB315" s="11">
        <v>7</v>
      </c>
      <c r="AC315">
        <f t="shared" si="22"/>
        <v>1333.5719999999999</v>
      </c>
      <c r="AD315">
        <f t="shared" si="23"/>
        <v>83.348249999999993</v>
      </c>
      <c r="AE315">
        <f t="shared" si="24"/>
        <v>333.39299999999997</v>
      </c>
      <c r="AF315">
        <f t="shared" si="20"/>
        <v>0</v>
      </c>
      <c r="AG315">
        <f t="shared" si="21"/>
        <v>1</v>
      </c>
      <c r="AH315">
        <f>(Table2[[#This Row],[Social_Media_Influence2]]+Table2[[#This Row],[Engagement_Score_Num]]+Table2[[#This Row],[Time_Spent_on_Product_Research(hours)]]/3)</f>
        <v>1.3333333333333333</v>
      </c>
      <c r="AI315" s="17">
        <f>IF(Table2[[#This Row],[Customer_Loyalty_Program_Member]]="TRUE",Table2[[#This Row],[Brand_Loyalty]]*1.2,Table2[[#This Row],[Brand_Loyalty]])</f>
        <v>2</v>
      </c>
      <c r="AJ315" s="17">
        <f>Table2[[#This Row],[Customer_Satisfaction]]-Table2[[#This Row],[Return_Rate]]</f>
        <v>6</v>
      </c>
    </row>
    <row r="316" spans="1:36">
      <c r="A316" s="5" t="s">
        <v>713</v>
      </c>
      <c r="B316" s="4">
        <v>28</v>
      </c>
      <c r="C316" s="5" t="s">
        <v>43</v>
      </c>
      <c r="D316" s="5" t="s">
        <v>44</v>
      </c>
      <c r="E316" s="5" t="s">
        <v>31</v>
      </c>
      <c r="F316" s="5" t="s">
        <v>32</v>
      </c>
      <c r="G316" s="5" t="s">
        <v>44</v>
      </c>
      <c r="H316" s="5" t="s">
        <v>714</v>
      </c>
      <c r="I316" s="5" t="s">
        <v>93</v>
      </c>
      <c r="J316" s="4">
        <v>333.39400000000001</v>
      </c>
      <c r="K316" s="4">
        <v>4</v>
      </c>
      <c r="L316" s="5" t="s">
        <v>48</v>
      </c>
      <c r="M316" s="4">
        <v>3</v>
      </c>
      <c r="N316" s="4">
        <v>4</v>
      </c>
      <c r="O316" s="4">
        <v>1</v>
      </c>
      <c r="P316" s="5" t="s">
        <v>59</v>
      </c>
      <c r="Q316" s="5" t="s">
        <v>50</v>
      </c>
      <c r="R316" s="4">
        <v>1</v>
      </c>
      <c r="S316" s="4">
        <v>8</v>
      </c>
      <c r="T316" s="5" t="s">
        <v>44</v>
      </c>
      <c r="U316" s="5" t="s">
        <v>79</v>
      </c>
      <c r="V316" s="5" t="s">
        <v>61</v>
      </c>
      <c r="W316" s="6">
        <v>45608</v>
      </c>
      <c r="X316" s="4" t="b">
        <v>0</v>
      </c>
      <c r="Y316" s="4" t="b">
        <v>0</v>
      </c>
      <c r="Z316" s="5" t="s">
        <v>62</v>
      </c>
      <c r="AA316" s="5" t="s">
        <v>41</v>
      </c>
      <c r="AB316" s="7">
        <v>2</v>
      </c>
      <c r="AC316">
        <f t="shared" si="22"/>
        <v>1333.576</v>
      </c>
      <c r="AD316">
        <f t="shared" si="23"/>
        <v>83.348500000000001</v>
      </c>
      <c r="AE316">
        <f t="shared" si="24"/>
        <v>333.39400000000001</v>
      </c>
      <c r="AF316">
        <f t="shared" si="20"/>
        <v>3</v>
      </c>
      <c r="AG316">
        <f t="shared" si="21"/>
        <v>1</v>
      </c>
      <c r="AH316">
        <f>(Table2[[#This Row],[Social_Media_Influence2]]+Table2[[#This Row],[Engagement_Score_Num]]+Table2[[#This Row],[Time_Spent_on_Product_Research(hours)]]/3)</f>
        <v>4.333333333333333</v>
      </c>
      <c r="AI316" s="17">
        <f>IF(Table2[[#This Row],[Customer_Loyalty_Program_Member]]="TRUE",Table2[[#This Row],[Brand_Loyalty]]*1.2,Table2[[#This Row],[Brand_Loyalty]])</f>
        <v>3</v>
      </c>
      <c r="AJ316" s="17">
        <f>Table2[[#This Row],[Customer_Satisfaction]]-Table2[[#This Row],[Return_Rate]]</f>
        <v>7</v>
      </c>
    </row>
    <row r="317" spans="1:36">
      <c r="A317" s="9" t="s">
        <v>715</v>
      </c>
      <c r="B317" s="8">
        <v>49</v>
      </c>
      <c r="C317" s="9" t="s">
        <v>43</v>
      </c>
      <c r="D317" s="9" t="s">
        <v>44</v>
      </c>
      <c r="E317" s="9" t="s">
        <v>55</v>
      </c>
      <c r="F317" s="9" t="s">
        <v>32</v>
      </c>
      <c r="G317" s="9" t="s">
        <v>44</v>
      </c>
      <c r="H317" s="9" t="s">
        <v>716</v>
      </c>
      <c r="I317" s="9" t="s">
        <v>125</v>
      </c>
      <c r="J317" s="8">
        <v>333.39499999999998</v>
      </c>
      <c r="K317" s="8">
        <v>7</v>
      </c>
      <c r="L317" s="9" t="s">
        <v>48</v>
      </c>
      <c r="M317" s="8">
        <v>3</v>
      </c>
      <c r="N317" s="8">
        <v>3</v>
      </c>
      <c r="O317" s="8">
        <v>2</v>
      </c>
      <c r="P317" s="9" t="s">
        <v>59</v>
      </c>
      <c r="Q317" s="9" t="s">
        <v>50</v>
      </c>
      <c r="R317" s="8">
        <v>1</v>
      </c>
      <c r="S317" s="8">
        <v>6</v>
      </c>
      <c r="T317" s="9" t="s">
        <v>49</v>
      </c>
      <c r="U317" s="9" t="s">
        <v>79</v>
      </c>
      <c r="V317" s="9" t="s">
        <v>61</v>
      </c>
      <c r="W317" s="10">
        <v>45609</v>
      </c>
      <c r="X317" s="8" t="b">
        <v>0</v>
      </c>
      <c r="Y317" s="8" t="b">
        <v>0</v>
      </c>
      <c r="Z317" s="9" t="s">
        <v>52</v>
      </c>
      <c r="AA317" s="9" t="s">
        <v>41</v>
      </c>
      <c r="AB317" s="11">
        <v>13</v>
      </c>
      <c r="AC317">
        <f t="shared" si="22"/>
        <v>2333.7649999999999</v>
      </c>
      <c r="AD317">
        <f t="shared" si="23"/>
        <v>47.627857142857138</v>
      </c>
      <c r="AE317">
        <f t="shared" si="24"/>
        <v>333.39499999999998</v>
      </c>
      <c r="AF317">
        <f t="shared" si="20"/>
        <v>2</v>
      </c>
      <c r="AG317">
        <f t="shared" si="21"/>
        <v>1</v>
      </c>
      <c r="AH317">
        <f>(Table2[[#This Row],[Social_Media_Influence2]]+Table2[[#This Row],[Engagement_Score_Num]]+Table2[[#This Row],[Time_Spent_on_Product_Research(hours)]]/3)</f>
        <v>3.6666666666666665</v>
      </c>
      <c r="AI317" s="17">
        <f>IF(Table2[[#This Row],[Customer_Loyalty_Program_Member]]="TRUE",Table2[[#This Row],[Brand_Loyalty]]*1.2,Table2[[#This Row],[Brand_Loyalty]])</f>
        <v>3</v>
      </c>
      <c r="AJ317" s="17">
        <f>Table2[[#This Row],[Customer_Satisfaction]]-Table2[[#This Row],[Return_Rate]]</f>
        <v>5</v>
      </c>
    </row>
    <row r="318" spans="1:36">
      <c r="A318" s="5" t="s">
        <v>717</v>
      </c>
      <c r="B318" s="4">
        <v>46</v>
      </c>
      <c r="C318" s="5" t="s">
        <v>29</v>
      </c>
      <c r="D318" s="5" t="s">
        <v>44</v>
      </c>
      <c r="E318" s="5" t="s">
        <v>55</v>
      </c>
      <c r="F318" s="5" t="s">
        <v>56</v>
      </c>
      <c r="G318" s="5" t="s">
        <v>30</v>
      </c>
      <c r="H318" s="5" t="s">
        <v>718</v>
      </c>
      <c r="I318" s="5" t="s">
        <v>116</v>
      </c>
      <c r="J318" s="4">
        <v>333.39600000000002</v>
      </c>
      <c r="K318" s="4">
        <v>9</v>
      </c>
      <c r="L318" s="5" t="s">
        <v>78</v>
      </c>
      <c r="M318" s="4">
        <v>5</v>
      </c>
      <c r="N318" s="4">
        <v>2</v>
      </c>
      <c r="O318" s="4">
        <v>1</v>
      </c>
      <c r="P318" s="5" t="s">
        <v>49</v>
      </c>
      <c r="Q318" s="5" t="s">
        <v>37</v>
      </c>
      <c r="R318" s="4">
        <v>2</v>
      </c>
      <c r="S318" s="4">
        <v>1</v>
      </c>
      <c r="T318" s="5" t="s">
        <v>59</v>
      </c>
      <c r="U318" s="5" t="s">
        <v>60</v>
      </c>
      <c r="V318" s="5" t="s">
        <v>39</v>
      </c>
      <c r="W318" s="6">
        <v>45610</v>
      </c>
      <c r="X318" s="4" t="b">
        <v>0</v>
      </c>
      <c r="Y318" s="4" t="b">
        <v>0</v>
      </c>
      <c r="Z318" s="5" t="s">
        <v>62</v>
      </c>
      <c r="AA318" s="5" t="s">
        <v>41</v>
      </c>
      <c r="AB318" s="7">
        <v>4</v>
      </c>
      <c r="AC318">
        <f t="shared" si="22"/>
        <v>3000.5640000000003</v>
      </c>
      <c r="AD318">
        <f t="shared" si="23"/>
        <v>37.044000000000004</v>
      </c>
      <c r="AE318">
        <f t="shared" si="24"/>
        <v>333.39600000000002</v>
      </c>
      <c r="AF318">
        <f t="shared" si="20"/>
        <v>1</v>
      </c>
      <c r="AG318">
        <f t="shared" si="21"/>
        <v>2</v>
      </c>
      <c r="AH318">
        <f>(Table2[[#This Row],[Social_Media_Influence2]]+Table2[[#This Row],[Engagement_Score_Num]]+Table2[[#This Row],[Time_Spent_on_Product_Research(hours)]]/3)</f>
        <v>3.3333333333333335</v>
      </c>
      <c r="AI318" s="17">
        <f>IF(Table2[[#This Row],[Customer_Loyalty_Program_Member]]="TRUE",Table2[[#This Row],[Brand_Loyalty]]*1.2,Table2[[#This Row],[Brand_Loyalty]])</f>
        <v>5</v>
      </c>
      <c r="AJ318" s="17">
        <f>Table2[[#This Row],[Customer_Satisfaction]]-Table2[[#This Row],[Return_Rate]]</f>
        <v>-1</v>
      </c>
    </row>
    <row r="319" spans="1:36">
      <c r="A319" s="9" t="s">
        <v>719</v>
      </c>
      <c r="B319" s="8">
        <v>44</v>
      </c>
      <c r="C319" s="9" t="s">
        <v>29</v>
      </c>
      <c r="D319" s="9" t="s">
        <v>44</v>
      </c>
      <c r="E319" s="9" t="s">
        <v>76</v>
      </c>
      <c r="F319" s="9" t="s">
        <v>56</v>
      </c>
      <c r="G319" s="9" t="s">
        <v>44</v>
      </c>
      <c r="H319" s="9" t="s">
        <v>720</v>
      </c>
      <c r="I319" s="9" t="s">
        <v>116</v>
      </c>
      <c r="J319" s="8">
        <v>333.39699999999999</v>
      </c>
      <c r="K319" s="8">
        <v>2</v>
      </c>
      <c r="L319" s="9" t="s">
        <v>78</v>
      </c>
      <c r="M319" s="8">
        <v>1</v>
      </c>
      <c r="N319" s="8">
        <v>4</v>
      </c>
      <c r="O319" s="8">
        <v>2</v>
      </c>
      <c r="P319" s="9" t="s">
        <v>36</v>
      </c>
      <c r="Q319" s="9" t="s">
        <v>50</v>
      </c>
      <c r="R319" s="8">
        <v>0</v>
      </c>
      <c r="S319" s="8">
        <v>6</v>
      </c>
      <c r="T319" s="9" t="s">
        <v>49</v>
      </c>
      <c r="U319" s="9" t="s">
        <v>60</v>
      </c>
      <c r="V319" s="9" t="s">
        <v>86</v>
      </c>
      <c r="W319" s="10">
        <v>45611</v>
      </c>
      <c r="X319" s="8" t="b">
        <v>0</v>
      </c>
      <c r="Y319" s="8" t="b">
        <v>1</v>
      </c>
      <c r="Z319" s="9" t="s">
        <v>74</v>
      </c>
      <c r="AA319" s="9" t="s">
        <v>41</v>
      </c>
      <c r="AB319" s="11">
        <v>12</v>
      </c>
      <c r="AC319">
        <f t="shared" si="22"/>
        <v>666.79399999999998</v>
      </c>
      <c r="AD319">
        <f t="shared" si="23"/>
        <v>166.6985</v>
      </c>
      <c r="AE319">
        <f t="shared" si="24"/>
        <v>333.39699999999999</v>
      </c>
      <c r="AF319">
        <f t="shared" si="20"/>
        <v>2</v>
      </c>
      <c r="AG319">
        <f t="shared" si="21"/>
        <v>0</v>
      </c>
      <c r="AH319">
        <f>(Table2[[#This Row],[Social_Media_Influence2]]+Table2[[#This Row],[Engagement_Score_Num]]+Table2[[#This Row],[Time_Spent_on_Product_Research(hours)]]/3)</f>
        <v>2.6666666666666665</v>
      </c>
      <c r="AI319" s="17">
        <f>IF(Table2[[#This Row],[Customer_Loyalty_Program_Member]]="TRUE",Table2[[#This Row],[Brand_Loyalty]]*1.2,Table2[[#This Row],[Brand_Loyalty]])</f>
        <v>1</v>
      </c>
      <c r="AJ319" s="17">
        <f>Table2[[#This Row],[Customer_Satisfaction]]-Table2[[#This Row],[Return_Rate]]</f>
        <v>6</v>
      </c>
    </row>
    <row r="320" spans="1:36">
      <c r="A320" s="5" t="s">
        <v>721</v>
      </c>
      <c r="B320" s="4">
        <v>29</v>
      </c>
      <c r="C320" s="5" t="s">
        <v>43</v>
      </c>
      <c r="D320" s="5" t="s">
        <v>44</v>
      </c>
      <c r="E320" s="5" t="s">
        <v>31</v>
      </c>
      <c r="F320" s="5" t="s">
        <v>45</v>
      </c>
      <c r="G320" s="5" t="s">
        <v>30</v>
      </c>
      <c r="H320" s="5" t="s">
        <v>722</v>
      </c>
      <c r="I320" s="5" t="s">
        <v>182</v>
      </c>
      <c r="J320" s="4">
        <v>333.39800000000002</v>
      </c>
      <c r="K320" s="4">
        <v>7</v>
      </c>
      <c r="L320" s="5" t="s">
        <v>48</v>
      </c>
      <c r="M320" s="4">
        <v>4</v>
      </c>
      <c r="N320" s="4">
        <v>5</v>
      </c>
      <c r="O320" s="4">
        <v>0</v>
      </c>
      <c r="P320" s="5" t="s">
        <v>59</v>
      </c>
      <c r="Q320" s="5" t="s">
        <v>50</v>
      </c>
      <c r="R320" s="4">
        <v>0</v>
      </c>
      <c r="S320" s="4">
        <v>7</v>
      </c>
      <c r="T320" s="5" t="s">
        <v>36</v>
      </c>
      <c r="U320" s="5" t="s">
        <v>79</v>
      </c>
      <c r="V320" s="5" t="s">
        <v>39</v>
      </c>
      <c r="W320" s="6">
        <v>45612</v>
      </c>
      <c r="X320" s="4" t="b">
        <v>0</v>
      </c>
      <c r="Y320" s="4" t="b">
        <v>1</v>
      </c>
      <c r="Z320" s="5" t="s">
        <v>74</v>
      </c>
      <c r="AA320" s="5" t="s">
        <v>67</v>
      </c>
      <c r="AB320" s="7">
        <v>1</v>
      </c>
      <c r="AC320">
        <f t="shared" si="22"/>
        <v>2333.7860000000001</v>
      </c>
      <c r="AD320">
        <f t="shared" si="23"/>
        <v>47.628285714285717</v>
      </c>
      <c r="AE320">
        <f t="shared" si="24"/>
        <v>333.39800000000002</v>
      </c>
      <c r="AF320">
        <f t="shared" si="20"/>
        <v>0</v>
      </c>
      <c r="AG320">
        <f t="shared" si="21"/>
        <v>1</v>
      </c>
      <c r="AH320">
        <f>(Table2[[#This Row],[Social_Media_Influence2]]+Table2[[#This Row],[Engagement_Score_Num]]+Table2[[#This Row],[Time_Spent_on_Product_Research(hours)]]/3)</f>
        <v>1</v>
      </c>
      <c r="AI320" s="17">
        <f>IF(Table2[[#This Row],[Customer_Loyalty_Program_Member]]="TRUE",Table2[[#This Row],[Brand_Loyalty]]*1.2,Table2[[#This Row],[Brand_Loyalty]])</f>
        <v>4</v>
      </c>
      <c r="AJ320" s="17">
        <f>Table2[[#This Row],[Customer_Satisfaction]]-Table2[[#This Row],[Return_Rate]]</f>
        <v>7</v>
      </c>
    </row>
    <row r="321" spans="1:36">
      <c r="A321" s="9" t="s">
        <v>723</v>
      </c>
      <c r="B321" s="8">
        <v>47</v>
      </c>
      <c r="C321" s="9" t="s">
        <v>43</v>
      </c>
      <c r="D321" s="9" t="s">
        <v>30</v>
      </c>
      <c r="E321" s="9" t="s">
        <v>76</v>
      </c>
      <c r="F321" s="9" t="s">
        <v>32</v>
      </c>
      <c r="G321" s="9" t="s">
        <v>44</v>
      </c>
      <c r="H321" s="9" t="s">
        <v>724</v>
      </c>
      <c r="I321" s="9" t="s">
        <v>119</v>
      </c>
      <c r="J321" s="8">
        <v>333.399</v>
      </c>
      <c r="K321" s="8">
        <v>6</v>
      </c>
      <c r="L321" s="9" t="s">
        <v>35</v>
      </c>
      <c r="M321" s="8">
        <v>2</v>
      </c>
      <c r="N321" s="8">
        <v>2</v>
      </c>
      <c r="O321" s="8">
        <v>1</v>
      </c>
      <c r="P321" s="9" t="s">
        <v>49</v>
      </c>
      <c r="Q321" s="9" t="s">
        <v>85</v>
      </c>
      <c r="R321" s="8">
        <v>1</v>
      </c>
      <c r="S321" s="8">
        <v>6</v>
      </c>
      <c r="T321" s="9" t="s">
        <v>44</v>
      </c>
      <c r="U321" s="9" t="s">
        <v>60</v>
      </c>
      <c r="V321" s="9" t="s">
        <v>51</v>
      </c>
      <c r="W321" s="10">
        <v>45613</v>
      </c>
      <c r="X321" s="8" t="b">
        <v>0</v>
      </c>
      <c r="Y321" s="8" t="b">
        <v>0</v>
      </c>
      <c r="Z321" s="9" t="s">
        <v>52</v>
      </c>
      <c r="AA321" s="9" t="s">
        <v>53</v>
      </c>
      <c r="AB321" s="11">
        <v>7</v>
      </c>
      <c r="AC321">
        <f t="shared" si="22"/>
        <v>2000.394</v>
      </c>
      <c r="AD321">
        <f t="shared" si="23"/>
        <v>55.566499999999998</v>
      </c>
      <c r="AE321">
        <f t="shared" si="24"/>
        <v>333.399</v>
      </c>
      <c r="AF321">
        <f t="shared" si="20"/>
        <v>3</v>
      </c>
      <c r="AG321">
        <f t="shared" si="21"/>
        <v>2</v>
      </c>
      <c r="AH321">
        <f>(Table2[[#This Row],[Social_Media_Influence2]]+Table2[[#This Row],[Engagement_Score_Num]]+Table2[[#This Row],[Time_Spent_on_Product_Research(hours)]]/3)</f>
        <v>5.333333333333333</v>
      </c>
      <c r="AI321" s="17">
        <f>IF(Table2[[#This Row],[Customer_Loyalty_Program_Member]]="TRUE",Table2[[#This Row],[Brand_Loyalty]]*1.2,Table2[[#This Row],[Brand_Loyalty]])</f>
        <v>2</v>
      </c>
      <c r="AJ321" s="17">
        <f>Table2[[#This Row],[Customer_Satisfaction]]-Table2[[#This Row],[Return_Rate]]</f>
        <v>5</v>
      </c>
    </row>
    <row r="322" spans="1:36">
      <c r="A322" s="5" t="s">
        <v>725</v>
      </c>
      <c r="B322" s="4">
        <v>37</v>
      </c>
      <c r="C322" s="5" t="s">
        <v>29</v>
      </c>
      <c r="D322" s="5" t="s">
        <v>30</v>
      </c>
      <c r="E322" s="5" t="s">
        <v>31</v>
      </c>
      <c r="F322" s="5" t="s">
        <v>32</v>
      </c>
      <c r="G322" s="5" t="s">
        <v>30</v>
      </c>
      <c r="H322" s="5" t="s">
        <v>252</v>
      </c>
      <c r="I322" s="5" t="s">
        <v>125</v>
      </c>
      <c r="J322" s="4">
        <v>333.4</v>
      </c>
      <c r="K322" s="4">
        <v>9</v>
      </c>
      <c r="L322" s="5" t="s">
        <v>35</v>
      </c>
      <c r="M322" s="4">
        <v>5</v>
      </c>
      <c r="N322" s="4">
        <v>2</v>
      </c>
      <c r="O322" s="4">
        <v>0</v>
      </c>
      <c r="P322" s="5" t="s">
        <v>36</v>
      </c>
      <c r="Q322" s="5" t="s">
        <v>85</v>
      </c>
      <c r="R322" s="4">
        <v>2</v>
      </c>
      <c r="S322" s="4">
        <v>3</v>
      </c>
      <c r="T322" s="5" t="s">
        <v>36</v>
      </c>
      <c r="U322" s="5" t="s">
        <v>79</v>
      </c>
      <c r="V322" s="5" t="s">
        <v>86</v>
      </c>
      <c r="W322" s="6">
        <v>45614</v>
      </c>
      <c r="X322" s="4" t="b">
        <v>0</v>
      </c>
      <c r="Y322" s="4" t="b">
        <v>0</v>
      </c>
      <c r="Z322" s="5" t="s">
        <v>74</v>
      </c>
      <c r="AA322" s="5" t="s">
        <v>41</v>
      </c>
      <c r="AB322" s="7">
        <v>14</v>
      </c>
      <c r="AC322">
        <f t="shared" si="22"/>
        <v>3000.6</v>
      </c>
      <c r="AD322">
        <f t="shared" si="23"/>
        <v>37.044444444444444</v>
      </c>
      <c r="AE322">
        <f t="shared" si="24"/>
        <v>333.4</v>
      </c>
      <c r="AF322">
        <f t="shared" ref="AF322:AF385" si="25">IF(T322="High",3,IF(T322="Medium",2,IF(T322="Low",1,0)))</f>
        <v>0</v>
      </c>
      <c r="AG322">
        <f t="shared" ref="AG322:AG385" si="26">IF(P322="High",3,IF(P322="Medium",2,IF(P322="Low",1,0)))</f>
        <v>0</v>
      </c>
      <c r="AH322">
        <f>(Table2[[#This Row],[Social_Media_Influence2]]+Table2[[#This Row],[Engagement_Score_Num]]+Table2[[#This Row],[Time_Spent_on_Product_Research(hours)]]/3)</f>
        <v>0</v>
      </c>
      <c r="AI322" s="17">
        <f>IF(Table2[[#This Row],[Customer_Loyalty_Program_Member]]="TRUE",Table2[[#This Row],[Brand_Loyalty]]*1.2,Table2[[#This Row],[Brand_Loyalty]])</f>
        <v>5</v>
      </c>
      <c r="AJ322" s="17">
        <f>Table2[[#This Row],[Customer_Satisfaction]]-Table2[[#This Row],[Return_Rate]]</f>
        <v>1</v>
      </c>
    </row>
    <row r="323" spans="1:36">
      <c r="A323" s="9" t="s">
        <v>726</v>
      </c>
      <c r="B323" s="8">
        <v>47</v>
      </c>
      <c r="C323" s="9" t="s">
        <v>43</v>
      </c>
      <c r="D323" s="9" t="s">
        <v>44</v>
      </c>
      <c r="E323" s="9" t="s">
        <v>69</v>
      </c>
      <c r="F323" s="9" t="s">
        <v>45</v>
      </c>
      <c r="G323" s="9" t="s">
        <v>30</v>
      </c>
      <c r="H323" s="9" t="s">
        <v>727</v>
      </c>
      <c r="I323" s="9" t="s">
        <v>134</v>
      </c>
      <c r="J323" s="8">
        <v>333.40100000000001</v>
      </c>
      <c r="K323" s="8">
        <v>5</v>
      </c>
      <c r="L323" s="9" t="s">
        <v>48</v>
      </c>
      <c r="M323" s="8">
        <v>5</v>
      </c>
      <c r="N323" s="8">
        <v>1</v>
      </c>
      <c r="O323" s="8">
        <v>2</v>
      </c>
      <c r="P323" s="9" t="s">
        <v>59</v>
      </c>
      <c r="Q323" s="9" t="s">
        <v>37</v>
      </c>
      <c r="R323" s="8">
        <v>1</v>
      </c>
      <c r="S323" s="8">
        <v>10</v>
      </c>
      <c r="T323" s="9" t="s">
        <v>44</v>
      </c>
      <c r="U323" s="9" t="s">
        <v>60</v>
      </c>
      <c r="V323" s="9" t="s">
        <v>66</v>
      </c>
      <c r="W323" s="10">
        <v>45615</v>
      </c>
      <c r="X323" s="8" t="b">
        <v>0</v>
      </c>
      <c r="Y323" s="8" t="b">
        <v>0</v>
      </c>
      <c r="Z323" s="9" t="s">
        <v>62</v>
      </c>
      <c r="AA323" s="9" t="s">
        <v>41</v>
      </c>
      <c r="AB323" s="11">
        <v>5</v>
      </c>
      <c r="AC323">
        <f t="shared" ref="AC323:AC386" si="27">J323*K323</f>
        <v>1667.0050000000001</v>
      </c>
      <c r="AD323">
        <f t="shared" ref="AD323:AD386" si="28">IF(K323=0,0,J323/K323)</f>
        <v>66.680199999999999</v>
      </c>
      <c r="AE323">
        <f t="shared" ref="AE323:AE386" si="29">IF(X323="TRUE",J323*1.1,J323)</f>
        <v>333.40100000000001</v>
      </c>
      <c r="AF323">
        <f t="shared" si="25"/>
        <v>3</v>
      </c>
      <c r="AG323">
        <f t="shared" si="26"/>
        <v>1</v>
      </c>
      <c r="AH323">
        <f>(Table2[[#This Row],[Social_Media_Influence2]]+Table2[[#This Row],[Engagement_Score_Num]]+Table2[[#This Row],[Time_Spent_on_Product_Research(hours)]]/3)</f>
        <v>4.666666666666667</v>
      </c>
      <c r="AI323" s="17">
        <f>IF(Table2[[#This Row],[Customer_Loyalty_Program_Member]]="TRUE",Table2[[#This Row],[Brand_Loyalty]]*1.2,Table2[[#This Row],[Brand_Loyalty]])</f>
        <v>5</v>
      </c>
      <c r="AJ323" s="17">
        <f>Table2[[#This Row],[Customer_Satisfaction]]-Table2[[#This Row],[Return_Rate]]</f>
        <v>9</v>
      </c>
    </row>
    <row r="324" spans="1:36">
      <c r="A324" s="5" t="s">
        <v>728</v>
      </c>
      <c r="B324" s="4">
        <v>24</v>
      </c>
      <c r="C324" s="5" t="s">
        <v>43</v>
      </c>
      <c r="D324" s="5" t="s">
        <v>44</v>
      </c>
      <c r="E324" s="5" t="s">
        <v>31</v>
      </c>
      <c r="F324" s="5" t="s">
        <v>32</v>
      </c>
      <c r="G324" s="5" t="s">
        <v>44</v>
      </c>
      <c r="H324" s="5" t="s">
        <v>729</v>
      </c>
      <c r="I324" s="5" t="s">
        <v>90</v>
      </c>
      <c r="J324" s="4">
        <v>333.40199999999999</v>
      </c>
      <c r="K324" s="4">
        <v>3</v>
      </c>
      <c r="L324" s="5" t="s">
        <v>78</v>
      </c>
      <c r="M324" s="4">
        <v>2</v>
      </c>
      <c r="N324" s="4">
        <v>3</v>
      </c>
      <c r="O324" s="4">
        <v>1</v>
      </c>
      <c r="P324" s="5" t="s">
        <v>59</v>
      </c>
      <c r="Q324" s="5" t="s">
        <v>37</v>
      </c>
      <c r="R324" s="4">
        <v>1</v>
      </c>
      <c r="S324" s="4">
        <v>6</v>
      </c>
      <c r="T324" s="5" t="s">
        <v>49</v>
      </c>
      <c r="U324" s="5" t="s">
        <v>60</v>
      </c>
      <c r="V324" s="5" t="s">
        <v>61</v>
      </c>
      <c r="W324" s="6">
        <v>45616</v>
      </c>
      <c r="X324" s="4" t="b">
        <v>0</v>
      </c>
      <c r="Y324" s="4" t="b">
        <v>0</v>
      </c>
      <c r="Z324" s="5" t="s">
        <v>52</v>
      </c>
      <c r="AA324" s="5" t="s">
        <v>67</v>
      </c>
      <c r="AB324" s="7">
        <v>6</v>
      </c>
      <c r="AC324">
        <f t="shared" si="27"/>
        <v>1000.2059999999999</v>
      </c>
      <c r="AD324">
        <f t="shared" si="28"/>
        <v>111.134</v>
      </c>
      <c r="AE324">
        <f t="shared" si="29"/>
        <v>333.40199999999999</v>
      </c>
      <c r="AF324">
        <f t="shared" si="25"/>
        <v>2</v>
      </c>
      <c r="AG324">
        <f t="shared" si="26"/>
        <v>1</v>
      </c>
      <c r="AH324">
        <f>(Table2[[#This Row],[Social_Media_Influence2]]+Table2[[#This Row],[Engagement_Score_Num]]+Table2[[#This Row],[Time_Spent_on_Product_Research(hours)]]/3)</f>
        <v>3.3333333333333335</v>
      </c>
      <c r="AI324" s="17">
        <f>IF(Table2[[#This Row],[Customer_Loyalty_Program_Member]]="TRUE",Table2[[#This Row],[Brand_Loyalty]]*1.2,Table2[[#This Row],[Brand_Loyalty]])</f>
        <v>2</v>
      </c>
      <c r="AJ324" s="17">
        <f>Table2[[#This Row],[Customer_Satisfaction]]-Table2[[#This Row],[Return_Rate]]</f>
        <v>5</v>
      </c>
    </row>
    <row r="325" spans="1:36">
      <c r="A325" s="9" t="s">
        <v>730</v>
      </c>
      <c r="B325" s="8">
        <v>36</v>
      </c>
      <c r="C325" s="9" t="s">
        <v>43</v>
      </c>
      <c r="D325" s="9" t="s">
        <v>44</v>
      </c>
      <c r="E325" s="9" t="s">
        <v>69</v>
      </c>
      <c r="F325" s="9" t="s">
        <v>56</v>
      </c>
      <c r="G325" s="9" t="s">
        <v>44</v>
      </c>
      <c r="H325" s="9" t="s">
        <v>731</v>
      </c>
      <c r="I325" s="9" t="s">
        <v>104</v>
      </c>
      <c r="J325" s="8">
        <v>333.40300000000002</v>
      </c>
      <c r="K325" s="8">
        <v>7</v>
      </c>
      <c r="L325" s="9" t="s">
        <v>48</v>
      </c>
      <c r="M325" s="8">
        <v>3</v>
      </c>
      <c r="N325" s="8">
        <v>5</v>
      </c>
      <c r="O325" s="8">
        <v>1</v>
      </c>
      <c r="P325" s="9" t="s">
        <v>59</v>
      </c>
      <c r="Q325" s="9" t="s">
        <v>37</v>
      </c>
      <c r="R325" s="8">
        <v>2</v>
      </c>
      <c r="S325" s="8">
        <v>8</v>
      </c>
      <c r="T325" s="9" t="s">
        <v>36</v>
      </c>
      <c r="U325" s="9" t="s">
        <v>38</v>
      </c>
      <c r="V325" s="9" t="s">
        <v>66</v>
      </c>
      <c r="W325" s="10">
        <v>45617</v>
      </c>
      <c r="X325" s="8" t="b">
        <v>1</v>
      </c>
      <c r="Y325" s="8" t="b">
        <v>0</v>
      </c>
      <c r="Z325" s="9" t="s">
        <v>52</v>
      </c>
      <c r="AA325" s="9" t="s">
        <v>53</v>
      </c>
      <c r="AB325" s="11">
        <v>12</v>
      </c>
      <c r="AC325">
        <f t="shared" si="27"/>
        <v>2333.8209999999999</v>
      </c>
      <c r="AD325">
        <f t="shared" si="28"/>
        <v>47.629000000000005</v>
      </c>
      <c r="AE325">
        <f t="shared" si="29"/>
        <v>333.40300000000002</v>
      </c>
      <c r="AF325">
        <f t="shared" si="25"/>
        <v>0</v>
      </c>
      <c r="AG325">
        <f t="shared" si="26"/>
        <v>1</v>
      </c>
      <c r="AH325">
        <f>(Table2[[#This Row],[Social_Media_Influence2]]+Table2[[#This Row],[Engagement_Score_Num]]+Table2[[#This Row],[Time_Spent_on_Product_Research(hours)]]/3)</f>
        <v>1.3333333333333333</v>
      </c>
      <c r="AI325" s="17">
        <f>IF(Table2[[#This Row],[Customer_Loyalty_Program_Member]]="TRUE",Table2[[#This Row],[Brand_Loyalty]]*1.2,Table2[[#This Row],[Brand_Loyalty]])</f>
        <v>3</v>
      </c>
      <c r="AJ325" s="17">
        <f>Table2[[#This Row],[Customer_Satisfaction]]-Table2[[#This Row],[Return_Rate]]</f>
        <v>6</v>
      </c>
    </row>
    <row r="326" spans="1:36">
      <c r="A326" s="5" t="s">
        <v>732</v>
      </c>
      <c r="B326" s="4">
        <v>36</v>
      </c>
      <c r="C326" s="5" t="s">
        <v>29</v>
      </c>
      <c r="D326" s="5" t="s">
        <v>44</v>
      </c>
      <c r="E326" s="5" t="s">
        <v>55</v>
      </c>
      <c r="F326" s="5" t="s">
        <v>32</v>
      </c>
      <c r="G326" s="5" t="s">
        <v>44</v>
      </c>
      <c r="H326" s="5" t="s">
        <v>733</v>
      </c>
      <c r="I326" s="5" t="s">
        <v>107</v>
      </c>
      <c r="J326" s="4">
        <v>333.404</v>
      </c>
      <c r="K326" s="4">
        <v>7</v>
      </c>
      <c r="L326" s="5" t="s">
        <v>48</v>
      </c>
      <c r="M326" s="4">
        <v>2</v>
      </c>
      <c r="N326" s="4">
        <v>2</v>
      </c>
      <c r="O326" s="4">
        <v>0</v>
      </c>
      <c r="P326" s="5" t="s">
        <v>49</v>
      </c>
      <c r="Q326" s="5" t="s">
        <v>85</v>
      </c>
      <c r="R326" s="4">
        <v>1</v>
      </c>
      <c r="S326" s="4">
        <v>6</v>
      </c>
      <c r="T326" s="5" t="s">
        <v>49</v>
      </c>
      <c r="U326" s="5" t="s">
        <v>38</v>
      </c>
      <c r="V326" s="5" t="s">
        <v>66</v>
      </c>
      <c r="W326" s="6">
        <v>45618</v>
      </c>
      <c r="X326" s="4" t="b">
        <v>1</v>
      </c>
      <c r="Y326" s="4" t="b">
        <v>0</v>
      </c>
      <c r="Z326" s="5" t="s">
        <v>40</v>
      </c>
      <c r="AA326" s="5" t="s">
        <v>53</v>
      </c>
      <c r="AB326" s="7">
        <v>8</v>
      </c>
      <c r="AC326">
        <f t="shared" si="27"/>
        <v>2333.828</v>
      </c>
      <c r="AD326">
        <f t="shared" si="28"/>
        <v>47.62914285714286</v>
      </c>
      <c r="AE326">
        <f t="shared" si="29"/>
        <v>333.404</v>
      </c>
      <c r="AF326">
        <f t="shared" si="25"/>
        <v>2</v>
      </c>
      <c r="AG326">
        <f t="shared" si="26"/>
        <v>2</v>
      </c>
      <c r="AH326">
        <f>(Table2[[#This Row],[Social_Media_Influence2]]+Table2[[#This Row],[Engagement_Score_Num]]+Table2[[#This Row],[Time_Spent_on_Product_Research(hours)]]/3)</f>
        <v>4</v>
      </c>
      <c r="AI326" s="17">
        <f>IF(Table2[[#This Row],[Customer_Loyalty_Program_Member]]="TRUE",Table2[[#This Row],[Brand_Loyalty]]*1.2,Table2[[#This Row],[Brand_Loyalty]])</f>
        <v>2</v>
      </c>
      <c r="AJ326" s="17">
        <f>Table2[[#This Row],[Customer_Satisfaction]]-Table2[[#This Row],[Return_Rate]]</f>
        <v>5</v>
      </c>
    </row>
    <row r="327" spans="1:36">
      <c r="A327" s="9" t="s">
        <v>734</v>
      </c>
      <c r="B327" s="8">
        <v>49</v>
      </c>
      <c r="C327" s="9" t="s">
        <v>43</v>
      </c>
      <c r="D327" s="9" t="s">
        <v>30</v>
      </c>
      <c r="E327" s="9" t="s">
        <v>76</v>
      </c>
      <c r="F327" s="9" t="s">
        <v>32</v>
      </c>
      <c r="G327" s="9" t="s">
        <v>30</v>
      </c>
      <c r="H327" s="9" t="s">
        <v>735</v>
      </c>
      <c r="I327" s="9" t="s">
        <v>125</v>
      </c>
      <c r="J327" s="8">
        <v>333.40499999999997</v>
      </c>
      <c r="K327" s="8">
        <v>11</v>
      </c>
      <c r="L327" s="9" t="s">
        <v>48</v>
      </c>
      <c r="M327" s="8">
        <v>2</v>
      </c>
      <c r="N327" s="8">
        <v>2</v>
      </c>
      <c r="O327" s="8">
        <v>0</v>
      </c>
      <c r="P327" s="9" t="s">
        <v>44</v>
      </c>
      <c r="Q327" s="9" t="s">
        <v>85</v>
      </c>
      <c r="R327" s="8">
        <v>1</v>
      </c>
      <c r="S327" s="8">
        <v>10</v>
      </c>
      <c r="T327" s="9" t="s">
        <v>36</v>
      </c>
      <c r="U327" s="9" t="s">
        <v>38</v>
      </c>
      <c r="V327" s="9" t="s">
        <v>66</v>
      </c>
      <c r="W327" s="10">
        <v>45619</v>
      </c>
      <c r="X327" s="8" t="b">
        <v>1</v>
      </c>
      <c r="Y327" s="8" t="b">
        <v>1</v>
      </c>
      <c r="Z327" s="9" t="s">
        <v>40</v>
      </c>
      <c r="AA327" s="9" t="s">
        <v>53</v>
      </c>
      <c r="AB327" s="11">
        <v>3</v>
      </c>
      <c r="AC327">
        <f t="shared" si="27"/>
        <v>3667.4549999999999</v>
      </c>
      <c r="AD327">
        <f t="shared" si="28"/>
        <v>30.309545454545454</v>
      </c>
      <c r="AE327">
        <f t="shared" si="29"/>
        <v>333.40499999999997</v>
      </c>
      <c r="AF327">
        <f t="shared" si="25"/>
        <v>0</v>
      </c>
      <c r="AG327">
        <f t="shared" si="26"/>
        <v>3</v>
      </c>
      <c r="AH327">
        <f>(Table2[[#This Row],[Social_Media_Influence2]]+Table2[[#This Row],[Engagement_Score_Num]]+Table2[[#This Row],[Time_Spent_on_Product_Research(hours)]]/3)</f>
        <v>3</v>
      </c>
      <c r="AI327" s="17">
        <f>IF(Table2[[#This Row],[Customer_Loyalty_Program_Member]]="TRUE",Table2[[#This Row],[Brand_Loyalty]]*1.2,Table2[[#This Row],[Brand_Loyalty]])</f>
        <v>2</v>
      </c>
      <c r="AJ327" s="17">
        <f>Table2[[#This Row],[Customer_Satisfaction]]-Table2[[#This Row],[Return_Rate]]</f>
        <v>9</v>
      </c>
    </row>
    <row r="328" spans="1:36">
      <c r="A328" s="5" t="s">
        <v>736</v>
      </c>
      <c r="B328" s="4">
        <v>19</v>
      </c>
      <c r="C328" s="5" t="s">
        <v>147</v>
      </c>
      <c r="D328" s="5" t="s">
        <v>44</v>
      </c>
      <c r="E328" s="5" t="s">
        <v>55</v>
      </c>
      <c r="F328" s="5" t="s">
        <v>45</v>
      </c>
      <c r="G328" s="5" t="s">
        <v>44</v>
      </c>
      <c r="H328" s="5" t="s">
        <v>737</v>
      </c>
      <c r="I328" s="5" t="s">
        <v>58</v>
      </c>
      <c r="J328" s="4">
        <v>333.40600000000001</v>
      </c>
      <c r="K328" s="4">
        <v>6</v>
      </c>
      <c r="L328" s="5" t="s">
        <v>35</v>
      </c>
      <c r="M328" s="4">
        <v>5</v>
      </c>
      <c r="N328" s="4">
        <v>2</v>
      </c>
      <c r="O328" s="4">
        <v>1</v>
      </c>
      <c r="P328" s="5" t="s">
        <v>49</v>
      </c>
      <c r="Q328" s="5" t="s">
        <v>50</v>
      </c>
      <c r="R328" s="4">
        <v>0</v>
      </c>
      <c r="S328" s="4">
        <v>8</v>
      </c>
      <c r="T328" s="5" t="s">
        <v>44</v>
      </c>
      <c r="U328" s="5" t="s">
        <v>79</v>
      </c>
      <c r="V328" s="5" t="s">
        <v>61</v>
      </c>
      <c r="W328" s="6">
        <v>45620</v>
      </c>
      <c r="X328" s="4" t="b">
        <v>0</v>
      </c>
      <c r="Y328" s="4" t="b">
        <v>1</v>
      </c>
      <c r="Z328" s="5" t="s">
        <v>74</v>
      </c>
      <c r="AA328" s="5" t="s">
        <v>67</v>
      </c>
      <c r="AB328" s="7">
        <v>2</v>
      </c>
      <c r="AC328">
        <f t="shared" si="27"/>
        <v>2000.4360000000001</v>
      </c>
      <c r="AD328">
        <f t="shared" si="28"/>
        <v>55.567666666666668</v>
      </c>
      <c r="AE328">
        <f t="shared" si="29"/>
        <v>333.40600000000001</v>
      </c>
      <c r="AF328">
        <f t="shared" si="25"/>
        <v>3</v>
      </c>
      <c r="AG328">
        <f t="shared" si="26"/>
        <v>2</v>
      </c>
      <c r="AH328">
        <f>(Table2[[#This Row],[Social_Media_Influence2]]+Table2[[#This Row],[Engagement_Score_Num]]+Table2[[#This Row],[Time_Spent_on_Product_Research(hours)]]/3)</f>
        <v>5.333333333333333</v>
      </c>
      <c r="AI328" s="17">
        <f>IF(Table2[[#This Row],[Customer_Loyalty_Program_Member]]="TRUE",Table2[[#This Row],[Brand_Loyalty]]*1.2,Table2[[#This Row],[Brand_Loyalty]])</f>
        <v>5</v>
      </c>
      <c r="AJ328" s="17">
        <f>Table2[[#This Row],[Customer_Satisfaction]]-Table2[[#This Row],[Return_Rate]]</f>
        <v>8</v>
      </c>
    </row>
    <row r="329" spans="1:36">
      <c r="A329" s="9" t="s">
        <v>738</v>
      </c>
      <c r="B329" s="8">
        <v>27</v>
      </c>
      <c r="C329" s="9" t="s">
        <v>29</v>
      </c>
      <c r="D329" s="9" t="s">
        <v>44</v>
      </c>
      <c r="E329" s="9" t="s">
        <v>55</v>
      </c>
      <c r="F329" s="9" t="s">
        <v>32</v>
      </c>
      <c r="G329" s="9" t="s">
        <v>44</v>
      </c>
      <c r="H329" s="9" t="s">
        <v>643</v>
      </c>
      <c r="I329" s="9" t="s">
        <v>119</v>
      </c>
      <c r="J329" s="8">
        <v>333.40699999999998</v>
      </c>
      <c r="K329" s="8">
        <v>3</v>
      </c>
      <c r="L329" s="9" t="s">
        <v>48</v>
      </c>
      <c r="M329" s="8">
        <v>4</v>
      </c>
      <c r="N329" s="8">
        <v>2</v>
      </c>
      <c r="O329" s="8">
        <v>0</v>
      </c>
      <c r="P329" s="9" t="s">
        <v>49</v>
      </c>
      <c r="Q329" s="9" t="s">
        <v>37</v>
      </c>
      <c r="R329" s="8">
        <v>2</v>
      </c>
      <c r="S329" s="8">
        <v>7</v>
      </c>
      <c r="T329" s="9" t="s">
        <v>36</v>
      </c>
      <c r="U329" s="9" t="s">
        <v>79</v>
      </c>
      <c r="V329" s="9" t="s">
        <v>66</v>
      </c>
      <c r="W329" s="10">
        <v>45621</v>
      </c>
      <c r="X329" s="8" t="b">
        <v>0</v>
      </c>
      <c r="Y329" s="8" t="b">
        <v>0</v>
      </c>
      <c r="Z329" s="9" t="s">
        <v>40</v>
      </c>
      <c r="AA329" s="9" t="s">
        <v>41</v>
      </c>
      <c r="AB329" s="11">
        <v>13</v>
      </c>
      <c r="AC329">
        <f t="shared" si="27"/>
        <v>1000.221</v>
      </c>
      <c r="AD329">
        <f t="shared" si="28"/>
        <v>111.13566666666667</v>
      </c>
      <c r="AE329">
        <f t="shared" si="29"/>
        <v>333.40699999999998</v>
      </c>
      <c r="AF329">
        <f t="shared" si="25"/>
        <v>0</v>
      </c>
      <c r="AG329">
        <f t="shared" si="26"/>
        <v>2</v>
      </c>
      <c r="AH329">
        <f>(Table2[[#This Row],[Social_Media_Influence2]]+Table2[[#This Row],[Engagement_Score_Num]]+Table2[[#This Row],[Time_Spent_on_Product_Research(hours)]]/3)</f>
        <v>2</v>
      </c>
      <c r="AI329" s="17">
        <f>IF(Table2[[#This Row],[Customer_Loyalty_Program_Member]]="TRUE",Table2[[#This Row],[Brand_Loyalty]]*1.2,Table2[[#This Row],[Brand_Loyalty]])</f>
        <v>4</v>
      </c>
      <c r="AJ329" s="17">
        <f>Table2[[#This Row],[Customer_Satisfaction]]-Table2[[#This Row],[Return_Rate]]</f>
        <v>5</v>
      </c>
    </row>
    <row r="330" spans="1:36">
      <c r="A330" s="5" t="s">
        <v>739</v>
      </c>
      <c r="B330" s="4">
        <v>36</v>
      </c>
      <c r="C330" s="5" t="s">
        <v>29</v>
      </c>
      <c r="D330" s="5" t="s">
        <v>30</v>
      </c>
      <c r="E330" s="5" t="s">
        <v>55</v>
      </c>
      <c r="F330" s="5" t="s">
        <v>56</v>
      </c>
      <c r="G330" s="5" t="s">
        <v>30</v>
      </c>
      <c r="H330" s="5" t="s">
        <v>740</v>
      </c>
      <c r="I330" s="5" t="s">
        <v>141</v>
      </c>
      <c r="J330" s="4">
        <v>333.40800000000002</v>
      </c>
      <c r="K330" s="4">
        <v>5</v>
      </c>
      <c r="L330" s="5" t="s">
        <v>35</v>
      </c>
      <c r="M330" s="4">
        <v>1</v>
      </c>
      <c r="N330" s="4">
        <v>1</v>
      </c>
      <c r="O330" s="4">
        <v>2</v>
      </c>
      <c r="P330" s="5" t="s">
        <v>36</v>
      </c>
      <c r="Q330" s="5" t="s">
        <v>37</v>
      </c>
      <c r="R330" s="4">
        <v>2</v>
      </c>
      <c r="S330" s="4">
        <v>10</v>
      </c>
      <c r="T330" s="5" t="s">
        <v>44</v>
      </c>
      <c r="U330" s="5" t="s">
        <v>60</v>
      </c>
      <c r="V330" s="5" t="s">
        <v>39</v>
      </c>
      <c r="W330" s="6">
        <v>45622</v>
      </c>
      <c r="X330" s="4" t="b">
        <v>1</v>
      </c>
      <c r="Y330" s="4" t="b">
        <v>1</v>
      </c>
      <c r="Z330" s="5" t="s">
        <v>62</v>
      </c>
      <c r="AA330" s="5" t="s">
        <v>67</v>
      </c>
      <c r="AB330" s="7">
        <v>11</v>
      </c>
      <c r="AC330">
        <f t="shared" si="27"/>
        <v>1667.04</v>
      </c>
      <c r="AD330">
        <f t="shared" si="28"/>
        <v>66.681600000000003</v>
      </c>
      <c r="AE330">
        <f t="shared" si="29"/>
        <v>333.40800000000002</v>
      </c>
      <c r="AF330">
        <f t="shared" si="25"/>
        <v>3</v>
      </c>
      <c r="AG330">
        <f t="shared" si="26"/>
        <v>0</v>
      </c>
      <c r="AH330">
        <f>(Table2[[#This Row],[Social_Media_Influence2]]+Table2[[#This Row],[Engagement_Score_Num]]+Table2[[#This Row],[Time_Spent_on_Product_Research(hours)]]/3)</f>
        <v>3.6666666666666665</v>
      </c>
      <c r="AI330" s="17">
        <f>IF(Table2[[#This Row],[Customer_Loyalty_Program_Member]]="TRUE",Table2[[#This Row],[Brand_Loyalty]]*1.2,Table2[[#This Row],[Brand_Loyalty]])</f>
        <v>1</v>
      </c>
      <c r="AJ330" s="17">
        <f>Table2[[#This Row],[Customer_Satisfaction]]-Table2[[#This Row],[Return_Rate]]</f>
        <v>8</v>
      </c>
    </row>
    <row r="331" spans="1:36">
      <c r="A331" s="9" t="s">
        <v>741</v>
      </c>
      <c r="B331" s="8">
        <v>37</v>
      </c>
      <c r="C331" s="9" t="s">
        <v>43</v>
      </c>
      <c r="D331" s="9" t="s">
        <v>44</v>
      </c>
      <c r="E331" s="9" t="s">
        <v>31</v>
      </c>
      <c r="F331" s="9" t="s">
        <v>56</v>
      </c>
      <c r="G331" s="9" t="s">
        <v>30</v>
      </c>
      <c r="H331" s="9" t="s">
        <v>742</v>
      </c>
      <c r="I331" s="9" t="s">
        <v>2060</v>
      </c>
      <c r="J331" s="8">
        <v>333.40899999999999</v>
      </c>
      <c r="K331" s="8">
        <v>5</v>
      </c>
      <c r="L331" s="9" t="s">
        <v>35</v>
      </c>
      <c r="M331" s="8">
        <v>4</v>
      </c>
      <c r="N331" s="8">
        <v>4</v>
      </c>
      <c r="O331" s="8">
        <v>1</v>
      </c>
      <c r="P331" s="9" t="s">
        <v>59</v>
      </c>
      <c r="Q331" s="9" t="s">
        <v>37</v>
      </c>
      <c r="R331" s="8">
        <v>0</v>
      </c>
      <c r="S331" s="8">
        <v>1</v>
      </c>
      <c r="T331" s="9" t="s">
        <v>44</v>
      </c>
      <c r="U331" s="9" t="s">
        <v>79</v>
      </c>
      <c r="V331" s="9" t="s">
        <v>51</v>
      </c>
      <c r="W331" s="10">
        <v>45623</v>
      </c>
      <c r="X331" s="8" t="b">
        <v>1</v>
      </c>
      <c r="Y331" s="8" t="b">
        <v>0</v>
      </c>
      <c r="Z331" s="9" t="s">
        <v>74</v>
      </c>
      <c r="AA331" s="9" t="s">
        <v>53</v>
      </c>
      <c r="AB331" s="11">
        <v>6</v>
      </c>
      <c r="AC331">
        <f t="shared" si="27"/>
        <v>1667.0450000000001</v>
      </c>
      <c r="AD331">
        <f t="shared" si="28"/>
        <v>66.681799999999996</v>
      </c>
      <c r="AE331">
        <f t="shared" si="29"/>
        <v>333.40899999999999</v>
      </c>
      <c r="AF331">
        <f t="shared" si="25"/>
        <v>3</v>
      </c>
      <c r="AG331">
        <f t="shared" si="26"/>
        <v>1</v>
      </c>
      <c r="AH331">
        <f>(Table2[[#This Row],[Social_Media_Influence2]]+Table2[[#This Row],[Engagement_Score_Num]]+Table2[[#This Row],[Time_Spent_on_Product_Research(hours)]]/3)</f>
        <v>4.333333333333333</v>
      </c>
      <c r="AI331" s="17">
        <f>IF(Table2[[#This Row],[Customer_Loyalty_Program_Member]]="TRUE",Table2[[#This Row],[Brand_Loyalty]]*1.2,Table2[[#This Row],[Brand_Loyalty]])</f>
        <v>4</v>
      </c>
      <c r="AJ331" s="17">
        <f>Table2[[#This Row],[Customer_Satisfaction]]-Table2[[#This Row],[Return_Rate]]</f>
        <v>1</v>
      </c>
    </row>
    <row r="332" spans="1:36">
      <c r="A332" s="5" t="s">
        <v>743</v>
      </c>
      <c r="B332" s="4">
        <v>45</v>
      </c>
      <c r="C332" s="5" t="s">
        <v>29</v>
      </c>
      <c r="D332" s="5" t="s">
        <v>30</v>
      </c>
      <c r="E332" s="5" t="s">
        <v>55</v>
      </c>
      <c r="F332" s="5" t="s">
        <v>56</v>
      </c>
      <c r="G332" s="5" t="s">
        <v>44</v>
      </c>
      <c r="H332" s="5" t="s">
        <v>744</v>
      </c>
      <c r="I332" s="5" t="s">
        <v>58</v>
      </c>
      <c r="J332" s="4">
        <v>333.41</v>
      </c>
      <c r="K332" s="4">
        <v>3</v>
      </c>
      <c r="L332" s="5" t="s">
        <v>48</v>
      </c>
      <c r="M332" s="4">
        <v>3</v>
      </c>
      <c r="N332" s="4">
        <v>5</v>
      </c>
      <c r="O332" s="4">
        <v>0</v>
      </c>
      <c r="P332" s="5" t="s">
        <v>44</v>
      </c>
      <c r="Q332" s="5" t="s">
        <v>37</v>
      </c>
      <c r="R332" s="4">
        <v>0</v>
      </c>
      <c r="S332" s="4">
        <v>7</v>
      </c>
      <c r="T332" s="5" t="s">
        <v>49</v>
      </c>
      <c r="U332" s="5" t="s">
        <v>79</v>
      </c>
      <c r="V332" s="5" t="s">
        <v>39</v>
      </c>
      <c r="W332" s="6">
        <v>45624</v>
      </c>
      <c r="X332" s="4" t="b">
        <v>0</v>
      </c>
      <c r="Y332" s="4" t="b">
        <v>1</v>
      </c>
      <c r="Z332" s="5" t="s">
        <v>40</v>
      </c>
      <c r="AA332" s="5" t="s">
        <v>53</v>
      </c>
      <c r="AB332" s="7">
        <v>3</v>
      </c>
      <c r="AC332">
        <f t="shared" si="27"/>
        <v>1000.23</v>
      </c>
      <c r="AD332">
        <f t="shared" si="28"/>
        <v>111.13666666666667</v>
      </c>
      <c r="AE332">
        <f t="shared" si="29"/>
        <v>333.41</v>
      </c>
      <c r="AF332">
        <f t="shared" si="25"/>
        <v>2</v>
      </c>
      <c r="AG332">
        <f t="shared" si="26"/>
        <v>3</v>
      </c>
      <c r="AH332">
        <f>(Table2[[#This Row],[Social_Media_Influence2]]+Table2[[#This Row],[Engagement_Score_Num]]+Table2[[#This Row],[Time_Spent_on_Product_Research(hours)]]/3)</f>
        <v>5</v>
      </c>
      <c r="AI332" s="17">
        <f>IF(Table2[[#This Row],[Customer_Loyalty_Program_Member]]="TRUE",Table2[[#This Row],[Brand_Loyalty]]*1.2,Table2[[#This Row],[Brand_Loyalty]])</f>
        <v>3</v>
      </c>
      <c r="AJ332" s="17">
        <f>Table2[[#This Row],[Customer_Satisfaction]]-Table2[[#This Row],[Return_Rate]]</f>
        <v>7</v>
      </c>
    </row>
    <row r="333" spans="1:36">
      <c r="A333" s="9" t="s">
        <v>745</v>
      </c>
      <c r="B333" s="8">
        <v>47</v>
      </c>
      <c r="C333" s="9" t="s">
        <v>29</v>
      </c>
      <c r="D333" s="9" t="s">
        <v>30</v>
      </c>
      <c r="E333" s="9" t="s">
        <v>31</v>
      </c>
      <c r="F333" s="9" t="s">
        <v>56</v>
      </c>
      <c r="G333" s="9" t="s">
        <v>30</v>
      </c>
      <c r="H333" s="9" t="s">
        <v>746</v>
      </c>
      <c r="I333" s="9" t="s">
        <v>101</v>
      </c>
      <c r="J333" s="8">
        <v>333.411</v>
      </c>
      <c r="K333" s="8">
        <v>7</v>
      </c>
      <c r="L333" s="9" t="s">
        <v>48</v>
      </c>
      <c r="M333" s="8">
        <v>2</v>
      </c>
      <c r="N333" s="8">
        <v>5</v>
      </c>
      <c r="O333" s="8">
        <v>0</v>
      </c>
      <c r="P333" s="9" t="s">
        <v>59</v>
      </c>
      <c r="Q333" s="9" t="s">
        <v>85</v>
      </c>
      <c r="R333" s="8">
        <v>0</v>
      </c>
      <c r="S333" s="8">
        <v>1</v>
      </c>
      <c r="T333" s="9" t="s">
        <v>44</v>
      </c>
      <c r="U333" s="9" t="s">
        <v>79</v>
      </c>
      <c r="V333" s="9" t="s">
        <v>86</v>
      </c>
      <c r="W333" s="10">
        <v>45625</v>
      </c>
      <c r="X333" s="8" t="b">
        <v>0</v>
      </c>
      <c r="Y333" s="8" t="b">
        <v>1</v>
      </c>
      <c r="Z333" s="9" t="s">
        <v>40</v>
      </c>
      <c r="AA333" s="9" t="s">
        <v>67</v>
      </c>
      <c r="AB333" s="11">
        <v>4</v>
      </c>
      <c r="AC333">
        <f t="shared" si="27"/>
        <v>2333.877</v>
      </c>
      <c r="AD333">
        <f t="shared" si="28"/>
        <v>47.630142857142857</v>
      </c>
      <c r="AE333">
        <f t="shared" si="29"/>
        <v>333.411</v>
      </c>
      <c r="AF333">
        <f t="shared" si="25"/>
        <v>3</v>
      </c>
      <c r="AG333">
        <f t="shared" si="26"/>
        <v>1</v>
      </c>
      <c r="AH333">
        <f>(Table2[[#This Row],[Social_Media_Influence2]]+Table2[[#This Row],[Engagement_Score_Num]]+Table2[[#This Row],[Time_Spent_on_Product_Research(hours)]]/3)</f>
        <v>4</v>
      </c>
      <c r="AI333" s="17">
        <f>IF(Table2[[#This Row],[Customer_Loyalty_Program_Member]]="TRUE",Table2[[#This Row],[Brand_Loyalty]]*1.2,Table2[[#This Row],[Brand_Loyalty]])</f>
        <v>2</v>
      </c>
      <c r="AJ333" s="17">
        <f>Table2[[#This Row],[Customer_Satisfaction]]-Table2[[#This Row],[Return_Rate]]</f>
        <v>1</v>
      </c>
    </row>
    <row r="334" spans="1:36">
      <c r="A334" s="5" t="s">
        <v>747</v>
      </c>
      <c r="B334" s="4">
        <v>32</v>
      </c>
      <c r="C334" s="5" t="s">
        <v>43</v>
      </c>
      <c r="D334" s="5" t="s">
        <v>30</v>
      </c>
      <c r="E334" s="5" t="s">
        <v>55</v>
      </c>
      <c r="F334" s="5" t="s">
        <v>45</v>
      </c>
      <c r="G334" s="5" t="s">
        <v>30</v>
      </c>
      <c r="H334" s="5" t="s">
        <v>748</v>
      </c>
      <c r="I334" s="5" t="s">
        <v>107</v>
      </c>
      <c r="J334" s="4">
        <v>333.41199999999998</v>
      </c>
      <c r="K334" s="4">
        <v>3</v>
      </c>
      <c r="L334" s="5" t="s">
        <v>78</v>
      </c>
      <c r="M334" s="4">
        <v>1</v>
      </c>
      <c r="N334" s="4">
        <v>4</v>
      </c>
      <c r="O334" s="4">
        <v>1</v>
      </c>
      <c r="P334" s="5" t="s">
        <v>49</v>
      </c>
      <c r="Q334" s="5" t="s">
        <v>50</v>
      </c>
      <c r="R334" s="4">
        <v>2</v>
      </c>
      <c r="S334" s="4">
        <v>1</v>
      </c>
      <c r="T334" s="5" t="s">
        <v>49</v>
      </c>
      <c r="U334" s="5" t="s">
        <v>79</v>
      </c>
      <c r="V334" s="5" t="s">
        <v>66</v>
      </c>
      <c r="W334" s="6">
        <v>45626</v>
      </c>
      <c r="X334" s="4" t="b">
        <v>0</v>
      </c>
      <c r="Y334" s="4" t="b">
        <v>0</v>
      </c>
      <c r="Z334" s="5" t="s">
        <v>62</v>
      </c>
      <c r="AA334" s="5" t="s">
        <v>53</v>
      </c>
      <c r="AB334" s="7">
        <v>9</v>
      </c>
      <c r="AC334">
        <f t="shared" si="27"/>
        <v>1000.2359999999999</v>
      </c>
      <c r="AD334">
        <f t="shared" si="28"/>
        <v>111.13733333333333</v>
      </c>
      <c r="AE334">
        <f t="shared" si="29"/>
        <v>333.41199999999998</v>
      </c>
      <c r="AF334">
        <f t="shared" si="25"/>
        <v>2</v>
      </c>
      <c r="AG334">
        <f t="shared" si="26"/>
        <v>2</v>
      </c>
      <c r="AH334">
        <f>(Table2[[#This Row],[Social_Media_Influence2]]+Table2[[#This Row],[Engagement_Score_Num]]+Table2[[#This Row],[Time_Spent_on_Product_Research(hours)]]/3)</f>
        <v>4.333333333333333</v>
      </c>
      <c r="AI334" s="17">
        <f>IF(Table2[[#This Row],[Customer_Loyalty_Program_Member]]="TRUE",Table2[[#This Row],[Brand_Loyalty]]*1.2,Table2[[#This Row],[Brand_Loyalty]])</f>
        <v>1</v>
      </c>
      <c r="AJ334" s="17">
        <f>Table2[[#This Row],[Customer_Satisfaction]]-Table2[[#This Row],[Return_Rate]]</f>
        <v>-1</v>
      </c>
    </row>
    <row r="335" spans="1:36">
      <c r="A335" s="9" t="s">
        <v>749</v>
      </c>
      <c r="B335" s="8">
        <v>48</v>
      </c>
      <c r="C335" s="9" t="s">
        <v>43</v>
      </c>
      <c r="D335" s="9" t="s">
        <v>30</v>
      </c>
      <c r="E335" s="9" t="s">
        <v>31</v>
      </c>
      <c r="F335" s="9" t="s">
        <v>32</v>
      </c>
      <c r="G335" s="9" t="s">
        <v>30</v>
      </c>
      <c r="H335" s="9" t="s">
        <v>750</v>
      </c>
      <c r="I335" s="9" t="s">
        <v>65</v>
      </c>
      <c r="J335" s="8">
        <v>333.41300000000001</v>
      </c>
      <c r="K335" s="8">
        <v>8</v>
      </c>
      <c r="L335" s="9" t="s">
        <v>35</v>
      </c>
      <c r="M335" s="8">
        <v>5</v>
      </c>
      <c r="N335" s="8">
        <v>3</v>
      </c>
      <c r="O335" s="8">
        <v>0</v>
      </c>
      <c r="P335" s="9" t="s">
        <v>44</v>
      </c>
      <c r="Q335" s="9" t="s">
        <v>37</v>
      </c>
      <c r="R335" s="8">
        <v>1</v>
      </c>
      <c r="S335" s="8">
        <v>9</v>
      </c>
      <c r="T335" s="9" t="s">
        <v>44</v>
      </c>
      <c r="U335" s="9" t="s">
        <v>38</v>
      </c>
      <c r="V335" s="9" t="s">
        <v>86</v>
      </c>
      <c r="W335" s="10">
        <v>45627</v>
      </c>
      <c r="X335" s="8" t="b">
        <v>0</v>
      </c>
      <c r="Y335" s="8" t="b">
        <v>0</v>
      </c>
      <c r="Z335" s="9" t="s">
        <v>52</v>
      </c>
      <c r="AA335" s="9" t="s">
        <v>53</v>
      </c>
      <c r="AB335" s="11">
        <v>5</v>
      </c>
      <c r="AC335">
        <f t="shared" si="27"/>
        <v>2667.3040000000001</v>
      </c>
      <c r="AD335">
        <f t="shared" si="28"/>
        <v>41.676625000000001</v>
      </c>
      <c r="AE335">
        <f t="shared" si="29"/>
        <v>333.41300000000001</v>
      </c>
      <c r="AF335">
        <f t="shared" si="25"/>
        <v>3</v>
      </c>
      <c r="AG335">
        <f t="shared" si="26"/>
        <v>3</v>
      </c>
      <c r="AH335">
        <f>(Table2[[#This Row],[Social_Media_Influence2]]+Table2[[#This Row],[Engagement_Score_Num]]+Table2[[#This Row],[Time_Spent_on_Product_Research(hours)]]/3)</f>
        <v>6</v>
      </c>
      <c r="AI335" s="17">
        <f>IF(Table2[[#This Row],[Customer_Loyalty_Program_Member]]="TRUE",Table2[[#This Row],[Brand_Loyalty]]*1.2,Table2[[#This Row],[Brand_Loyalty]])</f>
        <v>5</v>
      </c>
      <c r="AJ335" s="17">
        <f>Table2[[#This Row],[Customer_Satisfaction]]-Table2[[#This Row],[Return_Rate]]</f>
        <v>8</v>
      </c>
    </row>
    <row r="336" spans="1:36">
      <c r="A336" s="5" t="s">
        <v>751</v>
      </c>
      <c r="B336" s="4">
        <v>20</v>
      </c>
      <c r="C336" s="5" t="s">
        <v>147</v>
      </c>
      <c r="D336" s="5" t="s">
        <v>44</v>
      </c>
      <c r="E336" s="5" t="s">
        <v>55</v>
      </c>
      <c r="F336" s="5" t="s">
        <v>56</v>
      </c>
      <c r="G336" s="5" t="s">
        <v>30</v>
      </c>
      <c r="H336" s="5" t="s">
        <v>752</v>
      </c>
      <c r="I336" s="5" t="s">
        <v>125</v>
      </c>
      <c r="J336" s="4">
        <v>333.41399999999999</v>
      </c>
      <c r="K336" s="4">
        <v>11</v>
      </c>
      <c r="L336" s="5" t="s">
        <v>78</v>
      </c>
      <c r="M336" s="4">
        <v>1</v>
      </c>
      <c r="N336" s="4">
        <v>3</v>
      </c>
      <c r="O336" s="4">
        <v>0</v>
      </c>
      <c r="P336" s="5" t="s">
        <v>59</v>
      </c>
      <c r="Q336" s="5" t="s">
        <v>37</v>
      </c>
      <c r="R336" s="4">
        <v>1</v>
      </c>
      <c r="S336" s="4">
        <v>5</v>
      </c>
      <c r="T336" s="5" t="s">
        <v>44</v>
      </c>
      <c r="U336" s="5" t="s">
        <v>38</v>
      </c>
      <c r="V336" s="5" t="s">
        <v>51</v>
      </c>
      <c r="W336" s="6">
        <v>45628</v>
      </c>
      <c r="X336" s="4" t="b">
        <v>0</v>
      </c>
      <c r="Y336" s="4" t="b">
        <v>0</v>
      </c>
      <c r="Z336" s="5" t="s">
        <v>52</v>
      </c>
      <c r="AA336" s="5" t="s">
        <v>53</v>
      </c>
      <c r="AB336" s="7">
        <v>8</v>
      </c>
      <c r="AC336">
        <f t="shared" si="27"/>
        <v>3667.5540000000001</v>
      </c>
      <c r="AD336">
        <f t="shared" si="28"/>
        <v>30.310363636363636</v>
      </c>
      <c r="AE336">
        <f t="shared" si="29"/>
        <v>333.41399999999999</v>
      </c>
      <c r="AF336">
        <f t="shared" si="25"/>
        <v>3</v>
      </c>
      <c r="AG336">
        <f t="shared" si="26"/>
        <v>1</v>
      </c>
      <c r="AH336">
        <f>(Table2[[#This Row],[Social_Media_Influence2]]+Table2[[#This Row],[Engagement_Score_Num]]+Table2[[#This Row],[Time_Spent_on_Product_Research(hours)]]/3)</f>
        <v>4</v>
      </c>
      <c r="AI336" s="17">
        <f>IF(Table2[[#This Row],[Customer_Loyalty_Program_Member]]="TRUE",Table2[[#This Row],[Brand_Loyalty]]*1.2,Table2[[#This Row],[Brand_Loyalty]])</f>
        <v>1</v>
      </c>
      <c r="AJ336" s="17">
        <f>Table2[[#This Row],[Customer_Satisfaction]]-Table2[[#This Row],[Return_Rate]]</f>
        <v>4</v>
      </c>
    </row>
    <row r="337" spans="1:36">
      <c r="A337" s="9" t="s">
        <v>753</v>
      </c>
      <c r="B337" s="8">
        <v>32</v>
      </c>
      <c r="C337" s="9" t="s">
        <v>43</v>
      </c>
      <c r="D337" s="9" t="s">
        <v>30</v>
      </c>
      <c r="E337" s="9" t="s">
        <v>76</v>
      </c>
      <c r="F337" s="9" t="s">
        <v>45</v>
      </c>
      <c r="G337" s="9" t="s">
        <v>44</v>
      </c>
      <c r="H337" s="9" t="s">
        <v>754</v>
      </c>
      <c r="I337" s="9" t="s">
        <v>141</v>
      </c>
      <c r="J337" s="8">
        <v>333.41500000000002</v>
      </c>
      <c r="K337" s="8">
        <v>11</v>
      </c>
      <c r="L337" s="9" t="s">
        <v>48</v>
      </c>
      <c r="M337" s="8">
        <v>2</v>
      </c>
      <c r="N337" s="8">
        <v>1</v>
      </c>
      <c r="O337" s="8">
        <v>1</v>
      </c>
      <c r="P337" s="9" t="s">
        <v>44</v>
      </c>
      <c r="Q337" s="9" t="s">
        <v>50</v>
      </c>
      <c r="R337" s="8">
        <v>1</v>
      </c>
      <c r="S337" s="8">
        <v>8</v>
      </c>
      <c r="T337" s="9" t="s">
        <v>44</v>
      </c>
      <c r="U337" s="9" t="s">
        <v>60</v>
      </c>
      <c r="V337" s="9" t="s">
        <v>86</v>
      </c>
      <c r="W337" s="10">
        <v>45629</v>
      </c>
      <c r="X337" s="8" t="b">
        <v>1</v>
      </c>
      <c r="Y337" s="8" t="b">
        <v>1</v>
      </c>
      <c r="Z337" s="9" t="s">
        <v>74</v>
      </c>
      <c r="AA337" s="9" t="s">
        <v>67</v>
      </c>
      <c r="AB337" s="11">
        <v>13</v>
      </c>
      <c r="AC337">
        <f t="shared" si="27"/>
        <v>3667.5650000000001</v>
      </c>
      <c r="AD337">
        <f t="shared" si="28"/>
        <v>30.310454545454547</v>
      </c>
      <c r="AE337">
        <f t="shared" si="29"/>
        <v>333.41500000000002</v>
      </c>
      <c r="AF337">
        <f t="shared" si="25"/>
        <v>3</v>
      </c>
      <c r="AG337">
        <f t="shared" si="26"/>
        <v>3</v>
      </c>
      <c r="AH337">
        <f>(Table2[[#This Row],[Social_Media_Influence2]]+Table2[[#This Row],[Engagement_Score_Num]]+Table2[[#This Row],[Time_Spent_on_Product_Research(hours)]]/3)</f>
        <v>6.333333333333333</v>
      </c>
      <c r="AI337" s="17">
        <f>IF(Table2[[#This Row],[Customer_Loyalty_Program_Member]]="TRUE",Table2[[#This Row],[Brand_Loyalty]]*1.2,Table2[[#This Row],[Brand_Loyalty]])</f>
        <v>2</v>
      </c>
      <c r="AJ337" s="17">
        <f>Table2[[#This Row],[Customer_Satisfaction]]-Table2[[#This Row],[Return_Rate]]</f>
        <v>7</v>
      </c>
    </row>
    <row r="338" spans="1:36">
      <c r="A338" s="5" t="s">
        <v>755</v>
      </c>
      <c r="B338" s="4">
        <v>25</v>
      </c>
      <c r="C338" s="5" t="s">
        <v>43</v>
      </c>
      <c r="D338" s="5" t="s">
        <v>44</v>
      </c>
      <c r="E338" s="5" t="s">
        <v>69</v>
      </c>
      <c r="F338" s="5" t="s">
        <v>45</v>
      </c>
      <c r="G338" s="5" t="s">
        <v>44</v>
      </c>
      <c r="H338" s="5" t="s">
        <v>756</v>
      </c>
      <c r="I338" s="5" t="s">
        <v>157</v>
      </c>
      <c r="J338" s="4">
        <v>333.416</v>
      </c>
      <c r="K338" s="4">
        <v>11</v>
      </c>
      <c r="L338" s="5" t="s">
        <v>48</v>
      </c>
      <c r="M338" s="4">
        <v>5</v>
      </c>
      <c r="N338" s="4">
        <v>2</v>
      </c>
      <c r="O338" s="4">
        <v>2</v>
      </c>
      <c r="P338" s="5" t="s">
        <v>59</v>
      </c>
      <c r="Q338" s="5" t="s">
        <v>85</v>
      </c>
      <c r="R338" s="4">
        <v>1</v>
      </c>
      <c r="S338" s="4">
        <v>1</v>
      </c>
      <c r="T338" s="5" t="s">
        <v>36</v>
      </c>
      <c r="U338" s="5" t="s">
        <v>38</v>
      </c>
      <c r="V338" s="5" t="s">
        <v>39</v>
      </c>
      <c r="W338" s="6">
        <v>45630</v>
      </c>
      <c r="X338" s="4" t="b">
        <v>0</v>
      </c>
      <c r="Y338" s="4" t="b">
        <v>1</v>
      </c>
      <c r="Z338" s="5" t="s">
        <v>62</v>
      </c>
      <c r="AA338" s="5" t="s">
        <v>67</v>
      </c>
      <c r="AB338" s="7">
        <v>4</v>
      </c>
      <c r="AC338">
        <f t="shared" si="27"/>
        <v>3667.576</v>
      </c>
      <c r="AD338">
        <f t="shared" si="28"/>
        <v>30.310545454545455</v>
      </c>
      <c r="AE338">
        <f t="shared" si="29"/>
        <v>333.416</v>
      </c>
      <c r="AF338">
        <f t="shared" si="25"/>
        <v>0</v>
      </c>
      <c r="AG338">
        <f t="shared" si="26"/>
        <v>1</v>
      </c>
      <c r="AH338">
        <f>(Table2[[#This Row],[Social_Media_Influence2]]+Table2[[#This Row],[Engagement_Score_Num]]+Table2[[#This Row],[Time_Spent_on_Product_Research(hours)]]/3)</f>
        <v>1.6666666666666665</v>
      </c>
      <c r="AI338" s="17">
        <f>IF(Table2[[#This Row],[Customer_Loyalty_Program_Member]]="TRUE",Table2[[#This Row],[Brand_Loyalty]]*1.2,Table2[[#This Row],[Brand_Loyalty]])</f>
        <v>5</v>
      </c>
      <c r="AJ338" s="17">
        <f>Table2[[#This Row],[Customer_Satisfaction]]-Table2[[#This Row],[Return_Rate]]</f>
        <v>0</v>
      </c>
    </row>
    <row r="339" spans="1:36">
      <c r="A339" s="9" t="s">
        <v>757</v>
      </c>
      <c r="B339" s="8">
        <v>42</v>
      </c>
      <c r="C339" s="9" t="s">
        <v>43</v>
      </c>
      <c r="D339" s="9" t="s">
        <v>30</v>
      </c>
      <c r="E339" s="9" t="s">
        <v>76</v>
      </c>
      <c r="F339" s="9" t="s">
        <v>32</v>
      </c>
      <c r="G339" s="9" t="s">
        <v>30</v>
      </c>
      <c r="H339" s="9" t="s">
        <v>758</v>
      </c>
      <c r="I339" s="9" t="s">
        <v>2060</v>
      </c>
      <c r="J339" s="8">
        <v>333.41699999999997</v>
      </c>
      <c r="K339" s="8">
        <v>4</v>
      </c>
      <c r="L339" s="9" t="s">
        <v>35</v>
      </c>
      <c r="M339" s="8">
        <v>3</v>
      </c>
      <c r="N339" s="8">
        <v>5</v>
      </c>
      <c r="O339" s="8">
        <v>1</v>
      </c>
      <c r="P339" s="9" t="s">
        <v>36</v>
      </c>
      <c r="Q339" s="9" t="s">
        <v>50</v>
      </c>
      <c r="R339" s="8">
        <v>0</v>
      </c>
      <c r="S339" s="8">
        <v>1</v>
      </c>
      <c r="T339" s="9" t="s">
        <v>36</v>
      </c>
      <c r="U339" s="9" t="s">
        <v>60</v>
      </c>
      <c r="V339" s="9" t="s">
        <v>86</v>
      </c>
      <c r="W339" s="10">
        <v>45631</v>
      </c>
      <c r="X339" s="8" t="b">
        <v>0</v>
      </c>
      <c r="Y339" s="8" t="b">
        <v>1</v>
      </c>
      <c r="Z339" s="9" t="s">
        <v>52</v>
      </c>
      <c r="AA339" s="9" t="s">
        <v>67</v>
      </c>
      <c r="AB339" s="11">
        <v>6</v>
      </c>
      <c r="AC339">
        <f t="shared" si="27"/>
        <v>1333.6679999999999</v>
      </c>
      <c r="AD339">
        <f t="shared" si="28"/>
        <v>83.354249999999993</v>
      </c>
      <c r="AE339">
        <f t="shared" si="29"/>
        <v>333.41699999999997</v>
      </c>
      <c r="AF339">
        <f t="shared" si="25"/>
        <v>0</v>
      </c>
      <c r="AG339">
        <f t="shared" si="26"/>
        <v>0</v>
      </c>
      <c r="AH339">
        <f>(Table2[[#This Row],[Social_Media_Influence2]]+Table2[[#This Row],[Engagement_Score_Num]]+Table2[[#This Row],[Time_Spent_on_Product_Research(hours)]]/3)</f>
        <v>0.33333333333333331</v>
      </c>
      <c r="AI339" s="17">
        <f>IF(Table2[[#This Row],[Customer_Loyalty_Program_Member]]="TRUE",Table2[[#This Row],[Brand_Loyalty]]*1.2,Table2[[#This Row],[Brand_Loyalty]])</f>
        <v>3</v>
      </c>
      <c r="AJ339" s="17">
        <f>Table2[[#This Row],[Customer_Satisfaction]]-Table2[[#This Row],[Return_Rate]]</f>
        <v>1</v>
      </c>
    </row>
    <row r="340" spans="1:36">
      <c r="A340" s="5" t="s">
        <v>759</v>
      </c>
      <c r="B340" s="4">
        <v>37</v>
      </c>
      <c r="C340" s="5" t="s">
        <v>29</v>
      </c>
      <c r="D340" s="5" t="s">
        <v>44</v>
      </c>
      <c r="E340" s="5" t="s">
        <v>55</v>
      </c>
      <c r="F340" s="5" t="s">
        <v>32</v>
      </c>
      <c r="G340" s="5" t="s">
        <v>44</v>
      </c>
      <c r="H340" s="5" t="s">
        <v>760</v>
      </c>
      <c r="I340" s="5" t="s">
        <v>244</v>
      </c>
      <c r="J340" s="4">
        <v>333.41800000000001</v>
      </c>
      <c r="K340" s="4">
        <v>5</v>
      </c>
      <c r="L340" s="5" t="s">
        <v>35</v>
      </c>
      <c r="M340" s="4">
        <v>1</v>
      </c>
      <c r="N340" s="4">
        <v>1</v>
      </c>
      <c r="O340" s="4">
        <v>2</v>
      </c>
      <c r="P340" s="5" t="s">
        <v>49</v>
      </c>
      <c r="Q340" s="5" t="s">
        <v>50</v>
      </c>
      <c r="R340" s="4">
        <v>1</v>
      </c>
      <c r="S340" s="4">
        <v>4</v>
      </c>
      <c r="T340" s="5" t="s">
        <v>59</v>
      </c>
      <c r="U340" s="5" t="s">
        <v>60</v>
      </c>
      <c r="V340" s="5" t="s">
        <v>61</v>
      </c>
      <c r="W340" s="6">
        <v>45632</v>
      </c>
      <c r="X340" s="4" t="b">
        <v>0</v>
      </c>
      <c r="Y340" s="4" t="b">
        <v>1</v>
      </c>
      <c r="Z340" s="5" t="s">
        <v>52</v>
      </c>
      <c r="AA340" s="5" t="s">
        <v>53</v>
      </c>
      <c r="AB340" s="7">
        <v>3</v>
      </c>
      <c r="AC340">
        <f t="shared" si="27"/>
        <v>1667.0900000000001</v>
      </c>
      <c r="AD340">
        <f t="shared" si="28"/>
        <v>66.683599999999998</v>
      </c>
      <c r="AE340">
        <f t="shared" si="29"/>
        <v>333.41800000000001</v>
      </c>
      <c r="AF340">
        <f t="shared" si="25"/>
        <v>1</v>
      </c>
      <c r="AG340">
        <f t="shared" si="26"/>
        <v>2</v>
      </c>
      <c r="AH340">
        <f>(Table2[[#This Row],[Social_Media_Influence2]]+Table2[[#This Row],[Engagement_Score_Num]]+Table2[[#This Row],[Time_Spent_on_Product_Research(hours)]]/3)</f>
        <v>3.6666666666666665</v>
      </c>
      <c r="AI340" s="17">
        <f>IF(Table2[[#This Row],[Customer_Loyalty_Program_Member]]="TRUE",Table2[[#This Row],[Brand_Loyalty]]*1.2,Table2[[#This Row],[Brand_Loyalty]])</f>
        <v>1</v>
      </c>
      <c r="AJ340" s="17">
        <f>Table2[[#This Row],[Customer_Satisfaction]]-Table2[[#This Row],[Return_Rate]]</f>
        <v>3</v>
      </c>
    </row>
    <row r="341" spans="1:36">
      <c r="A341" s="9" t="s">
        <v>761</v>
      </c>
      <c r="B341" s="8">
        <v>21</v>
      </c>
      <c r="C341" s="9" t="s">
        <v>147</v>
      </c>
      <c r="D341" s="9" t="s">
        <v>30</v>
      </c>
      <c r="E341" s="9" t="s">
        <v>69</v>
      </c>
      <c r="F341" s="9" t="s">
        <v>56</v>
      </c>
      <c r="G341" s="9" t="s">
        <v>30</v>
      </c>
      <c r="H341" s="9" t="s">
        <v>762</v>
      </c>
      <c r="I341" s="9" t="s">
        <v>2060</v>
      </c>
      <c r="J341" s="8">
        <v>333.41899999999998</v>
      </c>
      <c r="K341" s="8">
        <v>10</v>
      </c>
      <c r="L341" s="9" t="s">
        <v>48</v>
      </c>
      <c r="M341" s="8">
        <v>4</v>
      </c>
      <c r="N341" s="8">
        <v>3</v>
      </c>
      <c r="O341" s="8">
        <v>0</v>
      </c>
      <c r="P341" s="9" t="s">
        <v>49</v>
      </c>
      <c r="Q341" s="9" t="s">
        <v>85</v>
      </c>
      <c r="R341" s="8">
        <v>0</v>
      </c>
      <c r="S341" s="8">
        <v>10</v>
      </c>
      <c r="T341" s="9" t="s">
        <v>44</v>
      </c>
      <c r="U341" s="9" t="s">
        <v>38</v>
      </c>
      <c r="V341" s="9" t="s">
        <v>86</v>
      </c>
      <c r="W341" s="10">
        <v>45633</v>
      </c>
      <c r="X341" s="8" t="b">
        <v>1</v>
      </c>
      <c r="Y341" s="8" t="b">
        <v>0</v>
      </c>
      <c r="Z341" s="9" t="s">
        <v>74</v>
      </c>
      <c r="AA341" s="9" t="s">
        <v>41</v>
      </c>
      <c r="AB341" s="11">
        <v>2</v>
      </c>
      <c r="AC341">
        <f t="shared" si="27"/>
        <v>3334.1899999999996</v>
      </c>
      <c r="AD341">
        <f t="shared" si="28"/>
        <v>33.341899999999995</v>
      </c>
      <c r="AE341">
        <f t="shared" si="29"/>
        <v>333.41899999999998</v>
      </c>
      <c r="AF341">
        <f t="shared" si="25"/>
        <v>3</v>
      </c>
      <c r="AG341">
        <f t="shared" si="26"/>
        <v>2</v>
      </c>
      <c r="AH341">
        <f>(Table2[[#This Row],[Social_Media_Influence2]]+Table2[[#This Row],[Engagement_Score_Num]]+Table2[[#This Row],[Time_Spent_on_Product_Research(hours)]]/3)</f>
        <v>5</v>
      </c>
      <c r="AI341" s="17">
        <f>IF(Table2[[#This Row],[Customer_Loyalty_Program_Member]]="TRUE",Table2[[#This Row],[Brand_Loyalty]]*1.2,Table2[[#This Row],[Brand_Loyalty]])</f>
        <v>4</v>
      </c>
      <c r="AJ341" s="17">
        <f>Table2[[#This Row],[Customer_Satisfaction]]-Table2[[#This Row],[Return_Rate]]</f>
        <v>10</v>
      </c>
    </row>
    <row r="342" spans="1:36">
      <c r="A342" s="5" t="s">
        <v>763</v>
      </c>
      <c r="B342" s="4">
        <v>43</v>
      </c>
      <c r="C342" s="5" t="s">
        <v>29</v>
      </c>
      <c r="D342" s="5" t="s">
        <v>44</v>
      </c>
      <c r="E342" s="5" t="s">
        <v>69</v>
      </c>
      <c r="F342" s="5" t="s">
        <v>32</v>
      </c>
      <c r="G342" s="5" t="s">
        <v>44</v>
      </c>
      <c r="H342" s="5" t="s">
        <v>764</v>
      </c>
      <c r="I342" s="5" t="s">
        <v>47</v>
      </c>
      <c r="J342" s="4">
        <v>333.42</v>
      </c>
      <c r="K342" s="4">
        <v>9</v>
      </c>
      <c r="L342" s="5" t="s">
        <v>48</v>
      </c>
      <c r="M342" s="4">
        <v>5</v>
      </c>
      <c r="N342" s="4">
        <v>5</v>
      </c>
      <c r="O342" s="4">
        <v>0</v>
      </c>
      <c r="P342" s="5" t="s">
        <v>49</v>
      </c>
      <c r="Q342" s="5" t="s">
        <v>37</v>
      </c>
      <c r="R342" s="4">
        <v>1</v>
      </c>
      <c r="S342" s="4">
        <v>2</v>
      </c>
      <c r="T342" s="5" t="s">
        <v>49</v>
      </c>
      <c r="U342" s="5" t="s">
        <v>79</v>
      </c>
      <c r="V342" s="5" t="s">
        <v>51</v>
      </c>
      <c r="W342" s="6">
        <v>45634</v>
      </c>
      <c r="X342" s="4" t="b">
        <v>1</v>
      </c>
      <c r="Y342" s="4" t="b">
        <v>0</v>
      </c>
      <c r="Z342" s="5" t="s">
        <v>52</v>
      </c>
      <c r="AA342" s="5" t="s">
        <v>41</v>
      </c>
      <c r="AB342" s="7">
        <v>14</v>
      </c>
      <c r="AC342">
        <f t="shared" si="27"/>
        <v>3000.78</v>
      </c>
      <c r="AD342">
        <f t="shared" si="28"/>
        <v>37.046666666666667</v>
      </c>
      <c r="AE342">
        <f t="shared" si="29"/>
        <v>333.42</v>
      </c>
      <c r="AF342">
        <f t="shared" si="25"/>
        <v>2</v>
      </c>
      <c r="AG342">
        <f t="shared" si="26"/>
        <v>2</v>
      </c>
      <c r="AH342">
        <f>(Table2[[#This Row],[Social_Media_Influence2]]+Table2[[#This Row],[Engagement_Score_Num]]+Table2[[#This Row],[Time_Spent_on_Product_Research(hours)]]/3)</f>
        <v>4</v>
      </c>
      <c r="AI342" s="17">
        <f>IF(Table2[[#This Row],[Customer_Loyalty_Program_Member]]="TRUE",Table2[[#This Row],[Brand_Loyalty]]*1.2,Table2[[#This Row],[Brand_Loyalty]])</f>
        <v>5</v>
      </c>
      <c r="AJ342" s="17">
        <f>Table2[[#This Row],[Customer_Satisfaction]]-Table2[[#This Row],[Return_Rate]]</f>
        <v>1</v>
      </c>
    </row>
    <row r="343" spans="1:36">
      <c r="A343" s="9" t="s">
        <v>765</v>
      </c>
      <c r="B343" s="8">
        <v>29</v>
      </c>
      <c r="C343" s="9" t="s">
        <v>29</v>
      </c>
      <c r="D343" s="9" t="s">
        <v>44</v>
      </c>
      <c r="E343" s="9" t="s">
        <v>76</v>
      </c>
      <c r="F343" s="9" t="s">
        <v>32</v>
      </c>
      <c r="G343" s="9" t="s">
        <v>30</v>
      </c>
      <c r="H343" s="9" t="s">
        <v>766</v>
      </c>
      <c r="I343" s="9" t="s">
        <v>2060</v>
      </c>
      <c r="J343" s="8">
        <v>333.42099999999999</v>
      </c>
      <c r="K343" s="8">
        <v>6</v>
      </c>
      <c r="L343" s="9" t="s">
        <v>48</v>
      </c>
      <c r="M343" s="8">
        <v>5</v>
      </c>
      <c r="N343" s="8">
        <v>3</v>
      </c>
      <c r="O343" s="8">
        <v>2</v>
      </c>
      <c r="P343" s="9" t="s">
        <v>49</v>
      </c>
      <c r="Q343" s="9" t="s">
        <v>85</v>
      </c>
      <c r="R343" s="8">
        <v>2</v>
      </c>
      <c r="S343" s="8">
        <v>7</v>
      </c>
      <c r="T343" s="9" t="s">
        <v>36</v>
      </c>
      <c r="U343" s="9" t="s">
        <v>79</v>
      </c>
      <c r="V343" s="9" t="s">
        <v>66</v>
      </c>
      <c r="W343" s="10">
        <v>45635</v>
      </c>
      <c r="X343" s="8" t="b">
        <v>0</v>
      </c>
      <c r="Y343" s="8" t="b">
        <v>1</v>
      </c>
      <c r="Z343" s="9" t="s">
        <v>52</v>
      </c>
      <c r="AA343" s="9" t="s">
        <v>53</v>
      </c>
      <c r="AB343" s="11">
        <v>3</v>
      </c>
      <c r="AC343">
        <f t="shared" si="27"/>
        <v>2000.5259999999998</v>
      </c>
      <c r="AD343">
        <f t="shared" si="28"/>
        <v>55.570166666666665</v>
      </c>
      <c r="AE343">
        <f t="shared" si="29"/>
        <v>333.42099999999999</v>
      </c>
      <c r="AF343">
        <f t="shared" si="25"/>
        <v>0</v>
      </c>
      <c r="AG343">
        <f t="shared" si="26"/>
        <v>2</v>
      </c>
      <c r="AH343">
        <f>(Table2[[#This Row],[Social_Media_Influence2]]+Table2[[#This Row],[Engagement_Score_Num]]+Table2[[#This Row],[Time_Spent_on_Product_Research(hours)]]/3)</f>
        <v>2.6666666666666665</v>
      </c>
      <c r="AI343" s="17">
        <f>IF(Table2[[#This Row],[Customer_Loyalty_Program_Member]]="TRUE",Table2[[#This Row],[Brand_Loyalty]]*1.2,Table2[[#This Row],[Brand_Loyalty]])</f>
        <v>5</v>
      </c>
      <c r="AJ343" s="17">
        <f>Table2[[#This Row],[Customer_Satisfaction]]-Table2[[#This Row],[Return_Rate]]</f>
        <v>5</v>
      </c>
    </row>
    <row r="344" spans="1:36">
      <c r="A344" s="5" t="s">
        <v>767</v>
      </c>
      <c r="B344" s="4">
        <v>28</v>
      </c>
      <c r="C344" s="5" t="s">
        <v>43</v>
      </c>
      <c r="D344" s="5" t="s">
        <v>30</v>
      </c>
      <c r="E344" s="5" t="s">
        <v>76</v>
      </c>
      <c r="F344" s="5" t="s">
        <v>56</v>
      </c>
      <c r="G344" s="5" t="s">
        <v>30</v>
      </c>
      <c r="H344" s="5" t="s">
        <v>768</v>
      </c>
      <c r="I344" s="5" t="s">
        <v>116</v>
      </c>
      <c r="J344" s="4">
        <v>333.42200000000003</v>
      </c>
      <c r="K344" s="4">
        <v>7</v>
      </c>
      <c r="L344" s="5" t="s">
        <v>78</v>
      </c>
      <c r="M344" s="4">
        <v>5</v>
      </c>
      <c r="N344" s="4">
        <v>5</v>
      </c>
      <c r="O344" s="4">
        <v>2</v>
      </c>
      <c r="P344" s="5" t="s">
        <v>49</v>
      </c>
      <c r="Q344" s="5" t="s">
        <v>37</v>
      </c>
      <c r="R344" s="4">
        <v>1</v>
      </c>
      <c r="S344" s="4">
        <v>8</v>
      </c>
      <c r="T344" s="5" t="s">
        <v>49</v>
      </c>
      <c r="U344" s="5" t="s">
        <v>60</v>
      </c>
      <c r="V344" s="5" t="s">
        <v>66</v>
      </c>
      <c r="W344" s="6">
        <v>45636</v>
      </c>
      <c r="X344" s="4" t="b">
        <v>0</v>
      </c>
      <c r="Y344" s="4" t="b">
        <v>1</v>
      </c>
      <c r="Z344" s="5" t="s">
        <v>62</v>
      </c>
      <c r="AA344" s="5" t="s">
        <v>41</v>
      </c>
      <c r="AB344" s="7">
        <v>7</v>
      </c>
      <c r="AC344">
        <f t="shared" si="27"/>
        <v>2333.9540000000002</v>
      </c>
      <c r="AD344">
        <f t="shared" si="28"/>
        <v>47.631714285714288</v>
      </c>
      <c r="AE344">
        <f t="shared" si="29"/>
        <v>333.42200000000003</v>
      </c>
      <c r="AF344">
        <f t="shared" si="25"/>
        <v>2</v>
      </c>
      <c r="AG344">
        <f t="shared" si="26"/>
        <v>2</v>
      </c>
      <c r="AH344">
        <f>(Table2[[#This Row],[Social_Media_Influence2]]+Table2[[#This Row],[Engagement_Score_Num]]+Table2[[#This Row],[Time_Spent_on_Product_Research(hours)]]/3)</f>
        <v>4.666666666666667</v>
      </c>
      <c r="AI344" s="17">
        <f>IF(Table2[[#This Row],[Customer_Loyalty_Program_Member]]="TRUE",Table2[[#This Row],[Brand_Loyalty]]*1.2,Table2[[#This Row],[Brand_Loyalty]])</f>
        <v>5</v>
      </c>
      <c r="AJ344" s="17">
        <f>Table2[[#This Row],[Customer_Satisfaction]]-Table2[[#This Row],[Return_Rate]]</f>
        <v>7</v>
      </c>
    </row>
    <row r="345" spans="1:36">
      <c r="A345" s="9" t="s">
        <v>769</v>
      </c>
      <c r="B345" s="8">
        <v>43</v>
      </c>
      <c r="C345" s="9" t="s">
        <v>43</v>
      </c>
      <c r="D345" s="9" t="s">
        <v>30</v>
      </c>
      <c r="E345" s="9" t="s">
        <v>69</v>
      </c>
      <c r="F345" s="9" t="s">
        <v>56</v>
      </c>
      <c r="G345" s="9" t="s">
        <v>44</v>
      </c>
      <c r="H345" s="9" t="s">
        <v>770</v>
      </c>
      <c r="I345" s="9" t="s">
        <v>71</v>
      </c>
      <c r="J345" s="8">
        <v>333.423</v>
      </c>
      <c r="K345" s="8">
        <v>11</v>
      </c>
      <c r="L345" s="9" t="s">
        <v>78</v>
      </c>
      <c r="M345" s="8">
        <v>3</v>
      </c>
      <c r="N345" s="8">
        <v>1</v>
      </c>
      <c r="O345" s="8">
        <v>1</v>
      </c>
      <c r="P345" s="9" t="s">
        <v>59</v>
      </c>
      <c r="Q345" s="9" t="s">
        <v>85</v>
      </c>
      <c r="R345" s="8">
        <v>0</v>
      </c>
      <c r="S345" s="8">
        <v>10</v>
      </c>
      <c r="T345" s="9" t="s">
        <v>49</v>
      </c>
      <c r="U345" s="9" t="s">
        <v>38</v>
      </c>
      <c r="V345" s="9" t="s">
        <v>39</v>
      </c>
      <c r="W345" s="10">
        <v>45637</v>
      </c>
      <c r="X345" s="8" t="b">
        <v>1</v>
      </c>
      <c r="Y345" s="8" t="b">
        <v>1</v>
      </c>
      <c r="Z345" s="9" t="s">
        <v>74</v>
      </c>
      <c r="AA345" s="9" t="s">
        <v>41</v>
      </c>
      <c r="AB345" s="11">
        <v>6</v>
      </c>
      <c r="AC345">
        <f t="shared" si="27"/>
        <v>3667.6530000000002</v>
      </c>
      <c r="AD345">
        <f t="shared" si="28"/>
        <v>30.311181818181819</v>
      </c>
      <c r="AE345">
        <f t="shared" si="29"/>
        <v>333.423</v>
      </c>
      <c r="AF345">
        <f t="shared" si="25"/>
        <v>2</v>
      </c>
      <c r="AG345">
        <f t="shared" si="26"/>
        <v>1</v>
      </c>
      <c r="AH345">
        <f>(Table2[[#This Row],[Social_Media_Influence2]]+Table2[[#This Row],[Engagement_Score_Num]]+Table2[[#This Row],[Time_Spent_on_Product_Research(hours)]]/3)</f>
        <v>3.3333333333333335</v>
      </c>
      <c r="AI345" s="17">
        <f>IF(Table2[[#This Row],[Customer_Loyalty_Program_Member]]="TRUE",Table2[[#This Row],[Brand_Loyalty]]*1.2,Table2[[#This Row],[Brand_Loyalty]])</f>
        <v>3</v>
      </c>
      <c r="AJ345" s="17">
        <f>Table2[[#This Row],[Customer_Satisfaction]]-Table2[[#This Row],[Return_Rate]]</f>
        <v>10</v>
      </c>
    </row>
    <row r="346" spans="1:36">
      <c r="A346" s="5" t="s">
        <v>771</v>
      </c>
      <c r="B346" s="4">
        <v>48</v>
      </c>
      <c r="C346" s="5" t="s">
        <v>29</v>
      </c>
      <c r="D346" s="5" t="s">
        <v>44</v>
      </c>
      <c r="E346" s="5" t="s">
        <v>76</v>
      </c>
      <c r="F346" s="5" t="s">
        <v>45</v>
      </c>
      <c r="G346" s="5" t="s">
        <v>30</v>
      </c>
      <c r="H346" s="5" t="s">
        <v>772</v>
      </c>
      <c r="I346" s="5" t="s">
        <v>122</v>
      </c>
      <c r="J346" s="4">
        <v>333.42399999999998</v>
      </c>
      <c r="K346" s="4">
        <v>10</v>
      </c>
      <c r="L346" s="5" t="s">
        <v>48</v>
      </c>
      <c r="M346" s="4">
        <v>1</v>
      </c>
      <c r="N346" s="4">
        <v>5</v>
      </c>
      <c r="O346" s="4">
        <v>2</v>
      </c>
      <c r="P346" s="5" t="s">
        <v>44</v>
      </c>
      <c r="Q346" s="5" t="s">
        <v>85</v>
      </c>
      <c r="R346" s="4">
        <v>1</v>
      </c>
      <c r="S346" s="4">
        <v>5</v>
      </c>
      <c r="T346" s="5" t="s">
        <v>36</v>
      </c>
      <c r="U346" s="5" t="s">
        <v>79</v>
      </c>
      <c r="V346" s="5" t="s">
        <v>66</v>
      </c>
      <c r="W346" s="6">
        <v>45638</v>
      </c>
      <c r="X346" s="4" t="b">
        <v>1</v>
      </c>
      <c r="Y346" s="4" t="b">
        <v>0</v>
      </c>
      <c r="Z346" s="5" t="s">
        <v>62</v>
      </c>
      <c r="AA346" s="5" t="s">
        <v>53</v>
      </c>
      <c r="AB346" s="7">
        <v>4</v>
      </c>
      <c r="AC346">
        <f t="shared" si="27"/>
        <v>3334.24</v>
      </c>
      <c r="AD346">
        <f t="shared" si="28"/>
        <v>33.342399999999998</v>
      </c>
      <c r="AE346">
        <f t="shared" si="29"/>
        <v>333.42399999999998</v>
      </c>
      <c r="AF346">
        <f t="shared" si="25"/>
        <v>0</v>
      </c>
      <c r="AG346">
        <f t="shared" si="26"/>
        <v>3</v>
      </c>
      <c r="AH346">
        <f>(Table2[[#This Row],[Social_Media_Influence2]]+Table2[[#This Row],[Engagement_Score_Num]]+Table2[[#This Row],[Time_Spent_on_Product_Research(hours)]]/3)</f>
        <v>3.6666666666666665</v>
      </c>
      <c r="AI346" s="17">
        <f>IF(Table2[[#This Row],[Customer_Loyalty_Program_Member]]="TRUE",Table2[[#This Row],[Brand_Loyalty]]*1.2,Table2[[#This Row],[Brand_Loyalty]])</f>
        <v>1</v>
      </c>
      <c r="AJ346" s="17">
        <f>Table2[[#This Row],[Customer_Satisfaction]]-Table2[[#This Row],[Return_Rate]]</f>
        <v>4</v>
      </c>
    </row>
    <row r="347" spans="1:36">
      <c r="A347" s="9" t="s">
        <v>773</v>
      </c>
      <c r="B347" s="8">
        <v>26</v>
      </c>
      <c r="C347" s="9" t="s">
        <v>29</v>
      </c>
      <c r="D347" s="9" t="s">
        <v>30</v>
      </c>
      <c r="E347" s="9" t="s">
        <v>31</v>
      </c>
      <c r="F347" s="9" t="s">
        <v>45</v>
      </c>
      <c r="G347" s="9" t="s">
        <v>44</v>
      </c>
      <c r="H347" s="9" t="s">
        <v>774</v>
      </c>
      <c r="I347" s="9" t="s">
        <v>2061</v>
      </c>
      <c r="J347" s="8">
        <v>333.42500000000001</v>
      </c>
      <c r="K347" s="8">
        <v>5</v>
      </c>
      <c r="L347" s="9" t="s">
        <v>35</v>
      </c>
      <c r="M347" s="8">
        <v>5</v>
      </c>
      <c r="N347" s="8">
        <v>4</v>
      </c>
      <c r="O347" s="8">
        <v>0</v>
      </c>
      <c r="P347" s="9" t="s">
        <v>36</v>
      </c>
      <c r="Q347" s="9" t="s">
        <v>85</v>
      </c>
      <c r="R347" s="8">
        <v>0</v>
      </c>
      <c r="S347" s="8">
        <v>9</v>
      </c>
      <c r="T347" s="9" t="s">
        <v>36</v>
      </c>
      <c r="U347" s="9" t="s">
        <v>38</v>
      </c>
      <c r="V347" s="9" t="s">
        <v>61</v>
      </c>
      <c r="W347" s="10">
        <v>45639</v>
      </c>
      <c r="X347" s="8" t="b">
        <v>1</v>
      </c>
      <c r="Y347" s="8" t="b">
        <v>1</v>
      </c>
      <c r="Z347" s="9" t="s">
        <v>74</v>
      </c>
      <c r="AA347" s="9" t="s">
        <v>67</v>
      </c>
      <c r="AB347" s="11">
        <v>13</v>
      </c>
      <c r="AC347">
        <f t="shared" si="27"/>
        <v>1667.125</v>
      </c>
      <c r="AD347">
        <f t="shared" si="28"/>
        <v>66.685000000000002</v>
      </c>
      <c r="AE347">
        <f t="shared" si="29"/>
        <v>333.42500000000001</v>
      </c>
      <c r="AF347">
        <f t="shared" si="25"/>
        <v>0</v>
      </c>
      <c r="AG347">
        <f t="shared" si="26"/>
        <v>0</v>
      </c>
      <c r="AH347">
        <f>(Table2[[#This Row],[Social_Media_Influence2]]+Table2[[#This Row],[Engagement_Score_Num]]+Table2[[#This Row],[Time_Spent_on_Product_Research(hours)]]/3)</f>
        <v>0</v>
      </c>
      <c r="AI347" s="17">
        <f>IF(Table2[[#This Row],[Customer_Loyalty_Program_Member]]="TRUE",Table2[[#This Row],[Brand_Loyalty]]*1.2,Table2[[#This Row],[Brand_Loyalty]])</f>
        <v>5</v>
      </c>
      <c r="AJ347" s="17">
        <f>Table2[[#This Row],[Customer_Satisfaction]]-Table2[[#This Row],[Return_Rate]]</f>
        <v>9</v>
      </c>
    </row>
    <row r="348" spans="1:36">
      <c r="A348" s="5" t="s">
        <v>775</v>
      </c>
      <c r="B348" s="4">
        <v>42</v>
      </c>
      <c r="C348" s="5" t="s">
        <v>43</v>
      </c>
      <c r="D348" s="5" t="s">
        <v>30</v>
      </c>
      <c r="E348" s="5" t="s">
        <v>31</v>
      </c>
      <c r="F348" s="5" t="s">
        <v>56</v>
      </c>
      <c r="G348" s="5" t="s">
        <v>44</v>
      </c>
      <c r="H348" s="5" t="s">
        <v>776</v>
      </c>
      <c r="I348" s="5" t="s">
        <v>119</v>
      </c>
      <c r="J348" s="4">
        <v>333.42599999999999</v>
      </c>
      <c r="K348" s="4">
        <v>2</v>
      </c>
      <c r="L348" s="5" t="s">
        <v>78</v>
      </c>
      <c r="M348" s="4">
        <v>4</v>
      </c>
      <c r="N348" s="4">
        <v>5</v>
      </c>
      <c r="O348" s="4">
        <v>2</v>
      </c>
      <c r="P348" s="5" t="s">
        <v>59</v>
      </c>
      <c r="Q348" s="5" t="s">
        <v>50</v>
      </c>
      <c r="R348" s="4">
        <v>0</v>
      </c>
      <c r="S348" s="4">
        <v>2</v>
      </c>
      <c r="T348" s="5" t="s">
        <v>59</v>
      </c>
      <c r="U348" s="5" t="s">
        <v>60</v>
      </c>
      <c r="V348" s="5" t="s">
        <v>66</v>
      </c>
      <c r="W348" s="6">
        <v>45640</v>
      </c>
      <c r="X348" s="4" t="b">
        <v>1</v>
      </c>
      <c r="Y348" s="4" t="b">
        <v>1</v>
      </c>
      <c r="Z348" s="5" t="s">
        <v>52</v>
      </c>
      <c r="AA348" s="5" t="s">
        <v>41</v>
      </c>
      <c r="AB348" s="7">
        <v>8</v>
      </c>
      <c r="AC348">
        <f t="shared" si="27"/>
        <v>666.85199999999998</v>
      </c>
      <c r="AD348">
        <f t="shared" si="28"/>
        <v>166.71299999999999</v>
      </c>
      <c r="AE348">
        <f t="shared" si="29"/>
        <v>333.42599999999999</v>
      </c>
      <c r="AF348">
        <f t="shared" si="25"/>
        <v>1</v>
      </c>
      <c r="AG348">
        <f t="shared" si="26"/>
        <v>1</v>
      </c>
      <c r="AH348">
        <f>(Table2[[#This Row],[Social_Media_Influence2]]+Table2[[#This Row],[Engagement_Score_Num]]+Table2[[#This Row],[Time_Spent_on_Product_Research(hours)]]/3)</f>
        <v>2.6666666666666665</v>
      </c>
      <c r="AI348" s="17">
        <f>IF(Table2[[#This Row],[Customer_Loyalty_Program_Member]]="TRUE",Table2[[#This Row],[Brand_Loyalty]]*1.2,Table2[[#This Row],[Brand_Loyalty]])</f>
        <v>4</v>
      </c>
      <c r="AJ348" s="17">
        <f>Table2[[#This Row],[Customer_Satisfaction]]-Table2[[#This Row],[Return_Rate]]</f>
        <v>2</v>
      </c>
    </row>
    <row r="349" spans="1:36">
      <c r="A349" s="9" t="s">
        <v>777</v>
      </c>
      <c r="B349" s="8">
        <v>27</v>
      </c>
      <c r="C349" s="9" t="s">
        <v>43</v>
      </c>
      <c r="D349" s="9" t="s">
        <v>30</v>
      </c>
      <c r="E349" s="9" t="s">
        <v>76</v>
      </c>
      <c r="F349" s="9" t="s">
        <v>32</v>
      </c>
      <c r="G349" s="9" t="s">
        <v>30</v>
      </c>
      <c r="H349" s="9" t="s">
        <v>778</v>
      </c>
      <c r="I349" s="9" t="s">
        <v>157</v>
      </c>
      <c r="J349" s="8">
        <v>333.42700000000002</v>
      </c>
      <c r="K349" s="8">
        <v>3</v>
      </c>
      <c r="L349" s="9" t="s">
        <v>35</v>
      </c>
      <c r="M349" s="8">
        <v>1</v>
      </c>
      <c r="N349" s="8">
        <v>2</v>
      </c>
      <c r="O349" s="8">
        <v>1</v>
      </c>
      <c r="P349" s="9" t="s">
        <v>44</v>
      </c>
      <c r="Q349" s="9" t="s">
        <v>37</v>
      </c>
      <c r="R349" s="8">
        <v>0</v>
      </c>
      <c r="S349" s="8">
        <v>10</v>
      </c>
      <c r="T349" s="9" t="s">
        <v>49</v>
      </c>
      <c r="U349" s="9" t="s">
        <v>60</v>
      </c>
      <c r="V349" s="9" t="s">
        <v>51</v>
      </c>
      <c r="W349" s="10">
        <v>45641</v>
      </c>
      <c r="X349" s="8" t="b">
        <v>1</v>
      </c>
      <c r="Y349" s="8" t="b">
        <v>0</v>
      </c>
      <c r="Z349" s="9" t="s">
        <v>52</v>
      </c>
      <c r="AA349" s="9" t="s">
        <v>41</v>
      </c>
      <c r="AB349" s="11">
        <v>13</v>
      </c>
      <c r="AC349">
        <f t="shared" si="27"/>
        <v>1000.2810000000001</v>
      </c>
      <c r="AD349">
        <f t="shared" si="28"/>
        <v>111.14233333333334</v>
      </c>
      <c r="AE349">
        <f t="shared" si="29"/>
        <v>333.42700000000002</v>
      </c>
      <c r="AF349">
        <f t="shared" si="25"/>
        <v>2</v>
      </c>
      <c r="AG349">
        <f t="shared" si="26"/>
        <v>3</v>
      </c>
      <c r="AH349">
        <f>(Table2[[#This Row],[Social_Media_Influence2]]+Table2[[#This Row],[Engagement_Score_Num]]+Table2[[#This Row],[Time_Spent_on_Product_Research(hours)]]/3)</f>
        <v>5.333333333333333</v>
      </c>
      <c r="AI349" s="17">
        <f>IF(Table2[[#This Row],[Customer_Loyalty_Program_Member]]="TRUE",Table2[[#This Row],[Brand_Loyalty]]*1.2,Table2[[#This Row],[Brand_Loyalty]])</f>
        <v>1</v>
      </c>
      <c r="AJ349" s="17">
        <f>Table2[[#This Row],[Customer_Satisfaction]]-Table2[[#This Row],[Return_Rate]]</f>
        <v>10</v>
      </c>
    </row>
    <row r="350" spans="1:36">
      <c r="A350" s="5" t="s">
        <v>779</v>
      </c>
      <c r="B350" s="4">
        <v>40</v>
      </c>
      <c r="C350" s="5" t="s">
        <v>29</v>
      </c>
      <c r="D350" s="5" t="s">
        <v>30</v>
      </c>
      <c r="E350" s="5" t="s">
        <v>31</v>
      </c>
      <c r="F350" s="5" t="s">
        <v>56</v>
      </c>
      <c r="G350" s="5" t="s">
        <v>30</v>
      </c>
      <c r="H350" s="5" t="s">
        <v>780</v>
      </c>
      <c r="I350" s="5" t="s">
        <v>182</v>
      </c>
      <c r="J350" s="4">
        <v>333.428</v>
      </c>
      <c r="K350" s="4">
        <v>4</v>
      </c>
      <c r="L350" s="5" t="s">
        <v>35</v>
      </c>
      <c r="M350" s="4">
        <v>4</v>
      </c>
      <c r="N350" s="4">
        <v>3</v>
      </c>
      <c r="O350" s="4">
        <v>2</v>
      </c>
      <c r="P350" s="5" t="s">
        <v>59</v>
      </c>
      <c r="Q350" s="5" t="s">
        <v>85</v>
      </c>
      <c r="R350" s="4">
        <v>2</v>
      </c>
      <c r="S350" s="4">
        <v>10</v>
      </c>
      <c r="T350" s="5" t="s">
        <v>44</v>
      </c>
      <c r="U350" s="5" t="s">
        <v>79</v>
      </c>
      <c r="V350" s="5" t="s">
        <v>86</v>
      </c>
      <c r="W350" s="6">
        <v>45642</v>
      </c>
      <c r="X350" s="4" t="b">
        <v>0</v>
      </c>
      <c r="Y350" s="4" t="b">
        <v>1</v>
      </c>
      <c r="Z350" s="5" t="s">
        <v>74</v>
      </c>
      <c r="AA350" s="5" t="s">
        <v>41</v>
      </c>
      <c r="AB350" s="7">
        <v>8</v>
      </c>
      <c r="AC350">
        <f t="shared" si="27"/>
        <v>1333.712</v>
      </c>
      <c r="AD350">
        <f t="shared" si="28"/>
        <v>83.356999999999999</v>
      </c>
      <c r="AE350">
        <f t="shared" si="29"/>
        <v>333.428</v>
      </c>
      <c r="AF350">
        <f t="shared" si="25"/>
        <v>3</v>
      </c>
      <c r="AG350">
        <f t="shared" si="26"/>
        <v>1</v>
      </c>
      <c r="AH350">
        <f>(Table2[[#This Row],[Social_Media_Influence2]]+Table2[[#This Row],[Engagement_Score_Num]]+Table2[[#This Row],[Time_Spent_on_Product_Research(hours)]]/3)</f>
        <v>4.666666666666667</v>
      </c>
      <c r="AI350" s="17">
        <f>IF(Table2[[#This Row],[Customer_Loyalty_Program_Member]]="TRUE",Table2[[#This Row],[Brand_Loyalty]]*1.2,Table2[[#This Row],[Brand_Loyalty]])</f>
        <v>4</v>
      </c>
      <c r="AJ350" s="17">
        <f>Table2[[#This Row],[Customer_Satisfaction]]-Table2[[#This Row],[Return_Rate]]</f>
        <v>8</v>
      </c>
    </row>
    <row r="351" spans="1:36">
      <c r="A351" s="9" t="s">
        <v>781</v>
      </c>
      <c r="B351" s="8">
        <v>23</v>
      </c>
      <c r="C351" s="9" t="s">
        <v>43</v>
      </c>
      <c r="D351" s="9" t="s">
        <v>30</v>
      </c>
      <c r="E351" s="9" t="s">
        <v>69</v>
      </c>
      <c r="F351" s="9" t="s">
        <v>45</v>
      </c>
      <c r="G351" s="9" t="s">
        <v>44</v>
      </c>
      <c r="H351" s="9" t="s">
        <v>782</v>
      </c>
      <c r="I351" s="9" t="s">
        <v>90</v>
      </c>
      <c r="J351" s="8">
        <v>333.42899999999997</v>
      </c>
      <c r="K351" s="8">
        <v>10</v>
      </c>
      <c r="L351" s="9" t="s">
        <v>35</v>
      </c>
      <c r="M351" s="8">
        <v>2</v>
      </c>
      <c r="N351" s="8">
        <v>1</v>
      </c>
      <c r="O351" s="8">
        <v>0</v>
      </c>
      <c r="P351" s="9" t="s">
        <v>44</v>
      </c>
      <c r="Q351" s="9" t="s">
        <v>50</v>
      </c>
      <c r="R351" s="8">
        <v>0</v>
      </c>
      <c r="S351" s="8">
        <v>8</v>
      </c>
      <c r="T351" s="9" t="s">
        <v>36</v>
      </c>
      <c r="U351" s="9" t="s">
        <v>38</v>
      </c>
      <c r="V351" s="9" t="s">
        <v>51</v>
      </c>
      <c r="W351" s="10">
        <v>45643</v>
      </c>
      <c r="X351" s="8" t="b">
        <v>1</v>
      </c>
      <c r="Y351" s="8" t="b">
        <v>1</v>
      </c>
      <c r="Z351" s="9" t="s">
        <v>62</v>
      </c>
      <c r="AA351" s="9" t="s">
        <v>53</v>
      </c>
      <c r="AB351" s="11">
        <v>1</v>
      </c>
      <c r="AC351">
        <f t="shared" si="27"/>
        <v>3334.29</v>
      </c>
      <c r="AD351">
        <f t="shared" si="28"/>
        <v>33.3429</v>
      </c>
      <c r="AE351">
        <f t="shared" si="29"/>
        <v>333.42899999999997</v>
      </c>
      <c r="AF351">
        <f t="shared" si="25"/>
        <v>0</v>
      </c>
      <c r="AG351">
        <f t="shared" si="26"/>
        <v>3</v>
      </c>
      <c r="AH351">
        <f>(Table2[[#This Row],[Social_Media_Influence2]]+Table2[[#This Row],[Engagement_Score_Num]]+Table2[[#This Row],[Time_Spent_on_Product_Research(hours)]]/3)</f>
        <v>3</v>
      </c>
      <c r="AI351" s="17">
        <f>IF(Table2[[#This Row],[Customer_Loyalty_Program_Member]]="TRUE",Table2[[#This Row],[Brand_Loyalty]]*1.2,Table2[[#This Row],[Brand_Loyalty]])</f>
        <v>2</v>
      </c>
      <c r="AJ351" s="17">
        <f>Table2[[#This Row],[Customer_Satisfaction]]-Table2[[#This Row],[Return_Rate]]</f>
        <v>8</v>
      </c>
    </row>
    <row r="352" spans="1:36">
      <c r="A352" s="5" t="s">
        <v>783</v>
      </c>
      <c r="B352" s="4">
        <v>46</v>
      </c>
      <c r="C352" s="5" t="s">
        <v>43</v>
      </c>
      <c r="D352" s="5" t="s">
        <v>44</v>
      </c>
      <c r="E352" s="5" t="s">
        <v>31</v>
      </c>
      <c r="F352" s="5" t="s">
        <v>45</v>
      </c>
      <c r="G352" s="5" t="s">
        <v>44</v>
      </c>
      <c r="H352" s="5" t="s">
        <v>784</v>
      </c>
      <c r="I352" s="5" t="s">
        <v>58</v>
      </c>
      <c r="J352" s="4">
        <v>333.43</v>
      </c>
      <c r="K352" s="4">
        <v>11</v>
      </c>
      <c r="L352" s="5" t="s">
        <v>35</v>
      </c>
      <c r="M352" s="4">
        <v>4</v>
      </c>
      <c r="N352" s="4">
        <v>2</v>
      </c>
      <c r="O352" s="4">
        <v>2</v>
      </c>
      <c r="P352" s="5" t="s">
        <v>59</v>
      </c>
      <c r="Q352" s="5" t="s">
        <v>50</v>
      </c>
      <c r="R352" s="4">
        <v>1</v>
      </c>
      <c r="S352" s="4">
        <v>8</v>
      </c>
      <c r="T352" s="5" t="s">
        <v>49</v>
      </c>
      <c r="U352" s="5" t="s">
        <v>79</v>
      </c>
      <c r="V352" s="5" t="s">
        <v>51</v>
      </c>
      <c r="W352" s="6">
        <v>45644</v>
      </c>
      <c r="X352" s="4" t="b">
        <v>0</v>
      </c>
      <c r="Y352" s="4" t="b">
        <v>1</v>
      </c>
      <c r="Z352" s="5" t="s">
        <v>52</v>
      </c>
      <c r="AA352" s="5" t="s">
        <v>67</v>
      </c>
      <c r="AB352" s="7">
        <v>13</v>
      </c>
      <c r="AC352">
        <f t="shared" si="27"/>
        <v>3667.73</v>
      </c>
      <c r="AD352">
        <f t="shared" si="28"/>
        <v>30.311818181818182</v>
      </c>
      <c r="AE352">
        <f t="shared" si="29"/>
        <v>333.43</v>
      </c>
      <c r="AF352">
        <f t="shared" si="25"/>
        <v>2</v>
      </c>
      <c r="AG352">
        <f t="shared" si="26"/>
        <v>1</v>
      </c>
      <c r="AH352">
        <f>(Table2[[#This Row],[Social_Media_Influence2]]+Table2[[#This Row],[Engagement_Score_Num]]+Table2[[#This Row],[Time_Spent_on_Product_Research(hours)]]/3)</f>
        <v>3.6666666666666665</v>
      </c>
      <c r="AI352" s="17">
        <f>IF(Table2[[#This Row],[Customer_Loyalty_Program_Member]]="TRUE",Table2[[#This Row],[Brand_Loyalty]]*1.2,Table2[[#This Row],[Brand_Loyalty]])</f>
        <v>4</v>
      </c>
      <c r="AJ352" s="17">
        <f>Table2[[#This Row],[Customer_Satisfaction]]-Table2[[#This Row],[Return_Rate]]</f>
        <v>7</v>
      </c>
    </row>
    <row r="353" spans="1:36">
      <c r="A353" s="9" t="s">
        <v>785</v>
      </c>
      <c r="B353" s="8">
        <v>38</v>
      </c>
      <c r="C353" s="9" t="s">
        <v>29</v>
      </c>
      <c r="D353" s="9" t="s">
        <v>30</v>
      </c>
      <c r="E353" s="9" t="s">
        <v>76</v>
      </c>
      <c r="F353" s="9" t="s">
        <v>32</v>
      </c>
      <c r="G353" s="9" t="s">
        <v>44</v>
      </c>
      <c r="H353" s="9" t="s">
        <v>786</v>
      </c>
      <c r="I353" s="9" t="s">
        <v>116</v>
      </c>
      <c r="J353" s="8">
        <v>333.43099999999998</v>
      </c>
      <c r="K353" s="8">
        <v>4</v>
      </c>
      <c r="L353" s="9" t="s">
        <v>48</v>
      </c>
      <c r="M353" s="8">
        <v>5</v>
      </c>
      <c r="N353" s="8">
        <v>4</v>
      </c>
      <c r="O353" s="8">
        <v>0</v>
      </c>
      <c r="P353" s="9" t="s">
        <v>59</v>
      </c>
      <c r="Q353" s="9" t="s">
        <v>50</v>
      </c>
      <c r="R353" s="8">
        <v>2</v>
      </c>
      <c r="S353" s="8">
        <v>9</v>
      </c>
      <c r="T353" s="9" t="s">
        <v>59</v>
      </c>
      <c r="U353" s="9" t="s">
        <v>38</v>
      </c>
      <c r="V353" s="9" t="s">
        <v>39</v>
      </c>
      <c r="W353" s="10">
        <v>45645</v>
      </c>
      <c r="X353" s="8" t="b">
        <v>1</v>
      </c>
      <c r="Y353" s="8" t="b">
        <v>1</v>
      </c>
      <c r="Z353" s="9" t="s">
        <v>52</v>
      </c>
      <c r="AA353" s="9" t="s">
        <v>41</v>
      </c>
      <c r="AB353" s="11">
        <v>2</v>
      </c>
      <c r="AC353">
        <f t="shared" si="27"/>
        <v>1333.7239999999999</v>
      </c>
      <c r="AD353">
        <f t="shared" si="28"/>
        <v>83.357749999999996</v>
      </c>
      <c r="AE353">
        <f t="shared" si="29"/>
        <v>333.43099999999998</v>
      </c>
      <c r="AF353">
        <f t="shared" si="25"/>
        <v>1</v>
      </c>
      <c r="AG353">
        <f t="shared" si="26"/>
        <v>1</v>
      </c>
      <c r="AH353">
        <f>(Table2[[#This Row],[Social_Media_Influence2]]+Table2[[#This Row],[Engagement_Score_Num]]+Table2[[#This Row],[Time_Spent_on_Product_Research(hours)]]/3)</f>
        <v>2</v>
      </c>
      <c r="AI353" s="17">
        <f>IF(Table2[[#This Row],[Customer_Loyalty_Program_Member]]="TRUE",Table2[[#This Row],[Brand_Loyalty]]*1.2,Table2[[#This Row],[Brand_Loyalty]])</f>
        <v>5</v>
      </c>
      <c r="AJ353" s="17">
        <f>Table2[[#This Row],[Customer_Satisfaction]]-Table2[[#This Row],[Return_Rate]]</f>
        <v>7</v>
      </c>
    </row>
    <row r="354" spans="1:36">
      <c r="A354" s="5" t="s">
        <v>787</v>
      </c>
      <c r="B354" s="4">
        <v>23</v>
      </c>
      <c r="C354" s="5" t="s">
        <v>43</v>
      </c>
      <c r="D354" s="5" t="s">
        <v>30</v>
      </c>
      <c r="E354" s="5" t="s">
        <v>31</v>
      </c>
      <c r="F354" s="5" t="s">
        <v>56</v>
      </c>
      <c r="G354" s="5" t="s">
        <v>44</v>
      </c>
      <c r="H354" s="5" t="s">
        <v>788</v>
      </c>
      <c r="I354" s="5" t="s">
        <v>65</v>
      </c>
      <c r="J354" s="4">
        <v>333.43200000000002</v>
      </c>
      <c r="K354" s="4">
        <v>8</v>
      </c>
      <c r="L354" s="5" t="s">
        <v>78</v>
      </c>
      <c r="M354" s="4">
        <v>2</v>
      </c>
      <c r="N354" s="4">
        <v>2</v>
      </c>
      <c r="O354" s="4">
        <v>2</v>
      </c>
      <c r="P354" s="5" t="s">
        <v>36</v>
      </c>
      <c r="Q354" s="5" t="s">
        <v>85</v>
      </c>
      <c r="R354" s="4">
        <v>2</v>
      </c>
      <c r="S354" s="4">
        <v>8</v>
      </c>
      <c r="T354" s="5" t="s">
        <v>36</v>
      </c>
      <c r="U354" s="5" t="s">
        <v>38</v>
      </c>
      <c r="V354" s="5" t="s">
        <v>86</v>
      </c>
      <c r="W354" s="6">
        <v>45646</v>
      </c>
      <c r="X354" s="4" t="b">
        <v>0</v>
      </c>
      <c r="Y354" s="4" t="b">
        <v>0</v>
      </c>
      <c r="Z354" s="5" t="s">
        <v>40</v>
      </c>
      <c r="AA354" s="5" t="s">
        <v>53</v>
      </c>
      <c r="AB354" s="7">
        <v>1</v>
      </c>
      <c r="AC354">
        <f t="shared" si="27"/>
        <v>2667.4560000000001</v>
      </c>
      <c r="AD354">
        <f t="shared" si="28"/>
        <v>41.679000000000002</v>
      </c>
      <c r="AE354">
        <f t="shared" si="29"/>
        <v>333.43200000000002</v>
      </c>
      <c r="AF354">
        <f t="shared" si="25"/>
        <v>0</v>
      </c>
      <c r="AG354">
        <f t="shared" si="26"/>
        <v>0</v>
      </c>
      <c r="AH354">
        <f>(Table2[[#This Row],[Social_Media_Influence2]]+Table2[[#This Row],[Engagement_Score_Num]]+Table2[[#This Row],[Time_Spent_on_Product_Research(hours)]]/3)</f>
        <v>0.66666666666666663</v>
      </c>
      <c r="AI354" s="17">
        <f>IF(Table2[[#This Row],[Customer_Loyalty_Program_Member]]="TRUE",Table2[[#This Row],[Brand_Loyalty]]*1.2,Table2[[#This Row],[Brand_Loyalty]])</f>
        <v>2</v>
      </c>
      <c r="AJ354" s="17">
        <f>Table2[[#This Row],[Customer_Satisfaction]]-Table2[[#This Row],[Return_Rate]]</f>
        <v>6</v>
      </c>
    </row>
    <row r="355" spans="1:36">
      <c r="A355" s="9" t="s">
        <v>789</v>
      </c>
      <c r="B355" s="8">
        <v>40</v>
      </c>
      <c r="C355" s="9" t="s">
        <v>29</v>
      </c>
      <c r="D355" s="9" t="s">
        <v>30</v>
      </c>
      <c r="E355" s="9" t="s">
        <v>31</v>
      </c>
      <c r="F355" s="9" t="s">
        <v>45</v>
      </c>
      <c r="G355" s="9" t="s">
        <v>44</v>
      </c>
      <c r="H355" s="9" t="s">
        <v>790</v>
      </c>
      <c r="I355" s="9" t="s">
        <v>2061</v>
      </c>
      <c r="J355" s="8">
        <v>333.43299999999999</v>
      </c>
      <c r="K355" s="8">
        <v>8</v>
      </c>
      <c r="L355" s="9" t="s">
        <v>48</v>
      </c>
      <c r="M355" s="8">
        <v>1</v>
      </c>
      <c r="N355" s="8">
        <v>5</v>
      </c>
      <c r="O355" s="8">
        <v>2</v>
      </c>
      <c r="P355" s="9" t="s">
        <v>59</v>
      </c>
      <c r="Q355" s="9" t="s">
        <v>50</v>
      </c>
      <c r="R355" s="8">
        <v>1</v>
      </c>
      <c r="S355" s="8">
        <v>6</v>
      </c>
      <c r="T355" s="9" t="s">
        <v>44</v>
      </c>
      <c r="U355" s="9" t="s">
        <v>60</v>
      </c>
      <c r="V355" s="9" t="s">
        <v>51</v>
      </c>
      <c r="W355" s="10">
        <v>45647</v>
      </c>
      <c r="X355" s="8" t="b">
        <v>1</v>
      </c>
      <c r="Y355" s="8" t="b">
        <v>0</v>
      </c>
      <c r="Z355" s="9" t="s">
        <v>74</v>
      </c>
      <c r="AA355" s="9" t="s">
        <v>53</v>
      </c>
      <c r="AB355" s="11">
        <v>12</v>
      </c>
      <c r="AC355">
        <f t="shared" si="27"/>
        <v>2667.4639999999999</v>
      </c>
      <c r="AD355">
        <f t="shared" si="28"/>
        <v>41.679124999999999</v>
      </c>
      <c r="AE355">
        <f t="shared" si="29"/>
        <v>333.43299999999999</v>
      </c>
      <c r="AF355">
        <f t="shared" si="25"/>
        <v>3</v>
      </c>
      <c r="AG355">
        <f t="shared" si="26"/>
        <v>1</v>
      </c>
      <c r="AH355">
        <f>(Table2[[#This Row],[Social_Media_Influence2]]+Table2[[#This Row],[Engagement_Score_Num]]+Table2[[#This Row],[Time_Spent_on_Product_Research(hours)]]/3)</f>
        <v>4.666666666666667</v>
      </c>
      <c r="AI355" s="17">
        <f>IF(Table2[[#This Row],[Customer_Loyalty_Program_Member]]="TRUE",Table2[[#This Row],[Brand_Loyalty]]*1.2,Table2[[#This Row],[Brand_Loyalty]])</f>
        <v>1</v>
      </c>
      <c r="AJ355" s="17">
        <f>Table2[[#This Row],[Customer_Satisfaction]]-Table2[[#This Row],[Return_Rate]]</f>
        <v>5</v>
      </c>
    </row>
    <row r="356" spans="1:36">
      <c r="A356" s="5" t="s">
        <v>791</v>
      </c>
      <c r="B356" s="4">
        <v>34</v>
      </c>
      <c r="C356" s="5" t="s">
        <v>43</v>
      </c>
      <c r="D356" s="5" t="s">
        <v>44</v>
      </c>
      <c r="E356" s="5" t="s">
        <v>31</v>
      </c>
      <c r="F356" s="5" t="s">
        <v>56</v>
      </c>
      <c r="G356" s="5" t="s">
        <v>44</v>
      </c>
      <c r="H356" s="5" t="s">
        <v>792</v>
      </c>
      <c r="I356" s="5" t="s">
        <v>116</v>
      </c>
      <c r="J356" s="4">
        <v>333.43400000000003</v>
      </c>
      <c r="K356" s="4">
        <v>4</v>
      </c>
      <c r="L356" s="5" t="s">
        <v>35</v>
      </c>
      <c r="M356" s="4">
        <v>3</v>
      </c>
      <c r="N356" s="4">
        <v>5</v>
      </c>
      <c r="O356" s="4">
        <v>1</v>
      </c>
      <c r="P356" s="5" t="s">
        <v>44</v>
      </c>
      <c r="Q356" s="5" t="s">
        <v>37</v>
      </c>
      <c r="R356" s="4">
        <v>0</v>
      </c>
      <c r="S356" s="4">
        <v>8</v>
      </c>
      <c r="T356" s="5" t="s">
        <v>44</v>
      </c>
      <c r="U356" s="5" t="s">
        <v>79</v>
      </c>
      <c r="V356" s="5" t="s">
        <v>39</v>
      </c>
      <c r="W356" s="6">
        <v>45648</v>
      </c>
      <c r="X356" s="4" t="b">
        <v>1</v>
      </c>
      <c r="Y356" s="4" t="b">
        <v>1</v>
      </c>
      <c r="Z356" s="5" t="s">
        <v>74</v>
      </c>
      <c r="AA356" s="5" t="s">
        <v>41</v>
      </c>
      <c r="AB356" s="7">
        <v>4</v>
      </c>
      <c r="AC356">
        <f t="shared" si="27"/>
        <v>1333.7360000000001</v>
      </c>
      <c r="AD356">
        <f t="shared" si="28"/>
        <v>83.358500000000006</v>
      </c>
      <c r="AE356">
        <f t="shared" si="29"/>
        <v>333.43400000000003</v>
      </c>
      <c r="AF356">
        <f t="shared" si="25"/>
        <v>3</v>
      </c>
      <c r="AG356">
        <f t="shared" si="26"/>
        <v>3</v>
      </c>
      <c r="AH356">
        <f>(Table2[[#This Row],[Social_Media_Influence2]]+Table2[[#This Row],[Engagement_Score_Num]]+Table2[[#This Row],[Time_Spent_on_Product_Research(hours)]]/3)</f>
        <v>6.333333333333333</v>
      </c>
      <c r="AI356" s="17">
        <f>IF(Table2[[#This Row],[Customer_Loyalty_Program_Member]]="TRUE",Table2[[#This Row],[Brand_Loyalty]]*1.2,Table2[[#This Row],[Brand_Loyalty]])</f>
        <v>3</v>
      </c>
      <c r="AJ356" s="17">
        <f>Table2[[#This Row],[Customer_Satisfaction]]-Table2[[#This Row],[Return_Rate]]</f>
        <v>8</v>
      </c>
    </row>
    <row r="357" spans="1:36">
      <c r="A357" s="9" t="s">
        <v>793</v>
      </c>
      <c r="B357" s="8">
        <v>44</v>
      </c>
      <c r="C357" s="9" t="s">
        <v>29</v>
      </c>
      <c r="D357" s="9" t="s">
        <v>30</v>
      </c>
      <c r="E357" s="9" t="s">
        <v>69</v>
      </c>
      <c r="F357" s="9" t="s">
        <v>32</v>
      </c>
      <c r="G357" s="9" t="s">
        <v>44</v>
      </c>
      <c r="H357" s="9" t="s">
        <v>794</v>
      </c>
      <c r="I357" s="9" t="s">
        <v>157</v>
      </c>
      <c r="J357" s="8">
        <v>333.435</v>
      </c>
      <c r="K357" s="8">
        <v>6</v>
      </c>
      <c r="L357" s="9" t="s">
        <v>78</v>
      </c>
      <c r="M357" s="8">
        <v>4</v>
      </c>
      <c r="N357" s="8">
        <v>1</v>
      </c>
      <c r="O357" s="8">
        <v>0</v>
      </c>
      <c r="P357" s="9" t="s">
        <v>49</v>
      </c>
      <c r="Q357" s="9" t="s">
        <v>85</v>
      </c>
      <c r="R357" s="8">
        <v>0</v>
      </c>
      <c r="S357" s="8">
        <v>10</v>
      </c>
      <c r="T357" s="9" t="s">
        <v>59</v>
      </c>
      <c r="U357" s="9" t="s">
        <v>38</v>
      </c>
      <c r="V357" s="9" t="s">
        <v>86</v>
      </c>
      <c r="W357" s="10">
        <v>45649</v>
      </c>
      <c r="X357" s="8" t="b">
        <v>1</v>
      </c>
      <c r="Y357" s="8" t="b">
        <v>1</v>
      </c>
      <c r="Z357" s="9" t="s">
        <v>62</v>
      </c>
      <c r="AA357" s="9" t="s">
        <v>53</v>
      </c>
      <c r="AB357" s="11">
        <v>1</v>
      </c>
      <c r="AC357">
        <f t="shared" si="27"/>
        <v>2000.6100000000001</v>
      </c>
      <c r="AD357">
        <f t="shared" si="28"/>
        <v>55.572499999999998</v>
      </c>
      <c r="AE357">
        <f t="shared" si="29"/>
        <v>333.435</v>
      </c>
      <c r="AF357">
        <f t="shared" si="25"/>
        <v>1</v>
      </c>
      <c r="AG357">
        <f t="shared" si="26"/>
        <v>2</v>
      </c>
      <c r="AH357">
        <f>(Table2[[#This Row],[Social_Media_Influence2]]+Table2[[#This Row],[Engagement_Score_Num]]+Table2[[#This Row],[Time_Spent_on_Product_Research(hours)]]/3)</f>
        <v>3</v>
      </c>
      <c r="AI357" s="17">
        <f>IF(Table2[[#This Row],[Customer_Loyalty_Program_Member]]="TRUE",Table2[[#This Row],[Brand_Loyalty]]*1.2,Table2[[#This Row],[Brand_Loyalty]])</f>
        <v>4</v>
      </c>
      <c r="AJ357" s="17">
        <f>Table2[[#This Row],[Customer_Satisfaction]]-Table2[[#This Row],[Return_Rate]]</f>
        <v>10</v>
      </c>
    </row>
    <row r="358" spans="1:36">
      <c r="A358" s="5" t="s">
        <v>795</v>
      </c>
      <c r="B358" s="4">
        <v>32</v>
      </c>
      <c r="C358" s="5" t="s">
        <v>29</v>
      </c>
      <c r="D358" s="5" t="s">
        <v>44</v>
      </c>
      <c r="E358" s="5" t="s">
        <v>31</v>
      </c>
      <c r="F358" s="5" t="s">
        <v>56</v>
      </c>
      <c r="G358" s="5" t="s">
        <v>30</v>
      </c>
      <c r="H358" s="5" t="s">
        <v>796</v>
      </c>
      <c r="I358" s="5" t="s">
        <v>90</v>
      </c>
      <c r="J358" s="4">
        <v>333.43599999999998</v>
      </c>
      <c r="K358" s="4">
        <v>5</v>
      </c>
      <c r="L358" s="5" t="s">
        <v>35</v>
      </c>
      <c r="M358" s="4">
        <v>3</v>
      </c>
      <c r="N358" s="4">
        <v>3</v>
      </c>
      <c r="O358" s="4">
        <v>2</v>
      </c>
      <c r="P358" s="5" t="s">
        <v>36</v>
      </c>
      <c r="Q358" s="5" t="s">
        <v>50</v>
      </c>
      <c r="R358" s="4">
        <v>2</v>
      </c>
      <c r="S358" s="4">
        <v>4</v>
      </c>
      <c r="T358" s="5" t="s">
        <v>49</v>
      </c>
      <c r="U358" s="5" t="s">
        <v>38</v>
      </c>
      <c r="V358" s="5" t="s">
        <v>86</v>
      </c>
      <c r="W358" s="6">
        <v>45650</v>
      </c>
      <c r="X358" s="4" t="b">
        <v>1</v>
      </c>
      <c r="Y358" s="4" t="b">
        <v>1</v>
      </c>
      <c r="Z358" s="5" t="s">
        <v>62</v>
      </c>
      <c r="AA358" s="5" t="s">
        <v>53</v>
      </c>
      <c r="AB358" s="7">
        <v>4</v>
      </c>
      <c r="AC358">
        <f t="shared" si="27"/>
        <v>1667.1799999999998</v>
      </c>
      <c r="AD358">
        <f t="shared" si="28"/>
        <v>66.68719999999999</v>
      </c>
      <c r="AE358">
        <f t="shared" si="29"/>
        <v>333.43599999999998</v>
      </c>
      <c r="AF358">
        <f t="shared" si="25"/>
        <v>2</v>
      </c>
      <c r="AG358">
        <f t="shared" si="26"/>
        <v>0</v>
      </c>
      <c r="AH358">
        <f>(Table2[[#This Row],[Social_Media_Influence2]]+Table2[[#This Row],[Engagement_Score_Num]]+Table2[[#This Row],[Time_Spent_on_Product_Research(hours)]]/3)</f>
        <v>2.6666666666666665</v>
      </c>
      <c r="AI358" s="17">
        <f>IF(Table2[[#This Row],[Customer_Loyalty_Program_Member]]="TRUE",Table2[[#This Row],[Brand_Loyalty]]*1.2,Table2[[#This Row],[Brand_Loyalty]])</f>
        <v>3</v>
      </c>
      <c r="AJ358" s="17">
        <f>Table2[[#This Row],[Customer_Satisfaction]]-Table2[[#This Row],[Return_Rate]]</f>
        <v>2</v>
      </c>
    </row>
    <row r="359" spans="1:36">
      <c r="A359" s="9" t="s">
        <v>797</v>
      </c>
      <c r="B359" s="8">
        <v>42</v>
      </c>
      <c r="C359" s="9" t="s">
        <v>29</v>
      </c>
      <c r="D359" s="9" t="s">
        <v>30</v>
      </c>
      <c r="E359" s="9" t="s">
        <v>55</v>
      </c>
      <c r="F359" s="9" t="s">
        <v>56</v>
      </c>
      <c r="G359" s="9" t="s">
        <v>30</v>
      </c>
      <c r="H359" s="9" t="s">
        <v>798</v>
      </c>
      <c r="I359" s="9" t="s">
        <v>125</v>
      </c>
      <c r="J359" s="8">
        <v>333.43700000000001</v>
      </c>
      <c r="K359" s="8">
        <v>8</v>
      </c>
      <c r="L359" s="9" t="s">
        <v>48</v>
      </c>
      <c r="M359" s="8">
        <v>1</v>
      </c>
      <c r="N359" s="8">
        <v>4</v>
      </c>
      <c r="O359" s="8">
        <v>2</v>
      </c>
      <c r="P359" s="9" t="s">
        <v>49</v>
      </c>
      <c r="Q359" s="9" t="s">
        <v>37</v>
      </c>
      <c r="R359" s="8">
        <v>1</v>
      </c>
      <c r="S359" s="8">
        <v>2</v>
      </c>
      <c r="T359" s="9" t="s">
        <v>44</v>
      </c>
      <c r="U359" s="9" t="s">
        <v>60</v>
      </c>
      <c r="V359" s="9" t="s">
        <v>66</v>
      </c>
      <c r="W359" s="10">
        <v>45651</v>
      </c>
      <c r="X359" s="8" t="b">
        <v>0</v>
      </c>
      <c r="Y359" s="8" t="b">
        <v>1</v>
      </c>
      <c r="Z359" s="9" t="s">
        <v>62</v>
      </c>
      <c r="AA359" s="9" t="s">
        <v>67</v>
      </c>
      <c r="AB359" s="11">
        <v>4</v>
      </c>
      <c r="AC359">
        <f t="shared" si="27"/>
        <v>2667.4960000000001</v>
      </c>
      <c r="AD359">
        <f t="shared" si="28"/>
        <v>41.679625000000001</v>
      </c>
      <c r="AE359">
        <f t="shared" si="29"/>
        <v>333.43700000000001</v>
      </c>
      <c r="AF359">
        <f t="shared" si="25"/>
        <v>3</v>
      </c>
      <c r="AG359">
        <f t="shared" si="26"/>
        <v>2</v>
      </c>
      <c r="AH359">
        <f>(Table2[[#This Row],[Social_Media_Influence2]]+Table2[[#This Row],[Engagement_Score_Num]]+Table2[[#This Row],[Time_Spent_on_Product_Research(hours)]]/3)</f>
        <v>5.666666666666667</v>
      </c>
      <c r="AI359" s="17">
        <f>IF(Table2[[#This Row],[Customer_Loyalty_Program_Member]]="TRUE",Table2[[#This Row],[Brand_Loyalty]]*1.2,Table2[[#This Row],[Brand_Loyalty]])</f>
        <v>1</v>
      </c>
      <c r="AJ359" s="17">
        <f>Table2[[#This Row],[Customer_Satisfaction]]-Table2[[#This Row],[Return_Rate]]</f>
        <v>1</v>
      </c>
    </row>
    <row r="360" spans="1:36">
      <c r="A360" s="5" t="s">
        <v>799</v>
      </c>
      <c r="B360" s="4">
        <v>22</v>
      </c>
      <c r="C360" s="5" t="s">
        <v>29</v>
      </c>
      <c r="D360" s="5" t="s">
        <v>44</v>
      </c>
      <c r="E360" s="5" t="s">
        <v>76</v>
      </c>
      <c r="F360" s="5" t="s">
        <v>56</v>
      </c>
      <c r="G360" s="5" t="s">
        <v>30</v>
      </c>
      <c r="H360" s="5" t="s">
        <v>800</v>
      </c>
      <c r="I360" s="5" t="s">
        <v>65</v>
      </c>
      <c r="J360" s="4">
        <v>333.43799999999999</v>
      </c>
      <c r="K360" s="4">
        <v>9</v>
      </c>
      <c r="L360" s="5" t="s">
        <v>78</v>
      </c>
      <c r="M360" s="4">
        <v>5</v>
      </c>
      <c r="N360" s="4">
        <v>4</v>
      </c>
      <c r="O360" s="4">
        <v>1</v>
      </c>
      <c r="P360" s="5" t="s">
        <v>36</v>
      </c>
      <c r="Q360" s="5" t="s">
        <v>50</v>
      </c>
      <c r="R360" s="4">
        <v>0</v>
      </c>
      <c r="S360" s="4">
        <v>6</v>
      </c>
      <c r="T360" s="5" t="s">
        <v>36</v>
      </c>
      <c r="U360" s="5" t="s">
        <v>60</v>
      </c>
      <c r="V360" s="5" t="s">
        <v>39</v>
      </c>
      <c r="W360" s="6">
        <v>45652</v>
      </c>
      <c r="X360" s="4" t="b">
        <v>0</v>
      </c>
      <c r="Y360" s="4" t="b">
        <v>1</v>
      </c>
      <c r="Z360" s="5" t="s">
        <v>74</v>
      </c>
      <c r="AA360" s="5" t="s">
        <v>41</v>
      </c>
      <c r="AB360" s="7">
        <v>6</v>
      </c>
      <c r="AC360">
        <f t="shared" si="27"/>
        <v>3000.942</v>
      </c>
      <c r="AD360">
        <f t="shared" si="28"/>
        <v>37.048666666666662</v>
      </c>
      <c r="AE360">
        <f t="shared" si="29"/>
        <v>333.43799999999999</v>
      </c>
      <c r="AF360">
        <f t="shared" si="25"/>
        <v>0</v>
      </c>
      <c r="AG360">
        <f t="shared" si="26"/>
        <v>0</v>
      </c>
      <c r="AH360">
        <f>(Table2[[#This Row],[Social_Media_Influence2]]+Table2[[#This Row],[Engagement_Score_Num]]+Table2[[#This Row],[Time_Spent_on_Product_Research(hours)]]/3)</f>
        <v>0.33333333333333331</v>
      </c>
      <c r="AI360" s="17">
        <f>IF(Table2[[#This Row],[Customer_Loyalty_Program_Member]]="TRUE",Table2[[#This Row],[Brand_Loyalty]]*1.2,Table2[[#This Row],[Brand_Loyalty]])</f>
        <v>5</v>
      </c>
      <c r="AJ360" s="17">
        <f>Table2[[#This Row],[Customer_Satisfaction]]-Table2[[#This Row],[Return_Rate]]</f>
        <v>6</v>
      </c>
    </row>
    <row r="361" spans="1:36">
      <c r="A361" s="9" t="s">
        <v>801</v>
      </c>
      <c r="B361" s="8">
        <v>44</v>
      </c>
      <c r="C361" s="9" t="s">
        <v>29</v>
      </c>
      <c r="D361" s="9" t="s">
        <v>30</v>
      </c>
      <c r="E361" s="9" t="s">
        <v>31</v>
      </c>
      <c r="F361" s="9" t="s">
        <v>45</v>
      </c>
      <c r="G361" s="9" t="s">
        <v>30</v>
      </c>
      <c r="H361" s="9" t="s">
        <v>802</v>
      </c>
      <c r="I361" s="9" t="s">
        <v>2060</v>
      </c>
      <c r="J361" s="8">
        <v>333.43900000000002</v>
      </c>
      <c r="K361" s="8">
        <v>7</v>
      </c>
      <c r="L361" s="9" t="s">
        <v>48</v>
      </c>
      <c r="M361" s="8">
        <v>2</v>
      </c>
      <c r="N361" s="8">
        <v>3</v>
      </c>
      <c r="O361" s="8">
        <v>1</v>
      </c>
      <c r="P361" s="9" t="s">
        <v>49</v>
      </c>
      <c r="Q361" s="9" t="s">
        <v>37</v>
      </c>
      <c r="R361" s="8">
        <v>2</v>
      </c>
      <c r="S361" s="8">
        <v>7</v>
      </c>
      <c r="T361" s="9" t="s">
        <v>49</v>
      </c>
      <c r="U361" s="9" t="s">
        <v>79</v>
      </c>
      <c r="V361" s="9" t="s">
        <v>66</v>
      </c>
      <c r="W361" s="10">
        <v>45653</v>
      </c>
      <c r="X361" s="8" t="b">
        <v>1</v>
      </c>
      <c r="Y361" s="8" t="b">
        <v>1</v>
      </c>
      <c r="Z361" s="9" t="s">
        <v>40</v>
      </c>
      <c r="AA361" s="9" t="s">
        <v>41</v>
      </c>
      <c r="AB361" s="11">
        <v>5</v>
      </c>
      <c r="AC361">
        <f t="shared" si="27"/>
        <v>2334.0730000000003</v>
      </c>
      <c r="AD361">
        <f t="shared" si="28"/>
        <v>47.634142857142862</v>
      </c>
      <c r="AE361">
        <f t="shared" si="29"/>
        <v>333.43900000000002</v>
      </c>
      <c r="AF361">
        <f t="shared" si="25"/>
        <v>2</v>
      </c>
      <c r="AG361">
        <f t="shared" si="26"/>
        <v>2</v>
      </c>
      <c r="AH361">
        <f>(Table2[[#This Row],[Social_Media_Influence2]]+Table2[[#This Row],[Engagement_Score_Num]]+Table2[[#This Row],[Time_Spent_on_Product_Research(hours)]]/3)</f>
        <v>4.333333333333333</v>
      </c>
      <c r="AI361" s="17">
        <f>IF(Table2[[#This Row],[Customer_Loyalty_Program_Member]]="TRUE",Table2[[#This Row],[Brand_Loyalty]]*1.2,Table2[[#This Row],[Brand_Loyalty]])</f>
        <v>2</v>
      </c>
      <c r="AJ361" s="17">
        <f>Table2[[#This Row],[Customer_Satisfaction]]-Table2[[#This Row],[Return_Rate]]</f>
        <v>5</v>
      </c>
    </row>
    <row r="362" spans="1:36">
      <c r="A362" s="5" t="s">
        <v>803</v>
      </c>
      <c r="B362" s="4">
        <v>29</v>
      </c>
      <c r="C362" s="5" t="s">
        <v>43</v>
      </c>
      <c r="D362" s="5" t="s">
        <v>30</v>
      </c>
      <c r="E362" s="5" t="s">
        <v>31</v>
      </c>
      <c r="F362" s="5" t="s">
        <v>32</v>
      </c>
      <c r="G362" s="5" t="s">
        <v>30</v>
      </c>
      <c r="H362" s="5" t="s">
        <v>804</v>
      </c>
      <c r="I362" s="5" t="s">
        <v>34</v>
      </c>
      <c r="J362" s="4">
        <v>333.44</v>
      </c>
      <c r="K362" s="4">
        <v>2</v>
      </c>
      <c r="L362" s="5" t="s">
        <v>78</v>
      </c>
      <c r="M362" s="4">
        <v>3</v>
      </c>
      <c r="N362" s="4">
        <v>5</v>
      </c>
      <c r="O362" s="4">
        <v>2</v>
      </c>
      <c r="P362" s="5" t="s">
        <v>49</v>
      </c>
      <c r="Q362" s="5" t="s">
        <v>85</v>
      </c>
      <c r="R362" s="4">
        <v>1</v>
      </c>
      <c r="S362" s="4">
        <v>9</v>
      </c>
      <c r="T362" s="5" t="s">
        <v>49</v>
      </c>
      <c r="U362" s="5" t="s">
        <v>60</v>
      </c>
      <c r="V362" s="5" t="s">
        <v>51</v>
      </c>
      <c r="W362" s="6">
        <v>45654</v>
      </c>
      <c r="X362" s="4" t="b">
        <v>1</v>
      </c>
      <c r="Y362" s="4" t="b">
        <v>1</v>
      </c>
      <c r="Z362" s="5" t="s">
        <v>52</v>
      </c>
      <c r="AA362" s="5" t="s">
        <v>67</v>
      </c>
      <c r="AB362" s="7">
        <v>1</v>
      </c>
      <c r="AC362">
        <f t="shared" si="27"/>
        <v>666.88</v>
      </c>
      <c r="AD362">
        <f t="shared" si="28"/>
        <v>166.72</v>
      </c>
      <c r="AE362">
        <f t="shared" si="29"/>
        <v>333.44</v>
      </c>
      <c r="AF362">
        <f t="shared" si="25"/>
        <v>2</v>
      </c>
      <c r="AG362">
        <f t="shared" si="26"/>
        <v>2</v>
      </c>
      <c r="AH362">
        <f>(Table2[[#This Row],[Social_Media_Influence2]]+Table2[[#This Row],[Engagement_Score_Num]]+Table2[[#This Row],[Time_Spent_on_Product_Research(hours)]]/3)</f>
        <v>4.666666666666667</v>
      </c>
      <c r="AI362" s="17">
        <f>IF(Table2[[#This Row],[Customer_Loyalty_Program_Member]]="TRUE",Table2[[#This Row],[Brand_Loyalty]]*1.2,Table2[[#This Row],[Brand_Loyalty]])</f>
        <v>3</v>
      </c>
      <c r="AJ362" s="17">
        <f>Table2[[#This Row],[Customer_Satisfaction]]-Table2[[#This Row],[Return_Rate]]</f>
        <v>8</v>
      </c>
    </row>
    <row r="363" spans="1:36">
      <c r="A363" s="9" t="s">
        <v>805</v>
      </c>
      <c r="B363" s="8">
        <v>30</v>
      </c>
      <c r="C363" s="9" t="s">
        <v>29</v>
      </c>
      <c r="D363" s="9" t="s">
        <v>44</v>
      </c>
      <c r="E363" s="9" t="s">
        <v>55</v>
      </c>
      <c r="F363" s="9" t="s">
        <v>45</v>
      </c>
      <c r="G363" s="9" t="s">
        <v>44</v>
      </c>
      <c r="H363" s="9" t="s">
        <v>806</v>
      </c>
      <c r="I363" s="9" t="s">
        <v>141</v>
      </c>
      <c r="J363" s="8">
        <v>333.44099999999997</v>
      </c>
      <c r="K363" s="8">
        <v>7</v>
      </c>
      <c r="L363" s="9" t="s">
        <v>35</v>
      </c>
      <c r="M363" s="8">
        <v>1</v>
      </c>
      <c r="N363" s="8">
        <v>5</v>
      </c>
      <c r="O363" s="8">
        <v>2</v>
      </c>
      <c r="P363" s="9" t="s">
        <v>36</v>
      </c>
      <c r="Q363" s="9" t="s">
        <v>50</v>
      </c>
      <c r="R363" s="8">
        <v>2</v>
      </c>
      <c r="S363" s="8">
        <v>7</v>
      </c>
      <c r="T363" s="9" t="s">
        <v>59</v>
      </c>
      <c r="U363" s="9" t="s">
        <v>79</v>
      </c>
      <c r="V363" s="9" t="s">
        <v>66</v>
      </c>
      <c r="W363" s="10">
        <v>45655</v>
      </c>
      <c r="X363" s="8" t="b">
        <v>1</v>
      </c>
      <c r="Y363" s="8" t="b">
        <v>1</v>
      </c>
      <c r="Z363" s="9" t="s">
        <v>40</v>
      </c>
      <c r="AA363" s="9" t="s">
        <v>67</v>
      </c>
      <c r="AB363" s="11">
        <v>12</v>
      </c>
      <c r="AC363">
        <f t="shared" si="27"/>
        <v>2334.087</v>
      </c>
      <c r="AD363">
        <f t="shared" si="28"/>
        <v>47.634428571428565</v>
      </c>
      <c r="AE363">
        <f t="shared" si="29"/>
        <v>333.44099999999997</v>
      </c>
      <c r="AF363">
        <f t="shared" si="25"/>
        <v>1</v>
      </c>
      <c r="AG363">
        <f t="shared" si="26"/>
        <v>0</v>
      </c>
      <c r="AH363">
        <f>(Table2[[#This Row],[Social_Media_Influence2]]+Table2[[#This Row],[Engagement_Score_Num]]+Table2[[#This Row],[Time_Spent_on_Product_Research(hours)]]/3)</f>
        <v>1.6666666666666665</v>
      </c>
      <c r="AI363" s="17">
        <f>IF(Table2[[#This Row],[Customer_Loyalty_Program_Member]]="TRUE",Table2[[#This Row],[Brand_Loyalty]]*1.2,Table2[[#This Row],[Brand_Loyalty]])</f>
        <v>1</v>
      </c>
      <c r="AJ363" s="17">
        <f>Table2[[#This Row],[Customer_Satisfaction]]-Table2[[#This Row],[Return_Rate]]</f>
        <v>5</v>
      </c>
    </row>
    <row r="364" spans="1:36">
      <c r="A364" s="5" t="s">
        <v>807</v>
      </c>
      <c r="B364" s="4">
        <v>19</v>
      </c>
      <c r="C364" s="5" t="s">
        <v>29</v>
      </c>
      <c r="D364" s="5" t="s">
        <v>30</v>
      </c>
      <c r="E364" s="5" t="s">
        <v>76</v>
      </c>
      <c r="F364" s="5" t="s">
        <v>56</v>
      </c>
      <c r="G364" s="5" t="s">
        <v>44</v>
      </c>
      <c r="H364" s="5" t="s">
        <v>808</v>
      </c>
      <c r="I364" s="5" t="s">
        <v>141</v>
      </c>
      <c r="J364" s="4">
        <v>333.44200000000001</v>
      </c>
      <c r="K364" s="4">
        <v>7</v>
      </c>
      <c r="L364" s="5" t="s">
        <v>35</v>
      </c>
      <c r="M364" s="4">
        <v>4</v>
      </c>
      <c r="N364" s="4">
        <v>3</v>
      </c>
      <c r="O364" s="4">
        <v>0</v>
      </c>
      <c r="P364" s="5" t="s">
        <v>44</v>
      </c>
      <c r="Q364" s="5" t="s">
        <v>85</v>
      </c>
      <c r="R364" s="4">
        <v>2</v>
      </c>
      <c r="S364" s="4">
        <v>5</v>
      </c>
      <c r="T364" s="5" t="s">
        <v>36</v>
      </c>
      <c r="U364" s="5" t="s">
        <v>60</v>
      </c>
      <c r="V364" s="5" t="s">
        <v>39</v>
      </c>
      <c r="W364" s="6">
        <v>45656</v>
      </c>
      <c r="X364" s="4" t="b">
        <v>1</v>
      </c>
      <c r="Y364" s="4" t="b">
        <v>1</v>
      </c>
      <c r="Z364" s="5" t="s">
        <v>74</v>
      </c>
      <c r="AA364" s="5" t="s">
        <v>53</v>
      </c>
      <c r="AB364" s="7">
        <v>8</v>
      </c>
      <c r="AC364">
        <f t="shared" si="27"/>
        <v>2334.0940000000001</v>
      </c>
      <c r="AD364">
        <f t="shared" si="28"/>
        <v>47.634571428571427</v>
      </c>
      <c r="AE364">
        <f t="shared" si="29"/>
        <v>333.44200000000001</v>
      </c>
      <c r="AF364">
        <f t="shared" si="25"/>
        <v>0</v>
      </c>
      <c r="AG364">
        <f t="shared" si="26"/>
        <v>3</v>
      </c>
      <c r="AH364">
        <f>(Table2[[#This Row],[Social_Media_Influence2]]+Table2[[#This Row],[Engagement_Score_Num]]+Table2[[#This Row],[Time_Spent_on_Product_Research(hours)]]/3)</f>
        <v>3</v>
      </c>
      <c r="AI364" s="17">
        <f>IF(Table2[[#This Row],[Customer_Loyalty_Program_Member]]="TRUE",Table2[[#This Row],[Brand_Loyalty]]*1.2,Table2[[#This Row],[Brand_Loyalty]])</f>
        <v>4</v>
      </c>
      <c r="AJ364" s="17">
        <f>Table2[[#This Row],[Customer_Satisfaction]]-Table2[[#This Row],[Return_Rate]]</f>
        <v>3</v>
      </c>
    </row>
    <row r="365" spans="1:36">
      <c r="A365" s="9" t="s">
        <v>809</v>
      </c>
      <c r="B365" s="8">
        <v>45</v>
      </c>
      <c r="C365" s="9" t="s">
        <v>29</v>
      </c>
      <c r="D365" s="9" t="s">
        <v>44</v>
      </c>
      <c r="E365" s="9" t="s">
        <v>69</v>
      </c>
      <c r="F365" s="9" t="s">
        <v>56</v>
      </c>
      <c r="G365" s="9" t="s">
        <v>30</v>
      </c>
      <c r="H365" s="9" t="s">
        <v>810</v>
      </c>
      <c r="I365" s="9" t="s">
        <v>119</v>
      </c>
      <c r="J365" s="8">
        <v>333.44299999999998</v>
      </c>
      <c r="K365" s="8">
        <v>4</v>
      </c>
      <c r="L365" s="9" t="s">
        <v>35</v>
      </c>
      <c r="M365" s="8">
        <v>1</v>
      </c>
      <c r="N365" s="8">
        <v>4</v>
      </c>
      <c r="O365" s="8">
        <v>1</v>
      </c>
      <c r="P365" s="9" t="s">
        <v>44</v>
      </c>
      <c r="Q365" s="9" t="s">
        <v>37</v>
      </c>
      <c r="R365" s="8">
        <v>1</v>
      </c>
      <c r="S365" s="8">
        <v>3</v>
      </c>
      <c r="T365" s="9" t="s">
        <v>36</v>
      </c>
      <c r="U365" s="9" t="s">
        <v>38</v>
      </c>
      <c r="V365" s="9" t="s">
        <v>61</v>
      </c>
      <c r="W365" s="10">
        <v>45657</v>
      </c>
      <c r="X365" s="8" t="b">
        <v>0</v>
      </c>
      <c r="Y365" s="8" t="b">
        <v>0</v>
      </c>
      <c r="Z365" s="9" t="s">
        <v>52</v>
      </c>
      <c r="AA365" s="9" t="s">
        <v>53</v>
      </c>
      <c r="AB365" s="11">
        <v>3</v>
      </c>
      <c r="AC365">
        <f t="shared" si="27"/>
        <v>1333.7719999999999</v>
      </c>
      <c r="AD365">
        <f t="shared" si="28"/>
        <v>83.360749999999996</v>
      </c>
      <c r="AE365">
        <f t="shared" si="29"/>
        <v>333.44299999999998</v>
      </c>
      <c r="AF365">
        <f t="shared" si="25"/>
        <v>0</v>
      </c>
      <c r="AG365">
        <f t="shared" si="26"/>
        <v>3</v>
      </c>
      <c r="AH365">
        <f>(Table2[[#This Row],[Social_Media_Influence2]]+Table2[[#This Row],[Engagement_Score_Num]]+Table2[[#This Row],[Time_Spent_on_Product_Research(hours)]]/3)</f>
        <v>3.3333333333333335</v>
      </c>
      <c r="AI365" s="17">
        <f>IF(Table2[[#This Row],[Customer_Loyalty_Program_Member]]="TRUE",Table2[[#This Row],[Brand_Loyalty]]*1.2,Table2[[#This Row],[Brand_Loyalty]])</f>
        <v>1</v>
      </c>
      <c r="AJ365" s="17">
        <f>Table2[[#This Row],[Customer_Satisfaction]]-Table2[[#This Row],[Return_Rate]]</f>
        <v>2</v>
      </c>
    </row>
    <row r="366" spans="1:36">
      <c r="A366" s="5" t="s">
        <v>811</v>
      </c>
      <c r="B366" s="4">
        <v>38</v>
      </c>
      <c r="C366" s="5" t="s">
        <v>43</v>
      </c>
      <c r="D366" s="5" t="s">
        <v>30</v>
      </c>
      <c r="E366" s="5" t="s">
        <v>31</v>
      </c>
      <c r="F366" s="5" t="s">
        <v>32</v>
      </c>
      <c r="G366" s="5" t="s">
        <v>30</v>
      </c>
      <c r="H366" s="5" t="s">
        <v>812</v>
      </c>
      <c r="I366" s="5" t="s">
        <v>119</v>
      </c>
      <c r="J366" s="4">
        <v>333.44400000000002</v>
      </c>
      <c r="K366" s="4">
        <v>6</v>
      </c>
      <c r="L366" s="5" t="s">
        <v>35</v>
      </c>
      <c r="M366" s="4">
        <v>3</v>
      </c>
      <c r="N366" s="4">
        <v>2</v>
      </c>
      <c r="O366" s="4">
        <v>0</v>
      </c>
      <c r="P366" s="5" t="s">
        <v>44</v>
      </c>
      <c r="Q366" s="5" t="s">
        <v>50</v>
      </c>
      <c r="R366" s="4">
        <v>1</v>
      </c>
      <c r="S366" s="4">
        <v>10</v>
      </c>
      <c r="T366" s="5" t="s">
        <v>59</v>
      </c>
      <c r="U366" s="5" t="s">
        <v>60</v>
      </c>
      <c r="V366" s="5" t="s">
        <v>61</v>
      </c>
      <c r="W366" s="6">
        <v>45658</v>
      </c>
      <c r="X366" s="4" t="b">
        <v>1</v>
      </c>
      <c r="Y366" s="4" t="b">
        <v>0</v>
      </c>
      <c r="Z366" s="5" t="s">
        <v>40</v>
      </c>
      <c r="AA366" s="5" t="s">
        <v>41</v>
      </c>
      <c r="AB366" s="7">
        <v>2</v>
      </c>
      <c r="AC366">
        <f t="shared" si="27"/>
        <v>2000.6640000000002</v>
      </c>
      <c r="AD366">
        <f t="shared" si="28"/>
        <v>55.574000000000005</v>
      </c>
      <c r="AE366">
        <f t="shared" si="29"/>
        <v>333.44400000000002</v>
      </c>
      <c r="AF366">
        <f t="shared" si="25"/>
        <v>1</v>
      </c>
      <c r="AG366">
        <f t="shared" si="26"/>
        <v>3</v>
      </c>
      <c r="AH366">
        <f>(Table2[[#This Row],[Social_Media_Influence2]]+Table2[[#This Row],[Engagement_Score_Num]]+Table2[[#This Row],[Time_Spent_on_Product_Research(hours)]]/3)</f>
        <v>4</v>
      </c>
      <c r="AI366" s="17">
        <f>IF(Table2[[#This Row],[Customer_Loyalty_Program_Member]]="TRUE",Table2[[#This Row],[Brand_Loyalty]]*1.2,Table2[[#This Row],[Brand_Loyalty]])</f>
        <v>3</v>
      </c>
      <c r="AJ366" s="17">
        <f>Table2[[#This Row],[Customer_Satisfaction]]-Table2[[#This Row],[Return_Rate]]</f>
        <v>9</v>
      </c>
    </row>
    <row r="367" spans="1:36">
      <c r="A367" s="9" t="s">
        <v>813</v>
      </c>
      <c r="B367" s="8">
        <v>24</v>
      </c>
      <c r="C367" s="9" t="s">
        <v>29</v>
      </c>
      <c r="D367" s="9" t="s">
        <v>30</v>
      </c>
      <c r="E367" s="9" t="s">
        <v>31</v>
      </c>
      <c r="F367" s="9" t="s">
        <v>32</v>
      </c>
      <c r="G367" s="9" t="s">
        <v>30</v>
      </c>
      <c r="H367" s="9" t="s">
        <v>814</v>
      </c>
      <c r="I367" s="9" t="s">
        <v>47</v>
      </c>
      <c r="J367" s="8">
        <v>333.44499999999999</v>
      </c>
      <c r="K367" s="8">
        <v>11</v>
      </c>
      <c r="L367" s="9" t="s">
        <v>35</v>
      </c>
      <c r="M367" s="8">
        <v>1</v>
      </c>
      <c r="N367" s="8">
        <v>5</v>
      </c>
      <c r="O367" s="8">
        <v>0</v>
      </c>
      <c r="P367" s="9" t="s">
        <v>44</v>
      </c>
      <c r="Q367" s="9" t="s">
        <v>85</v>
      </c>
      <c r="R367" s="8">
        <v>0</v>
      </c>
      <c r="S367" s="8">
        <v>6</v>
      </c>
      <c r="T367" s="9" t="s">
        <v>44</v>
      </c>
      <c r="U367" s="9" t="s">
        <v>60</v>
      </c>
      <c r="V367" s="9" t="s">
        <v>51</v>
      </c>
      <c r="W367" s="10">
        <v>45659</v>
      </c>
      <c r="X367" s="8" t="b">
        <v>1</v>
      </c>
      <c r="Y367" s="8" t="b">
        <v>1</v>
      </c>
      <c r="Z367" s="9" t="s">
        <v>52</v>
      </c>
      <c r="AA367" s="9" t="s">
        <v>67</v>
      </c>
      <c r="AB367" s="11">
        <v>5</v>
      </c>
      <c r="AC367">
        <f t="shared" si="27"/>
        <v>3667.895</v>
      </c>
      <c r="AD367">
        <f t="shared" si="28"/>
        <v>30.313181818181818</v>
      </c>
      <c r="AE367">
        <f t="shared" si="29"/>
        <v>333.44499999999999</v>
      </c>
      <c r="AF367">
        <f t="shared" si="25"/>
        <v>3</v>
      </c>
      <c r="AG367">
        <f t="shared" si="26"/>
        <v>3</v>
      </c>
      <c r="AH367">
        <f>(Table2[[#This Row],[Social_Media_Influence2]]+Table2[[#This Row],[Engagement_Score_Num]]+Table2[[#This Row],[Time_Spent_on_Product_Research(hours)]]/3)</f>
        <v>6</v>
      </c>
      <c r="AI367" s="17">
        <f>IF(Table2[[#This Row],[Customer_Loyalty_Program_Member]]="TRUE",Table2[[#This Row],[Brand_Loyalty]]*1.2,Table2[[#This Row],[Brand_Loyalty]])</f>
        <v>1</v>
      </c>
      <c r="AJ367" s="17">
        <f>Table2[[#This Row],[Customer_Satisfaction]]-Table2[[#This Row],[Return_Rate]]</f>
        <v>6</v>
      </c>
    </row>
    <row r="368" spans="1:36">
      <c r="A368" s="5" t="s">
        <v>815</v>
      </c>
      <c r="B368" s="4">
        <v>42</v>
      </c>
      <c r="C368" s="5" t="s">
        <v>350</v>
      </c>
      <c r="D368" s="5" t="s">
        <v>44</v>
      </c>
      <c r="E368" s="5" t="s">
        <v>55</v>
      </c>
      <c r="F368" s="5" t="s">
        <v>32</v>
      </c>
      <c r="G368" s="5" t="s">
        <v>44</v>
      </c>
      <c r="H368" s="5" t="s">
        <v>816</v>
      </c>
      <c r="I368" s="5" t="s">
        <v>187</v>
      </c>
      <c r="J368" s="4">
        <v>333.44600000000003</v>
      </c>
      <c r="K368" s="4">
        <v>11</v>
      </c>
      <c r="L368" s="5" t="s">
        <v>78</v>
      </c>
      <c r="M368" s="4">
        <v>3</v>
      </c>
      <c r="N368" s="4">
        <v>3</v>
      </c>
      <c r="O368" s="4">
        <v>0</v>
      </c>
      <c r="P368" s="5" t="s">
        <v>49</v>
      </c>
      <c r="Q368" s="5" t="s">
        <v>50</v>
      </c>
      <c r="R368" s="4">
        <v>0</v>
      </c>
      <c r="S368" s="4">
        <v>3</v>
      </c>
      <c r="T368" s="5" t="s">
        <v>44</v>
      </c>
      <c r="U368" s="5" t="s">
        <v>38</v>
      </c>
      <c r="V368" s="5" t="s">
        <v>61</v>
      </c>
      <c r="W368" s="6">
        <v>45660</v>
      </c>
      <c r="X368" s="4" t="b">
        <v>1</v>
      </c>
      <c r="Y368" s="4" t="b">
        <v>0</v>
      </c>
      <c r="Z368" s="5" t="s">
        <v>52</v>
      </c>
      <c r="AA368" s="5" t="s">
        <v>67</v>
      </c>
      <c r="AB368" s="7">
        <v>5</v>
      </c>
      <c r="AC368">
        <f t="shared" si="27"/>
        <v>3667.9060000000004</v>
      </c>
      <c r="AD368">
        <f t="shared" si="28"/>
        <v>30.313272727272729</v>
      </c>
      <c r="AE368">
        <f t="shared" si="29"/>
        <v>333.44600000000003</v>
      </c>
      <c r="AF368">
        <f t="shared" si="25"/>
        <v>3</v>
      </c>
      <c r="AG368">
        <f t="shared" si="26"/>
        <v>2</v>
      </c>
      <c r="AH368">
        <f>(Table2[[#This Row],[Social_Media_Influence2]]+Table2[[#This Row],[Engagement_Score_Num]]+Table2[[#This Row],[Time_Spent_on_Product_Research(hours)]]/3)</f>
        <v>5</v>
      </c>
      <c r="AI368" s="17">
        <f>IF(Table2[[#This Row],[Customer_Loyalty_Program_Member]]="TRUE",Table2[[#This Row],[Brand_Loyalty]]*1.2,Table2[[#This Row],[Brand_Loyalty]])</f>
        <v>3</v>
      </c>
      <c r="AJ368" s="17">
        <f>Table2[[#This Row],[Customer_Satisfaction]]-Table2[[#This Row],[Return_Rate]]</f>
        <v>3</v>
      </c>
    </row>
    <row r="369" spans="1:36">
      <c r="A369" s="9" t="s">
        <v>817</v>
      </c>
      <c r="B369" s="8">
        <v>46</v>
      </c>
      <c r="C369" s="9" t="s">
        <v>29</v>
      </c>
      <c r="D369" s="9" t="s">
        <v>44</v>
      </c>
      <c r="E369" s="9" t="s">
        <v>69</v>
      </c>
      <c r="F369" s="9" t="s">
        <v>45</v>
      </c>
      <c r="G369" s="9" t="s">
        <v>44</v>
      </c>
      <c r="H369" s="9" t="s">
        <v>818</v>
      </c>
      <c r="I369" s="9" t="s">
        <v>90</v>
      </c>
      <c r="J369" s="8">
        <v>333.447</v>
      </c>
      <c r="K369" s="8">
        <v>2</v>
      </c>
      <c r="L369" s="9" t="s">
        <v>78</v>
      </c>
      <c r="M369" s="8">
        <v>3</v>
      </c>
      <c r="N369" s="8">
        <v>2</v>
      </c>
      <c r="O369" s="8">
        <v>2</v>
      </c>
      <c r="P369" s="9" t="s">
        <v>49</v>
      </c>
      <c r="Q369" s="9" t="s">
        <v>85</v>
      </c>
      <c r="R369" s="8">
        <v>0</v>
      </c>
      <c r="S369" s="8">
        <v>5</v>
      </c>
      <c r="T369" s="9" t="s">
        <v>36</v>
      </c>
      <c r="U369" s="9" t="s">
        <v>60</v>
      </c>
      <c r="V369" s="9" t="s">
        <v>61</v>
      </c>
      <c r="W369" s="10">
        <v>45661</v>
      </c>
      <c r="X369" s="8" t="b">
        <v>1</v>
      </c>
      <c r="Y369" s="8" t="b">
        <v>0</v>
      </c>
      <c r="Z369" s="9" t="s">
        <v>62</v>
      </c>
      <c r="AA369" s="9" t="s">
        <v>53</v>
      </c>
      <c r="AB369" s="11">
        <v>14</v>
      </c>
      <c r="AC369">
        <f t="shared" si="27"/>
        <v>666.89400000000001</v>
      </c>
      <c r="AD369">
        <f t="shared" si="28"/>
        <v>166.7235</v>
      </c>
      <c r="AE369">
        <f t="shared" si="29"/>
        <v>333.447</v>
      </c>
      <c r="AF369">
        <f t="shared" si="25"/>
        <v>0</v>
      </c>
      <c r="AG369">
        <f t="shared" si="26"/>
        <v>2</v>
      </c>
      <c r="AH369">
        <f>(Table2[[#This Row],[Social_Media_Influence2]]+Table2[[#This Row],[Engagement_Score_Num]]+Table2[[#This Row],[Time_Spent_on_Product_Research(hours)]]/3)</f>
        <v>2.6666666666666665</v>
      </c>
      <c r="AI369" s="17">
        <f>IF(Table2[[#This Row],[Customer_Loyalty_Program_Member]]="TRUE",Table2[[#This Row],[Brand_Loyalty]]*1.2,Table2[[#This Row],[Brand_Loyalty]])</f>
        <v>3</v>
      </c>
      <c r="AJ369" s="17">
        <f>Table2[[#This Row],[Customer_Satisfaction]]-Table2[[#This Row],[Return_Rate]]</f>
        <v>5</v>
      </c>
    </row>
    <row r="370" spans="1:36">
      <c r="A370" s="5" t="s">
        <v>819</v>
      </c>
      <c r="B370" s="4">
        <v>44</v>
      </c>
      <c r="C370" s="5" t="s">
        <v>29</v>
      </c>
      <c r="D370" s="5" t="s">
        <v>44</v>
      </c>
      <c r="E370" s="5" t="s">
        <v>69</v>
      </c>
      <c r="F370" s="5" t="s">
        <v>45</v>
      </c>
      <c r="G370" s="5" t="s">
        <v>30</v>
      </c>
      <c r="H370" s="5" t="s">
        <v>820</v>
      </c>
      <c r="I370" s="5" t="s">
        <v>98</v>
      </c>
      <c r="J370" s="4">
        <v>333.44799999999998</v>
      </c>
      <c r="K370" s="4">
        <v>2</v>
      </c>
      <c r="L370" s="5" t="s">
        <v>48</v>
      </c>
      <c r="M370" s="4">
        <v>2</v>
      </c>
      <c r="N370" s="4">
        <v>2</v>
      </c>
      <c r="O370" s="4">
        <v>1</v>
      </c>
      <c r="P370" s="5" t="s">
        <v>44</v>
      </c>
      <c r="Q370" s="5" t="s">
        <v>85</v>
      </c>
      <c r="R370" s="4">
        <v>0</v>
      </c>
      <c r="S370" s="4">
        <v>7</v>
      </c>
      <c r="T370" s="5" t="s">
        <v>36</v>
      </c>
      <c r="U370" s="5" t="s">
        <v>60</v>
      </c>
      <c r="V370" s="5" t="s">
        <v>51</v>
      </c>
      <c r="W370" s="6">
        <v>45662</v>
      </c>
      <c r="X370" s="4" t="b">
        <v>1</v>
      </c>
      <c r="Y370" s="4" t="b">
        <v>1</v>
      </c>
      <c r="Z370" s="5" t="s">
        <v>52</v>
      </c>
      <c r="AA370" s="5" t="s">
        <v>41</v>
      </c>
      <c r="AB370" s="7">
        <v>3</v>
      </c>
      <c r="AC370">
        <f t="shared" si="27"/>
        <v>666.89599999999996</v>
      </c>
      <c r="AD370">
        <f t="shared" si="28"/>
        <v>166.72399999999999</v>
      </c>
      <c r="AE370">
        <f t="shared" si="29"/>
        <v>333.44799999999998</v>
      </c>
      <c r="AF370">
        <f t="shared" si="25"/>
        <v>0</v>
      </c>
      <c r="AG370">
        <f t="shared" si="26"/>
        <v>3</v>
      </c>
      <c r="AH370">
        <f>(Table2[[#This Row],[Social_Media_Influence2]]+Table2[[#This Row],[Engagement_Score_Num]]+Table2[[#This Row],[Time_Spent_on_Product_Research(hours)]]/3)</f>
        <v>3.3333333333333335</v>
      </c>
      <c r="AI370" s="17">
        <f>IF(Table2[[#This Row],[Customer_Loyalty_Program_Member]]="TRUE",Table2[[#This Row],[Brand_Loyalty]]*1.2,Table2[[#This Row],[Brand_Loyalty]])</f>
        <v>2</v>
      </c>
      <c r="AJ370" s="17">
        <f>Table2[[#This Row],[Customer_Satisfaction]]-Table2[[#This Row],[Return_Rate]]</f>
        <v>7</v>
      </c>
    </row>
    <row r="371" spans="1:36">
      <c r="A371" s="9" t="s">
        <v>821</v>
      </c>
      <c r="B371" s="8">
        <v>38</v>
      </c>
      <c r="C371" s="9" t="s">
        <v>43</v>
      </c>
      <c r="D371" s="9" t="s">
        <v>44</v>
      </c>
      <c r="E371" s="9" t="s">
        <v>31</v>
      </c>
      <c r="F371" s="9" t="s">
        <v>56</v>
      </c>
      <c r="G371" s="9" t="s">
        <v>30</v>
      </c>
      <c r="H371" s="9" t="s">
        <v>822</v>
      </c>
      <c r="I371" s="9" t="s">
        <v>107</v>
      </c>
      <c r="J371" s="8">
        <v>333.44900000000001</v>
      </c>
      <c r="K371" s="8">
        <v>4</v>
      </c>
      <c r="L371" s="9" t="s">
        <v>48</v>
      </c>
      <c r="M371" s="8">
        <v>4</v>
      </c>
      <c r="N371" s="8">
        <v>4</v>
      </c>
      <c r="O371" s="8">
        <v>0</v>
      </c>
      <c r="P371" s="9" t="s">
        <v>49</v>
      </c>
      <c r="Q371" s="9" t="s">
        <v>50</v>
      </c>
      <c r="R371" s="8">
        <v>0</v>
      </c>
      <c r="S371" s="8">
        <v>8</v>
      </c>
      <c r="T371" s="9" t="s">
        <v>49</v>
      </c>
      <c r="U371" s="9" t="s">
        <v>60</v>
      </c>
      <c r="V371" s="9" t="s">
        <v>66</v>
      </c>
      <c r="W371" s="10">
        <v>45663</v>
      </c>
      <c r="X371" s="8" t="b">
        <v>0</v>
      </c>
      <c r="Y371" s="8" t="b">
        <v>0</v>
      </c>
      <c r="Z371" s="9" t="s">
        <v>62</v>
      </c>
      <c r="AA371" s="9" t="s">
        <v>53</v>
      </c>
      <c r="AB371" s="11">
        <v>12</v>
      </c>
      <c r="AC371">
        <f t="shared" si="27"/>
        <v>1333.796</v>
      </c>
      <c r="AD371">
        <f t="shared" si="28"/>
        <v>83.362250000000003</v>
      </c>
      <c r="AE371">
        <f t="shared" si="29"/>
        <v>333.44900000000001</v>
      </c>
      <c r="AF371">
        <f t="shared" si="25"/>
        <v>2</v>
      </c>
      <c r="AG371">
        <f t="shared" si="26"/>
        <v>2</v>
      </c>
      <c r="AH371">
        <f>(Table2[[#This Row],[Social_Media_Influence2]]+Table2[[#This Row],[Engagement_Score_Num]]+Table2[[#This Row],[Time_Spent_on_Product_Research(hours)]]/3)</f>
        <v>4</v>
      </c>
      <c r="AI371" s="17">
        <f>IF(Table2[[#This Row],[Customer_Loyalty_Program_Member]]="TRUE",Table2[[#This Row],[Brand_Loyalty]]*1.2,Table2[[#This Row],[Brand_Loyalty]])</f>
        <v>4</v>
      </c>
      <c r="AJ371" s="17">
        <f>Table2[[#This Row],[Customer_Satisfaction]]-Table2[[#This Row],[Return_Rate]]</f>
        <v>8</v>
      </c>
    </row>
    <row r="372" spans="1:36">
      <c r="A372" s="5" t="s">
        <v>823</v>
      </c>
      <c r="B372" s="4">
        <v>44</v>
      </c>
      <c r="C372" s="5" t="s">
        <v>43</v>
      </c>
      <c r="D372" s="5" t="s">
        <v>30</v>
      </c>
      <c r="E372" s="5" t="s">
        <v>55</v>
      </c>
      <c r="F372" s="5" t="s">
        <v>56</v>
      </c>
      <c r="G372" s="5" t="s">
        <v>30</v>
      </c>
      <c r="H372" s="5" t="s">
        <v>824</v>
      </c>
      <c r="I372" s="5" t="s">
        <v>119</v>
      </c>
      <c r="J372" s="4">
        <v>333.45</v>
      </c>
      <c r="K372" s="4">
        <v>5</v>
      </c>
      <c r="L372" s="5" t="s">
        <v>48</v>
      </c>
      <c r="M372" s="4">
        <v>4</v>
      </c>
      <c r="N372" s="4">
        <v>5</v>
      </c>
      <c r="O372" s="4">
        <v>2</v>
      </c>
      <c r="P372" s="5" t="s">
        <v>36</v>
      </c>
      <c r="Q372" s="5" t="s">
        <v>50</v>
      </c>
      <c r="R372" s="4">
        <v>2</v>
      </c>
      <c r="S372" s="4">
        <v>8</v>
      </c>
      <c r="T372" s="5" t="s">
        <v>36</v>
      </c>
      <c r="U372" s="5" t="s">
        <v>60</v>
      </c>
      <c r="V372" s="5" t="s">
        <v>86</v>
      </c>
      <c r="W372" s="6">
        <v>45664</v>
      </c>
      <c r="X372" s="4" t="b">
        <v>0</v>
      </c>
      <c r="Y372" s="4" t="b">
        <v>1</v>
      </c>
      <c r="Z372" s="5" t="s">
        <v>40</v>
      </c>
      <c r="AA372" s="5" t="s">
        <v>53</v>
      </c>
      <c r="AB372" s="7">
        <v>9</v>
      </c>
      <c r="AC372">
        <f t="shared" si="27"/>
        <v>1667.25</v>
      </c>
      <c r="AD372">
        <f t="shared" si="28"/>
        <v>66.69</v>
      </c>
      <c r="AE372">
        <f t="shared" si="29"/>
        <v>333.45</v>
      </c>
      <c r="AF372">
        <f t="shared" si="25"/>
        <v>0</v>
      </c>
      <c r="AG372">
        <f t="shared" si="26"/>
        <v>0</v>
      </c>
      <c r="AH372">
        <f>(Table2[[#This Row],[Social_Media_Influence2]]+Table2[[#This Row],[Engagement_Score_Num]]+Table2[[#This Row],[Time_Spent_on_Product_Research(hours)]]/3)</f>
        <v>0.66666666666666663</v>
      </c>
      <c r="AI372" s="17">
        <f>IF(Table2[[#This Row],[Customer_Loyalty_Program_Member]]="TRUE",Table2[[#This Row],[Brand_Loyalty]]*1.2,Table2[[#This Row],[Brand_Loyalty]])</f>
        <v>4</v>
      </c>
      <c r="AJ372" s="17">
        <f>Table2[[#This Row],[Customer_Satisfaction]]-Table2[[#This Row],[Return_Rate]]</f>
        <v>6</v>
      </c>
    </row>
    <row r="373" spans="1:36">
      <c r="A373" s="9" t="s">
        <v>825</v>
      </c>
      <c r="B373" s="8">
        <v>18</v>
      </c>
      <c r="C373" s="9" t="s">
        <v>29</v>
      </c>
      <c r="D373" s="9" t="s">
        <v>44</v>
      </c>
      <c r="E373" s="9" t="s">
        <v>55</v>
      </c>
      <c r="F373" s="9" t="s">
        <v>56</v>
      </c>
      <c r="G373" s="9" t="s">
        <v>30</v>
      </c>
      <c r="H373" s="9" t="s">
        <v>826</v>
      </c>
      <c r="I373" s="9" t="s">
        <v>116</v>
      </c>
      <c r="J373" s="8">
        <v>333.45100000000002</v>
      </c>
      <c r="K373" s="8">
        <v>6</v>
      </c>
      <c r="L373" s="9" t="s">
        <v>35</v>
      </c>
      <c r="M373" s="8">
        <v>5</v>
      </c>
      <c r="N373" s="8">
        <v>4</v>
      </c>
      <c r="O373" s="8">
        <v>2</v>
      </c>
      <c r="P373" s="9" t="s">
        <v>36</v>
      </c>
      <c r="Q373" s="9" t="s">
        <v>50</v>
      </c>
      <c r="R373" s="8">
        <v>2</v>
      </c>
      <c r="S373" s="8">
        <v>4</v>
      </c>
      <c r="T373" s="9" t="s">
        <v>49</v>
      </c>
      <c r="U373" s="9" t="s">
        <v>79</v>
      </c>
      <c r="V373" s="9" t="s">
        <v>39</v>
      </c>
      <c r="W373" s="10">
        <v>45665</v>
      </c>
      <c r="X373" s="8" t="b">
        <v>1</v>
      </c>
      <c r="Y373" s="8" t="b">
        <v>0</v>
      </c>
      <c r="Z373" s="9" t="s">
        <v>62</v>
      </c>
      <c r="AA373" s="9" t="s">
        <v>41</v>
      </c>
      <c r="AB373" s="11">
        <v>3</v>
      </c>
      <c r="AC373">
        <f t="shared" si="27"/>
        <v>2000.7060000000001</v>
      </c>
      <c r="AD373">
        <f t="shared" si="28"/>
        <v>55.575166666666668</v>
      </c>
      <c r="AE373">
        <f t="shared" si="29"/>
        <v>333.45100000000002</v>
      </c>
      <c r="AF373">
        <f t="shared" si="25"/>
        <v>2</v>
      </c>
      <c r="AG373">
        <f t="shared" si="26"/>
        <v>0</v>
      </c>
      <c r="AH373">
        <f>(Table2[[#This Row],[Social_Media_Influence2]]+Table2[[#This Row],[Engagement_Score_Num]]+Table2[[#This Row],[Time_Spent_on_Product_Research(hours)]]/3)</f>
        <v>2.6666666666666665</v>
      </c>
      <c r="AI373" s="17">
        <f>IF(Table2[[#This Row],[Customer_Loyalty_Program_Member]]="TRUE",Table2[[#This Row],[Brand_Loyalty]]*1.2,Table2[[#This Row],[Brand_Loyalty]])</f>
        <v>5</v>
      </c>
      <c r="AJ373" s="17">
        <f>Table2[[#This Row],[Customer_Satisfaction]]-Table2[[#This Row],[Return_Rate]]</f>
        <v>2</v>
      </c>
    </row>
    <row r="374" spans="1:36">
      <c r="A374" s="5" t="s">
        <v>827</v>
      </c>
      <c r="B374" s="4">
        <v>37</v>
      </c>
      <c r="C374" s="5" t="s">
        <v>43</v>
      </c>
      <c r="D374" s="5" t="s">
        <v>30</v>
      </c>
      <c r="E374" s="5" t="s">
        <v>76</v>
      </c>
      <c r="F374" s="5" t="s">
        <v>56</v>
      </c>
      <c r="G374" s="5" t="s">
        <v>44</v>
      </c>
      <c r="H374" s="5" t="s">
        <v>828</v>
      </c>
      <c r="I374" s="5" t="s">
        <v>65</v>
      </c>
      <c r="J374" s="4">
        <v>333.452</v>
      </c>
      <c r="K374" s="4">
        <v>2</v>
      </c>
      <c r="L374" s="5" t="s">
        <v>78</v>
      </c>
      <c r="M374" s="4">
        <v>4</v>
      </c>
      <c r="N374" s="4">
        <v>2</v>
      </c>
      <c r="O374" s="4">
        <v>1</v>
      </c>
      <c r="P374" s="5" t="s">
        <v>36</v>
      </c>
      <c r="Q374" s="5" t="s">
        <v>50</v>
      </c>
      <c r="R374" s="4">
        <v>2</v>
      </c>
      <c r="S374" s="4">
        <v>9</v>
      </c>
      <c r="T374" s="5" t="s">
        <v>49</v>
      </c>
      <c r="U374" s="5" t="s">
        <v>79</v>
      </c>
      <c r="V374" s="5" t="s">
        <v>66</v>
      </c>
      <c r="W374" s="6">
        <v>45666</v>
      </c>
      <c r="X374" s="4" t="b">
        <v>1</v>
      </c>
      <c r="Y374" s="4" t="b">
        <v>1</v>
      </c>
      <c r="Z374" s="5" t="s">
        <v>74</v>
      </c>
      <c r="AA374" s="5" t="s">
        <v>53</v>
      </c>
      <c r="AB374" s="7">
        <v>6</v>
      </c>
      <c r="AC374">
        <f t="shared" si="27"/>
        <v>666.904</v>
      </c>
      <c r="AD374">
        <f t="shared" si="28"/>
        <v>166.726</v>
      </c>
      <c r="AE374">
        <f t="shared" si="29"/>
        <v>333.452</v>
      </c>
      <c r="AF374">
        <f t="shared" si="25"/>
        <v>2</v>
      </c>
      <c r="AG374">
        <f t="shared" si="26"/>
        <v>0</v>
      </c>
      <c r="AH374">
        <f>(Table2[[#This Row],[Social_Media_Influence2]]+Table2[[#This Row],[Engagement_Score_Num]]+Table2[[#This Row],[Time_Spent_on_Product_Research(hours)]]/3)</f>
        <v>2.3333333333333335</v>
      </c>
      <c r="AI374" s="17">
        <f>IF(Table2[[#This Row],[Customer_Loyalty_Program_Member]]="TRUE",Table2[[#This Row],[Brand_Loyalty]]*1.2,Table2[[#This Row],[Brand_Loyalty]])</f>
        <v>4</v>
      </c>
      <c r="AJ374" s="17">
        <f>Table2[[#This Row],[Customer_Satisfaction]]-Table2[[#This Row],[Return_Rate]]</f>
        <v>7</v>
      </c>
    </row>
    <row r="375" spans="1:36">
      <c r="A375" s="9" t="s">
        <v>829</v>
      </c>
      <c r="B375" s="8">
        <v>31</v>
      </c>
      <c r="C375" s="9" t="s">
        <v>147</v>
      </c>
      <c r="D375" s="9" t="s">
        <v>44</v>
      </c>
      <c r="E375" s="9" t="s">
        <v>55</v>
      </c>
      <c r="F375" s="9" t="s">
        <v>56</v>
      </c>
      <c r="G375" s="9" t="s">
        <v>30</v>
      </c>
      <c r="H375" s="9" t="s">
        <v>830</v>
      </c>
      <c r="I375" s="9" t="s">
        <v>65</v>
      </c>
      <c r="J375" s="8">
        <v>333.45299999999997</v>
      </c>
      <c r="K375" s="8">
        <v>12</v>
      </c>
      <c r="L375" s="9" t="s">
        <v>78</v>
      </c>
      <c r="M375" s="8">
        <v>5</v>
      </c>
      <c r="N375" s="8">
        <v>1</v>
      </c>
      <c r="O375" s="8">
        <v>2</v>
      </c>
      <c r="P375" s="9" t="s">
        <v>36</v>
      </c>
      <c r="Q375" s="9" t="s">
        <v>85</v>
      </c>
      <c r="R375" s="8">
        <v>0</v>
      </c>
      <c r="S375" s="8">
        <v>8</v>
      </c>
      <c r="T375" s="9" t="s">
        <v>59</v>
      </c>
      <c r="U375" s="9" t="s">
        <v>38</v>
      </c>
      <c r="V375" s="9" t="s">
        <v>61</v>
      </c>
      <c r="W375" s="10">
        <v>45667</v>
      </c>
      <c r="X375" s="8" t="b">
        <v>1</v>
      </c>
      <c r="Y375" s="8" t="b">
        <v>1</v>
      </c>
      <c r="Z375" s="9" t="s">
        <v>52</v>
      </c>
      <c r="AA375" s="9" t="s">
        <v>53</v>
      </c>
      <c r="AB375" s="11">
        <v>13</v>
      </c>
      <c r="AC375">
        <f t="shared" si="27"/>
        <v>4001.4359999999997</v>
      </c>
      <c r="AD375">
        <f t="shared" si="28"/>
        <v>27.787749999999999</v>
      </c>
      <c r="AE375">
        <f t="shared" si="29"/>
        <v>333.45299999999997</v>
      </c>
      <c r="AF375">
        <f t="shared" si="25"/>
        <v>1</v>
      </c>
      <c r="AG375">
        <f t="shared" si="26"/>
        <v>0</v>
      </c>
      <c r="AH375">
        <f>(Table2[[#This Row],[Social_Media_Influence2]]+Table2[[#This Row],[Engagement_Score_Num]]+Table2[[#This Row],[Time_Spent_on_Product_Research(hours)]]/3)</f>
        <v>1.6666666666666665</v>
      </c>
      <c r="AI375" s="17">
        <f>IF(Table2[[#This Row],[Customer_Loyalty_Program_Member]]="TRUE",Table2[[#This Row],[Brand_Loyalty]]*1.2,Table2[[#This Row],[Brand_Loyalty]])</f>
        <v>5</v>
      </c>
      <c r="AJ375" s="17">
        <f>Table2[[#This Row],[Customer_Satisfaction]]-Table2[[#This Row],[Return_Rate]]</f>
        <v>8</v>
      </c>
    </row>
    <row r="376" spans="1:36">
      <c r="A376" s="5" t="s">
        <v>831</v>
      </c>
      <c r="B376" s="4">
        <v>22</v>
      </c>
      <c r="C376" s="5" t="s">
        <v>29</v>
      </c>
      <c r="D376" s="5" t="s">
        <v>44</v>
      </c>
      <c r="E376" s="5" t="s">
        <v>69</v>
      </c>
      <c r="F376" s="5" t="s">
        <v>56</v>
      </c>
      <c r="G376" s="5" t="s">
        <v>30</v>
      </c>
      <c r="H376" s="5" t="s">
        <v>832</v>
      </c>
      <c r="I376" s="5" t="s">
        <v>104</v>
      </c>
      <c r="J376" s="4">
        <v>333.45400000000001</v>
      </c>
      <c r="K376" s="4">
        <v>4</v>
      </c>
      <c r="L376" s="5" t="s">
        <v>35</v>
      </c>
      <c r="M376" s="4">
        <v>3</v>
      </c>
      <c r="N376" s="4">
        <v>4</v>
      </c>
      <c r="O376" s="4">
        <v>0</v>
      </c>
      <c r="P376" s="5" t="s">
        <v>59</v>
      </c>
      <c r="Q376" s="5" t="s">
        <v>37</v>
      </c>
      <c r="R376" s="4">
        <v>0</v>
      </c>
      <c r="S376" s="4">
        <v>2</v>
      </c>
      <c r="T376" s="5" t="s">
        <v>44</v>
      </c>
      <c r="U376" s="5" t="s">
        <v>38</v>
      </c>
      <c r="V376" s="5" t="s">
        <v>66</v>
      </c>
      <c r="W376" s="6">
        <v>45668</v>
      </c>
      <c r="X376" s="4" t="b">
        <v>0</v>
      </c>
      <c r="Y376" s="4" t="b">
        <v>1</v>
      </c>
      <c r="Z376" s="5" t="s">
        <v>74</v>
      </c>
      <c r="AA376" s="5" t="s">
        <v>67</v>
      </c>
      <c r="AB376" s="7">
        <v>3</v>
      </c>
      <c r="AC376">
        <f t="shared" si="27"/>
        <v>1333.816</v>
      </c>
      <c r="AD376">
        <f t="shared" si="28"/>
        <v>83.363500000000002</v>
      </c>
      <c r="AE376">
        <f t="shared" si="29"/>
        <v>333.45400000000001</v>
      </c>
      <c r="AF376">
        <f t="shared" si="25"/>
        <v>3</v>
      </c>
      <c r="AG376">
        <f t="shared" si="26"/>
        <v>1</v>
      </c>
      <c r="AH376">
        <f>(Table2[[#This Row],[Social_Media_Influence2]]+Table2[[#This Row],[Engagement_Score_Num]]+Table2[[#This Row],[Time_Spent_on_Product_Research(hours)]]/3)</f>
        <v>4</v>
      </c>
      <c r="AI376" s="17">
        <f>IF(Table2[[#This Row],[Customer_Loyalty_Program_Member]]="TRUE",Table2[[#This Row],[Brand_Loyalty]]*1.2,Table2[[#This Row],[Brand_Loyalty]])</f>
        <v>3</v>
      </c>
      <c r="AJ376" s="17">
        <f>Table2[[#This Row],[Customer_Satisfaction]]-Table2[[#This Row],[Return_Rate]]</f>
        <v>2</v>
      </c>
    </row>
    <row r="377" spans="1:36">
      <c r="A377" s="9" t="s">
        <v>833</v>
      </c>
      <c r="B377" s="8">
        <v>33</v>
      </c>
      <c r="C377" s="9" t="s">
        <v>43</v>
      </c>
      <c r="D377" s="9" t="s">
        <v>44</v>
      </c>
      <c r="E377" s="9" t="s">
        <v>31</v>
      </c>
      <c r="F377" s="9" t="s">
        <v>45</v>
      </c>
      <c r="G377" s="9" t="s">
        <v>30</v>
      </c>
      <c r="H377" s="9" t="s">
        <v>834</v>
      </c>
      <c r="I377" s="9" t="s">
        <v>157</v>
      </c>
      <c r="J377" s="8">
        <v>333.45499999999998</v>
      </c>
      <c r="K377" s="8">
        <v>4</v>
      </c>
      <c r="L377" s="9" t="s">
        <v>48</v>
      </c>
      <c r="M377" s="8">
        <v>3</v>
      </c>
      <c r="N377" s="8">
        <v>1</v>
      </c>
      <c r="O377" s="8">
        <v>0</v>
      </c>
      <c r="P377" s="9" t="s">
        <v>44</v>
      </c>
      <c r="Q377" s="9" t="s">
        <v>37</v>
      </c>
      <c r="R377" s="8">
        <v>1</v>
      </c>
      <c r="S377" s="8">
        <v>9</v>
      </c>
      <c r="T377" s="9" t="s">
        <v>59</v>
      </c>
      <c r="U377" s="9" t="s">
        <v>79</v>
      </c>
      <c r="V377" s="9" t="s">
        <v>86</v>
      </c>
      <c r="W377" s="10">
        <v>45669</v>
      </c>
      <c r="X377" s="8" t="b">
        <v>0</v>
      </c>
      <c r="Y377" s="8" t="b">
        <v>1</v>
      </c>
      <c r="Z377" s="9" t="s">
        <v>52</v>
      </c>
      <c r="AA377" s="9" t="s">
        <v>67</v>
      </c>
      <c r="AB377" s="11">
        <v>7</v>
      </c>
      <c r="AC377">
        <f t="shared" si="27"/>
        <v>1333.82</v>
      </c>
      <c r="AD377">
        <f t="shared" si="28"/>
        <v>83.363749999999996</v>
      </c>
      <c r="AE377">
        <f t="shared" si="29"/>
        <v>333.45499999999998</v>
      </c>
      <c r="AF377">
        <f t="shared" si="25"/>
        <v>1</v>
      </c>
      <c r="AG377">
        <f t="shared" si="26"/>
        <v>3</v>
      </c>
      <c r="AH377">
        <f>(Table2[[#This Row],[Social_Media_Influence2]]+Table2[[#This Row],[Engagement_Score_Num]]+Table2[[#This Row],[Time_Spent_on_Product_Research(hours)]]/3)</f>
        <v>4</v>
      </c>
      <c r="AI377" s="17">
        <f>IF(Table2[[#This Row],[Customer_Loyalty_Program_Member]]="TRUE",Table2[[#This Row],[Brand_Loyalty]]*1.2,Table2[[#This Row],[Brand_Loyalty]])</f>
        <v>3</v>
      </c>
      <c r="AJ377" s="17">
        <f>Table2[[#This Row],[Customer_Satisfaction]]-Table2[[#This Row],[Return_Rate]]</f>
        <v>8</v>
      </c>
    </row>
    <row r="378" spans="1:36">
      <c r="A378" s="5" t="s">
        <v>835</v>
      </c>
      <c r="B378" s="4">
        <v>20</v>
      </c>
      <c r="C378" s="5" t="s">
        <v>29</v>
      </c>
      <c r="D378" s="5" t="s">
        <v>44</v>
      </c>
      <c r="E378" s="5" t="s">
        <v>55</v>
      </c>
      <c r="F378" s="5" t="s">
        <v>56</v>
      </c>
      <c r="G378" s="5" t="s">
        <v>44</v>
      </c>
      <c r="H378" s="5" t="s">
        <v>836</v>
      </c>
      <c r="I378" s="5" t="s">
        <v>58</v>
      </c>
      <c r="J378" s="4">
        <v>333.45600000000002</v>
      </c>
      <c r="K378" s="4">
        <v>7</v>
      </c>
      <c r="L378" s="5" t="s">
        <v>48</v>
      </c>
      <c r="M378" s="4">
        <v>4</v>
      </c>
      <c r="N378" s="4">
        <v>2</v>
      </c>
      <c r="O378" s="4">
        <v>1</v>
      </c>
      <c r="P378" s="5" t="s">
        <v>59</v>
      </c>
      <c r="Q378" s="5" t="s">
        <v>37</v>
      </c>
      <c r="R378" s="4">
        <v>2</v>
      </c>
      <c r="S378" s="4">
        <v>6</v>
      </c>
      <c r="T378" s="5" t="s">
        <v>36</v>
      </c>
      <c r="U378" s="5" t="s">
        <v>79</v>
      </c>
      <c r="V378" s="5" t="s">
        <v>39</v>
      </c>
      <c r="W378" s="6">
        <v>45670</v>
      </c>
      <c r="X378" s="4" t="b">
        <v>1</v>
      </c>
      <c r="Y378" s="4" t="b">
        <v>1</v>
      </c>
      <c r="Z378" s="5" t="s">
        <v>52</v>
      </c>
      <c r="AA378" s="5" t="s">
        <v>67</v>
      </c>
      <c r="AB378" s="7">
        <v>3</v>
      </c>
      <c r="AC378">
        <f t="shared" si="27"/>
        <v>2334.192</v>
      </c>
      <c r="AD378">
        <f t="shared" si="28"/>
        <v>47.636571428571429</v>
      </c>
      <c r="AE378">
        <f t="shared" si="29"/>
        <v>333.45600000000002</v>
      </c>
      <c r="AF378">
        <f t="shared" si="25"/>
        <v>0</v>
      </c>
      <c r="AG378">
        <f t="shared" si="26"/>
        <v>1</v>
      </c>
      <c r="AH378">
        <f>(Table2[[#This Row],[Social_Media_Influence2]]+Table2[[#This Row],[Engagement_Score_Num]]+Table2[[#This Row],[Time_Spent_on_Product_Research(hours)]]/3)</f>
        <v>1.3333333333333333</v>
      </c>
      <c r="AI378" s="17">
        <f>IF(Table2[[#This Row],[Customer_Loyalty_Program_Member]]="TRUE",Table2[[#This Row],[Brand_Loyalty]]*1.2,Table2[[#This Row],[Brand_Loyalty]])</f>
        <v>4</v>
      </c>
      <c r="AJ378" s="17">
        <f>Table2[[#This Row],[Customer_Satisfaction]]-Table2[[#This Row],[Return_Rate]]</f>
        <v>4</v>
      </c>
    </row>
    <row r="379" spans="1:36">
      <c r="A379" s="9" t="s">
        <v>837</v>
      </c>
      <c r="B379" s="8">
        <v>26</v>
      </c>
      <c r="C379" s="9" t="s">
        <v>43</v>
      </c>
      <c r="D379" s="9" t="s">
        <v>44</v>
      </c>
      <c r="E379" s="9" t="s">
        <v>31</v>
      </c>
      <c r="F379" s="9" t="s">
        <v>45</v>
      </c>
      <c r="G379" s="9" t="s">
        <v>44</v>
      </c>
      <c r="H379" s="9" t="s">
        <v>838</v>
      </c>
      <c r="I379" s="9" t="s">
        <v>34</v>
      </c>
      <c r="J379" s="8">
        <v>333.45699999999999</v>
      </c>
      <c r="K379" s="8">
        <v>3</v>
      </c>
      <c r="L379" s="9" t="s">
        <v>35</v>
      </c>
      <c r="M379" s="8">
        <v>1</v>
      </c>
      <c r="N379" s="8">
        <v>1</v>
      </c>
      <c r="O379" s="8">
        <v>0</v>
      </c>
      <c r="P379" s="9" t="s">
        <v>49</v>
      </c>
      <c r="Q379" s="9" t="s">
        <v>37</v>
      </c>
      <c r="R379" s="8">
        <v>2</v>
      </c>
      <c r="S379" s="8">
        <v>2</v>
      </c>
      <c r="T379" s="9" t="s">
        <v>36</v>
      </c>
      <c r="U379" s="9" t="s">
        <v>38</v>
      </c>
      <c r="V379" s="9" t="s">
        <v>86</v>
      </c>
      <c r="W379" s="10">
        <v>45671</v>
      </c>
      <c r="X379" s="8" t="b">
        <v>0</v>
      </c>
      <c r="Y379" s="8" t="b">
        <v>1</v>
      </c>
      <c r="Z379" s="9" t="s">
        <v>62</v>
      </c>
      <c r="AA379" s="9" t="s">
        <v>67</v>
      </c>
      <c r="AB379" s="11">
        <v>6</v>
      </c>
      <c r="AC379">
        <f t="shared" si="27"/>
        <v>1000.371</v>
      </c>
      <c r="AD379">
        <f t="shared" si="28"/>
        <v>111.15233333333333</v>
      </c>
      <c r="AE379">
        <f t="shared" si="29"/>
        <v>333.45699999999999</v>
      </c>
      <c r="AF379">
        <f t="shared" si="25"/>
        <v>0</v>
      </c>
      <c r="AG379">
        <f t="shared" si="26"/>
        <v>2</v>
      </c>
      <c r="AH379">
        <f>(Table2[[#This Row],[Social_Media_Influence2]]+Table2[[#This Row],[Engagement_Score_Num]]+Table2[[#This Row],[Time_Spent_on_Product_Research(hours)]]/3)</f>
        <v>2</v>
      </c>
      <c r="AI379" s="17">
        <f>IF(Table2[[#This Row],[Customer_Loyalty_Program_Member]]="TRUE",Table2[[#This Row],[Brand_Loyalty]]*1.2,Table2[[#This Row],[Brand_Loyalty]])</f>
        <v>1</v>
      </c>
      <c r="AJ379" s="17">
        <f>Table2[[#This Row],[Customer_Satisfaction]]-Table2[[#This Row],[Return_Rate]]</f>
        <v>0</v>
      </c>
    </row>
    <row r="380" spans="1:36">
      <c r="A380" s="5" t="s">
        <v>839</v>
      </c>
      <c r="B380" s="4">
        <v>26</v>
      </c>
      <c r="C380" s="5" t="s">
        <v>43</v>
      </c>
      <c r="D380" s="5" t="s">
        <v>44</v>
      </c>
      <c r="E380" s="5" t="s">
        <v>31</v>
      </c>
      <c r="F380" s="5" t="s">
        <v>45</v>
      </c>
      <c r="G380" s="5" t="s">
        <v>44</v>
      </c>
      <c r="H380" s="5" t="s">
        <v>840</v>
      </c>
      <c r="I380" s="5" t="s">
        <v>125</v>
      </c>
      <c r="J380" s="4">
        <v>333.45800000000003</v>
      </c>
      <c r="K380" s="4">
        <v>2</v>
      </c>
      <c r="L380" s="5" t="s">
        <v>35</v>
      </c>
      <c r="M380" s="4">
        <v>3</v>
      </c>
      <c r="N380" s="4">
        <v>5</v>
      </c>
      <c r="O380" s="4">
        <v>2</v>
      </c>
      <c r="P380" s="5" t="s">
        <v>36</v>
      </c>
      <c r="Q380" s="5" t="s">
        <v>85</v>
      </c>
      <c r="R380" s="4">
        <v>2</v>
      </c>
      <c r="S380" s="4">
        <v>10</v>
      </c>
      <c r="T380" s="5" t="s">
        <v>36</v>
      </c>
      <c r="U380" s="5" t="s">
        <v>79</v>
      </c>
      <c r="V380" s="5" t="s">
        <v>61</v>
      </c>
      <c r="W380" s="6">
        <v>45672</v>
      </c>
      <c r="X380" s="4" t="b">
        <v>0</v>
      </c>
      <c r="Y380" s="4" t="b">
        <v>1</v>
      </c>
      <c r="Z380" s="5" t="s">
        <v>74</v>
      </c>
      <c r="AA380" s="5" t="s">
        <v>41</v>
      </c>
      <c r="AB380" s="7">
        <v>13</v>
      </c>
      <c r="AC380">
        <f t="shared" si="27"/>
        <v>666.91600000000005</v>
      </c>
      <c r="AD380">
        <f t="shared" si="28"/>
        <v>166.72900000000001</v>
      </c>
      <c r="AE380">
        <f t="shared" si="29"/>
        <v>333.45800000000003</v>
      </c>
      <c r="AF380">
        <f t="shared" si="25"/>
        <v>0</v>
      </c>
      <c r="AG380">
        <f t="shared" si="26"/>
        <v>0</v>
      </c>
      <c r="AH380">
        <f>(Table2[[#This Row],[Social_Media_Influence2]]+Table2[[#This Row],[Engagement_Score_Num]]+Table2[[#This Row],[Time_Spent_on_Product_Research(hours)]]/3)</f>
        <v>0.66666666666666663</v>
      </c>
      <c r="AI380" s="17">
        <f>IF(Table2[[#This Row],[Customer_Loyalty_Program_Member]]="TRUE",Table2[[#This Row],[Brand_Loyalty]]*1.2,Table2[[#This Row],[Brand_Loyalty]])</f>
        <v>3</v>
      </c>
      <c r="AJ380" s="17">
        <f>Table2[[#This Row],[Customer_Satisfaction]]-Table2[[#This Row],[Return_Rate]]</f>
        <v>8</v>
      </c>
    </row>
    <row r="381" spans="1:36">
      <c r="A381" s="9" t="s">
        <v>841</v>
      </c>
      <c r="B381" s="8">
        <v>21</v>
      </c>
      <c r="C381" s="9" t="s">
        <v>43</v>
      </c>
      <c r="D381" s="9" t="s">
        <v>44</v>
      </c>
      <c r="E381" s="9" t="s">
        <v>76</v>
      </c>
      <c r="F381" s="9" t="s">
        <v>45</v>
      </c>
      <c r="G381" s="9" t="s">
        <v>30</v>
      </c>
      <c r="H381" s="9" t="s">
        <v>842</v>
      </c>
      <c r="I381" s="9" t="s">
        <v>119</v>
      </c>
      <c r="J381" s="8">
        <v>333.459</v>
      </c>
      <c r="K381" s="8">
        <v>9</v>
      </c>
      <c r="L381" s="9" t="s">
        <v>78</v>
      </c>
      <c r="M381" s="8">
        <v>3</v>
      </c>
      <c r="N381" s="8">
        <v>3</v>
      </c>
      <c r="O381" s="8">
        <v>1</v>
      </c>
      <c r="P381" s="9" t="s">
        <v>36</v>
      </c>
      <c r="Q381" s="9" t="s">
        <v>50</v>
      </c>
      <c r="R381" s="8">
        <v>0</v>
      </c>
      <c r="S381" s="8">
        <v>10</v>
      </c>
      <c r="T381" s="9" t="s">
        <v>36</v>
      </c>
      <c r="U381" s="9" t="s">
        <v>60</v>
      </c>
      <c r="V381" s="9" t="s">
        <v>61</v>
      </c>
      <c r="W381" s="10">
        <v>45673</v>
      </c>
      <c r="X381" s="8" t="b">
        <v>1</v>
      </c>
      <c r="Y381" s="8" t="b">
        <v>1</v>
      </c>
      <c r="Z381" s="9" t="s">
        <v>74</v>
      </c>
      <c r="AA381" s="9" t="s">
        <v>41</v>
      </c>
      <c r="AB381" s="11">
        <v>6</v>
      </c>
      <c r="AC381">
        <f t="shared" si="27"/>
        <v>3001.1309999999999</v>
      </c>
      <c r="AD381">
        <f t="shared" si="28"/>
        <v>37.051000000000002</v>
      </c>
      <c r="AE381">
        <f t="shared" si="29"/>
        <v>333.459</v>
      </c>
      <c r="AF381">
        <f t="shared" si="25"/>
        <v>0</v>
      </c>
      <c r="AG381">
        <f t="shared" si="26"/>
        <v>0</v>
      </c>
      <c r="AH381">
        <f>(Table2[[#This Row],[Social_Media_Influence2]]+Table2[[#This Row],[Engagement_Score_Num]]+Table2[[#This Row],[Time_Spent_on_Product_Research(hours)]]/3)</f>
        <v>0.33333333333333331</v>
      </c>
      <c r="AI381" s="17">
        <f>IF(Table2[[#This Row],[Customer_Loyalty_Program_Member]]="TRUE",Table2[[#This Row],[Brand_Loyalty]]*1.2,Table2[[#This Row],[Brand_Loyalty]])</f>
        <v>3</v>
      </c>
      <c r="AJ381" s="17">
        <f>Table2[[#This Row],[Customer_Satisfaction]]-Table2[[#This Row],[Return_Rate]]</f>
        <v>10</v>
      </c>
    </row>
    <row r="382" spans="1:36">
      <c r="A382" s="5" t="s">
        <v>843</v>
      </c>
      <c r="B382" s="4">
        <v>43</v>
      </c>
      <c r="C382" s="5" t="s">
        <v>43</v>
      </c>
      <c r="D382" s="5" t="s">
        <v>44</v>
      </c>
      <c r="E382" s="5" t="s">
        <v>76</v>
      </c>
      <c r="F382" s="5" t="s">
        <v>45</v>
      </c>
      <c r="G382" s="5" t="s">
        <v>44</v>
      </c>
      <c r="H382" s="5" t="s">
        <v>844</v>
      </c>
      <c r="I382" s="5" t="s">
        <v>47</v>
      </c>
      <c r="J382" s="4">
        <v>333.46</v>
      </c>
      <c r="K382" s="4">
        <v>9</v>
      </c>
      <c r="L382" s="5" t="s">
        <v>35</v>
      </c>
      <c r="M382" s="4">
        <v>2</v>
      </c>
      <c r="N382" s="4">
        <v>3</v>
      </c>
      <c r="O382" s="4">
        <v>2</v>
      </c>
      <c r="P382" s="5" t="s">
        <v>59</v>
      </c>
      <c r="Q382" s="5" t="s">
        <v>85</v>
      </c>
      <c r="R382" s="4">
        <v>2</v>
      </c>
      <c r="S382" s="4">
        <v>9</v>
      </c>
      <c r="T382" s="5" t="s">
        <v>36</v>
      </c>
      <c r="U382" s="5" t="s">
        <v>79</v>
      </c>
      <c r="V382" s="5" t="s">
        <v>51</v>
      </c>
      <c r="W382" s="6">
        <v>45674</v>
      </c>
      <c r="X382" s="4" t="b">
        <v>0</v>
      </c>
      <c r="Y382" s="4" t="b">
        <v>1</v>
      </c>
      <c r="Z382" s="5" t="s">
        <v>74</v>
      </c>
      <c r="AA382" s="5" t="s">
        <v>41</v>
      </c>
      <c r="AB382" s="7">
        <v>7</v>
      </c>
      <c r="AC382">
        <f t="shared" si="27"/>
        <v>3001.14</v>
      </c>
      <c r="AD382">
        <f t="shared" si="28"/>
        <v>37.051111111111112</v>
      </c>
      <c r="AE382">
        <f t="shared" si="29"/>
        <v>333.46</v>
      </c>
      <c r="AF382">
        <f t="shared" si="25"/>
        <v>0</v>
      </c>
      <c r="AG382">
        <f t="shared" si="26"/>
        <v>1</v>
      </c>
      <c r="AH382">
        <f>(Table2[[#This Row],[Social_Media_Influence2]]+Table2[[#This Row],[Engagement_Score_Num]]+Table2[[#This Row],[Time_Spent_on_Product_Research(hours)]]/3)</f>
        <v>1.6666666666666665</v>
      </c>
      <c r="AI382" s="17">
        <f>IF(Table2[[#This Row],[Customer_Loyalty_Program_Member]]="TRUE",Table2[[#This Row],[Brand_Loyalty]]*1.2,Table2[[#This Row],[Brand_Loyalty]])</f>
        <v>2</v>
      </c>
      <c r="AJ382" s="17">
        <f>Table2[[#This Row],[Customer_Satisfaction]]-Table2[[#This Row],[Return_Rate]]</f>
        <v>7</v>
      </c>
    </row>
    <row r="383" spans="1:36">
      <c r="A383" s="9" t="s">
        <v>845</v>
      </c>
      <c r="B383" s="8">
        <v>50</v>
      </c>
      <c r="C383" s="9" t="s">
        <v>43</v>
      </c>
      <c r="D383" s="9" t="s">
        <v>30</v>
      </c>
      <c r="E383" s="9" t="s">
        <v>55</v>
      </c>
      <c r="F383" s="9" t="s">
        <v>32</v>
      </c>
      <c r="G383" s="9" t="s">
        <v>44</v>
      </c>
      <c r="H383" s="9" t="s">
        <v>846</v>
      </c>
      <c r="I383" s="9" t="s">
        <v>157</v>
      </c>
      <c r="J383" s="8">
        <v>333.46100000000001</v>
      </c>
      <c r="K383" s="8">
        <v>12</v>
      </c>
      <c r="L383" s="9" t="s">
        <v>35</v>
      </c>
      <c r="M383" s="8">
        <v>5</v>
      </c>
      <c r="N383" s="8">
        <v>1</v>
      </c>
      <c r="O383" s="8">
        <v>0</v>
      </c>
      <c r="P383" s="9" t="s">
        <v>49</v>
      </c>
      <c r="Q383" s="9" t="s">
        <v>37</v>
      </c>
      <c r="R383" s="8">
        <v>0</v>
      </c>
      <c r="S383" s="8">
        <v>2</v>
      </c>
      <c r="T383" s="9" t="s">
        <v>49</v>
      </c>
      <c r="U383" s="9" t="s">
        <v>79</v>
      </c>
      <c r="V383" s="9" t="s">
        <v>66</v>
      </c>
      <c r="W383" s="10">
        <v>45675</v>
      </c>
      <c r="X383" s="8" t="b">
        <v>1</v>
      </c>
      <c r="Y383" s="8" t="b">
        <v>0</v>
      </c>
      <c r="Z383" s="9" t="s">
        <v>74</v>
      </c>
      <c r="AA383" s="9" t="s">
        <v>53</v>
      </c>
      <c r="AB383" s="11">
        <v>3</v>
      </c>
      <c r="AC383">
        <f t="shared" si="27"/>
        <v>4001.5320000000002</v>
      </c>
      <c r="AD383">
        <f t="shared" si="28"/>
        <v>27.788416666666667</v>
      </c>
      <c r="AE383">
        <f t="shared" si="29"/>
        <v>333.46100000000001</v>
      </c>
      <c r="AF383">
        <f t="shared" si="25"/>
        <v>2</v>
      </c>
      <c r="AG383">
        <f t="shared" si="26"/>
        <v>2</v>
      </c>
      <c r="AH383">
        <f>(Table2[[#This Row],[Social_Media_Influence2]]+Table2[[#This Row],[Engagement_Score_Num]]+Table2[[#This Row],[Time_Spent_on_Product_Research(hours)]]/3)</f>
        <v>4</v>
      </c>
      <c r="AI383" s="17">
        <f>IF(Table2[[#This Row],[Customer_Loyalty_Program_Member]]="TRUE",Table2[[#This Row],[Brand_Loyalty]]*1.2,Table2[[#This Row],[Brand_Loyalty]])</f>
        <v>5</v>
      </c>
      <c r="AJ383" s="17">
        <f>Table2[[#This Row],[Customer_Satisfaction]]-Table2[[#This Row],[Return_Rate]]</f>
        <v>2</v>
      </c>
    </row>
    <row r="384" spans="1:36">
      <c r="A384" s="5" t="s">
        <v>847</v>
      </c>
      <c r="B384" s="4">
        <v>42</v>
      </c>
      <c r="C384" s="5" t="s">
        <v>29</v>
      </c>
      <c r="D384" s="5" t="s">
        <v>30</v>
      </c>
      <c r="E384" s="5" t="s">
        <v>31</v>
      </c>
      <c r="F384" s="5" t="s">
        <v>45</v>
      </c>
      <c r="G384" s="5" t="s">
        <v>30</v>
      </c>
      <c r="H384" s="5" t="s">
        <v>848</v>
      </c>
      <c r="I384" s="5" t="s">
        <v>107</v>
      </c>
      <c r="J384" s="4">
        <v>333.46199999999999</v>
      </c>
      <c r="K384" s="4">
        <v>10</v>
      </c>
      <c r="L384" s="5" t="s">
        <v>48</v>
      </c>
      <c r="M384" s="4">
        <v>5</v>
      </c>
      <c r="N384" s="4">
        <v>4</v>
      </c>
      <c r="O384" s="4">
        <v>1</v>
      </c>
      <c r="P384" s="5" t="s">
        <v>59</v>
      </c>
      <c r="Q384" s="5" t="s">
        <v>50</v>
      </c>
      <c r="R384" s="4">
        <v>2</v>
      </c>
      <c r="S384" s="4">
        <v>2</v>
      </c>
      <c r="T384" s="5" t="s">
        <v>44</v>
      </c>
      <c r="U384" s="5" t="s">
        <v>60</v>
      </c>
      <c r="V384" s="5" t="s">
        <v>51</v>
      </c>
      <c r="W384" s="6">
        <v>45676</v>
      </c>
      <c r="X384" s="4" t="b">
        <v>1</v>
      </c>
      <c r="Y384" s="4" t="b">
        <v>1</v>
      </c>
      <c r="Z384" s="5" t="s">
        <v>74</v>
      </c>
      <c r="AA384" s="5" t="s">
        <v>41</v>
      </c>
      <c r="AB384" s="7">
        <v>5</v>
      </c>
      <c r="AC384">
        <f t="shared" si="27"/>
        <v>3334.62</v>
      </c>
      <c r="AD384">
        <f t="shared" si="28"/>
        <v>33.346199999999996</v>
      </c>
      <c r="AE384">
        <f t="shared" si="29"/>
        <v>333.46199999999999</v>
      </c>
      <c r="AF384">
        <f t="shared" si="25"/>
        <v>3</v>
      </c>
      <c r="AG384">
        <f t="shared" si="26"/>
        <v>1</v>
      </c>
      <c r="AH384">
        <f>(Table2[[#This Row],[Social_Media_Influence2]]+Table2[[#This Row],[Engagement_Score_Num]]+Table2[[#This Row],[Time_Spent_on_Product_Research(hours)]]/3)</f>
        <v>4.333333333333333</v>
      </c>
      <c r="AI384" s="17">
        <f>IF(Table2[[#This Row],[Customer_Loyalty_Program_Member]]="TRUE",Table2[[#This Row],[Brand_Loyalty]]*1.2,Table2[[#This Row],[Brand_Loyalty]])</f>
        <v>5</v>
      </c>
      <c r="AJ384" s="17">
        <f>Table2[[#This Row],[Customer_Satisfaction]]-Table2[[#This Row],[Return_Rate]]</f>
        <v>0</v>
      </c>
    </row>
    <row r="385" spans="1:36">
      <c r="A385" s="9" t="s">
        <v>849</v>
      </c>
      <c r="B385" s="8">
        <v>29</v>
      </c>
      <c r="C385" s="9" t="s">
        <v>43</v>
      </c>
      <c r="D385" s="9" t="s">
        <v>44</v>
      </c>
      <c r="E385" s="9" t="s">
        <v>31</v>
      </c>
      <c r="F385" s="9" t="s">
        <v>32</v>
      </c>
      <c r="G385" s="9" t="s">
        <v>30</v>
      </c>
      <c r="H385" s="9" t="s">
        <v>850</v>
      </c>
      <c r="I385" s="9" t="s">
        <v>101</v>
      </c>
      <c r="J385" s="8">
        <v>333.46300000000002</v>
      </c>
      <c r="K385" s="8">
        <v>12</v>
      </c>
      <c r="L385" s="9" t="s">
        <v>35</v>
      </c>
      <c r="M385" s="8">
        <v>2</v>
      </c>
      <c r="N385" s="8">
        <v>3</v>
      </c>
      <c r="O385" s="8">
        <v>0</v>
      </c>
      <c r="P385" s="9" t="s">
        <v>44</v>
      </c>
      <c r="Q385" s="9" t="s">
        <v>50</v>
      </c>
      <c r="R385" s="8">
        <v>0</v>
      </c>
      <c r="S385" s="8">
        <v>3</v>
      </c>
      <c r="T385" s="9" t="s">
        <v>59</v>
      </c>
      <c r="U385" s="9" t="s">
        <v>38</v>
      </c>
      <c r="V385" s="9" t="s">
        <v>39</v>
      </c>
      <c r="W385" s="10">
        <v>45677</v>
      </c>
      <c r="X385" s="8" t="b">
        <v>0</v>
      </c>
      <c r="Y385" s="8" t="b">
        <v>1</v>
      </c>
      <c r="Z385" s="9" t="s">
        <v>52</v>
      </c>
      <c r="AA385" s="9" t="s">
        <v>53</v>
      </c>
      <c r="AB385" s="11">
        <v>6</v>
      </c>
      <c r="AC385">
        <f t="shared" si="27"/>
        <v>4001.5560000000005</v>
      </c>
      <c r="AD385">
        <f t="shared" si="28"/>
        <v>27.788583333333335</v>
      </c>
      <c r="AE385">
        <f t="shared" si="29"/>
        <v>333.46300000000002</v>
      </c>
      <c r="AF385">
        <f t="shared" si="25"/>
        <v>1</v>
      </c>
      <c r="AG385">
        <f t="shared" si="26"/>
        <v>3</v>
      </c>
      <c r="AH385">
        <f>(Table2[[#This Row],[Social_Media_Influence2]]+Table2[[#This Row],[Engagement_Score_Num]]+Table2[[#This Row],[Time_Spent_on_Product_Research(hours)]]/3)</f>
        <v>4</v>
      </c>
      <c r="AI385" s="17">
        <f>IF(Table2[[#This Row],[Customer_Loyalty_Program_Member]]="TRUE",Table2[[#This Row],[Brand_Loyalty]]*1.2,Table2[[#This Row],[Brand_Loyalty]])</f>
        <v>2</v>
      </c>
      <c r="AJ385" s="17">
        <f>Table2[[#This Row],[Customer_Satisfaction]]-Table2[[#This Row],[Return_Rate]]</f>
        <v>3</v>
      </c>
    </row>
    <row r="386" spans="1:36">
      <c r="A386" s="5" t="s">
        <v>851</v>
      </c>
      <c r="B386" s="4">
        <v>20</v>
      </c>
      <c r="C386" s="5" t="s">
        <v>43</v>
      </c>
      <c r="D386" s="5" t="s">
        <v>30</v>
      </c>
      <c r="E386" s="5" t="s">
        <v>69</v>
      </c>
      <c r="F386" s="5" t="s">
        <v>45</v>
      </c>
      <c r="G386" s="5" t="s">
        <v>30</v>
      </c>
      <c r="H386" s="5" t="s">
        <v>852</v>
      </c>
      <c r="I386" s="5" t="s">
        <v>119</v>
      </c>
      <c r="J386" s="4">
        <v>333.464</v>
      </c>
      <c r="K386" s="4">
        <v>8</v>
      </c>
      <c r="L386" s="5" t="s">
        <v>48</v>
      </c>
      <c r="M386" s="4">
        <v>2</v>
      </c>
      <c r="N386" s="4">
        <v>2</v>
      </c>
      <c r="O386" s="4">
        <v>0</v>
      </c>
      <c r="P386" s="5" t="s">
        <v>44</v>
      </c>
      <c r="Q386" s="5" t="s">
        <v>37</v>
      </c>
      <c r="R386" s="4">
        <v>0</v>
      </c>
      <c r="S386" s="4">
        <v>9</v>
      </c>
      <c r="T386" s="5" t="s">
        <v>59</v>
      </c>
      <c r="U386" s="5" t="s">
        <v>79</v>
      </c>
      <c r="V386" s="5" t="s">
        <v>86</v>
      </c>
      <c r="W386" s="6">
        <v>45678</v>
      </c>
      <c r="X386" s="4" t="b">
        <v>0</v>
      </c>
      <c r="Y386" s="4" t="b">
        <v>1</v>
      </c>
      <c r="Z386" s="5" t="s">
        <v>40</v>
      </c>
      <c r="AA386" s="5" t="s">
        <v>53</v>
      </c>
      <c r="AB386" s="7">
        <v>5</v>
      </c>
      <c r="AC386">
        <f t="shared" si="27"/>
        <v>2667.712</v>
      </c>
      <c r="AD386">
        <f t="shared" si="28"/>
        <v>41.683</v>
      </c>
      <c r="AE386">
        <f t="shared" si="29"/>
        <v>333.464</v>
      </c>
      <c r="AF386">
        <f t="shared" ref="AF386:AF449" si="30">IF(T386="High",3,IF(T386="Medium",2,IF(T386="Low",1,0)))</f>
        <v>1</v>
      </c>
      <c r="AG386">
        <f t="shared" ref="AG386:AG449" si="31">IF(P386="High",3,IF(P386="Medium",2,IF(P386="Low",1,0)))</f>
        <v>3</v>
      </c>
      <c r="AH386">
        <f>(Table2[[#This Row],[Social_Media_Influence2]]+Table2[[#This Row],[Engagement_Score_Num]]+Table2[[#This Row],[Time_Spent_on_Product_Research(hours)]]/3)</f>
        <v>4</v>
      </c>
      <c r="AI386" s="17">
        <f>IF(Table2[[#This Row],[Customer_Loyalty_Program_Member]]="TRUE",Table2[[#This Row],[Brand_Loyalty]]*1.2,Table2[[#This Row],[Brand_Loyalty]])</f>
        <v>2</v>
      </c>
      <c r="AJ386" s="17">
        <f>Table2[[#This Row],[Customer_Satisfaction]]-Table2[[#This Row],[Return_Rate]]</f>
        <v>9</v>
      </c>
    </row>
    <row r="387" spans="1:36">
      <c r="A387" s="9" t="s">
        <v>853</v>
      </c>
      <c r="B387" s="8">
        <v>40</v>
      </c>
      <c r="C387" s="9" t="s">
        <v>189</v>
      </c>
      <c r="D387" s="9" t="s">
        <v>44</v>
      </c>
      <c r="E387" s="9" t="s">
        <v>31</v>
      </c>
      <c r="F387" s="9" t="s">
        <v>56</v>
      </c>
      <c r="G387" s="9" t="s">
        <v>30</v>
      </c>
      <c r="H387" s="9" t="s">
        <v>854</v>
      </c>
      <c r="I387" s="9" t="s">
        <v>65</v>
      </c>
      <c r="J387" s="8">
        <v>333.46499999999997</v>
      </c>
      <c r="K387" s="8">
        <v>4</v>
      </c>
      <c r="L387" s="9" t="s">
        <v>48</v>
      </c>
      <c r="M387" s="8">
        <v>5</v>
      </c>
      <c r="N387" s="8">
        <v>2</v>
      </c>
      <c r="O387" s="8">
        <v>2</v>
      </c>
      <c r="P387" s="9" t="s">
        <v>36</v>
      </c>
      <c r="Q387" s="9" t="s">
        <v>50</v>
      </c>
      <c r="R387" s="8">
        <v>2</v>
      </c>
      <c r="S387" s="8">
        <v>7</v>
      </c>
      <c r="T387" s="9" t="s">
        <v>44</v>
      </c>
      <c r="U387" s="9" t="s">
        <v>38</v>
      </c>
      <c r="V387" s="9" t="s">
        <v>66</v>
      </c>
      <c r="W387" s="10">
        <v>45679</v>
      </c>
      <c r="X387" s="8" t="b">
        <v>0</v>
      </c>
      <c r="Y387" s="8" t="b">
        <v>1</v>
      </c>
      <c r="Z387" s="9" t="s">
        <v>40</v>
      </c>
      <c r="AA387" s="9" t="s">
        <v>41</v>
      </c>
      <c r="AB387" s="11">
        <v>2</v>
      </c>
      <c r="AC387">
        <f t="shared" ref="AC387:AC450" si="32">J387*K387</f>
        <v>1333.86</v>
      </c>
      <c r="AD387">
        <f t="shared" ref="AD387:AD450" si="33">IF(K387=0,0,J387/K387)</f>
        <v>83.366249999999994</v>
      </c>
      <c r="AE387">
        <f t="shared" ref="AE387:AE450" si="34">IF(X387="TRUE",J387*1.1,J387)</f>
        <v>333.46499999999997</v>
      </c>
      <c r="AF387">
        <f t="shared" si="30"/>
        <v>3</v>
      </c>
      <c r="AG387">
        <f t="shared" si="31"/>
        <v>0</v>
      </c>
      <c r="AH387">
        <f>(Table2[[#This Row],[Social_Media_Influence2]]+Table2[[#This Row],[Engagement_Score_Num]]+Table2[[#This Row],[Time_Spent_on_Product_Research(hours)]]/3)</f>
        <v>3.6666666666666665</v>
      </c>
      <c r="AI387" s="17">
        <f>IF(Table2[[#This Row],[Customer_Loyalty_Program_Member]]="TRUE",Table2[[#This Row],[Brand_Loyalty]]*1.2,Table2[[#This Row],[Brand_Loyalty]])</f>
        <v>5</v>
      </c>
      <c r="AJ387" s="17">
        <f>Table2[[#This Row],[Customer_Satisfaction]]-Table2[[#This Row],[Return_Rate]]</f>
        <v>5</v>
      </c>
    </row>
    <row r="388" spans="1:36">
      <c r="A388" s="5" t="s">
        <v>855</v>
      </c>
      <c r="B388" s="4">
        <v>38</v>
      </c>
      <c r="C388" s="5" t="s">
        <v>43</v>
      </c>
      <c r="D388" s="5" t="s">
        <v>44</v>
      </c>
      <c r="E388" s="5" t="s">
        <v>76</v>
      </c>
      <c r="F388" s="5" t="s">
        <v>32</v>
      </c>
      <c r="G388" s="5" t="s">
        <v>30</v>
      </c>
      <c r="H388" s="5" t="s">
        <v>856</v>
      </c>
      <c r="I388" s="5" t="s">
        <v>244</v>
      </c>
      <c r="J388" s="4">
        <v>333.46600000000001</v>
      </c>
      <c r="K388" s="4">
        <v>4</v>
      </c>
      <c r="L388" s="5" t="s">
        <v>35</v>
      </c>
      <c r="M388" s="4">
        <v>5</v>
      </c>
      <c r="N388" s="4">
        <v>1</v>
      </c>
      <c r="O388" s="4">
        <v>1</v>
      </c>
      <c r="P388" s="5" t="s">
        <v>44</v>
      </c>
      <c r="Q388" s="5" t="s">
        <v>50</v>
      </c>
      <c r="R388" s="4">
        <v>0</v>
      </c>
      <c r="S388" s="4">
        <v>1</v>
      </c>
      <c r="T388" s="5" t="s">
        <v>49</v>
      </c>
      <c r="U388" s="5" t="s">
        <v>79</v>
      </c>
      <c r="V388" s="5" t="s">
        <v>51</v>
      </c>
      <c r="W388" s="6">
        <v>45680</v>
      </c>
      <c r="X388" s="4" t="b">
        <v>0</v>
      </c>
      <c r="Y388" s="4" t="b">
        <v>0</v>
      </c>
      <c r="Z388" s="5" t="s">
        <v>74</v>
      </c>
      <c r="AA388" s="5" t="s">
        <v>53</v>
      </c>
      <c r="AB388" s="7">
        <v>10</v>
      </c>
      <c r="AC388">
        <f t="shared" si="32"/>
        <v>1333.864</v>
      </c>
      <c r="AD388">
        <f t="shared" si="33"/>
        <v>83.366500000000002</v>
      </c>
      <c r="AE388">
        <f t="shared" si="34"/>
        <v>333.46600000000001</v>
      </c>
      <c r="AF388">
        <f t="shared" si="30"/>
        <v>2</v>
      </c>
      <c r="AG388">
        <f t="shared" si="31"/>
        <v>3</v>
      </c>
      <c r="AH388">
        <f>(Table2[[#This Row],[Social_Media_Influence2]]+Table2[[#This Row],[Engagement_Score_Num]]+Table2[[#This Row],[Time_Spent_on_Product_Research(hours)]]/3)</f>
        <v>5.333333333333333</v>
      </c>
      <c r="AI388" s="17">
        <f>IF(Table2[[#This Row],[Customer_Loyalty_Program_Member]]="TRUE",Table2[[#This Row],[Brand_Loyalty]]*1.2,Table2[[#This Row],[Brand_Loyalty]])</f>
        <v>5</v>
      </c>
      <c r="AJ388" s="17">
        <f>Table2[[#This Row],[Customer_Satisfaction]]-Table2[[#This Row],[Return_Rate]]</f>
        <v>1</v>
      </c>
    </row>
    <row r="389" spans="1:36">
      <c r="A389" s="9" t="s">
        <v>857</v>
      </c>
      <c r="B389" s="8">
        <v>45</v>
      </c>
      <c r="C389" s="9" t="s">
        <v>210</v>
      </c>
      <c r="D389" s="9" t="s">
        <v>30</v>
      </c>
      <c r="E389" s="9" t="s">
        <v>69</v>
      </c>
      <c r="F389" s="9" t="s">
        <v>45</v>
      </c>
      <c r="G389" s="9" t="s">
        <v>44</v>
      </c>
      <c r="H389" s="9" t="s">
        <v>858</v>
      </c>
      <c r="I389" s="9" t="s">
        <v>107</v>
      </c>
      <c r="J389" s="8">
        <v>333.46699999999998</v>
      </c>
      <c r="K389" s="8">
        <v>9</v>
      </c>
      <c r="L389" s="9" t="s">
        <v>78</v>
      </c>
      <c r="M389" s="8">
        <v>5</v>
      </c>
      <c r="N389" s="8">
        <v>5</v>
      </c>
      <c r="O389" s="8">
        <v>0</v>
      </c>
      <c r="P389" s="9" t="s">
        <v>49</v>
      </c>
      <c r="Q389" s="9" t="s">
        <v>37</v>
      </c>
      <c r="R389" s="8">
        <v>0</v>
      </c>
      <c r="S389" s="8">
        <v>5</v>
      </c>
      <c r="T389" s="9" t="s">
        <v>44</v>
      </c>
      <c r="U389" s="9" t="s">
        <v>79</v>
      </c>
      <c r="V389" s="9" t="s">
        <v>86</v>
      </c>
      <c r="W389" s="10">
        <v>45681</v>
      </c>
      <c r="X389" s="8" t="b">
        <v>0</v>
      </c>
      <c r="Y389" s="8" t="b">
        <v>1</v>
      </c>
      <c r="Z389" s="9" t="s">
        <v>62</v>
      </c>
      <c r="AA389" s="9" t="s">
        <v>41</v>
      </c>
      <c r="AB389" s="11">
        <v>8</v>
      </c>
      <c r="AC389">
        <f t="shared" si="32"/>
        <v>3001.203</v>
      </c>
      <c r="AD389">
        <f t="shared" si="33"/>
        <v>37.05188888888889</v>
      </c>
      <c r="AE389">
        <f t="shared" si="34"/>
        <v>333.46699999999998</v>
      </c>
      <c r="AF389">
        <f t="shared" si="30"/>
        <v>3</v>
      </c>
      <c r="AG389">
        <f t="shared" si="31"/>
        <v>2</v>
      </c>
      <c r="AH389">
        <f>(Table2[[#This Row],[Social_Media_Influence2]]+Table2[[#This Row],[Engagement_Score_Num]]+Table2[[#This Row],[Time_Spent_on_Product_Research(hours)]]/3)</f>
        <v>5</v>
      </c>
      <c r="AI389" s="17">
        <f>IF(Table2[[#This Row],[Customer_Loyalty_Program_Member]]="TRUE",Table2[[#This Row],[Brand_Loyalty]]*1.2,Table2[[#This Row],[Brand_Loyalty]])</f>
        <v>5</v>
      </c>
      <c r="AJ389" s="17">
        <f>Table2[[#This Row],[Customer_Satisfaction]]-Table2[[#This Row],[Return_Rate]]</f>
        <v>5</v>
      </c>
    </row>
    <row r="390" spans="1:36">
      <c r="A390" s="5" t="s">
        <v>859</v>
      </c>
      <c r="B390" s="4">
        <v>49</v>
      </c>
      <c r="C390" s="5" t="s">
        <v>43</v>
      </c>
      <c r="D390" s="5" t="s">
        <v>44</v>
      </c>
      <c r="E390" s="5" t="s">
        <v>69</v>
      </c>
      <c r="F390" s="5" t="s">
        <v>45</v>
      </c>
      <c r="G390" s="5" t="s">
        <v>30</v>
      </c>
      <c r="H390" s="5" t="s">
        <v>860</v>
      </c>
      <c r="I390" s="5" t="s">
        <v>244</v>
      </c>
      <c r="J390" s="4">
        <v>333.46800000000002</v>
      </c>
      <c r="K390" s="4">
        <v>6</v>
      </c>
      <c r="L390" s="5" t="s">
        <v>78</v>
      </c>
      <c r="M390" s="4">
        <v>2</v>
      </c>
      <c r="N390" s="4">
        <v>1</v>
      </c>
      <c r="O390" s="4">
        <v>1</v>
      </c>
      <c r="P390" s="5" t="s">
        <v>36</v>
      </c>
      <c r="Q390" s="5" t="s">
        <v>50</v>
      </c>
      <c r="R390" s="4">
        <v>1</v>
      </c>
      <c r="S390" s="4">
        <v>8</v>
      </c>
      <c r="T390" s="5" t="s">
        <v>59</v>
      </c>
      <c r="U390" s="5" t="s">
        <v>79</v>
      </c>
      <c r="V390" s="5" t="s">
        <v>86</v>
      </c>
      <c r="W390" s="6">
        <v>45682</v>
      </c>
      <c r="X390" s="4" t="b">
        <v>1</v>
      </c>
      <c r="Y390" s="4" t="b">
        <v>1</v>
      </c>
      <c r="Z390" s="5" t="s">
        <v>40</v>
      </c>
      <c r="AA390" s="5" t="s">
        <v>67</v>
      </c>
      <c r="AB390" s="7">
        <v>5</v>
      </c>
      <c r="AC390">
        <f t="shared" si="32"/>
        <v>2000.808</v>
      </c>
      <c r="AD390">
        <f t="shared" si="33"/>
        <v>55.578000000000003</v>
      </c>
      <c r="AE390">
        <f t="shared" si="34"/>
        <v>333.46800000000002</v>
      </c>
      <c r="AF390">
        <f t="shared" si="30"/>
        <v>1</v>
      </c>
      <c r="AG390">
        <f t="shared" si="31"/>
        <v>0</v>
      </c>
      <c r="AH390">
        <f>(Table2[[#This Row],[Social_Media_Influence2]]+Table2[[#This Row],[Engagement_Score_Num]]+Table2[[#This Row],[Time_Spent_on_Product_Research(hours)]]/3)</f>
        <v>1.3333333333333333</v>
      </c>
      <c r="AI390" s="17">
        <f>IF(Table2[[#This Row],[Customer_Loyalty_Program_Member]]="TRUE",Table2[[#This Row],[Brand_Loyalty]]*1.2,Table2[[#This Row],[Brand_Loyalty]])</f>
        <v>2</v>
      </c>
      <c r="AJ390" s="17">
        <f>Table2[[#This Row],[Customer_Satisfaction]]-Table2[[#This Row],[Return_Rate]]</f>
        <v>7</v>
      </c>
    </row>
    <row r="391" spans="1:36">
      <c r="A391" s="9" t="s">
        <v>861</v>
      </c>
      <c r="B391" s="8">
        <v>37</v>
      </c>
      <c r="C391" s="9" t="s">
        <v>43</v>
      </c>
      <c r="D391" s="9" t="s">
        <v>30</v>
      </c>
      <c r="E391" s="9" t="s">
        <v>55</v>
      </c>
      <c r="F391" s="9" t="s">
        <v>45</v>
      </c>
      <c r="G391" s="9" t="s">
        <v>30</v>
      </c>
      <c r="H391" s="9" t="s">
        <v>862</v>
      </c>
      <c r="I391" s="9" t="s">
        <v>122</v>
      </c>
      <c r="J391" s="8">
        <v>333.46899999999999</v>
      </c>
      <c r="K391" s="8">
        <v>8</v>
      </c>
      <c r="L391" s="9" t="s">
        <v>35</v>
      </c>
      <c r="M391" s="8">
        <v>3</v>
      </c>
      <c r="N391" s="8">
        <v>3</v>
      </c>
      <c r="O391" s="8">
        <v>1</v>
      </c>
      <c r="P391" s="9" t="s">
        <v>44</v>
      </c>
      <c r="Q391" s="9" t="s">
        <v>37</v>
      </c>
      <c r="R391" s="8">
        <v>2</v>
      </c>
      <c r="S391" s="8">
        <v>9</v>
      </c>
      <c r="T391" s="9" t="s">
        <v>49</v>
      </c>
      <c r="U391" s="9" t="s">
        <v>38</v>
      </c>
      <c r="V391" s="9" t="s">
        <v>66</v>
      </c>
      <c r="W391" s="10">
        <v>45683</v>
      </c>
      <c r="X391" s="8" t="b">
        <v>0</v>
      </c>
      <c r="Y391" s="8" t="b">
        <v>0</v>
      </c>
      <c r="Z391" s="9" t="s">
        <v>52</v>
      </c>
      <c r="AA391" s="9" t="s">
        <v>53</v>
      </c>
      <c r="AB391" s="11">
        <v>10</v>
      </c>
      <c r="AC391">
        <f t="shared" si="32"/>
        <v>2667.752</v>
      </c>
      <c r="AD391">
        <f t="shared" si="33"/>
        <v>41.683624999999999</v>
      </c>
      <c r="AE391">
        <f t="shared" si="34"/>
        <v>333.46899999999999</v>
      </c>
      <c r="AF391">
        <f t="shared" si="30"/>
        <v>2</v>
      </c>
      <c r="AG391">
        <f t="shared" si="31"/>
        <v>3</v>
      </c>
      <c r="AH391">
        <f>(Table2[[#This Row],[Social_Media_Influence2]]+Table2[[#This Row],[Engagement_Score_Num]]+Table2[[#This Row],[Time_Spent_on_Product_Research(hours)]]/3)</f>
        <v>5.333333333333333</v>
      </c>
      <c r="AI391" s="17">
        <f>IF(Table2[[#This Row],[Customer_Loyalty_Program_Member]]="TRUE",Table2[[#This Row],[Brand_Loyalty]]*1.2,Table2[[#This Row],[Brand_Loyalty]])</f>
        <v>3</v>
      </c>
      <c r="AJ391" s="17">
        <f>Table2[[#This Row],[Customer_Satisfaction]]-Table2[[#This Row],[Return_Rate]]</f>
        <v>7</v>
      </c>
    </row>
    <row r="392" spans="1:36">
      <c r="A392" s="5" t="s">
        <v>863</v>
      </c>
      <c r="B392" s="4">
        <v>23</v>
      </c>
      <c r="C392" s="5" t="s">
        <v>210</v>
      </c>
      <c r="D392" s="5" t="s">
        <v>30</v>
      </c>
      <c r="E392" s="5" t="s">
        <v>69</v>
      </c>
      <c r="F392" s="5" t="s">
        <v>56</v>
      </c>
      <c r="G392" s="5" t="s">
        <v>44</v>
      </c>
      <c r="H392" s="5" t="s">
        <v>864</v>
      </c>
      <c r="I392" s="5" t="s">
        <v>125</v>
      </c>
      <c r="J392" s="4">
        <v>333.47</v>
      </c>
      <c r="K392" s="4">
        <v>12</v>
      </c>
      <c r="L392" s="5" t="s">
        <v>35</v>
      </c>
      <c r="M392" s="4">
        <v>4</v>
      </c>
      <c r="N392" s="4">
        <v>1</v>
      </c>
      <c r="O392" s="4">
        <v>0</v>
      </c>
      <c r="P392" s="5" t="s">
        <v>49</v>
      </c>
      <c r="Q392" s="5" t="s">
        <v>37</v>
      </c>
      <c r="R392" s="4">
        <v>2</v>
      </c>
      <c r="S392" s="4">
        <v>9</v>
      </c>
      <c r="T392" s="5" t="s">
        <v>36</v>
      </c>
      <c r="U392" s="5" t="s">
        <v>60</v>
      </c>
      <c r="V392" s="5" t="s">
        <v>66</v>
      </c>
      <c r="W392" s="6">
        <v>45684</v>
      </c>
      <c r="X392" s="4" t="b">
        <v>0</v>
      </c>
      <c r="Y392" s="4" t="b">
        <v>1</v>
      </c>
      <c r="Z392" s="5" t="s">
        <v>40</v>
      </c>
      <c r="AA392" s="5" t="s">
        <v>53</v>
      </c>
      <c r="AB392" s="7">
        <v>6</v>
      </c>
      <c r="AC392">
        <f t="shared" si="32"/>
        <v>4001.6400000000003</v>
      </c>
      <c r="AD392">
        <f t="shared" si="33"/>
        <v>27.78916666666667</v>
      </c>
      <c r="AE392">
        <f t="shared" si="34"/>
        <v>333.47</v>
      </c>
      <c r="AF392">
        <f t="shared" si="30"/>
        <v>0</v>
      </c>
      <c r="AG392">
        <f t="shared" si="31"/>
        <v>2</v>
      </c>
      <c r="AH392">
        <f>(Table2[[#This Row],[Social_Media_Influence2]]+Table2[[#This Row],[Engagement_Score_Num]]+Table2[[#This Row],[Time_Spent_on_Product_Research(hours)]]/3)</f>
        <v>2</v>
      </c>
      <c r="AI392" s="17">
        <f>IF(Table2[[#This Row],[Customer_Loyalty_Program_Member]]="TRUE",Table2[[#This Row],[Brand_Loyalty]]*1.2,Table2[[#This Row],[Brand_Loyalty]])</f>
        <v>4</v>
      </c>
      <c r="AJ392" s="17">
        <f>Table2[[#This Row],[Customer_Satisfaction]]-Table2[[#This Row],[Return_Rate]]</f>
        <v>7</v>
      </c>
    </row>
    <row r="393" spans="1:36">
      <c r="A393" s="9" t="s">
        <v>865</v>
      </c>
      <c r="B393" s="8">
        <v>48</v>
      </c>
      <c r="C393" s="9" t="s">
        <v>29</v>
      </c>
      <c r="D393" s="9" t="s">
        <v>44</v>
      </c>
      <c r="E393" s="9" t="s">
        <v>31</v>
      </c>
      <c r="F393" s="9" t="s">
        <v>56</v>
      </c>
      <c r="G393" s="9" t="s">
        <v>30</v>
      </c>
      <c r="H393" s="9" t="s">
        <v>866</v>
      </c>
      <c r="I393" s="9" t="s">
        <v>182</v>
      </c>
      <c r="J393" s="8">
        <v>333.471</v>
      </c>
      <c r="K393" s="8">
        <v>9</v>
      </c>
      <c r="L393" s="9" t="s">
        <v>35</v>
      </c>
      <c r="M393" s="8">
        <v>1</v>
      </c>
      <c r="N393" s="8">
        <v>5</v>
      </c>
      <c r="O393" s="8">
        <v>1</v>
      </c>
      <c r="P393" s="9" t="s">
        <v>44</v>
      </c>
      <c r="Q393" s="9" t="s">
        <v>85</v>
      </c>
      <c r="R393" s="8">
        <v>1</v>
      </c>
      <c r="S393" s="8">
        <v>8</v>
      </c>
      <c r="T393" s="9" t="s">
        <v>44</v>
      </c>
      <c r="U393" s="9" t="s">
        <v>60</v>
      </c>
      <c r="V393" s="9" t="s">
        <v>66</v>
      </c>
      <c r="W393" s="10">
        <v>45685</v>
      </c>
      <c r="X393" s="8" t="b">
        <v>0</v>
      </c>
      <c r="Y393" s="8" t="b">
        <v>0</v>
      </c>
      <c r="Z393" s="9" t="s">
        <v>62</v>
      </c>
      <c r="AA393" s="9" t="s">
        <v>53</v>
      </c>
      <c r="AB393" s="11">
        <v>14</v>
      </c>
      <c r="AC393">
        <f t="shared" si="32"/>
        <v>3001.239</v>
      </c>
      <c r="AD393">
        <f t="shared" si="33"/>
        <v>37.052333333333337</v>
      </c>
      <c r="AE393">
        <f t="shared" si="34"/>
        <v>333.471</v>
      </c>
      <c r="AF393">
        <f t="shared" si="30"/>
        <v>3</v>
      </c>
      <c r="AG393">
        <f t="shared" si="31"/>
        <v>3</v>
      </c>
      <c r="AH393">
        <f>(Table2[[#This Row],[Social_Media_Influence2]]+Table2[[#This Row],[Engagement_Score_Num]]+Table2[[#This Row],[Time_Spent_on_Product_Research(hours)]]/3)</f>
        <v>6.333333333333333</v>
      </c>
      <c r="AI393" s="17">
        <f>IF(Table2[[#This Row],[Customer_Loyalty_Program_Member]]="TRUE",Table2[[#This Row],[Brand_Loyalty]]*1.2,Table2[[#This Row],[Brand_Loyalty]])</f>
        <v>1</v>
      </c>
      <c r="AJ393" s="17">
        <f>Table2[[#This Row],[Customer_Satisfaction]]-Table2[[#This Row],[Return_Rate]]</f>
        <v>7</v>
      </c>
    </row>
    <row r="394" spans="1:36">
      <c r="A394" s="5" t="s">
        <v>867</v>
      </c>
      <c r="B394" s="4">
        <v>19</v>
      </c>
      <c r="C394" s="5" t="s">
        <v>43</v>
      </c>
      <c r="D394" s="5" t="s">
        <v>30</v>
      </c>
      <c r="E394" s="5" t="s">
        <v>76</v>
      </c>
      <c r="F394" s="5" t="s">
        <v>56</v>
      </c>
      <c r="G394" s="5" t="s">
        <v>30</v>
      </c>
      <c r="H394" s="5" t="s">
        <v>868</v>
      </c>
      <c r="I394" s="5" t="s">
        <v>98</v>
      </c>
      <c r="J394" s="4">
        <v>333.47199999999998</v>
      </c>
      <c r="K394" s="4">
        <v>9</v>
      </c>
      <c r="L394" s="5" t="s">
        <v>78</v>
      </c>
      <c r="M394" s="4">
        <v>1</v>
      </c>
      <c r="N394" s="4">
        <v>1</v>
      </c>
      <c r="O394" s="4">
        <v>2</v>
      </c>
      <c r="P394" s="5" t="s">
        <v>44</v>
      </c>
      <c r="Q394" s="5" t="s">
        <v>37</v>
      </c>
      <c r="R394" s="4">
        <v>1</v>
      </c>
      <c r="S394" s="4">
        <v>9</v>
      </c>
      <c r="T394" s="5" t="s">
        <v>49</v>
      </c>
      <c r="U394" s="5" t="s">
        <v>60</v>
      </c>
      <c r="V394" s="5" t="s">
        <v>51</v>
      </c>
      <c r="W394" s="6">
        <v>45686</v>
      </c>
      <c r="X394" s="4" t="b">
        <v>1</v>
      </c>
      <c r="Y394" s="4" t="b">
        <v>0</v>
      </c>
      <c r="Z394" s="5" t="s">
        <v>62</v>
      </c>
      <c r="AA394" s="5" t="s">
        <v>41</v>
      </c>
      <c r="AB394" s="7">
        <v>10</v>
      </c>
      <c r="AC394">
        <f t="shared" si="32"/>
        <v>3001.2479999999996</v>
      </c>
      <c r="AD394">
        <f t="shared" si="33"/>
        <v>37.05244444444444</v>
      </c>
      <c r="AE394">
        <f t="shared" si="34"/>
        <v>333.47199999999998</v>
      </c>
      <c r="AF394">
        <f t="shared" si="30"/>
        <v>2</v>
      </c>
      <c r="AG394">
        <f t="shared" si="31"/>
        <v>3</v>
      </c>
      <c r="AH394">
        <f>(Table2[[#This Row],[Social_Media_Influence2]]+Table2[[#This Row],[Engagement_Score_Num]]+Table2[[#This Row],[Time_Spent_on_Product_Research(hours)]]/3)</f>
        <v>5.666666666666667</v>
      </c>
      <c r="AI394" s="17">
        <f>IF(Table2[[#This Row],[Customer_Loyalty_Program_Member]]="TRUE",Table2[[#This Row],[Brand_Loyalty]]*1.2,Table2[[#This Row],[Brand_Loyalty]])</f>
        <v>1</v>
      </c>
      <c r="AJ394" s="17">
        <f>Table2[[#This Row],[Customer_Satisfaction]]-Table2[[#This Row],[Return_Rate]]</f>
        <v>8</v>
      </c>
    </row>
    <row r="395" spans="1:36">
      <c r="A395" s="9" t="s">
        <v>869</v>
      </c>
      <c r="B395" s="8">
        <v>46</v>
      </c>
      <c r="C395" s="9" t="s">
        <v>29</v>
      </c>
      <c r="D395" s="9" t="s">
        <v>44</v>
      </c>
      <c r="E395" s="9" t="s">
        <v>55</v>
      </c>
      <c r="F395" s="9" t="s">
        <v>45</v>
      </c>
      <c r="G395" s="9" t="s">
        <v>44</v>
      </c>
      <c r="H395" s="9" t="s">
        <v>870</v>
      </c>
      <c r="I395" s="9" t="s">
        <v>65</v>
      </c>
      <c r="J395" s="8">
        <v>333.47300000000001</v>
      </c>
      <c r="K395" s="8">
        <v>3</v>
      </c>
      <c r="L395" s="9" t="s">
        <v>78</v>
      </c>
      <c r="M395" s="8">
        <v>3</v>
      </c>
      <c r="N395" s="8">
        <v>2</v>
      </c>
      <c r="O395" s="8">
        <v>1</v>
      </c>
      <c r="P395" s="9" t="s">
        <v>59</v>
      </c>
      <c r="Q395" s="9" t="s">
        <v>85</v>
      </c>
      <c r="R395" s="8">
        <v>0</v>
      </c>
      <c r="S395" s="8">
        <v>6</v>
      </c>
      <c r="T395" s="9" t="s">
        <v>44</v>
      </c>
      <c r="U395" s="9" t="s">
        <v>79</v>
      </c>
      <c r="V395" s="9" t="s">
        <v>61</v>
      </c>
      <c r="W395" s="10">
        <v>45687</v>
      </c>
      <c r="X395" s="8" t="b">
        <v>1</v>
      </c>
      <c r="Y395" s="8" t="b">
        <v>0</v>
      </c>
      <c r="Z395" s="9" t="s">
        <v>74</v>
      </c>
      <c r="AA395" s="9" t="s">
        <v>41</v>
      </c>
      <c r="AB395" s="11">
        <v>10</v>
      </c>
      <c r="AC395">
        <f t="shared" si="32"/>
        <v>1000.4190000000001</v>
      </c>
      <c r="AD395">
        <f t="shared" si="33"/>
        <v>111.15766666666667</v>
      </c>
      <c r="AE395">
        <f t="shared" si="34"/>
        <v>333.47300000000001</v>
      </c>
      <c r="AF395">
        <f t="shared" si="30"/>
        <v>3</v>
      </c>
      <c r="AG395">
        <f t="shared" si="31"/>
        <v>1</v>
      </c>
      <c r="AH395">
        <f>(Table2[[#This Row],[Social_Media_Influence2]]+Table2[[#This Row],[Engagement_Score_Num]]+Table2[[#This Row],[Time_Spent_on_Product_Research(hours)]]/3)</f>
        <v>4.333333333333333</v>
      </c>
      <c r="AI395" s="17">
        <f>IF(Table2[[#This Row],[Customer_Loyalty_Program_Member]]="TRUE",Table2[[#This Row],[Brand_Loyalty]]*1.2,Table2[[#This Row],[Brand_Loyalty]])</f>
        <v>3</v>
      </c>
      <c r="AJ395" s="17">
        <f>Table2[[#This Row],[Customer_Satisfaction]]-Table2[[#This Row],[Return_Rate]]</f>
        <v>6</v>
      </c>
    </row>
    <row r="396" spans="1:36">
      <c r="A396" s="5" t="s">
        <v>871</v>
      </c>
      <c r="B396" s="4">
        <v>39</v>
      </c>
      <c r="C396" s="5" t="s">
        <v>43</v>
      </c>
      <c r="D396" s="5" t="s">
        <v>30</v>
      </c>
      <c r="E396" s="5" t="s">
        <v>76</v>
      </c>
      <c r="F396" s="5" t="s">
        <v>32</v>
      </c>
      <c r="G396" s="5" t="s">
        <v>44</v>
      </c>
      <c r="H396" s="5" t="s">
        <v>872</v>
      </c>
      <c r="I396" s="5" t="s">
        <v>122</v>
      </c>
      <c r="J396" s="4">
        <v>333.47399999999999</v>
      </c>
      <c r="K396" s="4">
        <v>6</v>
      </c>
      <c r="L396" s="5" t="s">
        <v>35</v>
      </c>
      <c r="M396" s="4">
        <v>5</v>
      </c>
      <c r="N396" s="4">
        <v>1</v>
      </c>
      <c r="O396" s="4">
        <v>2</v>
      </c>
      <c r="P396" s="5" t="s">
        <v>44</v>
      </c>
      <c r="Q396" s="5" t="s">
        <v>85</v>
      </c>
      <c r="R396" s="4">
        <v>1</v>
      </c>
      <c r="S396" s="4">
        <v>8</v>
      </c>
      <c r="T396" s="5" t="s">
        <v>59</v>
      </c>
      <c r="U396" s="5" t="s">
        <v>60</v>
      </c>
      <c r="V396" s="5" t="s">
        <v>61</v>
      </c>
      <c r="W396" s="6">
        <v>45688</v>
      </c>
      <c r="X396" s="4" t="b">
        <v>1</v>
      </c>
      <c r="Y396" s="4" t="b">
        <v>1</v>
      </c>
      <c r="Z396" s="5" t="s">
        <v>62</v>
      </c>
      <c r="AA396" s="5" t="s">
        <v>41</v>
      </c>
      <c r="AB396" s="7">
        <v>11</v>
      </c>
      <c r="AC396">
        <f t="shared" si="32"/>
        <v>2000.8440000000001</v>
      </c>
      <c r="AD396">
        <f t="shared" si="33"/>
        <v>55.579000000000001</v>
      </c>
      <c r="AE396">
        <f t="shared" si="34"/>
        <v>333.47399999999999</v>
      </c>
      <c r="AF396">
        <f t="shared" si="30"/>
        <v>1</v>
      </c>
      <c r="AG396">
        <f t="shared" si="31"/>
        <v>3</v>
      </c>
      <c r="AH396">
        <f>(Table2[[#This Row],[Social_Media_Influence2]]+Table2[[#This Row],[Engagement_Score_Num]]+Table2[[#This Row],[Time_Spent_on_Product_Research(hours)]]/3)</f>
        <v>4.666666666666667</v>
      </c>
      <c r="AI396" s="17">
        <f>IF(Table2[[#This Row],[Customer_Loyalty_Program_Member]]="TRUE",Table2[[#This Row],[Brand_Loyalty]]*1.2,Table2[[#This Row],[Brand_Loyalty]])</f>
        <v>5</v>
      </c>
      <c r="AJ396" s="17">
        <f>Table2[[#This Row],[Customer_Satisfaction]]-Table2[[#This Row],[Return_Rate]]</f>
        <v>7</v>
      </c>
    </row>
    <row r="397" spans="1:36">
      <c r="A397" s="9" t="s">
        <v>873</v>
      </c>
      <c r="B397" s="8">
        <v>27</v>
      </c>
      <c r="C397" s="9" t="s">
        <v>210</v>
      </c>
      <c r="D397" s="9" t="s">
        <v>30</v>
      </c>
      <c r="E397" s="9" t="s">
        <v>76</v>
      </c>
      <c r="F397" s="9" t="s">
        <v>56</v>
      </c>
      <c r="G397" s="9" t="s">
        <v>30</v>
      </c>
      <c r="H397" s="9" t="s">
        <v>874</v>
      </c>
      <c r="I397" s="9" t="s">
        <v>90</v>
      </c>
      <c r="J397" s="8">
        <v>333.47500000000002</v>
      </c>
      <c r="K397" s="8">
        <v>3</v>
      </c>
      <c r="L397" s="9" t="s">
        <v>78</v>
      </c>
      <c r="M397" s="8">
        <v>5</v>
      </c>
      <c r="N397" s="8">
        <v>4</v>
      </c>
      <c r="O397" s="8">
        <v>2</v>
      </c>
      <c r="P397" s="9" t="s">
        <v>59</v>
      </c>
      <c r="Q397" s="9" t="s">
        <v>37</v>
      </c>
      <c r="R397" s="8">
        <v>1</v>
      </c>
      <c r="S397" s="8">
        <v>5</v>
      </c>
      <c r="T397" s="9" t="s">
        <v>36</v>
      </c>
      <c r="U397" s="9" t="s">
        <v>60</v>
      </c>
      <c r="V397" s="9" t="s">
        <v>86</v>
      </c>
      <c r="W397" s="10">
        <v>45689</v>
      </c>
      <c r="X397" s="8" t="b">
        <v>0</v>
      </c>
      <c r="Y397" s="8" t="b">
        <v>0</v>
      </c>
      <c r="Z397" s="9" t="s">
        <v>74</v>
      </c>
      <c r="AA397" s="9" t="s">
        <v>41</v>
      </c>
      <c r="AB397" s="11">
        <v>13</v>
      </c>
      <c r="AC397">
        <f t="shared" si="32"/>
        <v>1000.4250000000001</v>
      </c>
      <c r="AD397">
        <f t="shared" si="33"/>
        <v>111.15833333333335</v>
      </c>
      <c r="AE397">
        <f t="shared" si="34"/>
        <v>333.47500000000002</v>
      </c>
      <c r="AF397">
        <f t="shared" si="30"/>
        <v>0</v>
      </c>
      <c r="AG397">
        <f t="shared" si="31"/>
        <v>1</v>
      </c>
      <c r="AH397">
        <f>(Table2[[#This Row],[Social_Media_Influence2]]+Table2[[#This Row],[Engagement_Score_Num]]+Table2[[#This Row],[Time_Spent_on_Product_Research(hours)]]/3)</f>
        <v>1.6666666666666665</v>
      </c>
      <c r="AI397" s="17">
        <f>IF(Table2[[#This Row],[Customer_Loyalty_Program_Member]]="TRUE",Table2[[#This Row],[Brand_Loyalty]]*1.2,Table2[[#This Row],[Brand_Loyalty]])</f>
        <v>5</v>
      </c>
      <c r="AJ397" s="17">
        <f>Table2[[#This Row],[Customer_Satisfaction]]-Table2[[#This Row],[Return_Rate]]</f>
        <v>4</v>
      </c>
    </row>
    <row r="398" spans="1:36">
      <c r="A398" s="5" t="s">
        <v>875</v>
      </c>
      <c r="B398" s="4">
        <v>28</v>
      </c>
      <c r="C398" s="5" t="s">
        <v>29</v>
      </c>
      <c r="D398" s="5" t="s">
        <v>30</v>
      </c>
      <c r="E398" s="5" t="s">
        <v>31</v>
      </c>
      <c r="F398" s="5" t="s">
        <v>45</v>
      </c>
      <c r="G398" s="5" t="s">
        <v>44</v>
      </c>
      <c r="H398" s="5" t="s">
        <v>876</v>
      </c>
      <c r="I398" s="5" t="s">
        <v>2060</v>
      </c>
      <c r="J398" s="4">
        <v>333.476</v>
      </c>
      <c r="K398" s="4">
        <v>10</v>
      </c>
      <c r="L398" s="5" t="s">
        <v>35</v>
      </c>
      <c r="M398" s="4">
        <v>3</v>
      </c>
      <c r="N398" s="4">
        <v>1</v>
      </c>
      <c r="O398" s="4">
        <v>0</v>
      </c>
      <c r="P398" s="5" t="s">
        <v>59</v>
      </c>
      <c r="Q398" s="5" t="s">
        <v>50</v>
      </c>
      <c r="R398" s="4">
        <v>0</v>
      </c>
      <c r="S398" s="4">
        <v>9</v>
      </c>
      <c r="T398" s="5" t="s">
        <v>44</v>
      </c>
      <c r="U398" s="5" t="s">
        <v>60</v>
      </c>
      <c r="V398" s="5" t="s">
        <v>86</v>
      </c>
      <c r="W398" s="6">
        <v>45690</v>
      </c>
      <c r="X398" s="4" t="b">
        <v>0</v>
      </c>
      <c r="Y398" s="4" t="b">
        <v>0</v>
      </c>
      <c r="Z398" s="5" t="s">
        <v>74</v>
      </c>
      <c r="AA398" s="5" t="s">
        <v>53</v>
      </c>
      <c r="AB398" s="7">
        <v>11</v>
      </c>
      <c r="AC398">
        <f t="shared" si="32"/>
        <v>3334.76</v>
      </c>
      <c r="AD398">
        <f t="shared" si="33"/>
        <v>33.3476</v>
      </c>
      <c r="AE398">
        <f t="shared" si="34"/>
        <v>333.476</v>
      </c>
      <c r="AF398">
        <f t="shared" si="30"/>
        <v>3</v>
      </c>
      <c r="AG398">
        <f t="shared" si="31"/>
        <v>1</v>
      </c>
      <c r="AH398">
        <f>(Table2[[#This Row],[Social_Media_Influence2]]+Table2[[#This Row],[Engagement_Score_Num]]+Table2[[#This Row],[Time_Spent_on_Product_Research(hours)]]/3)</f>
        <v>4</v>
      </c>
      <c r="AI398" s="17">
        <f>IF(Table2[[#This Row],[Customer_Loyalty_Program_Member]]="TRUE",Table2[[#This Row],[Brand_Loyalty]]*1.2,Table2[[#This Row],[Brand_Loyalty]])</f>
        <v>3</v>
      </c>
      <c r="AJ398" s="17">
        <f>Table2[[#This Row],[Customer_Satisfaction]]-Table2[[#This Row],[Return_Rate]]</f>
        <v>9</v>
      </c>
    </row>
    <row r="399" spans="1:36">
      <c r="A399" s="9" t="s">
        <v>877</v>
      </c>
      <c r="B399" s="8">
        <v>50</v>
      </c>
      <c r="C399" s="9" t="s">
        <v>29</v>
      </c>
      <c r="D399" s="9" t="s">
        <v>44</v>
      </c>
      <c r="E399" s="9" t="s">
        <v>31</v>
      </c>
      <c r="F399" s="9" t="s">
        <v>45</v>
      </c>
      <c r="G399" s="9" t="s">
        <v>30</v>
      </c>
      <c r="H399" s="9" t="s">
        <v>878</v>
      </c>
      <c r="I399" s="9" t="s">
        <v>119</v>
      </c>
      <c r="J399" s="8">
        <v>333.47699999999998</v>
      </c>
      <c r="K399" s="8">
        <v>12</v>
      </c>
      <c r="L399" s="9" t="s">
        <v>35</v>
      </c>
      <c r="M399" s="8">
        <v>5</v>
      </c>
      <c r="N399" s="8">
        <v>2</v>
      </c>
      <c r="O399" s="8">
        <v>2</v>
      </c>
      <c r="P399" s="9" t="s">
        <v>36</v>
      </c>
      <c r="Q399" s="9" t="s">
        <v>85</v>
      </c>
      <c r="R399" s="8">
        <v>0</v>
      </c>
      <c r="S399" s="8">
        <v>8</v>
      </c>
      <c r="T399" s="9" t="s">
        <v>59</v>
      </c>
      <c r="U399" s="9" t="s">
        <v>38</v>
      </c>
      <c r="V399" s="9" t="s">
        <v>86</v>
      </c>
      <c r="W399" s="10">
        <v>45691</v>
      </c>
      <c r="X399" s="8" t="b">
        <v>0</v>
      </c>
      <c r="Y399" s="8" t="b">
        <v>0</v>
      </c>
      <c r="Z399" s="9" t="s">
        <v>40</v>
      </c>
      <c r="AA399" s="9" t="s">
        <v>67</v>
      </c>
      <c r="AB399" s="11">
        <v>6</v>
      </c>
      <c r="AC399">
        <f t="shared" si="32"/>
        <v>4001.7239999999997</v>
      </c>
      <c r="AD399">
        <f t="shared" si="33"/>
        <v>27.789749999999998</v>
      </c>
      <c r="AE399">
        <f t="shared" si="34"/>
        <v>333.47699999999998</v>
      </c>
      <c r="AF399">
        <f t="shared" si="30"/>
        <v>1</v>
      </c>
      <c r="AG399">
        <f t="shared" si="31"/>
        <v>0</v>
      </c>
      <c r="AH399">
        <f>(Table2[[#This Row],[Social_Media_Influence2]]+Table2[[#This Row],[Engagement_Score_Num]]+Table2[[#This Row],[Time_Spent_on_Product_Research(hours)]]/3)</f>
        <v>1.6666666666666665</v>
      </c>
      <c r="AI399" s="17">
        <f>IF(Table2[[#This Row],[Customer_Loyalty_Program_Member]]="TRUE",Table2[[#This Row],[Brand_Loyalty]]*1.2,Table2[[#This Row],[Brand_Loyalty]])</f>
        <v>5</v>
      </c>
      <c r="AJ399" s="17">
        <f>Table2[[#This Row],[Customer_Satisfaction]]-Table2[[#This Row],[Return_Rate]]</f>
        <v>8</v>
      </c>
    </row>
    <row r="400" spans="1:36">
      <c r="A400" s="5" t="s">
        <v>879</v>
      </c>
      <c r="B400" s="4">
        <v>19</v>
      </c>
      <c r="C400" s="5" t="s">
        <v>29</v>
      </c>
      <c r="D400" s="5" t="s">
        <v>44</v>
      </c>
      <c r="E400" s="5" t="s">
        <v>76</v>
      </c>
      <c r="F400" s="5" t="s">
        <v>32</v>
      </c>
      <c r="G400" s="5" t="s">
        <v>44</v>
      </c>
      <c r="H400" s="5" t="s">
        <v>880</v>
      </c>
      <c r="I400" s="5" t="s">
        <v>34</v>
      </c>
      <c r="J400" s="4">
        <v>333.47800000000001</v>
      </c>
      <c r="K400" s="4">
        <v>3</v>
      </c>
      <c r="L400" s="5" t="s">
        <v>48</v>
      </c>
      <c r="M400" s="4">
        <v>5</v>
      </c>
      <c r="N400" s="4">
        <v>5</v>
      </c>
      <c r="O400" s="4">
        <v>1</v>
      </c>
      <c r="P400" s="5" t="s">
        <v>59</v>
      </c>
      <c r="Q400" s="5" t="s">
        <v>50</v>
      </c>
      <c r="R400" s="4">
        <v>0</v>
      </c>
      <c r="S400" s="4">
        <v>2</v>
      </c>
      <c r="T400" s="5" t="s">
        <v>36</v>
      </c>
      <c r="U400" s="5" t="s">
        <v>60</v>
      </c>
      <c r="V400" s="5" t="s">
        <v>51</v>
      </c>
      <c r="W400" s="6">
        <v>45692</v>
      </c>
      <c r="X400" s="4" t="b">
        <v>1</v>
      </c>
      <c r="Y400" s="4" t="b">
        <v>1</v>
      </c>
      <c r="Z400" s="5" t="s">
        <v>52</v>
      </c>
      <c r="AA400" s="5" t="s">
        <v>53</v>
      </c>
      <c r="AB400" s="7">
        <v>13</v>
      </c>
      <c r="AC400">
        <f t="shared" si="32"/>
        <v>1000.434</v>
      </c>
      <c r="AD400">
        <f t="shared" si="33"/>
        <v>111.15933333333334</v>
      </c>
      <c r="AE400">
        <f t="shared" si="34"/>
        <v>333.47800000000001</v>
      </c>
      <c r="AF400">
        <f t="shared" si="30"/>
        <v>0</v>
      </c>
      <c r="AG400">
        <f t="shared" si="31"/>
        <v>1</v>
      </c>
      <c r="AH400">
        <f>(Table2[[#This Row],[Social_Media_Influence2]]+Table2[[#This Row],[Engagement_Score_Num]]+Table2[[#This Row],[Time_Spent_on_Product_Research(hours)]]/3)</f>
        <v>1.3333333333333333</v>
      </c>
      <c r="AI400" s="17">
        <f>IF(Table2[[#This Row],[Customer_Loyalty_Program_Member]]="TRUE",Table2[[#This Row],[Brand_Loyalty]]*1.2,Table2[[#This Row],[Brand_Loyalty]])</f>
        <v>5</v>
      </c>
      <c r="AJ400" s="17">
        <f>Table2[[#This Row],[Customer_Satisfaction]]-Table2[[#This Row],[Return_Rate]]</f>
        <v>2</v>
      </c>
    </row>
    <row r="401" spans="1:36">
      <c r="A401" s="9" t="s">
        <v>881</v>
      </c>
      <c r="B401" s="8">
        <v>27</v>
      </c>
      <c r="C401" s="9" t="s">
        <v>272</v>
      </c>
      <c r="D401" s="9" t="s">
        <v>30</v>
      </c>
      <c r="E401" s="9" t="s">
        <v>69</v>
      </c>
      <c r="F401" s="9" t="s">
        <v>45</v>
      </c>
      <c r="G401" s="9" t="s">
        <v>44</v>
      </c>
      <c r="H401" s="9" t="s">
        <v>882</v>
      </c>
      <c r="I401" s="9" t="s">
        <v>2061</v>
      </c>
      <c r="J401" s="8">
        <v>333.47899999999998</v>
      </c>
      <c r="K401" s="8">
        <v>11</v>
      </c>
      <c r="L401" s="9" t="s">
        <v>78</v>
      </c>
      <c r="M401" s="8">
        <v>3</v>
      </c>
      <c r="N401" s="8">
        <v>5</v>
      </c>
      <c r="O401" s="8">
        <v>1</v>
      </c>
      <c r="P401" s="9" t="s">
        <v>44</v>
      </c>
      <c r="Q401" s="9" t="s">
        <v>50</v>
      </c>
      <c r="R401" s="8">
        <v>2</v>
      </c>
      <c r="S401" s="8">
        <v>8</v>
      </c>
      <c r="T401" s="9" t="s">
        <v>44</v>
      </c>
      <c r="U401" s="9" t="s">
        <v>38</v>
      </c>
      <c r="V401" s="9" t="s">
        <v>51</v>
      </c>
      <c r="W401" s="10">
        <v>45693</v>
      </c>
      <c r="X401" s="8" t="b">
        <v>1</v>
      </c>
      <c r="Y401" s="8" t="b">
        <v>0</v>
      </c>
      <c r="Z401" s="9" t="s">
        <v>52</v>
      </c>
      <c r="AA401" s="9" t="s">
        <v>41</v>
      </c>
      <c r="AB401" s="11">
        <v>5</v>
      </c>
      <c r="AC401">
        <f t="shared" si="32"/>
        <v>3668.2689999999998</v>
      </c>
      <c r="AD401">
        <f t="shared" si="33"/>
        <v>30.316272727272725</v>
      </c>
      <c r="AE401">
        <f t="shared" si="34"/>
        <v>333.47899999999998</v>
      </c>
      <c r="AF401">
        <f t="shared" si="30"/>
        <v>3</v>
      </c>
      <c r="AG401">
        <f t="shared" si="31"/>
        <v>3</v>
      </c>
      <c r="AH401">
        <f>(Table2[[#This Row],[Social_Media_Influence2]]+Table2[[#This Row],[Engagement_Score_Num]]+Table2[[#This Row],[Time_Spent_on_Product_Research(hours)]]/3)</f>
        <v>6.333333333333333</v>
      </c>
      <c r="AI401" s="17">
        <f>IF(Table2[[#This Row],[Customer_Loyalty_Program_Member]]="TRUE",Table2[[#This Row],[Brand_Loyalty]]*1.2,Table2[[#This Row],[Brand_Loyalty]])</f>
        <v>3</v>
      </c>
      <c r="AJ401" s="17">
        <f>Table2[[#This Row],[Customer_Satisfaction]]-Table2[[#This Row],[Return_Rate]]</f>
        <v>6</v>
      </c>
    </row>
    <row r="402" spans="1:36">
      <c r="A402" s="5" t="s">
        <v>883</v>
      </c>
      <c r="B402" s="4">
        <v>23</v>
      </c>
      <c r="C402" s="5" t="s">
        <v>43</v>
      </c>
      <c r="D402" s="5" t="s">
        <v>44</v>
      </c>
      <c r="E402" s="5" t="s">
        <v>31</v>
      </c>
      <c r="F402" s="5" t="s">
        <v>56</v>
      </c>
      <c r="G402" s="5" t="s">
        <v>30</v>
      </c>
      <c r="H402" s="5" t="s">
        <v>884</v>
      </c>
      <c r="I402" s="5" t="s">
        <v>122</v>
      </c>
      <c r="J402" s="4">
        <v>333.48</v>
      </c>
      <c r="K402" s="4">
        <v>5</v>
      </c>
      <c r="L402" s="5" t="s">
        <v>35</v>
      </c>
      <c r="M402" s="4">
        <v>5</v>
      </c>
      <c r="N402" s="4">
        <v>2</v>
      </c>
      <c r="O402" s="4">
        <v>0</v>
      </c>
      <c r="P402" s="5" t="s">
        <v>49</v>
      </c>
      <c r="Q402" s="5" t="s">
        <v>85</v>
      </c>
      <c r="R402" s="4">
        <v>2</v>
      </c>
      <c r="S402" s="4">
        <v>7</v>
      </c>
      <c r="T402" s="5" t="s">
        <v>59</v>
      </c>
      <c r="U402" s="5" t="s">
        <v>38</v>
      </c>
      <c r="V402" s="5" t="s">
        <v>39</v>
      </c>
      <c r="W402" s="6">
        <v>45694</v>
      </c>
      <c r="X402" s="4" t="b">
        <v>0</v>
      </c>
      <c r="Y402" s="4" t="b">
        <v>0</v>
      </c>
      <c r="Z402" s="5" t="s">
        <v>40</v>
      </c>
      <c r="AA402" s="5" t="s">
        <v>41</v>
      </c>
      <c r="AB402" s="7">
        <v>3</v>
      </c>
      <c r="AC402">
        <f t="shared" si="32"/>
        <v>1667.4</v>
      </c>
      <c r="AD402">
        <f t="shared" si="33"/>
        <v>66.695999999999998</v>
      </c>
      <c r="AE402">
        <f t="shared" si="34"/>
        <v>333.48</v>
      </c>
      <c r="AF402">
        <f t="shared" si="30"/>
        <v>1</v>
      </c>
      <c r="AG402">
        <f t="shared" si="31"/>
        <v>2</v>
      </c>
      <c r="AH402">
        <f>(Table2[[#This Row],[Social_Media_Influence2]]+Table2[[#This Row],[Engagement_Score_Num]]+Table2[[#This Row],[Time_Spent_on_Product_Research(hours)]]/3)</f>
        <v>3</v>
      </c>
      <c r="AI402" s="17">
        <f>IF(Table2[[#This Row],[Customer_Loyalty_Program_Member]]="TRUE",Table2[[#This Row],[Brand_Loyalty]]*1.2,Table2[[#This Row],[Brand_Loyalty]])</f>
        <v>5</v>
      </c>
      <c r="AJ402" s="17">
        <f>Table2[[#This Row],[Customer_Satisfaction]]-Table2[[#This Row],[Return_Rate]]</f>
        <v>5</v>
      </c>
    </row>
    <row r="403" spans="1:36">
      <c r="A403" s="9" t="s">
        <v>885</v>
      </c>
      <c r="B403" s="8">
        <v>19</v>
      </c>
      <c r="C403" s="9" t="s">
        <v>29</v>
      </c>
      <c r="D403" s="9" t="s">
        <v>44</v>
      </c>
      <c r="E403" s="9" t="s">
        <v>69</v>
      </c>
      <c r="F403" s="9" t="s">
        <v>32</v>
      </c>
      <c r="G403" s="9" t="s">
        <v>44</v>
      </c>
      <c r="H403" s="9" t="s">
        <v>886</v>
      </c>
      <c r="I403" s="9" t="s">
        <v>122</v>
      </c>
      <c r="J403" s="8">
        <v>333.48099999999999</v>
      </c>
      <c r="K403" s="8">
        <v>5</v>
      </c>
      <c r="L403" s="9" t="s">
        <v>48</v>
      </c>
      <c r="M403" s="8">
        <v>3</v>
      </c>
      <c r="N403" s="8">
        <v>5</v>
      </c>
      <c r="O403" s="8">
        <v>1</v>
      </c>
      <c r="P403" s="9" t="s">
        <v>59</v>
      </c>
      <c r="Q403" s="9" t="s">
        <v>85</v>
      </c>
      <c r="R403" s="8">
        <v>0</v>
      </c>
      <c r="S403" s="8">
        <v>8</v>
      </c>
      <c r="T403" s="9" t="s">
        <v>59</v>
      </c>
      <c r="U403" s="9" t="s">
        <v>38</v>
      </c>
      <c r="V403" s="9" t="s">
        <v>39</v>
      </c>
      <c r="W403" s="10">
        <v>45695</v>
      </c>
      <c r="X403" s="8" t="b">
        <v>1</v>
      </c>
      <c r="Y403" s="8" t="b">
        <v>1</v>
      </c>
      <c r="Z403" s="9" t="s">
        <v>62</v>
      </c>
      <c r="AA403" s="9" t="s">
        <v>53</v>
      </c>
      <c r="AB403" s="11">
        <v>12</v>
      </c>
      <c r="AC403">
        <f t="shared" si="32"/>
        <v>1667.405</v>
      </c>
      <c r="AD403">
        <f t="shared" si="33"/>
        <v>66.696200000000005</v>
      </c>
      <c r="AE403">
        <f t="shared" si="34"/>
        <v>333.48099999999999</v>
      </c>
      <c r="AF403">
        <f t="shared" si="30"/>
        <v>1</v>
      </c>
      <c r="AG403">
        <f t="shared" si="31"/>
        <v>1</v>
      </c>
      <c r="AH403">
        <f>(Table2[[#This Row],[Social_Media_Influence2]]+Table2[[#This Row],[Engagement_Score_Num]]+Table2[[#This Row],[Time_Spent_on_Product_Research(hours)]]/3)</f>
        <v>2.3333333333333335</v>
      </c>
      <c r="AI403" s="17">
        <f>IF(Table2[[#This Row],[Customer_Loyalty_Program_Member]]="TRUE",Table2[[#This Row],[Brand_Loyalty]]*1.2,Table2[[#This Row],[Brand_Loyalty]])</f>
        <v>3</v>
      </c>
      <c r="AJ403" s="17">
        <f>Table2[[#This Row],[Customer_Satisfaction]]-Table2[[#This Row],[Return_Rate]]</f>
        <v>8</v>
      </c>
    </row>
    <row r="404" spans="1:36">
      <c r="A404" s="5" t="s">
        <v>887</v>
      </c>
      <c r="B404" s="4">
        <v>22</v>
      </c>
      <c r="C404" s="5" t="s">
        <v>29</v>
      </c>
      <c r="D404" s="5" t="s">
        <v>30</v>
      </c>
      <c r="E404" s="5" t="s">
        <v>69</v>
      </c>
      <c r="F404" s="5" t="s">
        <v>32</v>
      </c>
      <c r="G404" s="5" t="s">
        <v>44</v>
      </c>
      <c r="H404" s="5" t="s">
        <v>888</v>
      </c>
      <c r="I404" s="5" t="s">
        <v>98</v>
      </c>
      <c r="J404" s="4">
        <v>333.48200000000003</v>
      </c>
      <c r="K404" s="4">
        <v>9</v>
      </c>
      <c r="L404" s="5" t="s">
        <v>78</v>
      </c>
      <c r="M404" s="4">
        <v>4</v>
      </c>
      <c r="N404" s="4">
        <v>5</v>
      </c>
      <c r="O404" s="4">
        <v>1</v>
      </c>
      <c r="P404" s="5" t="s">
        <v>36</v>
      </c>
      <c r="Q404" s="5" t="s">
        <v>50</v>
      </c>
      <c r="R404" s="4">
        <v>0</v>
      </c>
      <c r="S404" s="4">
        <v>8</v>
      </c>
      <c r="T404" s="5" t="s">
        <v>59</v>
      </c>
      <c r="U404" s="5" t="s">
        <v>60</v>
      </c>
      <c r="V404" s="5" t="s">
        <v>66</v>
      </c>
      <c r="W404" s="6">
        <v>45696</v>
      </c>
      <c r="X404" s="4" t="b">
        <v>0</v>
      </c>
      <c r="Y404" s="4" t="b">
        <v>0</v>
      </c>
      <c r="Z404" s="5" t="s">
        <v>40</v>
      </c>
      <c r="AA404" s="5" t="s">
        <v>53</v>
      </c>
      <c r="AB404" s="7">
        <v>14</v>
      </c>
      <c r="AC404">
        <f t="shared" si="32"/>
        <v>3001.3380000000002</v>
      </c>
      <c r="AD404">
        <f t="shared" si="33"/>
        <v>37.053555555555562</v>
      </c>
      <c r="AE404">
        <f t="shared" si="34"/>
        <v>333.48200000000003</v>
      </c>
      <c r="AF404">
        <f t="shared" si="30"/>
        <v>1</v>
      </c>
      <c r="AG404">
        <f t="shared" si="31"/>
        <v>0</v>
      </c>
      <c r="AH404">
        <f>(Table2[[#This Row],[Social_Media_Influence2]]+Table2[[#This Row],[Engagement_Score_Num]]+Table2[[#This Row],[Time_Spent_on_Product_Research(hours)]]/3)</f>
        <v>1.3333333333333333</v>
      </c>
      <c r="AI404" s="17">
        <f>IF(Table2[[#This Row],[Customer_Loyalty_Program_Member]]="TRUE",Table2[[#This Row],[Brand_Loyalty]]*1.2,Table2[[#This Row],[Brand_Loyalty]])</f>
        <v>4</v>
      </c>
      <c r="AJ404" s="17">
        <f>Table2[[#This Row],[Customer_Satisfaction]]-Table2[[#This Row],[Return_Rate]]</f>
        <v>8</v>
      </c>
    </row>
    <row r="405" spans="1:36">
      <c r="A405" s="9" t="s">
        <v>889</v>
      </c>
      <c r="B405" s="8">
        <v>40</v>
      </c>
      <c r="C405" s="9" t="s">
        <v>43</v>
      </c>
      <c r="D405" s="9" t="s">
        <v>30</v>
      </c>
      <c r="E405" s="9" t="s">
        <v>76</v>
      </c>
      <c r="F405" s="9" t="s">
        <v>45</v>
      </c>
      <c r="G405" s="9" t="s">
        <v>44</v>
      </c>
      <c r="H405" s="9" t="s">
        <v>890</v>
      </c>
      <c r="I405" s="9" t="s">
        <v>182</v>
      </c>
      <c r="J405" s="8">
        <v>333.483</v>
      </c>
      <c r="K405" s="8">
        <v>10</v>
      </c>
      <c r="L405" s="9" t="s">
        <v>78</v>
      </c>
      <c r="M405" s="8">
        <v>5</v>
      </c>
      <c r="N405" s="8">
        <v>3</v>
      </c>
      <c r="O405" s="8">
        <v>0</v>
      </c>
      <c r="P405" s="9" t="s">
        <v>44</v>
      </c>
      <c r="Q405" s="9" t="s">
        <v>85</v>
      </c>
      <c r="R405" s="8">
        <v>1</v>
      </c>
      <c r="S405" s="8">
        <v>7</v>
      </c>
      <c r="T405" s="9" t="s">
        <v>49</v>
      </c>
      <c r="U405" s="9" t="s">
        <v>79</v>
      </c>
      <c r="V405" s="9" t="s">
        <v>51</v>
      </c>
      <c r="W405" s="10">
        <v>45697</v>
      </c>
      <c r="X405" s="8" t="b">
        <v>0</v>
      </c>
      <c r="Y405" s="8" t="b">
        <v>0</v>
      </c>
      <c r="Z405" s="9" t="s">
        <v>74</v>
      </c>
      <c r="AA405" s="9" t="s">
        <v>53</v>
      </c>
      <c r="AB405" s="11">
        <v>13</v>
      </c>
      <c r="AC405">
        <f t="shared" si="32"/>
        <v>3334.83</v>
      </c>
      <c r="AD405">
        <f t="shared" si="33"/>
        <v>33.348300000000002</v>
      </c>
      <c r="AE405">
        <f t="shared" si="34"/>
        <v>333.483</v>
      </c>
      <c r="AF405">
        <f t="shared" si="30"/>
        <v>2</v>
      </c>
      <c r="AG405">
        <f t="shared" si="31"/>
        <v>3</v>
      </c>
      <c r="AH405">
        <f>(Table2[[#This Row],[Social_Media_Influence2]]+Table2[[#This Row],[Engagement_Score_Num]]+Table2[[#This Row],[Time_Spent_on_Product_Research(hours)]]/3)</f>
        <v>5</v>
      </c>
      <c r="AI405" s="17">
        <f>IF(Table2[[#This Row],[Customer_Loyalty_Program_Member]]="TRUE",Table2[[#This Row],[Brand_Loyalty]]*1.2,Table2[[#This Row],[Brand_Loyalty]])</f>
        <v>5</v>
      </c>
      <c r="AJ405" s="17">
        <f>Table2[[#This Row],[Customer_Satisfaction]]-Table2[[#This Row],[Return_Rate]]</f>
        <v>6</v>
      </c>
    </row>
    <row r="406" spans="1:36">
      <c r="A406" s="5" t="s">
        <v>891</v>
      </c>
      <c r="B406" s="4">
        <v>48</v>
      </c>
      <c r="C406" s="5" t="s">
        <v>43</v>
      </c>
      <c r="D406" s="5" t="s">
        <v>30</v>
      </c>
      <c r="E406" s="5" t="s">
        <v>31</v>
      </c>
      <c r="F406" s="5" t="s">
        <v>32</v>
      </c>
      <c r="G406" s="5" t="s">
        <v>30</v>
      </c>
      <c r="H406" s="5" t="s">
        <v>892</v>
      </c>
      <c r="I406" s="5" t="s">
        <v>47</v>
      </c>
      <c r="J406" s="4">
        <v>333.48399999999998</v>
      </c>
      <c r="K406" s="4">
        <v>10</v>
      </c>
      <c r="L406" s="5" t="s">
        <v>78</v>
      </c>
      <c r="M406" s="4">
        <v>5</v>
      </c>
      <c r="N406" s="4">
        <v>3</v>
      </c>
      <c r="O406" s="4">
        <v>2</v>
      </c>
      <c r="P406" s="5" t="s">
        <v>36</v>
      </c>
      <c r="Q406" s="5" t="s">
        <v>37</v>
      </c>
      <c r="R406" s="4">
        <v>2</v>
      </c>
      <c r="S406" s="4">
        <v>10</v>
      </c>
      <c r="T406" s="5" t="s">
        <v>49</v>
      </c>
      <c r="U406" s="5" t="s">
        <v>79</v>
      </c>
      <c r="V406" s="5" t="s">
        <v>51</v>
      </c>
      <c r="W406" s="6">
        <v>45698</v>
      </c>
      <c r="X406" s="4" t="b">
        <v>1</v>
      </c>
      <c r="Y406" s="4" t="b">
        <v>0</v>
      </c>
      <c r="Z406" s="5" t="s">
        <v>52</v>
      </c>
      <c r="AA406" s="5" t="s">
        <v>53</v>
      </c>
      <c r="AB406" s="7">
        <v>7</v>
      </c>
      <c r="AC406">
        <f t="shared" si="32"/>
        <v>3334.8399999999997</v>
      </c>
      <c r="AD406">
        <f t="shared" si="33"/>
        <v>33.348399999999998</v>
      </c>
      <c r="AE406">
        <f t="shared" si="34"/>
        <v>333.48399999999998</v>
      </c>
      <c r="AF406">
        <f t="shared" si="30"/>
        <v>2</v>
      </c>
      <c r="AG406">
        <f t="shared" si="31"/>
        <v>0</v>
      </c>
      <c r="AH406">
        <f>(Table2[[#This Row],[Social_Media_Influence2]]+Table2[[#This Row],[Engagement_Score_Num]]+Table2[[#This Row],[Time_Spent_on_Product_Research(hours)]]/3)</f>
        <v>2.6666666666666665</v>
      </c>
      <c r="AI406" s="17">
        <f>IF(Table2[[#This Row],[Customer_Loyalty_Program_Member]]="TRUE",Table2[[#This Row],[Brand_Loyalty]]*1.2,Table2[[#This Row],[Brand_Loyalty]])</f>
        <v>5</v>
      </c>
      <c r="AJ406" s="17">
        <f>Table2[[#This Row],[Customer_Satisfaction]]-Table2[[#This Row],[Return_Rate]]</f>
        <v>8</v>
      </c>
    </row>
    <row r="407" spans="1:36">
      <c r="A407" s="9" t="s">
        <v>893</v>
      </c>
      <c r="B407" s="8">
        <v>49</v>
      </c>
      <c r="C407" s="9" t="s">
        <v>43</v>
      </c>
      <c r="D407" s="9" t="s">
        <v>30</v>
      </c>
      <c r="E407" s="9" t="s">
        <v>31</v>
      </c>
      <c r="F407" s="9" t="s">
        <v>45</v>
      </c>
      <c r="G407" s="9" t="s">
        <v>44</v>
      </c>
      <c r="H407" s="9" t="s">
        <v>894</v>
      </c>
      <c r="I407" s="9" t="s">
        <v>182</v>
      </c>
      <c r="J407" s="8">
        <v>333.48500000000001</v>
      </c>
      <c r="K407" s="8">
        <v>3</v>
      </c>
      <c r="L407" s="9" t="s">
        <v>48</v>
      </c>
      <c r="M407" s="8">
        <v>2</v>
      </c>
      <c r="N407" s="8">
        <v>5</v>
      </c>
      <c r="O407" s="8">
        <v>1</v>
      </c>
      <c r="P407" s="9" t="s">
        <v>49</v>
      </c>
      <c r="Q407" s="9" t="s">
        <v>37</v>
      </c>
      <c r="R407" s="8">
        <v>0</v>
      </c>
      <c r="S407" s="8">
        <v>10</v>
      </c>
      <c r="T407" s="9" t="s">
        <v>49</v>
      </c>
      <c r="U407" s="9" t="s">
        <v>60</v>
      </c>
      <c r="V407" s="9" t="s">
        <v>66</v>
      </c>
      <c r="W407" s="10">
        <v>45699</v>
      </c>
      <c r="X407" s="8" t="b">
        <v>0</v>
      </c>
      <c r="Y407" s="8" t="b">
        <v>1</v>
      </c>
      <c r="Z407" s="9" t="s">
        <v>52</v>
      </c>
      <c r="AA407" s="9" t="s">
        <v>53</v>
      </c>
      <c r="AB407" s="11">
        <v>6</v>
      </c>
      <c r="AC407">
        <f t="shared" si="32"/>
        <v>1000.455</v>
      </c>
      <c r="AD407">
        <f t="shared" si="33"/>
        <v>111.16166666666668</v>
      </c>
      <c r="AE407">
        <f t="shared" si="34"/>
        <v>333.48500000000001</v>
      </c>
      <c r="AF407">
        <f t="shared" si="30"/>
        <v>2</v>
      </c>
      <c r="AG407">
        <f t="shared" si="31"/>
        <v>2</v>
      </c>
      <c r="AH407">
        <f>(Table2[[#This Row],[Social_Media_Influence2]]+Table2[[#This Row],[Engagement_Score_Num]]+Table2[[#This Row],[Time_Spent_on_Product_Research(hours)]]/3)</f>
        <v>4.333333333333333</v>
      </c>
      <c r="AI407" s="17">
        <f>IF(Table2[[#This Row],[Customer_Loyalty_Program_Member]]="TRUE",Table2[[#This Row],[Brand_Loyalty]]*1.2,Table2[[#This Row],[Brand_Loyalty]])</f>
        <v>2</v>
      </c>
      <c r="AJ407" s="17">
        <f>Table2[[#This Row],[Customer_Satisfaction]]-Table2[[#This Row],[Return_Rate]]</f>
        <v>10</v>
      </c>
    </row>
    <row r="408" spans="1:36">
      <c r="A408" s="5" t="s">
        <v>895</v>
      </c>
      <c r="B408" s="4">
        <v>45</v>
      </c>
      <c r="C408" s="5" t="s">
        <v>272</v>
      </c>
      <c r="D408" s="5" t="s">
        <v>30</v>
      </c>
      <c r="E408" s="5" t="s">
        <v>69</v>
      </c>
      <c r="F408" s="5" t="s">
        <v>56</v>
      </c>
      <c r="G408" s="5" t="s">
        <v>30</v>
      </c>
      <c r="H408" s="5" t="s">
        <v>896</v>
      </c>
      <c r="I408" s="5" t="s">
        <v>65</v>
      </c>
      <c r="J408" s="4">
        <v>333.48599999999999</v>
      </c>
      <c r="K408" s="4">
        <v>8</v>
      </c>
      <c r="L408" s="5" t="s">
        <v>48</v>
      </c>
      <c r="M408" s="4">
        <v>4</v>
      </c>
      <c r="N408" s="4">
        <v>3</v>
      </c>
      <c r="O408" s="4">
        <v>0</v>
      </c>
      <c r="P408" s="5" t="s">
        <v>44</v>
      </c>
      <c r="Q408" s="5" t="s">
        <v>37</v>
      </c>
      <c r="R408" s="4">
        <v>0</v>
      </c>
      <c r="S408" s="4">
        <v>4</v>
      </c>
      <c r="T408" s="5" t="s">
        <v>59</v>
      </c>
      <c r="U408" s="5" t="s">
        <v>38</v>
      </c>
      <c r="V408" s="5" t="s">
        <v>86</v>
      </c>
      <c r="W408" s="6">
        <v>45700</v>
      </c>
      <c r="X408" s="4" t="b">
        <v>1</v>
      </c>
      <c r="Y408" s="4" t="b">
        <v>0</v>
      </c>
      <c r="Z408" s="5" t="s">
        <v>52</v>
      </c>
      <c r="AA408" s="5" t="s">
        <v>53</v>
      </c>
      <c r="AB408" s="7">
        <v>4</v>
      </c>
      <c r="AC408">
        <f t="shared" si="32"/>
        <v>2667.8879999999999</v>
      </c>
      <c r="AD408">
        <f t="shared" si="33"/>
        <v>41.685749999999999</v>
      </c>
      <c r="AE408">
        <f t="shared" si="34"/>
        <v>333.48599999999999</v>
      </c>
      <c r="AF408">
        <f t="shared" si="30"/>
        <v>1</v>
      </c>
      <c r="AG408">
        <f t="shared" si="31"/>
        <v>3</v>
      </c>
      <c r="AH408">
        <f>(Table2[[#This Row],[Social_Media_Influence2]]+Table2[[#This Row],[Engagement_Score_Num]]+Table2[[#This Row],[Time_Spent_on_Product_Research(hours)]]/3)</f>
        <v>4</v>
      </c>
      <c r="AI408" s="17">
        <f>IF(Table2[[#This Row],[Customer_Loyalty_Program_Member]]="TRUE",Table2[[#This Row],[Brand_Loyalty]]*1.2,Table2[[#This Row],[Brand_Loyalty]])</f>
        <v>4</v>
      </c>
      <c r="AJ408" s="17">
        <f>Table2[[#This Row],[Customer_Satisfaction]]-Table2[[#This Row],[Return_Rate]]</f>
        <v>4</v>
      </c>
    </row>
    <row r="409" spans="1:36">
      <c r="A409" s="9" t="s">
        <v>897</v>
      </c>
      <c r="B409" s="8">
        <v>42</v>
      </c>
      <c r="C409" s="9" t="s">
        <v>29</v>
      </c>
      <c r="D409" s="9" t="s">
        <v>44</v>
      </c>
      <c r="E409" s="9" t="s">
        <v>31</v>
      </c>
      <c r="F409" s="9" t="s">
        <v>45</v>
      </c>
      <c r="G409" s="9" t="s">
        <v>44</v>
      </c>
      <c r="H409" s="9" t="s">
        <v>898</v>
      </c>
      <c r="I409" s="9" t="s">
        <v>98</v>
      </c>
      <c r="J409" s="8">
        <v>333.48700000000002</v>
      </c>
      <c r="K409" s="8">
        <v>5</v>
      </c>
      <c r="L409" s="9" t="s">
        <v>48</v>
      </c>
      <c r="M409" s="8">
        <v>2</v>
      </c>
      <c r="N409" s="8">
        <v>5</v>
      </c>
      <c r="O409" s="8">
        <v>0</v>
      </c>
      <c r="P409" s="9" t="s">
        <v>44</v>
      </c>
      <c r="Q409" s="9" t="s">
        <v>85</v>
      </c>
      <c r="R409" s="8">
        <v>0</v>
      </c>
      <c r="S409" s="8">
        <v>4</v>
      </c>
      <c r="T409" s="9" t="s">
        <v>49</v>
      </c>
      <c r="U409" s="9" t="s">
        <v>38</v>
      </c>
      <c r="V409" s="9" t="s">
        <v>39</v>
      </c>
      <c r="W409" s="10">
        <v>45701</v>
      </c>
      <c r="X409" s="8" t="b">
        <v>0</v>
      </c>
      <c r="Y409" s="8" t="b">
        <v>1</v>
      </c>
      <c r="Z409" s="9" t="s">
        <v>62</v>
      </c>
      <c r="AA409" s="9" t="s">
        <v>41</v>
      </c>
      <c r="AB409" s="11">
        <v>4</v>
      </c>
      <c r="AC409">
        <f t="shared" si="32"/>
        <v>1667.4350000000002</v>
      </c>
      <c r="AD409">
        <f t="shared" si="33"/>
        <v>66.697400000000002</v>
      </c>
      <c r="AE409">
        <f t="shared" si="34"/>
        <v>333.48700000000002</v>
      </c>
      <c r="AF409">
        <f t="shared" si="30"/>
        <v>2</v>
      </c>
      <c r="AG409">
        <f t="shared" si="31"/>
        <v>3</v>
      </c>
      <c r="AH409">
        <f>(Table2[[#This Row],[Social_Media_Influence2]]+Table2[[#This Row],[Engagement_Score_Num]]+Table2[[#This Row],[Time_Spent_on_Product_Research(hours)]]/3)</f>
        <v>5</v>
      </c>
      <c r="AI409" s="17">
        <f>IF(Table2[[#This Row],[Customer_Loyalty_Program_Member]]="TRUE",Table2[[#This Row],[Brand_Loyalty]]*1.2,Table2[[#This Row],[Brand_Loyalty]])</f>
        <v>2</v>
      </c>
      <c r="AJ409" s="17">
        <f>Table2[[#This Row],[Customer_Satisfaction]]-Table2[[#This Row],[Return_Rate]]</f>
        <v>4</v>
      </c>
    </row>
    <row r="410" spans="1:36">
      <c r="A410" s="5" t="s">
        <v>899</v>
      </c>
      <c r="B410" s="4">
        <v>41</v>
      </c>
      <c r="C410" s="5" t="s">
        <v>29</v>
      </c>
      <c r="D410" s="5" t="s">
        <v>44</v>
      </c>
      <c r="E410" s="5" t="s">
        <v>31</v>
      </c>
      <c r="F410" s="5" t="s">
        <v>32</v>
      </c>
      <c r="G410" s="5" t="s">
        <v>44</v>
      </c>
      <c r="H410" s="5" t="s">
        <v>900</v>
      </c>
      <c r="I410" s="5" t="s">
        <v>2060</v>
      </c>
      <c r="J410" s="4">
        <v>333.488</v>
      </c>
      <c r="K410" s="4">
        <v>9</v>
      </c>
      <c r="L410" s="5" t="s">
        <v>35</v>
      </c>
      <c r="M410" s="4">
        <v>3</v>
      </c>
      <c r="N410" s="4">
        <v>1</v>
      </c>
      <c r="O410" s="4">
        <v>1</v>
      </c>
      <c r="P410" s="5" t="s">
        <v>49</v>
      </c>
      <c r="Q410" s="5" t="s">
        <v>85</v>
      </c>
      <c r="R410" s="4">
        <v>0</v>
      </c>
      <c r="S410" s="4">
        <v>10</v>
      </c>
      <c r="T410" s="5" t="s">
        <v>49</v>
      </c>
      <c r="U410" s="5" t="s">
        <v>79</v>
      </c>
      <c r="V410" s="5" t="s">
        <v>51</v>
      </c>
      <c r="W410" s="6">
        <v>45702</v>
      </c>
      <c r="X410" s="4" t="b">
        <v>1</v>
      </c>
      <c r="Y410" s="4" t="b">
        <v>1</v>
      </c>
      <c r="Z410" s="5" t="s">
        <v>52</v>
      </c>
      <c r="AA410" s="5" t="s">
        <v>67</v>
      </c>
      <c r="AB410" s="7">
        <v>11</v>
      </c>
      <c r="AC410">
        <f t="shared" si="32"/>
        <v>3001.3919999999998</v>
      </c>
      <c r="AD410">
        <f t="shared" si="33"/>
        <v>37.054222222222222</v>
      </c>
      <c r="AE410">
        <f t="shared" si="34"/>
        <v>333.488</v>
      </c>
      <c r="AF410">
        <f t="shared" si="30"/>
        <v>2</v>
      </c>
      <c r="AG410">
        <f t="shared" si="31"/>
        <v>2</v>
      </c>
      <c r="AH410">
        <f>(Table2[[#This Row],[Social_Media_Influence2]]+Table2[[#This Row],[Engagement_Score_Num]]+Table2[[#This Row],[Time_Spent_on_Product_Research(hours)]]/3)</f>
        <v>4.333333333333333</v>
      </c>
      <c r="AI410" s="17">
        <f>IF(Table2[[#This Row],[Customer_Loyalty_Program_Member]]="TRUE",Table2[[#This Row],[Brand_Loyalty]]*1.2,Table2[[#This Row],[Brand_Loyalty]])</f>
        <v>3</v>
      </c>
      <c r="AJ410" s="17">
        <f>Table2[[#This Row],[Customer_Satisfaction]]-Table2[[#This Row],[Return_Rate]]</f>
        <v>10</v>
      </c>
    </row>
    <row r="411" spans="1:36">
      <c r="A411" s="9" t="s">
        <v>901</v>
      </c>
      <c r="B411" s="8">
        <v>23</v>
      </c>
      <c r="C411" s="9" t="s">
        <v>88</v>
      </c>
      <c r="D411" s="9" t="s">
        <v>44</v>
      </c>
      <c r="E411" s="9" t="s">
        <v>55</v>
      </c>
      <c r="F411" s="9" t="s">
        <v>45</v>
      </c>
      <c r="G411" s="9" t="s">
        <v>44</v>
      </c>
      <c r="H411" s="9" t="s">
        <v>902</v>
      </c>
      <c r="I411" s="9" t="s">
        <v>119</v>
      </c>
      <c r="J411" s="8">
        <v>333.48899999999998</v>
      </c>
      <c r="K411" s="8">
        <v>8</v>
      </c>
      <c r="L411" s="9" t="s">
        <v>78</v>
      </c>
      <c r="M411" s="8">
        <v>3</v>
      </c>
      <c r="N411" s="8">
        <v>4</v>
      </c>
      <c r="O411" s="8">
        <v>2</v>
      </c>
      <c r="P411" s="9" t="s">
        <v>59</v>
      </c>
      <c r="Q411" s="9" t="s">
        <v>50</v>
      </c>
      <c r="R411" s="8">
        <v>1</v>
      </c>
      <c r="S411" s="8">
        <v>1</v>
      </c>
      <c r="T411" s="9" t="s">
        <v>59</v>
      </c>
      <c r="U411" s="9" t="s">
        <v>60</v>
      </c>
      <c r="V411" s="9" t="s">
        <v>66</v>
      </c>
      <c r="W411" s="10">
        <v>45703</v>
      </c>
      <c r="X411" s="8" t="b">
        <v>0</v>
      </c>
      <c r="Y411" s="8" t="b">
        <v>0</v>
      </c>
      <c r="Z411" s="9" t="s">
        <v>74</v>
      </c>
      <c r="AA411" s="9" t="s">
        <v>53</v>
      </c>
      <c r="AB411" s="11">
        <v>14</v>
      </c>
      <c r="AC411">
        <f t="shared" si="32"/>
        <v>2667.9119999999998</v>
      </c>
      <c r="AD411">
        <f t="shared" si="33"/>
        <v>41.686124999999997</v>
      </c>
      <c r="AE411">
        <f t="shared" si="34"/>
        <v>333.48899999999998</v>
      </c>
      <c r="AF411">
        <f t="shared" si="30"/>
        <v>1</v>
      </c>
      <c r="AG411">
        <f t="shared" si="31"/>
        <v>1</v>
      </c>
      <c r="AH411">
        <f>(Table2[[#This Row],[Social_Media_Influence2]]+Table2[[#This Row],[Engagement_Score_Num]]+Table2[[#This Row],[Time_Spent_on_Product_Research(hours)]]/3)</f>
        <v>2.6666666666666665</v>
      </c>
      <c r="AI411" s="17">
        <f>IF(Table2[[#This Row],[Customer_Loyalty_Program_Member]]="TRUE",Table2[[#This Row],[Brand_Loyalty]]*1.2,Table2[[#This Row],[Brand_Loyalty]])</f>
        <v>3</v>
      </c>
      <c r="AJ411" s="17">
        <f>Table2[[#This Row],[Customer_Satisfaction]]-Table2[[#This Row],[Return_Rate]]</f>
        <v>0</v>
      </c>
    </row>
    <row r="412" spans="1:36">
      <c r="A412" s="5" t="s">
        <v>903</v>
      </c>
      <c r="B412" s="4">
        <v>44</v>
      </c>
      <c r="C412" s="5" t="s">
        <v>29</v>
      </c>
      <c r="D412" s="5" t="s">
        <v>44</v>
      </c>
      <c r="E412" s="5" t="s">
        <v>76</v>
      </c>
      <c r="F412" s="5" t="s">
        <v>45</v>
      </c>
      <c r="G412" s="5" t="s">
        <v>30</v>
      </c>
      <c r="H412" s="5" t="s">
        <v>904</v>
      </c>
      <c r="I412" s="5" t="s">
        <v>90</v>
      </c>
      <c r="J412" s="4">
        <v>333.49</v>
      </c>
      <c r="K412" s="4">
        <v>6</v>
      </c>
      <c r="L412" s="5" t="s">
        <v>78</v>
      </c>
      <c r="M412" s="4">
        <v>2</v>
      </c>
      <c r="N412" s="4">
        <v>2</v>
      </c>
      <c r="O412" s="4">
        <v>2</v>
      </c>
      <c r="P412" s="5" t="s">
        <v>44</v>
      </c>
      <c r="Q412" s="5" t="s">
        <v>50</v>
      </c>
      <c r="R412" s="4">
        <v>2</v>
      </c>
      <c r="S412" s="4">
        <v>2</v>
      </c>
      <c r="T412" s="5" t="s">
        <v>36</v>
      </c>
      <c r="U412" s="5" t="s">
        <v>60</v>
      </c>
      <c r="V412" s="5" t="s">
        <v>66</v>
      </c>
      <c r="W412" s="6">
        <v>45704</v>
      </c>
      <c r="X412" s="4" t="b">
        <v>0</v>
      </c>
      <c r="Y412" s="4" t="b">
        <v>0</v>
      </c>
      <c r="Z412" s="5" t="s">
        <v>62</v>
      </c>
      <c r="AA412" s="5" t="s">
        <v>67</v>
      </c>
      <c r="AB412" s="7">
        <v>1</v>
      </c>
      <c r="AC412">
        <f t="shared" si="32"/>
        <v>2000.94</v>
      </c>
      <c r="AD412">
        <f t="shared" si="33"/>
        <v>55.581666666666671</v>
      </c>
      <c r="AE412">
        <f t="shared" si="34"/>
        <v>333.49</v>
      </c>
      <c r="AF412">
        <f t="shared" si="30"/>
        <v>0</v>
      </c>
      <c r="AG412">
        <f t="shared" si="31"/>
        <v>3</v>
      </c>
      <c r="AH412">
        <f>(Table2[[#This Row],[Social_Media_Influence2]]+Table2[[#This Row],[Engagement_Score_Num]]+Table2[[#This Row],[Time_Spent_on_Product_Research(hours)]]/3)</f>
        <v>3.6666666666666665</v>
      </c>
      <c r="AI412" s="17">
        <f>IF(Table2[[#This Row],[Customer_Loyalty_Program_Member]]="TRUE",Table2[[#This Row],[Brand_Loyalty]]*1.2,Table2[[#This Row],[Brand_Loyalty]])</f>
        <v>2</v>
      </c>
      <c r="AJ412" s="17">
        <f>Table2[[#This Row],[Customer_Satisfaction]]-Table2[[#This Row],[Return_Rate]]</f>
        <v>0</v>
      </c>
    </row>
    <row r="413" spans="1:36">
      <c r="A413" s="9" t="s">
        <v>905</v>
      </c>
      <c r="B413" s="8">
        <v>42</v>
      </c>
      <c r="C413" s="9" t="s">
        <v>29</v>
      </c>
      <c r="D413" s="9" t="s">
        <v>44</v>
      </c>
      <c r="E413" s="9" t="s">
        <v>31</v>
      </c>
      <c r="F413" s="9" t="s">
        <v>32</v>
      </c>
      <c r="G413" s="9" t="s">
        <v>30</v>
      </c>
      <c r="H413" s="9" t="s">
        <v>906</v>
      </c>
      <c r="I413" s="9" t="s">
        <v>2060</v>
      </c>
      <c r="J413" s="8">
        <v>333.49099999999999</v>
      </c>
      <c r="K413" s="8">
        <v>10</v>
      </c>
      <c r="L413" s="9" t="s">
        <v>35</v>
      </c>
      <c r="M413" s="8">
        <v>2</v>
      </c>
      <c r="N413" s="8">
        <v>3</v>
      </c>
      <c r="O413" s="8">
        <v>1</v>
      </c>
      <c r="P413" s="9" t="s">
        <v>44</v>
      </c>
      <c r="Q413" s="9" t="s">
        <v>50</v>
      </c>
      <c r="R413" s="8">
        <v>2</v>
      </c>
      <c r="S413" s="8">
        <v>1</v>
      </c>
      <c r="T413" s="9" t="s">
        <v>36</v>
      </c>
      <c r="U413" s="9" t="s">
        <v>60</v>
      </c>
      <c r="V413" s="9" t="s">
        <v>39</v>
      </c>
      <c r="W413" s="10">
        <v>45705</v>
      </c>
      <c r="X413" s="8" t="b">
        <v>0</v>
      </c>
      <c r="Y413" s="8" t="b">
        <v>1</v>
      </c>
      <c r="Z413" s="9" t="s">
        <v>40</v>
      </c>
      <c r="AA413" s="9" t="s">
        <v>41</v>
      </c>
      <c r="AB413" s="11">
        <v>9</v>
      </c>
      <c r="AC413">
        <f t="shared" si="32"/>
        <v>3334.91</v>
      </c>
      <c r="AD413">
        <f t="shared" si="33"/>
        <v>33.3491</v>
      </c>
      <c r="AE413">
        <f t="shared" si="34"/>
        <v>333.49099999999999</v>
      </c>
      <c r="AF413">
        <f t="shared" si="30"/>
        <v>0</v>
      </c>
      <c r="AG413">
        <f t="shared" si="31"/>
        <v>3</v>
      </c>
      <c r="AH413">
        <f>(Table2[[#This Row],[Social_Media_Influence2]]+Table2[[#This Row],[Engagement_Score_Num]]+Table2[[#This Row],[Time_Spent_on_Product_Research(hours)]]/3)</f>
        <v>3.3333333333333335</v>
      </c>
      <c r="AI413" s="17">
        <f>IF(Table2[[#This Row],[Customer_Loyalty_Program_Member]]="TRUE",Table2[[#This Row],[Brand_Loyalty]]*1.2,Table2[[#This Row],[Brand_Loyalty]])</f>
        <v>2</v>
      </c>
      <c r="AJ413" s="17">
        <f>Table2[[#This Row],[Customer_Satisfaction]]-Table2[[#This Row],[Return_Rate]]</f>
        <v>-1</v>
      </c>
    </row>
    <row r="414" spans="1:36">
      <c r="A414" s="5" t="s">
        <v>907</v>
      </c>
      <c r="B414" s="4">
        <v>49</v>
      </c>
      <c r="C414" s="5" t="s">
        <v>29</v>
      </c>
      <c r="D414" s="5" t="s">
        <v>30</v>
      </c>
      <c r="E414" s="5" t="s">
        <v>69</v>
      </c>
      <c r="F414" s="5" t="s">
        <v>32</v>
      </c>
      <c r="G414" s="5" t="s">
        <v>44</v>
      </c>
      <c r="H414" s="5" t="s">
        <v>908</v>
      </c>
      <c r="I414" s="5" t="s">
        <v>90</v>
      </c>
      <c r="J414" s="4">
        <v>333.49200000000002</v>
      </c>
      <c r="K414" s="4">
        <v>5</v>
      </c>
      <c r="L414" s="5" t="s">
        <v>78</v>
      </c>
      <c r="M414" s="4">
        <v>4</v>
      </c>
      <c r="N414" s="4">
        <v>3</v>
      </c>
      <c r="O414" s="4">
        <v>1</v>
      </c>
      <c r="P414" s="5" t="s">
        <v>36</v>
      </c>
      <c r="Q414" s="5" t="s">
        <v>37</v>
      </c>
      <c r="R414" s="4">
        <v>1</v>
      </c>
      <c r="S414" s="4">
        <v>10</v>
      </c>
      <c r="T414" s="5" t="s">
        <v>59</v>
      </c>
      <c r="U414" s="5" t="s">
        <v>60</v>
      </c>
      <c r="V414" s="5" t="s">
        <v>51</v>
      </c>
      <c r="W414" s="6">
        <v>45706</v>
      </c>
      <c r="X414" s="4" t="b">
        <v>1</v>
      </c>
      <c r="Y414" s="4" t="b">
        <v>1</v>
      </c>
      <c r="Z414" s="5" t="s">
        <v>74</v>
      </c>
      <c r="AA414" s="5" t="s">
        <v>41</v>
      </c>
      <c r="AB414" s="7">
        <v>4</v>
      </c>
      <c r="AC414">
        <f t="shared" si="32"/>
        <v>1667.46</v>
      </c>
      <c r="AD414">
        <f t="shared" si="33"/>
        <v>66.698400000000007</v>
      </c>
      <c r="AE414">
        <f t="shared" si="34"/>
        <v>333.49200000000002</v>
      </c>
      <c r="AF414">
        <f t="shared" si="30"/>
        <v>1</v>
      </c>
      <c r="AG414">
        <f t="shared" si="31"/>
        <v>0</v>
      </c>
      <c r="AH414">
        <f>(Table2[[#This Row],[Social_Media_Influence2]]+Table2[[#This Row],[Engagement_Score_Num]]+Table2[[#This Row],[Time_Spent_on_Product_Research(hours)]]/3)</f>
        <v>1.3333333333333333</v>
      </c>
      <c r="AI414" s="17">
        <f>IF(Table2[[#This Row],[Customer_Loyalty_Program_Member]]="TRUE",Table2[[#This Row],[Brand_Loyalty]]*1.2,Table2[[#This Row],[Brand_Loyalty]])</f>
        <v>4</v>
      </c>
      <c r="AJ414" s="17">
        <f>Table2[[#This Row],[Customer_Satisfaction]]-Table2[[#This Row],[Return_Rate]]</f>
        <v>9</v>
      </c>
    </row>
    <row r="415" spans="1:36">
      <c r="A415" s="9" t="s">
        <v>909</v>
      </c>
      <c r="B415" s="8">
        <v>45</v>
      </c>
      <c r="C415" s="9" t="s">
        <v>29</v>
      </c>
      <c r="D415" s="9" t="s">
        <v>30</v>
      </c>
      <c r="E415" s="9" t="s">
        <v>69</v>
      </c>
      <c r="F415" s="9" t="s">
        <v>45</v>
      </c>
      <c r="G415" s="9" t="s">
        <v>44</v>
      </c>
      <c r="H415" s="9" t="s">
        <v>910</v>
      </c>
      <c r="I415" s="9" t="s">
        <v>71</v>
      </c>
      <c r="J415" s="8">
        <v>333.49299999999999</v>
      </c>
      <c r="K415" s="8">
        <v>2</v>
      </c>
      <c r="L415" s="9" t="s">
        <v>35</v>
      </c>
      <c r="M415" s="8">
        <v>2</v>
      </c>
      <c r="N415" s="8">
        <v>5</v>
      </c>
      <c r="O415" s="8">
        <v>0</v>
      </c>
      <c r="P415" s="9" t="s">
        <v>49</v>
      </c>
      <c r="Q415" s="9" t="s">
        <v>85</v>
      </c>
      <c r="R415" s="8">
        <v>1</v>
      </c>
      <c r="S415" s="8">
        <v>1</v>
      </c>
      <c r="T415" s="9" t="s">
        <v>44</v>
      </c>
      <c r="U415" s="9" t="s">
        <v>60</v>
      </c>
      <c r="V415" s="9" t="s">
        <v>51</v>
      </c>
      <c r="W415" s="10">
        <v>45707</v>
      </c>
      <c r="X415" s="8" t="b">
        <v>1</v>
      </c>
      <c r="Y415" s="8" t="b">
        <v>0</v>
      </c>
      <c r="Z415" s="9" t="s">
        <v>40</v>
      </c>
      <c r="AA415" s="9" t="s">
        <v>41</v>
      </c>
      <c r="AB415" s="11">
        <v>7</v>
      </c>
      <c r="AC415">
        <f t="shared" si="32"/>
        <v>666.98599999999999</v>
      </c>
      <c r="AD415">
        <f t="shared" si="33"/>
        <v>166.7465</v>
      </c>
      <c r="AE415">
        <f t="shared" si="34"/>
        <v>333.49299999999999</v>
      </c>
      <c r="AF415">
        <f t="shared" si="30"/>
        <v>3</v>
      </c>
      <c r="AG415">
        <f t="shared" si="31"/>
        <v>2</v>
      </c>
      <c r="AH415">
        <f>(Table2[[#This Row],[Social_Media_Influence2]]+Table2[[#This Row],[Engagement_Score_Num]]+Table2[[#This Row],[Time_Spent_on_Product_Research(hours)]]/3)</f>
        <v>5</v>
      </c>
      <c r="AI415" s="17">
        <f>IF(Table2[[#This Row],[Customer_Loyalty_Program_Member]]="TRUE",Table2[[#This Row],[Brand_Loyalty]]*1.2,Table2[[#This Row],[Brand_Loyalty]])</f>
        <v>2</v>
      </c>
      <c r="AJ415" s="17">
        <f>Table2[[#This Row],[Customer_Satisfaction]]-Table2[[#This Row],[Return_Rate]]</f>
        <v>0</v>
      </c>
    </row>
    <row r="416" spans="1:36">
      <c r="A416" s="5" t="s">
        <v>911</v>
      </c>
      <c r="B416" s="4">
        <v>36</v>
      </c>
      <c r="C416" s="5" t="s">
        <v>29</v>
      </c>
      <c r="D416" s="5" t="s">
        <v>30</v>
      </c>
      <c r="E416" s="5" t="s">
        <v>55</v>
      </c>
      <c r="F416" s="5" t="s">
        <v>32</v>
      </c>
      <c r="G416" s="5" t="s">
        <v>30</v>
      </c>
      <c r="H416" s="5" t="s">
        <v>912</v>
      </c>
      <c r="I416" s="5" t="s">
        <v>71</v>
      </c>
      <c r="J416" s="4">
        <v>333.49400000000003</v>
      </c>
      <c r="K416" s="4">
        <v>12</v>
      </c>
      <c r="L416" s="5" t="s">
        <v>48</v>
      </c>
      <c r="M416" s="4">
        <v>1</v>
      </c>
      <c r="N416" s="4">
        <v>1</v>
      </c>
      <c r="O416" s="4">
        <v>1</v>
      </c>
      <c r="P416" s="5" t="s">
        <v>44</v>
      </c>
      <c r="Q416" s="5" t="s">
        <v>50</v>
      </c>
      <c r="R416" s="4">
        <v>1</v>
      </c>
      <c r="S416" s="4">
        <v>5</v>
      </c>
      <c r="T416" s="5" t="s">
        <v>44</v>
      </c>
      <c r="U416" s="5" t="s">
        <v>79</v>
      </c>
      <c r="V416" s="5" t="s">
        <v>39</v>
      </c>
      <c r="W416" s="6">
        <v>45708</v>
      </c>
      <c r="X416" s="4" t="b">
        <v>1</v>
      </c>
      <c r="Y416" s="4" t="b">
        <v>0</v>
      </c>
      <c r="Z416" s="5" t="s">
        <v>62</v>
      </c>
      <c r="AA416" s="5" t="s">
        <v>53</v>
      </c>
      <c r="AB416" s="7">
        <v>9</v>
      </c>
      <c r="AC416">
        <f t="shared" si="32"/>
        <v>4001.9280000000003</v>
      </c>
      <c r="AD416">
        <f t="shared" si="33"/>
        <v>27.791166666666669</v>
      </c>
      <c r="AE416">
        <f t="shared" si="34"/>
        <v>333.49400000000003</v>
      </c>
      <c r="AF416">
        <f t="shared" si="30"/>
        <v>3</v>
      </c>
      <c r="AG416">
        <f t="shared" si="31"/>
        <v>3</v>
      </c>
      <c r="AH416">
        <f>(Table2[[#This Row],[Social_Media_Influence2]]+Table2[[#This Row],[Engagement_Score_Num]]+Table2[[#This Row],[Time_Spent_on_Product_Research(hours)]]/3)</f>
        <v>6.333333333333333</v>
      </c>
      <c r="AI416" s="17">
        <f>IF(Table2[[#This Row],[Customer_Loyalty_Program_Member]]="TRUE",Table2[[#This Row],[Brand_Loyalty]]*1.2,Table2[[#This Row],[Brand_Loyalty]])</f>
        <v>1</v>
      </c>
      <c r="AJ416" s="17">
        <f>Table2[[#This Row],[Customer_Satisfaction]]-Table2[[#This Row],[Return_Rate]]</f>
        <v>4</v>
      </c>
    </row>
    <row r="417" spans="1:36">
      <c r="A417" s="9" t="s">
        <v>913</v>
      </c>
      <c r="B417" s="8">
        <v>38</v>
      </c>
      <c r="C417" s="9" t="s">
        <v>29</v>
      </c>
      <c r="D417" s="9" t="s">
        <v>44</v>
      </c>
      <c r="E417" s="9" t="s">
        <v>76</v>
      </c>
      <c r="F417" s="9" t="s">
        <v>45</v>
      </c>
      <c r="G417" s="9" t="s">
        <v>44</v>
      </c>
      <c r="H417" s="9" t="s">
        <v>914</v>
      </c>
      <c r="I417" s="9" t="s">
        <v>47</v>
      </c>
      <c r="J417" s="8">
        <v>333.495</v>
      </c>
      <c r="K417" s="8">
        <v>12</v>
      </c>
      <c r="L417" s="9" t="s">
        <v>78</v>
      </c>
      <c r="M417" s="8">
        <v>5</v>
      </c>
      <c r="N417" s="8">
        <v>1</v>
      </c>
      <c r="O417" s="8">
        <v>2</v>
      </c>
      <c r="P417" s="9" t="s">
        <v>44</v>
      </c>
      <c r="Q417" s="9" t="s">
        <v>50</v>
      </c>
      <c r="R417" s="8">
        <v>0</v>
      </c>
      <c r="S417" s="8">
        <v>3</v>
      </c>
      <c r="T417" s="9" t="s">
        <v>36</v>
      </c>
      <c r="U417" s="9" t="s">
        <v>60</v>
      </c>
      <c r="V417" s="9" t="s">
        <v>39</v>
      </c>
      <c r="W417" s="10">
        <v>45709</v>
      </c>
      <c r="X417" s="8" t="b">
        <v>1</v>
      </c>
      <c r="Y417" s="8" t="b">
        <v>0</v>
      </c>
      <c r="Z417" s="9" t="s">
        <v>62</v>
      </c>
      <c r="AA417" s="9" t="s">
        <v>41</v>
      </c>
      <c r="AB417" s="11">
        <v>8</v>
      </c>
      <c r="AC417">
        <f t="shared" si="32"/>
        <v>4001.94</v>
      </c>
      <c r="AD417">
        <f t="shared" si="33"/>
        <v>27.791250000000002</v>
      </c>
      <c r="AE417">
        <f t="shared" si="34"/>
        <v>333.495</v>
      </c>
      <c r="AF417">
        <f t="shared" si="30"/>
        <v>0</v>
      </c>
      <c r="AG417">
        <f t="shared" si="31"/>
        <v>3</v>
      </c>
      <c r="AH417">
        <f>(Table2[[#This Row],[Social_Media_Influence2]]+Table2[[#This Row],[Engagement_Score_Num]]+Table2[[#This Row],[Time_Spent_on_Product_Research(hours)]]/3)</f>
        <v>3.6666666666666665</v>
      </c>
      <c r="AI417" s="17">
        <f>IF(Table2[[#This Row],[Customer_Loyalty_Program_Member]]="TRUE",Table2[[#This Row],[Brand_Loyalty]]*1.2,Table2[[#This Row],[Brand_Loyalty]])</f>
        <v>5</v>
      </c>
      <c r="AJ417" s="17">
        <f>Table2[[#This Row],[Customer_Satisfaction]]-Table2[[#This Row],[Return_Rate]]</f>
        <v>3</v>
      </c>
    </row>
    <row r="418" spans="1:36">
      <c r="A418" s="5" t="s">
        <v>915</v>
      </c>
      <c r="B418" s="4">
        <v>44</v>
      </c>
      <c r="C418" s="5" t="s">
        <v>43</v>
      </c>
      <c r="D418" s="5" t="s">
        <v>30</v>
      </c>
      <c r="E418" s="5" t="s">
        <v>55</v>
      </c>
      <c r="F418" s="5" t="s">
        <v>45</v>
      </c>
      <c r="G418" s="5" t="s">
        <v>30</v>
      </c>
      <c r="H418" s="5" t="s">
        <v>916</v>
      </c>
      <c r="I418" s="5" t="s">
        <v>104</v>
      </c>
      <c r="J418" s="4">
        <v>333.49599999999998</v>
      </c>
      <c r="K418" s="4">
        <v>7</v>
      </c>
      <c r="L418" s="5" t="s">
        <v>78</v>
      </c>
      <c r="M418" s="4">
        <v>1</v>
      </c>
      <c r="N418" s="4">
        <v>4</v>
      </c>
      <c r="O418" s="4">
        <v>1</v>
      </c>
      <c r="P418" s="5" t="s">
        <v>59</v>
      </c>
      <c r="Q418" s="5" t="s">
        <v>50</v>
      </c>
      <c r="R418" s="4">
        <v>0</v>
      </c>
      <c r="S418" s="4">
        <v>2</v>
      </c>
      <c r="T418" s="5" t="s">
        <v>49</v>
      </c>
      <c r="U418" s="5" t="s">
        <v>79</v>
      </c>
      <c r="V418" s="5" t="s">
        <v>51</v>
      </c>
      <c r="W418" s="6">
        <v>45710</v>
      </c>
      <c r="X418" s="4" t="b">
        <v>1</v>
      </c>
      <c r="Y418" s="4" t="b">
        <v>1</v>
      </c>
      <c r="Z418" s="5" t="s">
        <v>52</v>
      </c>
      <c r="AA418" s="5" t="s">
        <v>53</v>
      </c>
      <c r="AB418" s="7">
        <v>4</v>
      </c>
      <c r="AC418">
        <f t="shared" si="32"/>
        <v>2334.4719999999998</v>
      </c>
      <c r="AD418">
        <f t="shared" si="33"/>
        <v>47.642285714285713</v>
      </c>
      <c r="AE418">
        <f t="shared" si="34"/>
        <v>333.49599999999998</v>
      </c>
      <c r="AF418">
        <f t="shared" si="30"/>
        <v>2</v>
      </c>
      <c r="AG418">
        <f t="shared" si="31"/>
        <v>1</v>
      </c>
      <c r="AH418">
        <f>(Table2[[#This Row],[Social_Media_Influence2]]+Table2[[#This Row],[Engagement_Score_Num]]+Table2[[#This Row],[Time_Spent_on_Product_Research(hours)]]/3)</f>
        <v>3.3333333333333335</v>
      </c>
      <c r="AI418" s="17">
        <f>IF(Table2[[#This Row],[Customer_Loyalty_Program_Member]]="TRUE",Table2[[#This Row],[Brand_Loyalty]]*1.2,Table2[[#This Row],[Brand_Loyalty]])</f>
        <v>1</v>
      </c>
      <c r="AJ418" s="17">
        <f>Table2[[#This Row],[Customer_Satisfaction]]-Table2[[#This Row],[Return_Rate]]</f>
        <v>2</v>
      </c>
    </row>
    <row r="419" spans="1:36">
      <c r="A419" s="9" t="s">
        <v>917</v>
      </c>
      <c r="B419" s="8">
        <v>37</v>
      </c>
      <c r="C419" s="9" t="s">
        <v>272</v>
      </c>
      <c r="D419" s="9" t="s">
        <v>44</v>
      </c>
      <c r="E419" s="9" t="s">
        <v>31</v>
      </c>
      <c r="F419" s="9" t="s">
        <v>32</v>
      </c>
      <c r="G419" s="9" t="s">
        <v>44</v>
      </c>
      <c r="H419" s="9" t="s">
        <v>918</v>
      </c>
      <c r="I419" s="9" t="s">
        <v>65</v>
      </c>
      <c r="J419" s="8">
        <v>333.49700000000001</v>
      </c>
      <c r="K419" s="8">
        <v>3</v>
      </c>
      <c r="L419" s="9" t="s">
        <v>48</v>
      </c>
      <c r="M419" s="8">
        <v>1</v>
      </c>
      <c r="N419" s="8">
        <v>3</v>
      </c>
      <c r="O419" s="8">
        <v>0</v>
      </c>
      <c r="P419" s="9" t="s">
        <v>44</v>
      </c>
      <c r="Q419" s="9" t="s">
        <v>37</v>
      </c>
      <c r="R419" s="8">
        <v>2</v>
      </c>
      <c r="S419" s="8">
        <v>9</v>
      </c>
      <c r="T419" s="9" t="s">
        <v>36</v>
      </c>
      <c r="U419" s="9" t="s">
        <v>60</v>
      </c>
      <c r="V419" s="9" t="s">
        <v>51</v>
      </c>
      <c r="W419" s="10">
        <v>45711</v>
      </c>
      <c r="X419" s="8" t="b">
        <v>1</v>
      </c>
      <c r="Y419" s="8" t="b">
        <v>0</v>
      </c>
      <c r="Z419" s="9" t="s">
        <v>62</v>
      </c>
      <c r="AA419" s="9" t="s">
        <v>53</v>
      </c>
      <c r="AB419" s="11">
        <v>6</v>
      </c>
      <c r="AC419">
        <f t="shared" si="32"/>
        <v>1000.491</v>
      </c>
      <c r="AD419">
        <f t="shared" si="33"/>
        <v>111.16566666666667</v>
      </c>
      <c r="AE419">
        <f t="shared" si="34"/>
        <v>333.49700000000001</v>
      </c>
      <c r="AF419">
        <f t="shared" si="30"/>
        <v>0</v>
      </c>
      <c r="AG419">
        <f t="shared" si="31"/>
        <v>3</v>
      </c>
      <c r="AH419">
        <f>(Table2[[#This Row],[Social_Media_Influence2]]+Table2[[#This Row],[Engagement_Score_Num]]+Table2[[#This Row],[Time_Spent_on_Product_Research(hours)]]/3)</f>
        <v>3</v>
      </c>
      <c r="AI419" s="17">
        <f>IF(Table2[[#This Row],[Customer_Loyalty_Program_Member]]="TRUE",Table2[[#This Row],[Brand_Loyalty]]*1.2,Table2[[#This Row],[Brand_Loyalty]])</f>
        <v>1</v>
      </c>
      <c r="AJ419" s="17">
        <f>Table2[[#This Row],[Customer_Satisfaction]]-Table2[[#This Row],[Return_Rate]]</f>
        <v>7</v>
      </c>
    </row>
    <row r="420" spans="1:36">
      <c r="A420" s="5" t="s">
        <v>919</v>
      </c>
      <c r="B420" s="4">
        <v>36</v>
      </c>
      <c r="C420" s="5" t="s">
        <v>43</v>
      </c>
      <c r="D420" s="5" t="s">
        <v>30</v>
      </c>
      <c r="E420" s="5" t="s">
        <v>76</v>
      </c>
      <c r="F420" s="5" t="s">
        <v>56</v>
      </c>
      <c r="G420" s="5" t="s">
        <v>44</v>
      </c>
      <c r="H420" s="5" t="s">
        <v>920</v>
      </c>
      <c r="I420" s="5" t="s">
        <v>182</v>
      </c>
      <c r="J420" s="4">
        <v>333.49799999999999</v>
      </c>
      <c r="K420" s="4">
        <v>11</v>
      </c>
      <c r="L420" s="5" t="s">
        <v>48</v>
      </c>
      <c r="M420" s="4">
        <v>5</v>
      </c>
      <c r="N420" s="4">
        <v>3</v>
      </c>
      <c r="O420" s="4">
        <v>2</v>
      </c>
      <c r="P420" s="5" t="s">
        <v>59</v>
      </c>
      <c r="Q420" s="5" t="s">
        <v>50</v>
      </c>
      <c r="R420" s="4">
        <v>1</v>
      </c>
      <c r="S420" s="4">
        <v>3</v>
      </c>
      <c r="T420" s="5" t="s">
        <v>36</v>
      </c>
      <c r="U420" s="5" t="s">
        <v>38</v>
      </c>
      <c r="V420" s="5" t="s">
        <v>86</v>
      </c>
      <c r="W420" s="6">
        <v>45712</v>
      </c>
      <c r="X420" s="4" t="b">
        <v>0</v>
      </c>
      <c r="Y420" s="4" t="b">
        <v>0</v>
      </c>
      <c r="Z420" s="5" t="s">
        <v>74</v>
      </c>
      <c r="AA420" s="5" t="s">
        <v>53</v>
      </c>
      <c r="AB420" s="7">
        <v>11</v>
      </c>
      <c r="AC420">
        <f t="shared" si="32"/>
        <v>3668.4780000000001</v>
      </c>
      <c r="AD420">
        <f t="shared" si="33"/>
        <v>30.317999999999998</v>
      </c>
      <c r="AE420">
        <f t="shared" si="34"/>
        <v>333.49799999999999</v>
      </c>
      <c r="AF420">
        <f t="shared" si="30"/>
        <v>0</v>
      </c>
      <c r="AG420">
        <f t="shared" si="31"/>
        <v>1</v>
      </c>
      <c r="AH420">
        <f>(Table2[[#This Row],[Social_Media_Influence2]]+Table2[[#This Row],[Engagement_Score_Num]]+Table2[[#This Row],[Time_Spent_on_Product_Research(hours)]]/3)</f>
        <v>1.6666666666666665</v>
      </c>
      <c r="AI420" s="17">
        <f>IF(Table2[[#This Row],[Customer_Loyalty_Program_Member]]="TRUE",Table2[[#This Row],[Brand_Loyalty]]*1.2,Table2[[#This Row],[Brand_Loyalty]])</f>
        <v>5</v>
      </c>
      <c r="AJ420" s="17">
        <f>Table2[[#This Row],[Customer_Satisfaction]]-Table2[[#This Row],[Return_Rate]]</f>
        <v>2</v>
      </c>
    </row>
    <row r="421" spans="1:36">
      <c r="A421" s="9" t="s">
        <v>921</v>
      </c>
      <c r="B421" s="8">
        <v>34</v>
      </c>
      <c r="C421" s="9" t="s">
        <v>43</v>
      </c>
      <c r="D421" s="9" t="s">
        <v>44</v>
      </c>
      <c r="E421" s="9" t="s">
        <v>31</v>
      </c>
      <c r="F421" s="9" t="s">
        <v>45</v>
      </c>
      <c r="G421" s="9" t="s">
        <v>30</v>
      </c>
      <c r="H421" s="9" t="s">
        <v>922</v>
      </c>
      <c r="I421" s="9" t="s">
        <v>93</v>
      </c>
      <c r="J421" s="8">
        <v>333.49900000000002</v>
      </c>
      <c r="K421" s="8">
        <v>6</v>
      </c>
      <c r="L421" s="9" t="s">
        <v>48</v>
      </c>
      <c r="M421" s="8">
        <v>2</v>
      </c>
      <c r="N421" s="8">
        <v>4</v>
      </c>
      <c r="O421" s="8">
        <v>1</v>
      </c>
      <c r="P421" s="9" t="s">
        <v>44</v>
      </c>
      <c r="Q421" s="9" t="s">
        <v>85</v>
      </c>
      <c r="R421" s="8">
        <v>0</v>
      </c>
      <c r="S421" s="8">
        <v>2</v>
      </c>
      <c r="T421" s="9" t="s">
        <v>49</v>
      </c>
      <c r="U421" s="9" t="s">
        <v>60</v>
      </c>
      <c r="V421" s="9" t="s">
        <v>39</v>
      </c>
      <c r="W421" s="10">
        <v>45713</v>
      </c>
      <c r="X421" s="8" t="b">
        <v>1</v>
      </c>
      <c r="Y421" s="8" t="b">
        <v>1</v>
      </c>
      <c r="Z421" s="9" t="s">
        <v>62</v>
      </c>
      <c r="AA421" s="9" t="s">
        <v>41</v>
      </c>
      <c r="AB421" s="11">
        <v>3</v>
      </c>
      <c r="AC421">
        <f t="shared" si="32"/>
        <v>2000.9940000000001</v>
      </c>
      <c r="AD421">
        <f t="shared" si="33"/>
        <v>55.583166666666671</v>
      </c>
      <c r="AE421">
        <f t="shared" si="34"/>
        <v>333.49900000000002</v>
      </c>
      <c r="AF421">
        <f t="shared" si="30"/>
        <v>2</v>
      </c>
      <c r="AG421">
        <f t="shared" si="31"/>
        <v>3</v>
      </c>
      <c r="AH421">
        <f>(Table2[[#This Row],[Social_Media_Influence2]]+Table2[[#This Row],[Engagement_Score_Num]]+Table2[[#This Row],[Time_Spent_on_Product_Research(hours)]]/3)</f>
        <v>5.333333333333333</v>
      </c>
      <c r="AI421" s="17">
        <f>IF(Table2[[#This Row],[Customer_Loyalty_Program_Member]]="TRUE",Table2[[#This Row],[Brand_Loyalty]]*1.2,Table2[[#This Row],[Brand_Loyalty]])</f>
        <v>2</v>
      </c>
      <c r="AJ421" s="17">
        <f>Table2[[#This Row],[Customer_Satisfaction]]-Table2[[#This Row],[Return_Rate]]</f>
        <v>2</v>
      </c>
    </row>
    <row r="422" spans="1:36">
      <c r="A422" s="5" t="s">
        <v>923</v>
      </c>
      <c r="B422" s="4">
        <v>23</v>
      </c>
      <c r="C422" s="5" t="s">
        <v>43</v>
      </c>
      <c r="D422" s="5" t="s">
        <v>30</v>
      </c>
      <c r="E422" s="5" t="s">
        <v>55</v>
      </c>
      <c r="F422" s="5" t="s">
        <v>45</v>
      </c>
      <c r="G422" s="5" t="s">
        <v>30</v>
      </c>
      <c r="H422" s="5" t="s">
        <v>924</v>
      </c>
      <c r="I422" s="5" t="s">
        <v>104</v>
      </c>
      <c r="J422" s="4">
        <v>333.5</v>
      </c>
      <c r="K422" s="4">
        <v>3</v>
      </c>
      <c r="L422" s="5" t="s">
        <v>78</v>
      </c>
      <c r="M422" s="4">
        <v>4</v>
      </c>
      <c r="N422" s="4">
        <v>5</v>
      </c>
      <c r="O422" s="4">
        <v>2</v>
      </c>
      <c r="P422" s="5" t="s">
        <v>44</v>
      </c>
      <c r="Q422" s="5" t="s">
        <v>85</v>
      </c>
      <c r="R422" s="4">
        <v>0</v>
      </c>
      <c r="S422" s="4">
        <v>1</v>
      </c>
      <c r="T422" s="5" t="s">
        <v>59</v>
      </c>
      <c r="U422" s="5" t="s">
        <v>38</v>
      </c>
      <c r="V422" s="5" t="s">
        <v>51</v>
      </c>
      <c r="W422" s="6">
        <v>45714</v>
      </c>
      <c r="X422" s="4" t="b">
        <v>1</v>
      </c>
      <c r="Y422" s="4" t="b">
        <v>0</v>
      </c>
      <c r="Z422" s="5" t="s">
        <v>74</v>
      </c>
      <c r="AA422" s="5" t="s">
        <v>41</v>
      </c>
      <c r="AB422" s="7">
        <v>4</v>
      </c>
      <c r="AC422">
        <f t="shared" si="32"/>
        <v>1000.5</v>
      </c>
      <c r="AD422">
        <f t="shared" si="33"/>
        <v>111.16666666666667</v>
      </c>
      <c r="AE422">
        <f t="shared" si="34"/>
        <v>333.5</v>
      </c>
      <c r="AF422">
        <f t="shared" si="30"/>
        <v>1</v>
      </c>
      <c r="AG422">
        <f t="shared" si="31"/>
        <v>3</v>
      </c>
      <c r="AH422">
        <f>(Table2[[#This Row],[Social_Media_Influence2]]+Table2[[#This Row],[Engagement_Score_Num]]+Table2[[#This Row],[Time_Spent_on_Product_Research(hours)]]/3)</f>
        <v>4.666666666666667</v>
      </c>
      <c r="AI422" s="17">
        <f>IF(Table2[[#This Row],[Customer_Loyalty_Program_Member]]="TRUE",Table2[[#This Row],[Brand_Loyalty]]*1.2,Table2[[#This Row],[Brand_Loyalty]])</f>
        <v>4</v>
      </c>
      <c r="AJ422" s="17">
        <f>Table2[[#This Row],[Customer_Satisfaction]]-Table2[[#This Row],[Return_Rate]]</f>
        <v>1</v>
      </c>
    </row>
    <row r="423" spans="1:36">
      <c r="A423" s="9" t="s">
        <v>925</v>
      </c>
      <c r="B423" s="8">
        <v>35</v>
      </c>
      <c r="C423" s="9" t="s">
        <v>43</v>
      </c>
      <c r="D423" s="9" t="s">
        <v>44</v>
      </c>
      <c r="E423" s="9" t="s">
        <v>76</v>
      </c>
      <c r="F423" s="9" t="s">
        <v>32</v>
      </c>
      <c r="G423" s="9" t="s">
        <v>44</v>
      </c>
      <c r="H423" s="9" t="s">
        <v>926</v>
      </c>
      <c r="I423" s="9" t="s">
        <v>71</v>
      </c>
      <c r="J423" s="8">
        <v>333.50099999999998</v>
      </c>
      <c r="K423" s="8">
        <v>10</v>
      </c>
      <c r="L423" s="9" t="s">
        <v>48</v>
      </c>
      <c r="M423" s="8">
        <v>5</v>
      </c>
      <c r="N423" s="8">
        <v>3</v>
      </c>
      <c r="O423" s="8">
        <v>1</v>
      </c>
      <c r="P423" s="9" t="s">
        <v>59</v>
      </c>
      <c r="Q423" s="9" t="s">
        <v>37</v>
      </c>
      <c r="R423" s="8">
        <v>0</v>
      </c>
      <c r="S423" s="8">
        <v>6</v>
      </c>
      <c r="T423" s="9" t="s">
        <v>49</v>
      </c>
      <c r="U423" s="9" t="s">
        <v>79</v>
      </c>
      <c r="V423" s="9" t="s">
        <v>51</v>
      </c>
      <c r="W423" s="10">
        <v>45715</v>
      </c>
      <c r="X423" s="8" t="b">
        <v>0</v>
      </c>
      <c r="Y423" s="8" t="b">
        <v>1</v>
      </c>
      <c r="Z423" s="9" t="s">
        <v>40</v>
      </c>
      <c r="AA423" s="9" t="s">
        <v>41</v>
      </c>
      <c r="AB423" s="11">
        <v>3</v>
      </c>
      <c r="AC423">
        <f t="shared" si="32"/>
        <v>3335.0099999999998</v>
      </c>
      <c r="AD423">
        <f t="shared" si="33"/>
        <v>33.350099999999998</v>
      </c>
      <c r="AE423">
        <f t="shared" si="34"/>
        <v>333.50099999999998</v>
      </c>
      <c r="AF423">
        <f t="shared" si="30"/>
        <v>2</v>
      </c>
      <c r="AG423">
        <f t="shared" si="31"/>
        <v>1</v>
      </c>
      <c r="AH423">
        <f>(Table2[[#This Row],[Social_Media_Influence2]]+Table2[[#This Row],[Engagement_Score_Num]]+Table2[[#This Row],[Time_Spent_on_Product_Research(hours)]]/3)</f>
        <v>3.3333333333333335</v>
      </c>
      <c r="AI423" s="17">
        <f>IF(Table2[[#This Row],[Customer_Loyalty_Program_Member]]="TRUE",Table2[[#This Row],[Brand_Loyalty]]*1.2,Table2[[#This Row],[Brand_Loyalty]])</f>
        <v>5</v>
      </c>
      <c r="AJ423" s="17">
        <f>Table2[[#This Row],[Customer_Satisfaction]]-Table2[[#This Row],[Return_Rate]]</f>
        <v>6</v>
      </c>
    </row>
    <row r="424" spans="1:36">
      <c r="A424" s="5" t="s">
        <v>927</v>
      </c>
      <c r="B424" s="4">
        <v>45</v>
      </c>
      <c r="C424" s="5" t="s">
        <v>43</v>
      </c>
      <c r="D424" s="5" t="s">
        <v>30</v>
      </c>
      <c r="E424" s="5" t="s">
        <v>69</v>
      </c>
      <c r="F424" s="5" t="s">
        <v>56</v>
      </c>
      <c r="G424" s="5" t="s">
        <v>30</v>
      </c>
      <c r="H424" s="5" t="s">
        <v>928</v>
      </c>
      <c r="I424" s="5" t="s">
        <v>65</v>
      </c>
      <c r="J424" s="4">
        <v>333.50200000000001</v>
      </c>
      <c r="K424" s="4">
        <v>8</v>
      </c>
      <c r="L424" s="5" t="s">
        <v>35</v>
      </c>
      <c r="M424" s="4">
        <v>3</v>
      </c>
      <c r="N424" s="4">
        <v>4</v>
      </c>
      <c r="O424" s="4">
        <v>2</v>
      </c>
      <c r="P424" s="5" t="s">
        <v>59</v>
      </c>
      <c r="Q424" s="5" t="s">
        <v>85</v>
      </c>
      <c r="R424" s="4">
        <v>1</v>
      </c>
      <c r="S424" s="4">
        <v>5</v>
      </c>
      <c r="T424" s="5" t="s">
        <v>36</v>
      </c>
      <c r="U424" s="5" t="s">
        <v>38</v>
      </c>
      <c r="V424" s="5" t="s">
        <v>86</v>
      </c>
      <c r="W424" s="6">
        <v>45716</v>
      </c>
      <c r="X424" s="4" t="b">
        <v>0</v>
      </c>
      <c r="Y424" s="4" t="b">
        <v>0</v>
      </c>
      <c r="Z424" s="5" t="s">
        <v>40</v>
      </c>
      <c r="AA424" s="5" t="s">
        <v>41</v>
      </c>
      <c r="AB424" s="7">
        <v>6</v>
      </c>
      <c r="AC424">
        <f t="shared" si="32"/>
        <v>2668.0160000000001</v>
      </c>
      <c r="AD424">
        <f t="shared" si="33"/>
        <v>41.687750000000001</v>
      </c>
      <c r="AE424">
        <f t="shared" si="34"/>
        <v>333.50200000000001</v>
      </c>
      <c r="AF424">
        <f t="shared" si="30"/>
        <v>0</v>
      </c>
      <c r="AG424">
        <f t="shared" si="31"/>
        <v>1</v>
      </c>
      <c r="AH424">
        <f>(Table2[[#This Row],[Social_Media_Influence2]]+Table2[[#This Row],[Engagement_Score_Num]]+Table2[[#This Row],[Time_Spent_on_Product_Research(hours)]]/3)</f>
        <v>1.6666666666666665</v>
      </c>
      <c r="AI424" s="17">
        <f>IF(Table2[[#This Row],[Customer_Loyalty_Program_Member]]="TRUE",Table2[[#This Row],[Brand_Loyalty]]*1.2,Table2[[#This Row],[Brand_Loyalty]])</f>
        <v>3</v>
      </c>
      <c r="AJ424" s="17">
        <f>Table2[[#This Row],[Customer_Satisfaction]]-Table2[[#This Row],[Return_Rate]]</f>
        <v>4</v>
      </c>
    </row>
    <row r="425" spans="1:36">
      <c r="A425" s="9" t="s">
        <v>929</v>
      </c>
      <c r="B425" s="8">
        <v>38</v>
      </c>
      <c r="C425" s="9" t="s">
        <v>43</v>
      </c>
      <c r="D425" s="9" t="s">
        <v>44</v>
      </c>
      <c r="E425" s="9" t="s">
        <v>69</v>
      </c>
      <c r="F425" s="9" t="s">
        <v>56</v>
      </c>
      <c r="G425" s="9" t="s">
        <v>44</v>
      </c>
      <c r="H425" s="9" t="s">
        <v>930</v>
      </c>
      <c r="I425" s="9" t="s">
        <v>119</v>
      </c>
      <c r="J425" s="8">
        <v>333.50299999999999</v>
      </c>
      <c r="K425" s="8">
        <v>2</v>
      </c>
      <c r="L425" s="9" t="s">
        <v>35</v>
      </c>
      <c r="M425" s="8">
        <v>5</v>
      </c>
      <c r="N425" s="8">
        <v>4</v>
      </c>
      <c r="O425" s="8">
        <v>2</v>
      </c>
      <c r="P425" s="9" t="s">
        <v>49</v>
      </c>
      <c r="Q425" s="9" t="s">
        <v>50</v>
      </c>
      <c r="R425" s="8">
        <v>1</v>
      </c>
      <c r="S425" s="8">
        <v>9</v>
      </c>
      <c r="T425" s="9" t="s">
        <v>59</v>
      </c>
      <c r="U425" s="9" t="s">
        <v>38</v>
      </c>
      <c r="V425" s="9" t="s">
        <v>86</v>
      </c>
      <c r="W425" s="10">
        <v>45717</v>
      </c>
      <c r="X425" s="8" t="b">
        <v>0</v>
      </c>
      <c r="Y425" s="8" t="b">
        <v>1</v>
      </c>
      <c r="Z425" s="9" t="s">
        <v>40</v>
      </c>
      <c r="AA425" s="9" t="s">
        <v>67</v>
      </c>
      <c r="AB425" s="11">
        <v>1</v>
      </c>
      <c r="AC425">
        <f t="shared" si="32"/>
        <v>667.00599999999997</v>
      </c>
      <c r="AD425">
        <f t="shared" si="33"/>
        <v>166.75149999999999</v>
      </c>
      <c r="AE425">
        <f t="shared" si="34"/>
        <v>333.50299999999999</v>
      </c>
      <c r="AF425">
        <f t="shared" si="30"/>
        <v>1</v>
      </c>
      <c r="AG425">
        <f t="shared" si="31"/>
        <v>2</v>
      </c>
      <c r="AH425">
        <f>(Table2[[#This Row],[Social_Media_Influence2]]+Table2[[#This Row],[Engagement_Score_Num]]+Table2[[#This Row],[Time_Spent_on_Product_Research(hours)]]/3)</f>
        <v>3.6666666666666665</v>
      </c>
      <c r="AI425" s="17">
        <f>IF(Table2[[#This Row],[Customer_Loyalty_Program_Member]]="TRUE",Table2[[#This Row],[Brand_Loyalty]]*1.2,Table2[[#This Row],[Brand_Loyalty]])</f>
        <v>5</v>
      </c>
      <c r="AJ425" s="17">
        <f>Table2[[#This Row],[Customer_Satisfaction]]-Table2[[#This Row],[Return_Rate]]</f>
        <v>8</v>
      </c>
    </row>
    <row r="426" spans="1:36">
      <c r="A426" s="5" t="s">
        <v>931</v>
      </c>
      <c r="B426" s="4">
        <v>25</v>
      </c>
      <c r="C426" s="5" t="s">
        <v>43</v>
      </c>
      <c r="D426" s="5" t="s">
        <v>30</v>
      </c>
      <c r="E426" s="5" t="s">
        <v>76</v>
      </c>
      <c r="F426" s="5" t="s">
        <v>56</v>
      </c>
      <c r="G426" s="5" t="s">
        <v>44</v>
      </c>
      <c r="H426" s="5" t="s">
        <v>932</v>
      </c>
      <c r="I426" s="5" t="s">
        <v>116</v>
      </c>
      <c r="J426" s="4">
        <v>333.50400000000002</v>
      </c>
      <c r="K426" s="4">
        <v>6</v>
      </c>
      <c r="L426" s="5" t="s">
        <v>35</v>
      </c>
      <c r="M426" s="4">
        <v>4</v>
      </c>
      <c r="N426" s="4">
        <v>2</v>
      </c>
      <c r="O426" s="4">
        <v>1</v>
      </c>
      <c r="P426" s="5" t="s">
        <v>44</v>
      </c>
      <c r="Q426" s="5" t="s">
        <v>50</v>
      </c>
      <c r="R426" s="4">
        <v>0</v>
      </c>
      <c r="S426" s="4">
        <v>9</v>
      </c>
      <c r="T426" s="5" t="s">
        <v>49</v>
      </c>
      <c r="U426" s="5" t="s">
        <v>60</v>
      </c>
      <c r="V426" s="5" t="s">
        <v>51</v>
      </c>
      <c r="W426" s="6">
        <v>45718</v>
      </c>
      <c r="X426" s="4" t="b">
        <v>0</v>
      </c>
      <c r="Y426" s="4" t="b">
        <v>1</v>
      </c>
      <c r="Z426" s="5" t="s">
        <v>40</v>
      </c>
      <c r="AA426" s="5" t="s">
        <v>41</v>
      </c>
      <c r="AB426" s="7">
        <v>11</v>
      </c>
      <c r="AC426">
        <f t="shared" si="32"/>
        <v>2001.0240000000001</v>
      </c>
      <c r="AD426">
        <f t="shared" si="33"/>
        <v>55.584000000000003</v>
      </c>
      <c r="AE426">
        <f t="shared" si="34"/>
        <v>333.50400000000002</v>
      </c>
      <c r="AF426">
        <f t="shared" si="30"/>
        <v>2</v>
      </c>
      <c r="AG426">
        <f t="shared" si="31"/>
        <v>3</v>
      </c>
      <c r="AH426">
        <f>(Table2[[#This Row],[Social_Media_Influence2]]+Table2[[#This Row],[Engagement_Score_Num]]+Table2[[#This Row],[Time_Spent_on_Product_Research(hours)]]/3)</f>
        <v>5.333333333333333</v>
      </c>
      <c r="AI426" s="17">
        <f>IF(Table2[[#This Row],[Customer_Loyalty_Program_Member]]="TRUE",Table2[[#This Row],[Brand_Loyalty]]*1.2,Table2[[#This Row],[Brand_Loyalty]])</f>
        <v>4</v>
      </c>
      <c r="AJ426" s="17">
        <f>Table2[[#This Row],[Customer_Satisfaction]]-Table2[[#This Row],[Return_Rate]]</f>
        <v>9</v>
      </c>
    </row>
    <row r="427" spans="1:36">
      <c r="A427" s="9" t="s">
        <v>933</v>
      </c>
      <c r="B427" s="8">
        <v>26</v>
      </c>
      <c r="C427" s="9" t="s">
        <v>43</v>
      </c>
      <c r="D427" s="9" t="s">
        <v>30</v>
      </c>
      <c r="E427" s="9" t="s">
        <v>31</v>
      </c>
      <c r="F427" s="9" t="s">
        <v>56</v>
      </c>
      <c r="G427" s="9" t="s">
        <v>30</v>
      </c>
      <c r="H427" s="9" t="s">
        <v>934</v>
      </c>
      <c r="I427" s="9" t="s">
        <v>65</v>
      </c>
      <c r="J427" s="8">
        <v>333.505</v>
      </c>
      <c r="K427" s="8">
        <v>2</v>
      </c>
      <c r="L427" s="9" t="s">
        <v>35</v>
      </c>
      <c r="M427" s="8">
        <v>4</v>
      </c>
      <c r="N427" s="8">
        <v>2</v>
      </c>
      <c r="O427" s="8">
        <v>1</v>
      </c>
      <c r="P427" s="9" t="s">
        <v>49</v>
      </c>
      <c r="Q427" s="9" t="s">
        <v>37</v>
      </c>
      <c r="R427" s="8">
        <v>0</v>
      </c>
      <c r="S427" s="8">
        <v>1</v>
      </c>
      <c r="T427" s="9" t="s">
        <v>44</v>
      </c>
      <c r="U427" s="9" t="s">
        <v>60</v>
      </c>
      <c r="V427" s="9" t="s">
        <v>61</v>
      </c>
      <c r="W427" s="10">
        <v>45719</v>
      </c>
      <c r="X427" s="8" t="b">
        <v>1</v>
      </c>
      <c r="Y427" s="8" t="b">
        <v>0</v>
      </c>
      <c r="Z427" s="9" t="s">
        <v>40</v>
      </c>
      <c r="AA427" s="9" t="s">
        <v>41</v>
      </c>
      <c r="AB427" s="11">
        <v>10</v>
      </c>
      <c r="AC427">
        <f t="shared" si="32"/>
        <v>667.01</v>
      </c>
      <c r="AD427">
        <f t="shared" si="33"/>
        <v>166.7525</v>
      </c>
      <c r="AE427">
        <f t="shared" si="34"/>
        <v>333.505</v>
      </c>
      <c r="AF427">
        <f t="shared" si="30"/>
        <v>3</v>
      </c>
      <c r="AG427">
        <f t="shared" si="31"/>
        <v>2</v>
      </c>
      <c r="AH427">
        <f>(Table2[[#This Row],[Social_Media_Influence2]]+Table2[[#This Row],[Engagement_Score_Num]]+Table2[[#This Row],[Time_Spent_on_Product_Research(hours)]]/3)</f>
        <v>5.333333333333333</v>
      </c>
      <c r="AI427" s="17">
        <f>IF(Table2[[#This Row],[Customer_Loyalty_Program_Member]]="TRUE",Table2[[#This Row],[Brand_Loyalty]]*1.2,Table2[[#This Row],[Brand_Loyalty]])</f>
        <v>4</v>
      </c>
      <c r="AJ427" s="17">
        <f>Table2[[#This Row],[Customer_Satisfaction]]-Table2[[#This Row],[Return_Rate]]</f>
        <v>1</v>
      </c>
    </row>
    <row r="428" spans="1:36">
      <c r="A428" s="5" t="s">
        <v>935</v>
      </c>
      <c r="B428" s="4">
        <v>46</v>
      </c>
      <c r="C428" s="5" t="s">
        <v>29</v>
      </c>
      <c r="D428" s="5" t="s">
        <v>44</v>
      </c>
      <c r="E428" s="5" t="s">
        <v>31</v>
      </c>
      <c r="F428" s="5" t="s">
        <v>45</v>
      </c>
      <c r="G428" s="5" t="s">
        <v>44</v>
      </c>
      <c r="H428" s="5" t="s">
        <v>936</v>
      </c>
      <c r="I428" s="5" t="s">
        <v>98</v>
      </c>
      <c r="J428" s="4">
        <v>333.50599999999997</v>
      </c>
      <c r="K428" s="4">
        <v>4</v>
      </c>
      <c r="L428" s="5" t="s">
        <v>78</v>
      </c>
      <c r="M428" s="4">
        <v>5</v>
      </c>
      <c r="N428" s="4">
        <v>3</v>
      </c>
      <c r="O428" s="4">
        <v>0</v>
      </c>
      <c r="P428" s="5" t="s">
        <v>49</v>
      </c>
      <c r="Q428" s="5" t="s">
        <v>37</v>
      </c>
      <c r="R428" s="4">
        <v>0</v>
      </c>
      <c r="S428" s="4">
        <v>5</v>
      </c>
      <c r="T428" s="5" t="s">
        <v>36</v>
      </c>
      <c r="U428" s="5" t="s">
        <v>79</v>
      </c>
      <c r="V428" s="5" t="s">
        <v>61</v>
      </c>
      <c r="W428" s="6">
        <v>45720</v>
      </c>
      <c r="X428" s="4" t="b">
        <v>0</v>
      </c>
      <c r="Y428" s="4" t="b">
        <v>1</v>
      </c>
      <c r="Z428" s="5" t="s">
        <v>74</v>
      </c>
      <c r="AA428" s="5" t="s">
        <v>53</v>
      </c>
      <c r="AB428" s="7">
        <v>5</v>
      </c>
      <c r="AC428">
        <f t="shared" si="32"/>
        <v>1334.0239999999999</v>
      </c>
      <c r="AD428">
        <f t="shared" si="33"/>
        <v>83.376499999999993</v>
      </c>
      <c r="AE428">
        <f t="shared" si="34"/>
        <v>333.50599999999997</v>
      </c>
      <c r="AF428">
        <f t="shared" si="30"/>
        <v>0</v>
      </c>
      <c r="AG428">
        <f t="shared" si="31"/>
        <v>2</v>
      </c>
      <c r="AH428">
        <f>(Table2[[#This Row],[Social_Media_Influence2]]+Table2[[#This Row],[Engagement_Score_Num]]+Table2[[#This Row],[Time_Spent_on_Product_Research(hours)]]/3)</f>
        <v>2</v>
      </c>
      <c r="AI428" s="17">
        <f>IF(Table2[[#This Row],[Customer_Loyalty_Program_Member]]="TRUE",Table2[[#This Row],[Brand_Loyalty]]*1.2,Table2[[#This Row],[Brand_Loyalty]])</f>
        <v>5</v>
      </c>
      <c r="AJ428" s="17">
        <f>Table2[[#This Row],[Customer_Satisfaction]]-Table2[[#This Row],[Return_Rate]]</f>
        <v>5</v>
      </c>
    </row>
    <row r="429" spans="1:36">
      <c r="A429" s="9" t="s">
        <v>937</v>
      </c>
      <c r="B429" s="8">
        <v>18</v>
      </c>
      <c r="C429" s="9" t="s">
        <v>29</v>
      </c>
      <c r="D429" s="9" t="s">
        <v>44</v>
      </c>
      <c r="E429" s="9" t="s">
        <v>55</v>
      </c>
      <c r="F429" s="9" t="s">
        <v>45</v>
      </c>
      <c r="G429" s="9" t="s">
        <v>44</v>
      </c>
      <c r="H429" s="9" t="s">
        <v>938</v>
      </c>
      <c r="I429" s="9" t="s">
        <v>141</v>
      </c>
      <c r="J429" s="8">
        <v>333.50700000000001</v>
      </c>
      <c r="K429" s="8">
        <v>6</v>
      </c>
      <c r="L429" s="9" t="s">
        <v>35</v>
      </c>
      <c r="M429" s="8">
        <v>5</v>
      </c>
      <c r="N429" s="8">
        <v>2</v>
      </c>
      <c r="O429" s="8">
        <v>1</v>
      </c>
      <c r="P429" s="9" t="s">
        <v>59</v>
      </c>
      <c r="Q429" s="9" t="s">
        <v>50</v>
      </c>
      <c r="R429" s="8">
        <v>1</v>
      </c>
      <c r="S429" s="8">
        <v>10</v>
      </c>
      <c r="T429" s="9" t="s">
        <v>36</v>
      </c>
      <c r="U429" s="9" t="s">
        <v>79</v>
      </c>
      <c r="V429" s="9" t="s">
        <v>86</v>
      </c>
      <c r="W429" s="10">
        <v>45721</v>
      </c>
      <c r="X429" s="8" t="b">
        <v>0</v>
      </c>
      <c r="Y429" s="8" t="b">
        <v>1</v>
      </c>
      <c r="Z429" s="9" t="s">
        <v>52</v>
      </c>
      <c r="AA429" s="9" t="s">
        <v>41</v>
      </c>
      <c r="AB429" s="11">
        <v>2</v>
      </c>
      <c r="AC429">
        <f t="shared" si="32"/>
        <v>2001.0419999999999</v>
      </c>
      <c r="AD429">
        <f t="shared" si="33"/>
        <v>55.584499999999998</v>
      </c>
      <c r="AE429">
        <f t="shared" si="34"/>
        <v>333.50700000000001</v>
      </c>
      <c r="AF429">
        <f t="shared" si="30"/>
        <v>0</v>
      </c>
      <c r="AG429">
        <f t="shared" si="31"/>
        <v>1</v>
      </c>
      <c r="AH429">
        <f>(Table2[[#This Row],[Social_Media_Influence2]]+Table2[[#This Row],[Engagement_Score_Num]]+Table2[[#This Row],[Time_Spent_on_Product_Research(hours)]]/3)</f>
        <v>1.3333333333333333</v>
      </c>
      <c r="AI429" s="17">
        <f>IF(Table2[[#This Row],[Customer_Loyalty_Program_Member]]="TRUE",Table2[[#This Row],[Brand_Loyalty]]*1.2,Table2[[#This Row],[Brand_Loyalty]])</f>
        <v>5</v>
      </c>
      <c r="AJ429" s="17">
        <f>Table2[[#This Row],[Customer_Satisfaction]]-Table2[[#This Row],[Return_Rate]]</f>
        <v>9</v>
      </c>
    </row>
    <row r="430" spans="1:36">
      <c r="A430" s="5" t="s">
        <v>939</v>
      </c>
      <c r="B430" s="4">
        <v>46</v>
      </c>
      <c r="C430" s="5" t="s">
        <v>43</v>
      </c>
      <c r="D430" s="5" t="s">
        <v>30</v>
      </c>
      <c r="E430" s="5" t="s">
        <v>76</v>
      </c>
      <c r="F430" s="5" t="s">
        <v>45</v>
      </c>
      <c r="G430" s="5" t="s">
        <v>30</v>
      </c>
      <c r="H430" s="5" t="s">
        <v>940</v>
      </c>
      <c r="I430" s="5" t="s">
        <v>34</v>
      </c>
      <c r="J430" s="4">
        <v>333.50799999999998</v>
      </c>
      <c r="K430" s="4">
        <v>3</v>
      </c>
      <c r="L430" s="5" t="s">
        <v>35</v>
      </c>
      <c r="M430" s="4">
        <v>3</v>
      </c>
      <c r="N430" s="4">
        <v>4</v>
      </c>
      <c r="O430" s="4">
        <v>0</v>
      </c>
      <c r="P430" s="5" t="s">
        <v>36</v>
      </c>
      <c r="Q430" s="5" t="s">
        <v>37</v>
      </c>
      <c r="R430" s="4">
        <v>1</v>
      </c>
      <c r="S430" s="4">
        <v>9</v>
      </c>
      <c r="T430" s="5" t="s">
        <v>49</v>
      </c>
      <c r="U430" s="5" t="s">
        <v>60</v>
      </c>
      <c r="V430" s="5" t="s">
        <v>86</v>
      </c>
      <c r="W430" s="6">
        <v>45722</v>
      </c>
      <c r="X430" s="4" t="b">
        <v>0</v>
      </c>
      <c r="Y430" s="4" t="b">
        <v>0</v>
      </c>
      <c r="Z430" s="5" t="s">
        <v>74</v>
      </c>
      <c r="AA430" s="5" t="s">
        <v>67</v>
      </c>
      <c r="AB430" s="7">
        <v>10</v>
      </c>
      <c r="AC430">
        <f t="shared" si="32"/>
        <v>1000.5239999999999</v>
      </c>
      <c r="AD430">
        <f t="shared" si="33"/>
        <v>111.16933333333333</v>
      </c>
      <c r="AE430">
        <f t="shared" si="34"/>
        <v>333.50799999999998</v>
      </c>
      <c r="AF430">
        <f t="shared" si="30"/>
        <v>2</v>
      </c>
      <c r="AG430">
        <f t="shared" si="31"/>
        <v>0</v>
      </c>
      <c r="AH430">
        <f>(Table2[[#This Row],[Social_Media_Influence2]]+Table2[[#This Row],[Engagement_Score_Num]]+Table2[[#This Row],[Time_Spent_on_Product_Research(hours)]]/3)</f>
        <v>2</v>
      </c>
      <c r="AI430" s="17">
        <f>IF(Table2[[#This Row],[Customer_Loyalty_Program_Member]]="TRUE",Table2[[#This Row],[Brand_Loyalty]]*1.2,Table2[[#This Row],[Brand_Loyalty]])</f>
        <v>3</v>
      </c>
      <c r="AJ430" s="17">
        <f>Table2[[#This Row],[Customer_Satisfaction]]-Table2[[#This Row],[Return_Rate]]</f>
        <v>8</v>
      </c>
    </row>
    <row r="431" spans="1:36">
      <c r="A431" s="9" t="s">
        <v>941</v>
      </c>
      <c r="B431" s="8">
        <v>19</v>
      </c>
      <c r="C431" s="9" t="s">
        <v>29</v>
      </c>
      <c r="D431" s="9" t="s">
        <v>44</v>
      </c>
      <c r="E431" s="9" t="s">
        <v>76</v>
      </c>
      <c r="F431" s="9" t="s">
        <v>32</v>
      </c>
      <c r="G431" s="9" t="s">
        <v>44</v>
      </c>
      <c r="H431" s="9" t="s">
        <v>942</v>
      </c>
      <c r="I431" s="9" t="s">
        <v>122</v>
      </c>
      <c r="J431" s="8">
        <v>333.50900000000001</v>
      </c>
      <c r="K431" s="8">
        <v>4</v>
      </c>
      <c r="L431" s="9" t="s">
        <v>35</v>
      </c>
      <c r="M431" s="8">
        <v>5</v>
      </c>
      <c r="N431" s="8">
        <v>1</v>
      </c>
      <c r="O431" s="8">
        <v>0</v>
      </c>
      <c r="P431" s="9" t="s">
        <v>49</v>
      </c>
      <c r="Q431" s="9" t="s">
        <v>85</v>
      </c>
      <c r="R431" s="8">
        <v>0</v>
      </c>
      <c r="S431" s="8">
        <v>4</v>
      </c>
      <c r="T431" s="9" t="s">
        <v>44</v>
      </c>
      <c r="U431" s="9" t="s">
        <v>79</v>
      </c>
      <c r="V431" s="9" t="s">
        <v>66</v>
      </c>
      <c r="W431" s="10">
        <v>45723</v>
      </c>
      <c r="X431" s="8" t="b">
        <v>1</v>
      </c>
      <c r="Y431" s="8" t="b">
        <v>0</v>
      </c>
      <c r="Z431" s="9" t="s">
        <v>40</v>
      </c>
      <c r="AA431" s="9" t="s">
        <v>53</v>
      </c>
      <c r="AB431" s="11">
        <v>4</v>
      </c>
      <c r="AC431">
        <f t="shared" si="32"/>
        <v>1334.0360000000001</v>
      </c>
      <c r="AD431">
        <f t="shared" si="33"/>
        <v>83.377250000000004</v>
      </c>
      <c r="AE431">
        <f t="shared" si="34"/>
        <v>333.50900000000001</v>
      </c>
      <c r="AF431">
        <f t="shared" si="30"/>
        <v>3</v>
      </c>
      <c r="AG431">
        <f t="shared" si="31"/>
        <v>2</v>
      </c>
      <c r="AH431">
        <f>(Table2[[#This Row],[Social_Media_Influence2]]+Table2[[#This Row],[Engagement_Score_Num]]+Table2[[#This Row],[Time_Spent_on_Product_Research(hours)]]/3)</f>
        <v>5</v>
      </c>
      <c r="AI431" s="17">
        <f>IF(Table2[[#This Row],[Customer_Loyalty_Program_Member]]="TRUE",Table2[[#This Row],[Brand_Loyalty]]*1.2,Table2[[#This Row],[Brand_Loyalty]])</f>
        <v>5</v>
      </c>
      <c r="AJ431" s="17">
        <f>Table2[[#This Row],[Customer_Satisfaction]]-Table2[[#This Row],[Return_Rate]]</f>
        <v>4</v>
      </c>
    </row>
    <row r="432" spans="1:36">
      <c r="A432" s="5" t="s">
        <v>943</v>
      </c>
      <c r="B432" s="4">
        <v>37</v>
      </c>
      <c r="C432" s="5" t="s">
        <v>29</v>
      </c>
      <c r="D432" s="5" t="s">
        <v>30</v>
      </c>
      <c r="E432" s="5" t="s">
        <v>55</v>
      </c>
      <c r="F432" s="5" t="s">
        <v>32</v>
      </c>
      <c r="G432" s="5" t="s">
        <v>30</v>
      </c>
      <c r="H432" s="5" t="s">
        <v>944</v>
      </c>
      <c r="I432" s="5" t="s">
        <v>104</v>
      </c>
      <c r="J432" s="4">
        <v>333.51</v>
      </c>
      <c r="K432" s="4">
        <v>11</v>
      </c>
      <c r="L432" s="5" t="s">
        <v>35</v>
      </c>
      <c r="M432" s="4">
        <v>4</v>
      </c>
      <c r="N432" s="4">
        <v>2</v>
      </c>
      <c r="O432" s="4">
        <v>0</v>
      </c>
      <c r="P432" s="5" t="s">
        <v>49</v>
      </c>
      <c r="Q432" s="5" t="s">
        <v>85</v>
      </c>
      <c r="R432" s="4">
        <v>0</v>
      </c>
      <c r="S432" s="4">
        <v>1</v>
      </c>
      <c r="T432" s="5" t="s">
        <v>44</v>
      </c>
      <c r="U432" s="5" t="s">
        <v>60</v>
      </c>
      <c r="V432" s="5" t="s">
        <v>66</v>
      </c>
      <c r="W432" s="6">
        <v>45724</v>
      </c>
      <c r="X432" s="4" t="b">
        <v>1</v>
      </c>
      <c r="Y432" s="4" t="b">
        <v>1</v>
      </c>
      <c r="Z432" s="5" t="s">
        <v>74</v>
      </c>
      <c r="AA432" s="5" t="s">
        <v>67</v>
      </c>
      <c r="AB432" s="7">
        <v>8</v>
      </c>
      <c r="AC432">
        <f t="shared" si="32"/>
        <v>3668.6099999999997</v>
      </c>
      <c r="AD432">
        <f t="shared" si="33"/>
        <v>30.319090909090907</v>
      </c>
      <c r="AE432">
        <f t="shared" si="34"/>
        <v>333.51</v>
      </c>
      <c r="AF432">
        <f t="shared" si="30"/>
        <v>3</v>
      </c>
      <c r="AG432">
        <f t="shared" si="31"/>
        <v>2</v>
      </c>
      <c r="AH432">
        <f>(Table2[[#This Row],[Social_Media_Influence2]]+Table2[[#This Row],[Engagement_Score_Num]]+Table2[[#This Row],[Time_Spent_on_Product_Research(hours)]]/3)</f>
        <v>5</v>
      </c>
      <c r="AI432" s="17">
        <f>IF(Table2[[#This Row],[Customer_Loyalty_Program_Member]]="TRUE",Table2[[#This Row],[Brand_Loyalty]]*1.2,Table2[[#This Row],[Brand_Loyalty]])</f>
        <v>4</v>
      </c>
      <c r="AJ432" s="17">
        <f>Table2[[#This Row],[Customer_Satisfaction]]-Table2[[#This Row],[Return_Rate]]</f>
        <v>1</v>
      </c>
    </row>
    <row r="433" spans="1:36">
      <c r="A433" s="9" t="s">
        <v>945</v>
      </c>
      <c r="B433" s="8">
        <v>35</v>
      </c>
      <c r="C433" s="9" t="s">
        <v>29</v>
      </c>
      <c r="D433" s="9" t="s">
        <v>30</v>
      </c>
      <c r="E433" s="9" t="s">
        <v>76</v>
      </c>
      <c r="F433" s="9" t="s">
        <v>45</v>
      </c>
      <c r="G433" s="9" t="s">
        <v>44</v>
      </c>
      <c r="H433" s="9" t="s">
        <v>946</v>
      </c>
      <c r="I433" s="9" t="s">
        <v>58</v>
      </c>
      <c r="J433" s="8">
        <v>333.51100000000002</v>
      </c>
      <c r="K433" s="8">
        <v>6</v>
      </c>
      <c r="L433" s="9" t="s">
        <v>48</v>
      </c>
      <c r="M433" s="8">
        <v>3</v>
      </c>
      <c r="N433" s="8">
        <v>5</v>
      </c>
      <c r="O433" s="8">
        <v>2</v>
      </c>
      <c r="P433" s="9" t="s">
        <v>49</v>
      </c>
      <c r="Q433" s="9" t="s">
        <v>85</v>
      </c>
      <c r="R433" s="8">
        <v>0</v>
      </c>
      <c r="S433" s="8">
        <v>1</v>
      </c>
      <c r="T433" s="9" t="s">
        <v>44</v>
      </c>
      <c r="U433" s="9" t="s">
        <v>79</v>
      </c>
      <c r="V433" s="9" t="s">
        <v>66</v>
      </c>
      <c r="W433" s="10">
        <v>45725</v>
      </c>
      <c r="X433" s="8" t="b">
        <v>0</v>
      </c>
      <c r="Y433" s="8" t="b">
        <v>1</v>
      </c>
      <c r="Z433" s="9" t="s">
        <v>62</v>
      </c>
      <c r="AA433" s="9" t="s">
        <v>67</v>
      </c>
      <c r="AB433" s="11">
        <v>5</v>
      </c>
      <c r="AC433">
        <f t="shared" si="32"/>
        <v>2001.0660000000003</v>
      </c>
      <c r="AD433">
        <f t="shared" si="33"/>
        <v>55.585166666666673</v>
      </c>
      <c r="AE433">
        <f t="shared" si="34"/>
        <v>333.51100000000002</v>
      </c>
      <c r="AF433">
        <f t="shared" si="30"/>
        <v>3</v>
      </c>
      <c r="AG433">
        <f t="shared" si="31"/>
        <v>2</v>
      </c>
      <c r="AH433">
        <f>(Table2[[#This Row],[Social_Media_Influence2]]+Table2[[#This Row],[Engagement_Score_Num]]+Table2[[#This Row],[Time_Spent_on_Product_Research(hours)]]/3)</f>
        <v>5.666666666666667</v>
      </c>
      <c r="AI433" s="17">
        <f>IF(Table2[[#This Row],[Customer_Loyalty_Program_Member]]="TRUE",Table2[[#This Row],[Brand_Loyalty]]*1.2,Table2[[#This Row],[Brand_Loyalty]])</f>
        <v>3</v>
      </c>
      <c r="AJ433" s="17">
        <f>Table2[[#This Row],[Customer_Satisfaction]]-Table2[[#This Row],[Return_Rate]]</f>
        <v>1</v>
      </c>
    </row>
    <row r="434" spans="1:36">
      <c r="A434" s="5" t="s">
        <v>947</v>
      </c>
      <c r="B434" s="4">
        <v>43</v>
      </c>
      <c r="C434" s="5" t="s">
        <v>43</v>
      </c>
      <c r="D434" s="5" t="s">
        <v>30</v>
      </c>
      <c r="E434" s="5" t="s">
        <v>55</v>
      </c>
      <c r="F434" s="5" t="s">
        <v>56</v>
      </c>
      <c r="G434" s="5" t="s">
        <v>30</v>
      </c>
      <c r="H434" s="5" t="s">
        <v>948</v>
      </c>
      <c r="I434" s="5" t="s">
        <v>125</v>
      </c>
      <c r="J434" s="4">
        <v>333.512</v>
      </c>
      <c r="K434" s="4">
        <v>6</v>
      </c>
      <c r="L434" s="5" t="s">
        <v>78</v>
      </c>
      <c r="M434" s="4">
        <v>1</v>
      </c>
      <c r="N434" s="4">
        <v>1</v>
      </c>
      <c r="O434" s="4">
        <v>2</v>
      </c>
      <c r="P434" s="5" t="s">
        <v>59</v>
      </c>
      <c r="Q434" s="5" t="s">
        <v>85</v>
      </c>
      <c r="R434" s="4">
        <v>0</v>
      </c>
      <c r="S434" s="4">
        <v>4</v>
      </c>
      <c r="T434" s="5" t="s">
        <v>44</v>
      </c>
      <c r="U434" s="5" t="s">
        <v>38</v>
      </c>
      <c r="V434" s="5" t="s">
        <v>66</v>
      </c>
      <c r="W434" s="6">
        <v>45726</v>
      </c>
      <c r="X434" s="4" t="b">
        <v>0</v>
      </c>
      <c r="Y434" s="4" t="b">
        <v>1</v>
      </c>
      <c r="Z434" s="5" t="s">
        <v>52</v>
      </c>
      <c r="AA434" s="5" t="s">
        <v>53</v>
      </c>
      <c r="AB434" s="7">
        <v>10</v>
      </c>
      <c r="AC434">
        <f t="shared" si="32"/>
        <v>2001.0720000000001</v>
      </c>
      <c r="AD434">
        <f t="shared" si="33"/>
        <v>55.585333333333331</v>
      </c>
      <c r="AE434">
        <f t="shared" si="34"/>
        <v>333.512</v>
      </c>
      <c r="AF434">
        <f t="shared" si="30"/>
        <v>3</v>
      </c>
      <c r="AG434">
        <f t="shared" si="31"/>
        <v>1</v>
      </c>
      <c r="AH434">
        <f>(Table2[[#This Row],[Social_Media_Influence2]]+Table2[[#This Row],[Engagement_Score_Num]]+Table2[[#This Row],[Time_Spent_on_Product_Research(hours)]]/3)</f>
        <v>4.666666666666667</v>
      </c>
      <c r="AI434" s="17">
        <f>IF(Table2[[#This Row],[Customer_Loyalty_Program_Member]]="TRUE",Table2[[#This Row],[Brand_Loyalty]]*1.2,Table2[[#This Row],[Brand_Loyalty]])</f>
        <v>1</v>
      </c>
      <c r="AJ434" s="17">
        <f>Table2[[#This Row],[Customer_Satisfaction]]-Table2[[#This Row],[Return_Rate]]</f>
        <v>4</v>
      </c>
    </row>
    <row r="435" spans="1:36">
      <c r="A435" s="9" t="s">
        <v>949</v>
      </c>
      <c r="B435" s="8">
        <v>28</v>
      </c>
      <c r="C435" s="9" t="s">
        <v>43</v>
      </c>
      <c r="D435" s="9" t="s">
        <v>30</v>
      </c>
      <c r="E435" s="9" t="s">
        <v>55</v>
      </c>
      <c r="F435" s="9" t="s">
        <v>56</v>
      </c>
      <c r="G435" s="9" t="s">
        <v>44</v>
      </c>
      <c r="H435" s="9" t="s">
        <v>950</v>
      </c>
      <c r="I435" s="9" t="s">
        <v>125</v>
      </c>
      <c r="J435" s="8">
        <v>333.51299999999998</v>
      </c>
      <c r="K435" s="8">
        <v>6</v>
      </c>
      <c r="L435" s="9" t="s">
        <v>35</v>
      </c>
      <c r="M435" s="8">
        <v>4</v>
      </c>
      <c r="N435" s="8">
        <v>5</v>
      </c>
      <c r="O435" s="8">
        <v>0</v>
      </c>
      <c r="P435" s="9" t="s">
        <v>36</v>
      </c>
      <c r="Q435" s="9" t="s">
        <v>37</v>
      </c>
      <c r="R435" s="8">
        <v>0</v>
      </c>
      <c r="S435" s="8">
        <v>4</v>
      </c>
      <c r="T435" s="9" t="s">
        <v>44</v>
      </c>
      <c r="U435" s="9" t="s">
        <v>38</v>
      </c>
      <c r="V435" s="9" t="s">
        <v>66</v>
      </c>
      <c r="W435" s="10">
        <v>45727</v>
      </c>
      <c r="X435" s="8" t="b">
        <v>1</v>
      </c>
      <c r="Y435" s="8" t="b">
        <v>1</v>
      </c>
      <c r="Z435" s="9" t="s">
        <v>62</v>
      </c>
      <c r="AA435" s="9" t="s">
        <v>67</v>
      </c>
      <c r="AB435" s="11">
        <v>13</v>
      </c>
      <c r="AC435">
        <f t="shared" si="32"/>
        <v>2001.078</v>
      </c>
      <c r="AD435">
        <f t="shared" si="33"/>
        <v>55.585499999999996</v>
      </c>
      <c r="AE435">
        <f t="shared" si="34"/>
        <v>333.51299999999998</v>
      </c>
      <c r="AF435">
        <f t="shared" si="30"/>
        <v>3</v>
      </c>
      <c r="AG435">
        <f t="shared" si="31"/>
        <v>0</v>
      </c>
      <c r="AH435">
        <f>(Table2[[#This Row],[Social_Media_Influence2]]+Table2[[#This Row],[Engagement_Score_Num]]+Table2[[#This Row],[Time_Spent_on_Product_Research(hours)]]/3)</f>
        <v>3</v>
      </c>
      <c r="AI435" s="17">
        <f>IF(Table2[[#This Row],[Customer_Loyalty_Program_Member]]="TRUE",Table2[[#This Row],[Brand_Loyalty]]*1.2,Table2[[#This Row],[Brand_Loyalty]])</f>
        <v>4</v>
      </c>
      <c r="AJ435" s="17">
        <f>Table2[[#This Row],[Customer_Satisfaction]]-Table2[[#This Row],[Return_Rate]]</f>
        <v>4</v>
      </c>
    </row>
    <row r="436" spans="1:36">
      <c r="A436" s="5" t="s">
        <v>951</v>
      </c>
      <c r="B436" s="4">
        <v>25</v>
      </c>
      <c r="C436" s="5" t="s">
        <v>43</v>
      </c>
      <c r="D436" s="5" t="s">
        <v>30</v>
      </c>
      <c r="E436" s="5" t="s">
        <v>76</v>
      </c>
      <c r="F436" s="5" t="s">
        <v>56</v>
      </c>
      <c r="G436" s="5" t="s">
        <v>44</v>
      </c>
      <c r="H436" s="5" t="s">
        <v>952</v>
      </c>
      <c r="I436" s="5" t="s">
        <v>82</v>
      </c>
      <c r="J436" s="4">
        <v>333.51400000000001</v>
      </c>
      <c r="K436" s="4">
        <v>3</v>
      </c>
      <c r="L436" s="5" t="s">
        <v>78</v>
      </c>
      <c r="M436" s="4">
        <v>3</v>
      </c>
      <c r="N436" s="4">
        <v>4</v>
      </c>
      <c r="O436" s="4">
        <v>1</v>
      </c>
      <c r="P436" s="5" t="s">
        <v>59</v>
      </c>
      <c r="Q436" s="5" t="s">
        <v>85</v>
      </c>
      <c r="R436" s="4">
        <v>1</v>
      </c>
      <c r="S436" s="4">
        <v>2</v>
      </c>
      <c r="T436" s="5" t="s">
        <v>49</v>
      </c>
      <c r="U436" s="5" t="s">
        <v>60</v>
      </c>
      <c r="V436" s="5" t="s">
        <v>51</v>
      </c>
      <c r="W436" s="6">
        <v>45728</v>
      </c>
      <c r="X436" s="4" t="b">
        <v>1</v>
      </c>
      <c r="Y436" s="4" t="b">
        <v>1</v>
      </c>
      <c r="Z436" s="5" t="s">
        <v>74</v>
      </c>
      <c r="AA436" s="5" t="s">
        <v>53</v>
      </c>
      <c r="AB436" s="7">
        <v>9</v>
      </c>
      <c r="AC436">
        <f t="shared" si="32"/>
        <v>1000.542</v>
      </c>
      <c r="AD436">
        <f t="shared" si="33"/>
        <v>111.17133333333334</v>
      </c>
      <c r="AE436">
        <f t="shared" si="34"/>
        <v>333.51400000000001</v>
      </c>
      <c r="AF436">
        <f t="shared" si="30"/>
        <v>2</v>
      </c>
      <c r="AG436">
        <f t="shared" si="31"/>
        <v>1</v>
      </c>
      <c r="AH436">
        <f>(Table2[[#This Row],[Social_Media_Influence2]]+Table2[[#This Row],[Engagement_Score_Num]]+Table2[[#This Row],[Time_Spent_on_Product_Research(hours)]]/3)</f>
        <v>3.3333333333333335</v>
      </c>
      <c r="AI436" s="17">
        <f>IF(Table2[[#This Row],[Customer_Loyalty_Program_Member]]="TRUE",Table2[[#This Row],[Brand_Loyalty]]*1.2,Table2[[#This Row],[Brand_Loyalty]])</f>
        <v>3</v>
      </c>
      <c r="AJ436" s="17">
        <f>Table2[[#This Row],[Customer_Satisfaction]]-Table2[[#This Row],[Return_Rate]]</f>
        <v>1</v>
      </c>
    </row>
    <row r="437" spans="1:36">
      <c r="A437" s="9" t="s">
        <v>953</v>
      </c>
      <c r="B437" s="8">
        <v>47</v>
      </c>
      <c r="C437" s="9" t="s">
        <v>43</v>
      </c>
      <c r="D437" s="9" t="s">
        <v>44</v>
      </c>
      <c r="E437" s="9" t="s">
        <v>69</v>
      </c>
      <c r="F437" s="9" t="s">
        <v>56</v>
      </c>
      <c r="G437" s="9" t="s">
        <v>30</v>
      </c>
      <c r="H437" s="9" t="s">
        <v>954</v>
      </c>
      <c r="I437" s="9" t="s">
        <v>107</v>
      </c>
      <c r="J437" s="8">
        <v>333.51499999999999</v>
      </c>
      <c r="K437" s="8">
        <v>9</v>
      </c>
      <c r="L437" s="9" t="s">
        <v>35</v>
      </c>
      <c r="M437" s="8">
        <v>3</v>
      </c>
      <c r="N437" s="8">
        <v>4</v>
      </c>
      <c r="O437" s="8">
        <v>0</v>
      </c>
      <c r="P437" s="9" t="s">
        <v>49</v>
      </c>
      <c r="Q437" s="9" t="s">
        <v>37</v>
      </c>
      <c r="R437" s="8">
        <v>2</v>
      </c>
      <c r="S437" s="8">
        <v>5</v>
      </c>
      <c r="T437" s="9" t="s">
        <v>36</v>
      </c>
      <c r="U437" s="9" t="s">
        <v>60</v>
      </c>
      <c r="V437" s="9" t="s">
        <v>51</v>
      </c>
      <c r="W437" s="10">
        <v>45729</v>
      </c>
      <c r="X437" s="8" t="b">
        <v>0</v>
      </c>
      <c r="Y437" s="8" t="b">
        <v>1</v>
      </c>
      <c r="Z437" s="9" t="s">
        <v>52</v>
      </c>
      <c r="AA437" s="9" t="s">
        <v>53</v>
      </c>
      <c r="AB437" s="11">
        <v>5</v>
      </c>
      <c r="AC437">
        <f t="shared" si="32"/>
        <v>3001.6349999999998</v>
      </c>
      <c r="AD437">
        <f t="shared" si="33"/>
        <v>37.057222222222222</v>
      </c>
      <c r="AE437">
        <f t="shared" si="34"/>
        <v>333.51499999999999</v>
      </c>
      <c r="AF437">
        <f t="shared" si="30"/>
        <v>0</v>
      </c>
      <c r="AG437">
        <f t="shared" si="31"/>
        <v>2</v>
      </c>
      <c r="AH437">
        <f>(Table2[[#This Row],[Social_Media_Influence2]]+Table2[[#This Row],[Engagement_Score_Num]]+Table2[[#This Row],[Time_Spent_on_Product_Research(hours)]]/3)</f>
        <v>2</v>
      </c>
      <c r="AI437" s="17">
        <f>IF(Table2[[#This Row],[Customer_Loyalty_Program_Member]]="TRUE",Table2[[#This Row],[Brand_Loyalty]]*1.2,Table2[[#This Row],[Brand_Loyalty]])</f>
        <v>3</v>
      </c>
      <c r="AJ437" s="17">
        <f>Table2[[#This Row],[Customer_Satisfaction]]-Table2[[#This Row],[Return_Rate]]</f>
        <v>3</v>
      </c>
    </row>
    <row r="438" spans="1:36">
      <c r="A438" s="5" t="s">
        <v>955</v>
      </c>
      <c r="B438" s="4">
        <v>45</v>
      </c>
      <c r="C438" s="5" t="s">
        <v>210</v>
      </c>
      <c r="D438" s="5" t="s">
        <v>30</v>
      </c>
      <c r="E438" s="5" t="s">
        <v>76</v>
      </c>
      <c r="F438" s="5" t="s">
        <v>32</v>
      </c>
      <c r="G438" s="5" t="s">
        <v>30</v>
      </c>
      <c r="H438" s="5" t="s">
        <v>956</v>
      </c>
      <c r="I438" s="5" t="s">
        <v>104</v>
      </c>
      <c r="J438" s="4">
        <v>333.51600000000002</v>
      </c>
      <c r="K438" s="4">
        <v>12</v>
      </c>
      <c r="L438" s="5" t="s">
        <v>78</v>
      </c>
      <c r="M438" s="4">
        <v>1</v>
      </c>
      <c r="N438" s="4">
        <v>3</v>
      </c>
      <c r="O438" s="4">
        <v>2</v>
      </c>
      <c r="P438" s="5" t="s">
        <v>44</v>
      </c>
      <c r="Q438" s="5" t="s">
        <v>50</v>
      </c>
      <c r="R438" s="4">
        <v>2</v>
      </c>
      <c r="S438" s="4">
        <v>6</v>
      </c>
      <c r="T438" s="5" t="s">
        <v>36</v>
      </c>
      <c r="U438" s="5" t="s">
        <v>79</v>
      </c>
      <c r="V438" s="5" t="s">
        <v>86</v>
      </c>
      <c r="W438" s="6">
        <v>45730</v>
      </c>
      <c r="X438" s="4" t="b">
        <v>1</v>
      </c>
      <c r="Y438" s="4" t="b">
        <v>1</v>
      </c>
      <c r="Z438" s="5" t="s">
        <v>62</v>
      </c>
      <c r="AA438" s="5" t="s">
        <v>53</v>
      </c>
      <c r="AB438" s="7">
        <v>11</v>
      </c>
      <c r="AC438">
        <f t="shared" si="32"/>
        <v>4002.192</v>
      </c>
      <c r="AD438">
        <f t="shared" si="33"/>
        <v>27.793000000000003</v>
      </c>
      <c r="AE438">
        <f t="shared" si="34"/>
        <v>333.51600000000002</v>
      </c>
      <c r="AF438">
        <f t="shared" si="30"/>
        <v>0</v>
      </c>
      <c r="AG438">
        <f t="shared" si="31"/>
        <v>3</v>
      </c>
      <c r="AH438">
        <f>(Table2[[#This Row],[Social_Media_Influence2]]+Table2[[#This Row],[Engagement_Score_Num]]+Table2[[#This Row],[Time_Spent_on_Product_Research(hours)]]/3)</f>
        <v>3.6666666666666665</v>
      </c>
      <c r="AI438" s="17">
        <f>IF(Table2[[#This Row],[Customer_Loyalty_Program_Member]]="TRUE",Table2[[#This Row],[Brand_Loyalty]]*1.2,Table2[[#This Row],[Brand_Loyalty]])</f>
        <v>1</v>
      </c>
      <c r="AJ438" s="17">
        <f>Table2[[#This Row],[Customer_Satisfaction]]-Table2[[#This Row],[Return_Rate]]</f>
        <v>4</v>
      </c>
    </row>
    <row r="439" spans="1:36">
      <c r="A439" s="9" t="s">
        <v>957</v>
      </c>
      <c r="B439" s="8">
        <v>24</v>
      </c>
      <c r="C439" s="9" t="s">
        <v>189</v>
      </c>
      <c r="D439" s="9" t="s">
        <v>44</v>
      </c>
      <c r="E439" s="9" t="s">
        <v>31</v>
      </c>
      <c r="F439" s="9" t="s">
        <v>45</v>
      </c>
      <c r="G439" s="9" t="s">
        <v>30</v>
      </c>
      <c r="H439" s="9" t="s">
        <v>958</v>
      </c>
      <c r="I439" s="9" t="s">
        <v>98</v>
      </c>
      <c r="J439" s="8">
        <v>333.517</v>
      </c>
      <c r="K439" s="8">
        <v>9</v>
      </c>
      <c r="L439" s="9" t="s">
        <v>78</v>
      </c>
      <c r="M439" s="8">
        <v>4</v>
      </c>
      <c r="N439" s="8">
        <v>2</v>
      </c>
      <c r="O439" s="8">
        <v>2</v>
      </c>
      <c r="P439" s="9" t="s">
        <v>49</v>
      </c>
      <c r="Q439" s="9" t="s">
        <v>37</v>
      </c>
      <c r="R439" s="8">
        <v>1</v>
      </c>
      <c r="S439" s="8">
        <v>6</v>
      </c>
      <c r="T439" s="9" t="s">
        <v>59</v>
      </c>
      <c r="U439" s="9" t="s">
        <v>38</v>
      </c>
      <c r="V439" s="9" t="s">
        <v>66</v>
      </c>
      <c r="W439" s="10">
        <v>45731</v>
      </c>
      <c r="X439" s="8" t="b">
        <v>1</v>
      </c>
      <c r="Y439" s="8" t="b">
        <v>0</v>
      </c>
      <c r="Z439" s="9" t="s">
        <v>40</v>
      </c>
      <c r="AA439" s="9" t="s">
        <v>41</v>
      </c>
      <c r="AB439" s="11">
        <v>7</v>
      </c>
      <c r="AC439">
        <f t="shared" si="32"/>
        <v>3001.6529999999998</v>
      </c>
      <c r="AD439">
        <f t="shared" si="33"/>
        <v>37.057444444444442</v>
      </c>
      <c r="AE439">
        <f t="shared" si="34"/>
        <v>333.517</v>
      </c>
      <c r="AF439">
        <f t="shared" si="30"/>
        <v>1</v>
      </c>
      <c r="AG439">
        <f t="shared" si="31"/>
        <v>2</v>
      </c>
      <c r="AH439">
        <f>(Table2[[#This Row],[Social_Media_Influence2]]+Table2[[#This Row],[Engagement_Score_Num]]+Table2[[#This Row],[Time_Spent_on_Product_Research(hours)]]/3)</f>
        <v>3.6666666666666665</v>
      </c>
      <c r="AI439" s="17">
        <f>IF(Table2[[#This Row],[Customer_Loyalty_Program_Member]]="TRUE",Table2[[#This Row],[Brand_Loyalty]]*1.2,Table2[[#This Row],[Brand_Loyalty]])</f>
        <v>4</v>
      </c>
      <c r="AJ439" s="17">
        <f>Table2[[#This Row],[Customer_Satisfaction]]-Table2[[#This Row],[Return_Rate]]</f>
        <v>5</v>
      </c>
    </row>
    <row r="440" spans="1:36">
      <c r="A440" s="5" t="s">
        <v>959</v>
      </c>
      <c r="B440" s="4">
        <v>30</v>
      </c>
      <c r="C440" s="5" t="s">
        <v>43</v>
      </c>
      <c r="D440" s="5" t="s">
        <v>30</v>
      </c>
      <c r="E440" s="5" t="s">
        <v>76</v>
      </c>
      <c r="F440" s="5" t="s">
        <v>32</v>
      </c>
      <c r="G440" s="5" t="s">
        <v>44</v>
      </c>
      <c r="H440" s="5" t="s">
        <v>960</v>
      </c>
      <c r="I440" s="5" t="s">
        <v>65</v>
      </c>
      <c r="J440" s="4">
        <v>333.51799999999997</v>
      </c>
      <c r="K440" s="4">
        <v>12</v>
      </c>
      <c r="L440" s="5" t="s">
        <v>48</v>
      </c>
      <c r="M440" s="4">
        <v>2</v>
      </c>
      <c r="N440" s="4">
        <v>1</v>
      </c>
      <c r="O440" s="4">
        <v>1</v>
      </c>
      <c r="P440" s="5" t="s">
        <v>49</v>
      </c>
      <c r="Q440" s="5" t="s">
        <v>37</v>
      </c>
      <c r="R440" s="4">
        <v>2</v>
      </c>
      <c r="S440" s="4">
        <v>9</v>
      </c>
      <c r="T440" s="5" t="s">
        <v>36</v>
      </c>
      <c r="U440" s="5" t="s">
        <v>38</v>
      </c>
      <c r="V440" s="5" t="s">
        <v>51</v>
      </c>
      <c r="W440" s="6">
        <v>45732</v>
      </c>
      <c r="X440" s="4" t="b">
        <v>1</v>
      </c>
      <c r="Y440" s="4" t="b">
        <v>0</v>
      </c>
      <c r="Z440" s="5" t="s">
        <v>62</v>
      </c>
      <c r="AA440" s="5" t="s">
        <v>67</v>
      </c>
      <c r="AB440" s="7">
        <v>14</v>
      </c>
      <c r="AC440">
        <f t="shared" si="32"/>
        <v>4002.2159999999994</v>
      </c>
      <c r="AD440">
        <f t="shared" si="33"/>
        <v>27.793166666666664</v>
      </c>
      <c r="AE440">
        <f t="shared" si="34"/>
        <v>333.51799999999997</v>
      </c>
      <c r="AF440">
        <f t="shared" si="30"/>
        <v>0</v>
      </c>
      <c r="AG440">
        <f t="shared" si="31"/>
        <v>2</v>
      </c>
      <c r="AH440">
        <f>(Table2[[#This Row],[Social_Media_Influence2]]+Table2[[#This Row],[Engagement_Score_Num]]+Table2[[#This Row],[Time_Spent_on_Product_Research(hours)]]/3)</f>
        <v>2.3333333333333335</v>
      </c>
      <c r="AI440" s="17">
        <f>IF(Table2[[#This Row],[Customer_Loyalty_Program_Member]]="TRUE",Table2[[#This Row],[Brand_Loyalty]]*1.2,Table2[[#This Row],[Brand_Loyalty]])</f>
        <v>2</v>
      </c>
      <c r="AJ440" s="17">
        <f>Table2[[#This Row],[Customer_Satisfaction]]-Table2[[#This Row],[Return_Rate]]</f>
        <v>7</v>
      </c>
    </row>
    <row r="441" spans="1:36">
      <c r="A441" s="9" t="s">
        <v>961</v>
      </c>
      <c r="B441" s="8">
        <v>24</v>
      </c>
      <c r="C441" s="9" t="s">
        <v>29</v>
      </c>
      <c r="D441" s="9" t="s">
        <v>44</v>
      </c>
      <c r="E441" s="9" t="s">
        <v>31</v>
      </c>
      <c r="F441" s="9" t="s">
        <v>45</v>
      </c>
      <c r="G441" s="9" t="s">
        <v>30</v>
      </c>
      <c r="H441" s="9" t="s">
        <v>962</v>
      </c>
      <c r="I441" s="9" t="s">
        <v>98</v>
      </c>
      <c r="J441" s="8">
        <v>333.51900000000001</v>
      </c>
      <c r="K441" s="8">
        <v>8</v>
      </c>
      <c r="L441" s="9" t="s">
        <v>78</v>
      </c>
      <c r="M441" s="8">
        <v>2</v>
      </c>
      <c r="N441" s="8">
        <v>4</v>
      </c>
      <c r="O441" s="8">
        <v>0</v>
      </c>
      <c r="P441" s="9" t="s">
        <v>59</v>
      </c>
      <c r="Q441" s="9" t="s">
        <v>37</v>
      </c>
      <c r="R441" s="8">
        <v>2</v>
      </c>
      <c r="S441" s="8">
        <v>8</v>
      </c>
      <c r="T441" s="9" t="s">
        <v>49</v>
      </c>
      <c r="U441" s="9" t="s">
        <v>38</v>
      </c>
      <c r="V441" s="9" t="s">
        <v>86</v>
      </c>
      <c r="W441" s="10">
        <v>45733</v>
      </c>
      <c r="X441" s="8" t="b">
        <v>0</v>
      </c>
      <c r="Y441" s="8" t="b">
        <v>1</v>
      </c>
      <c r="Z441" s="9" t="s">
        <v>74</v>
      </c>
      <c r="AA441" s="9" t="s">
        <v>41</v>
      </c>
      <c r="AB441" s="11">
        <v>14</v>
      </c>
      <c r="AC441">
        <f t="shared" si="32"/>
        <v>2668.152</v>
      </c>
      <c r="AD441">
        <f t="shared" si="33"/>
        <v>41.689875000000001</v>
      </c>
      <c r="AE441">
        <f t="shared" si="34"/>
        <v>333.51900000000001</v>
      </c>
      <c r="AF441">
        <f t="shared" si="30"/>
        <v>2</v>
      </c>
      <c r="AG441">
        <f t="shared" si="31"/>
        <v>1</v>
      </c>
      <c r="AH441">
        <f>(Table2[[#This Row],[Social_Media_Influence2]]+Table2[[#This Row],[Engagement_Score_Num]]+Table2[[#This Row],[Time_Spent_on_Product_Research(hours)]]/3)</f>
        <v>3</v>
      </c>
      <c r="AI441" s="17">
        <f>IF(Table2[[#This Row],[Customer_Loyalty_Program_Member]]="TRUE",Table2[[#This Row],[Brand_Loyalty]]*1.2,Table2[[#This Row],[Brand_Loyalty]])</f>
        <v>2</v>
      </c>
      <c r="AJ441" s="17">
        <f>Table2[[#This Row],[Customer_Satisfaction]]-Table2[[#This Row],[Return_Rate]]</f>
        <v>6</v>
      </c>
    </row>
    <row r="442" spans="1:36">
      <c r="A442" s="5" t="s">
        <v>963</v>
      </c>
      <c r="B442" s="4">
        <v>27</v>
      </c>
      <c r="C442" s="5" t="s">
        <v>29</v>
      </c>
      <c r="D442" s="5" t="s">
        <v>30</v>
      </c>
      <c r="E442" s="5" t="s">
        <v>31</v>
      </c>
      <c r="F442" s="5" t="s">
        <v>32</v>
      </c>
      <c r="G442" s="5" t="s">
        <v>30</v>
      </c>
      <c r="H442" s="5" t="s">
        <v>964</v>
      </c>
      <c r="I442" s="5" t="s">
        <v>122</v>
      </c>
      <c r="J442" s="4">
        <v>333.52</v>
      </c>
      <c r="K442" s="4">
        <v>9</v>
      </c>
      <c r="L442" s="5" t="s">
        <v>35</v>
      </c>
      <c r="M442" s="4">
        <v>3</v>
      </c>
      <c r="N442" s="4">
        <v>5</v>
      </c>
      <c r="O442" s="4">
        <v>1</v>
      </c>
      <c r="P442" s="5" t="s">
        <v>36</v>
      </c>
      <c r="Q442" s="5" t="s">
        <v>37</v>
      </c>
      <c r="R442" s="4">
        <v>2</v>
      </c>
      <c r="S442" s="4">
        <v>7</v>
      </c>
      <c r="T442" s="5" t="s">
        <v>59</v>
      </c>
      <c r="U442" s="5" t="s">
        <v>60</v>
      </c>
      <c r="V442" s="5" t="s">
        <v>61</v>
      </c>
      <c r="W442" s="6">
        <v>45734</v>
      </c>
      <c r="X442" s="4" t="b">
        <v>1</v>
      </c>
      <c r="Y442" s="4" t="b">
        <v>0</v>
      </c>
      <c r="Z442" s="5" t="s">
        <v>52</v>
      </c>
      <c r="AA442" s="5" t="s">
        <v>53</v>
      </c>
      <c r="AB442" s="7">
        <v>5</v>
      </c>
      <c r="AC442">
        <f t="shared" si="32"/>
        <v>3001.68</v>
      </c>
      <c r="AD442">
        <f t="shared" si="33"/>
        <v>37.057777777777773</v>
      </c>
      <c r="AE442">
        <f t="shared" si="34"/>
        <v>333.52</v>
      </c>
      <c r="AF442">
        <f t="shared" si="30"/>
        <v>1</v>
      </c>
      <c r="AG442">
        <f t="shared" si="31"/>
        <v>0</v>
      </c>
      <c r="AH442">
        <f>(Table2[[#This Row],[Social_Media_Influence2]]+Table2[[#This Row],[Engagement_Score_Num]]+Table2[[#This Row],[Time_Spent_on_Product_Research(hours)]]/3)</f>
        <v>1.3333333333333333</v>
      </c>
      <c r="AI442" s="17">
        <f>IF(Table2[[#This Row],[Customer_Loyalty_Program_Member]]="TRUE",Table2[[#This Row],[Brand_Loyalty]]*1.2,Table2[[#This Row],[Brand_Loyalty]])</f>
        <v>3</v>
      </c>
      <c r="AJ442" s="17">
        <f>Table2[[#This Row],[Customer_Satisfaction]]-Table2[[#This Row],[Return_Rate]]</f>
        <v>5</v>
      </c>
    </row>
    <row r="443" spans="1:36">
      <c r="A443" s="9" t="s">
        <v>965</v>
      </c>
      <c r="B443" s="8">
        <v>25</v>
      </c>
      <c r="C443" s="9" t="s">
        <v>43</v>
      </c>
      <c r="D443" s="9" t="s">
        <v>30</v>
      </c>
      <c r="E443" s="9" t="s">
        <v>55</v>
      </c>
      <c r="F443" s="9" t="s">
        <v>45</v>
      </c>
      <c r="G443" s="9" t="s">
        <v>44</v>
      </c>
      <c r="H443" s="9" t="s">
        <v>966</v>
      </c>
      <c r="I443" s="9" t="s">
        <v>98</v>
      </c>
      <c r="J443" s="8">
        <v>333.52100000000002</v>
      </c>
      <c r="K443" s="8">
        <v>12</v>
      </c>
      <c r="L443" s="9" t="s">
        <v>48</v>
      </c>
      <c r="M443" s="8">
        <v>2</v>
      </c>
      <c r="N443" s="8">
        <v>1</v>
      </c>
      <c r="O443" s="8">
        <v>1</v>
      </c>
      <c r="P443" s="9" t="s">
        <v>59</v>
      </c>
      <c r="Q443" s="9" t="s">
        <v>85</v>
      </c>
      <c r="R443" s="8">
        <v>2</v>
      </c>
      <c r="S443" s="8">
        <v>4</v>
      </c>
      <c r="T443" s="9" t="s">
        <v>49</v>
      </c>
      <c r="U443" s="9" t="s">
        <v>38</v>
      </c>
      <c r="V443" s="9" t="s">
        <v>61</v>
      </c>
      <c r="W443" s="10">
        <v>45735</v>
      </c>
      <c r="X443" s="8" t="b">
        <v>1</v>
      </c>
      <c r="Y443" s="8" t="b">
        <v>1</v>
      </c>
      <c r="Z443" s="9" t="s">
        <v>74</v>
      </c>
      <c r="AA443" s="9" t="s">
        <v>41</v>
      </c>
      <c r="AB443" s="11">
        <v>9</v>
      </c>
      <c r="AC443">
        <f t="shared" si="32"/>
        <v>4002.2520000000004</v>
      </c>
      <c r="AD443">
        <f t="shared" si="33"/>
        <v>27.793416666666669</v>
      </c>
      <c r="AE443">
        <f t="shared" si="34"/>
        <v>333.52100000000002</v>
      </c>
      <c r="AF443">
        <f t="shared" si="30"/>
        <v>2</v>
      </c>
      <c r="AG443">
        <f t="shared" si="31"/>
        <v>1</v>
      </c>
      <c r="AH443">
        <f>(Table2[[#This Row],[Social_Media_Influence2]]+Table2[[#This Row],[Engagement_Score_Num]]+Table2[[#This Row],[Time_Spent_on_Product_Research(hours)]]/3)</f>
        <v>3.3333333333333335</v>
      </c>
      <c r="AI443" s="17">
        <f>IF(Table2[[#This Row],[Customer_Loyalty_Program_Member]]="TRUE",Table2[[#This Row],[Brand_Loyalty]]*1.2,Table2[[#This Row],[Brand_Loyalty]])</f>
        <v>2</v>
      </c>
      <c r="AJ443" s="17">
        <f>Table2[[#This Row],[Customer_Satisfaction]]-Table2[[#This Row],[Return_Rate]]</f>
        <v>2</v>
      </c>
    </row>
    <row r="444" spans="1:36">
      <c r="A444" s="5" t="s">
        <v>967</v>
      </c>
      <c r="B444" s="4">
        <v>44</v>
      </c>
      <c r="C444" s="5" t="s">
        <v>88</v>
      </c>
      <c r="D444" s="5" t="s">
        <v>30</v>
      </c>
      <c r="E444" s="5" t="s">
        <v>55</v>
      </c>
      <c r="F444" s="5" t="s">
        <v>56</v>
      </c>
      <c r="G444" s="5" t="s">
        <v>30</v>
      </c>
      <c r="H444" s="5" t="s">
        <v>968</v>
      </c>
      <c r="I444" s="5" t="s">
        <v>187</v>
      </c>
      <c r="J444" s="4">
        <v>333.52199999999999</v>
      </c>
      <c r="K444" s="4">
        <v>11</v>
      </c>
      <c r="L444" s="5" t="s">
        <v>35</v>
      </c>
      <c r="M444" s="4">
        <v>5</v>
      </c>
      <c r="N444" s="4">
        <v>5</v>
      </c>
      <c r="O444" s="4">
        <v>0</v>
      </c>
      <c r="P444" s="5" t="s">
        <v>36</v>
      </c>
      <c r="Q444" s="5" t="s">
        <v>85</v>
      </c>
      <c r="R444" s="4">
        <v>1</v>
      </c>
      <c r="S444" s="4">
        <v>2</v>
      </c>
      <c r="T444" s="5" t="s">
        <v>49</v>
      </c>
      <c r="U444" s="5" t="s">
        <v>60</v>
      </c>
      <c r="V444" s="5" t="s">
        <v>51</v>
      </c>
      <c r="W444" s="6">
        <v>45736</v>
      </c>
      <c r="X444" s="4" t="b">
        <v>0</v>
      </c>
      <c r="Y444" s="4" t="b">
        <v>0</v>
      </c>
      <c r="Z444" s="5" t="s">
        <v>52</v>
      </c>
      <c r="AA444" s="5" t="s">
        <v>41</v>
      </c>
      <c r="AB444" s="7">
        <v>10</v>
      </c>
      <c r="AC444">
        <f t="shared" si="32"/>
        <v>3668.7419999999997</v>
      </c>
      <c r="AD444">
        <f t="shared" si="33"/>
        <v>30.320181818181819</v>
      </c>
      <c r="AE444">
        <f t="shared" si="34"/>
        <v>333.52199999999999</v>
      </c>
      <c r="AF444">
        <f t="shared" si="30"/>
        <v>2</v>
      </c>
      <c r="AG444">
        <f t="shared" si="31"/>
        <v>0</v>
      </c>
      <c r="AH444">
        <f>(Table2[[#This Row],[Social_Media_Influence2]]+Table2[[#This Row],[Engagement_Score_Num]]+Table2[[#This Row],[Time_Spent_on_Product_Research(hours)]]/3)</f>
        <v>2</v>
      </c>
      <c r="AI444" s="17">
        <f>IF(Table2[[#This Row],[Customer_Loyalty_Program_Member]]="TRUE",Table2[[#This Row],[Brand_Loyalty]]*1.2,Table2[[#This Row],[Brand_Loyalty]])</f>
        <v>5</v>
      </c>
      <c r="AJ444" s="17">
        <f>Table2[[#This Row],[Customer_Satisfaction]]-Table2[[#This Row],[Return_Rate]]</f>
        <v>1</v>
      </c>
    </row>
    <row r="445" spans="1:36">
      <c r="A445" s="9" t="s">
        <v>969</v>
      </c>
      <c r="B445" s="8">
        <v>26</v>
      </c>
      <c r="C445" s="9" t="s">
        <v>43</v>
      </c>
      <c r="D445" s="9" t="s">
        <v>30</v>
      </c>
      <c r="E445" s="9" t="s">
        <v>76</v>
      </c>
      <c r="F445" s="9" t="s">
        <v>32</v>
      </c>
      <c r="G445" s="9" t="s">
        <v>30</v>
      </c>
      <c r="H445" s="9" t="s">
        <v>970</v>
      </c>
      <c r="I445" s="9" t="s">
        <v>47</v>
      </c>
      <c r="J445" s="8">
        <v>333.52300000000002</v>
      </c>
      <c r="K445" s="8">
        <v>8</v>
      </c>
      <c r="L445" s="9" t="s">
        <v>78</v>
      </c>
      <c r="M445" s="8">
        <v>1</v>
      </c>
      <c r="N445" s="8">
        <v>3</v>
      </c>
      <c r="O445" s="8">
        <v>0</v>
      </c>
      <c r="P445" s="9" t="s">
        <v>49</v>
      </c>
      <c r="Q445" s="9" t="s">
        <v>37</v>
      </c>
      <c r="R445" s="8">
        <v>0</v>
      </c>
      <c r="S445" s="8">
        <v>8</v>
      </c>
      <c r="T445" s="9" t="s">
        <v>59</v>
      </c>
      <c r="U445" s="9" t="s">
        <v>79</v>
      </c>
      <c r="V445" s="9" t="s">
        <v>39</v>
      </c>
      <c r="W445" s="10">
        <v>45737</v>
      </c>
      <c r="X445" s="8" t="b">
        <v>1</v>
      </c>
      <c r="Y445" s="8" t="b">
        <v>0</v>
      </c>
      <c r="Z445" s="9" t="s">
        <v>62</v>
      </c>
      <c r="AA445" s="9" t="s">
        <v>41</v>
      </c>
      <c r="AB445" s="11">
        <v>7</v>
      </c>
      <c r="AC445">
        <f t="shared" si="32"/>
        <v>2668.1840000000002</v>
      </c>
      <c r="AD445">
        <f t="shared" si="33"/>
        <v>41.690375000000003</v>
      </c>
      <c r="AE445">
        <f t="shared" si="34"/>
        <v>333.52300000000002</v>
      </c>
      <c r="AF445">
        <f t="shared" si="30"/>
        <v>1</v>
      </c>
      <c r="AG445">
        <f t="shared" si="31"/>
        <v>2</v>
      </c>
      <c r="AH445">
        <f>(Table2[[#This Row],[Social_Media_Influence2]]+Table2[[#This Row],[Engagement_Score_Num]]+Table2[[#This Row],[Time_Spent_on_Product_Research(hours)]]/3)</f>
        <v>3</v>
      </c>
      <c r="AI445" s="17">
        <f>IF(Table2[[#This Row],[Customer_Loyalty_Program_Member]]="TRUE",Table2[[#This Row],[Brand_Loyalty]]*1.2,Table2[[#This Row],[Brand_Loyalty]])</f>
        <v>1</v>
      </c>
      <c r="AJ445" s="17">
        <f>Table2[[#This Row],[Customer_Satisfaction]]-Table2[[#This Row],[Return_Rate]]</f>
        <v>8</v>
      </c>
    </row>
    <row r="446" spans="1:36">
      <c r="A446" s="5" t="s">
        <v>971</v>
      </c>
      <c r="B446" s="4">
        <v>18</v>
      </c>
      <c r="C446" s="5" t="s">
        <v>29</v>
      </c>
      <c r="D446" s="5" t="s">
        <v>44</v>
      </c>
      <c r="E446" s="5" t="s">
        <v>55</v>
      </c>
      <c r="F446" s="5" t="s">
        <v>45</v>
      </c>
      <c r="G446" s="5" t="s">
        <v>30</v>
      </c>
      <c r="H446" s="5" t="s">
        <v>972</v>
      </c>
      <c r="I446" s="5" t="s">
        <v>116</v>
      </c>
      <c r="J446" s="4">
        <v>333.524</v>
      </c>
      <c r="K446" s="4">
        <v>6</v>
      </c>
      <c r="L446" s="5" t="s">
        <v>35</v>
      </c>
      <c r="M446" s="4">
        <v>3</v>
      </c>
      <c r="N446" s="4">
        <v>2</v>
      </c>
      <c r="O446" s="4">
        <v>2</v>
      </c>
      <c r="P446" s="5" t="s">
        <v>36</v>
      </c>
      <c r="Q446" s="5" t="s">
        <v>85</v>
      </c>
      <c r="R446" s="4">
        <v>1</v>
      </c>
      <c r="S446" s="4">
        <v>7</v>
      </c>
      <c r="T446" s="5" t="s">
        <v>44</v>
      </c>
      <c r="U446" s="5" t="s">
        <v>38</v>
      </c>
      <c r="V446" s="5" t="s">
        <v>39</v>
      </c>
      <c r="W446" s="6">
        <v>45738</v>
      </c>
      <c r="X446" s="4" t="b">
        <v>1</v>
      </c>
      <c r="Y446" s="4" t="b">
        <v>1</v>
      </c>
      <c r="Z446" s="5" t="s">
        <v>74</v>
      </c>
      <c r="AA446" s="5" t="s">
        <v>53</v>
      </c>
      <c r="AB446" s="7">
        <v>1</v>
      </c>
      <c r="AC446">
        <f t="shared" si="32"/>
        <v>2001.144</v>
      </c>
      <c r="AD446">
        <f t="shared" si="33"/>
        <v>55.587333333333333</v>
      </c>
      <c r="AE446">
        <f t="shared" si="34"/>
        <v>333.524</v>
      </c>
      <c r="AF446">
        <f t="shared" si="30"/>
        <v>3</v>
      </c>
      <c r="AG446">
        <f t="shared" si="31"/>
        <v>0</v>
      </c>
      <c r="AH446">
        <f>(Table2[[#This Row],[Social_Media_Influence2]]+Table2[[#This Row],[Engagement_Score_Num]]+Table2[[#This Row],[Time_Spent_on_Product_Research(hours)]]/3)</f>
        <v>3.6666666666666665</v>
      </c>
      <c r="AI446" s="17">
        <f>IF(Table2[[#This Row],[Customer_Loyalty_Program_Member]]="TRUE",Table2[[#This Row],[Brand_Loyalty]]*1.2,Table2[[#This Row],[Brand_Loyalty]])</f>
        <v>3</v>
      </c>
      <c r="AJ446" s="17">
        <f>Table2[[#This Row],[Customer_Satisfaction]]-Table2[[#This Row],[Return_Rate]]</f>
        <v>6</v>
      </c>
    </row>
    <row r="447" spans="1:36">
      <c r="A447" s="9" t="s">
        <v>973</v>
      </c>
      <c r="B447" s="8">
        <v>47</v>
      </c>
      <c r="C447" s="9" t="s">
        <v>29</v>
      </c>
      <c r="D447" s="9" t="s">
        <v>30</v>
      </c>
      <c r="E447" s="9" t="s">
        <v>31</v>
      </c>
      <c r="F447" s="9" t="s">
        <v>32</v>
      </c>
      <c r="G447" s="9" t="s">
        <v>44</v>
      </c>
      <c r="H447" s="9" t="s">
        <v>974</v>
      </c>
      <c r="I447" s="9" t="s">
        <v>122</v>
      </c>
      <c r="J447" s="8">
        <v>333.52499999999998</v>
      </c>
      <c r="K447" s="8">
        <v>7</v>
      </c>
      <c r="L447" s="9" t="s">
        <v>35</v>
      </c>
      <c r="M447" s="8">
        <v>4</v>
      </c>
      <c r="N447" s="8">
        <v>4</v>
      </c>
      <c r="O447" s="8">
        <v>1</v>
      </c>
      <c r="P447" s="9" t="s">
        <v>36</v>
      </c>
      <c r="Q447" s="9" t="s">
        <v>50</v>
      </c>
      <c r="R447" s="8">
        <v>0</v>
      </c>
      <c r="S447" s="8">
        <v>5</v>
      </c>
      <c r="T447" s="9" t="s">
        <v>49</v>
      </c>
      <c r="U447" s="9" t="s">
        <v>38</v>
      </c>
      <c r="V447" s="9" t="s">
        <v>61</v>
      </c>
      <c r="W447" s="10">
        <v>45739</v>
      </c>
      <c r="X447" s="8" t="b">
        <v>1</v>
      </c>
      <c r="Y447" s="8" t="b">
        <v>1</v>
      </c>
      <c r="Z447" s="9" t="s">
        <v>40</v>
      </c>
      <c r="AA447" s="9" t="s">
        <v>41</v>
      </c>
      <c r="AB447" s="11">
        <v>4</v>
      </c>
      <c r="AC447">
        <f t="shared" si="32"/>
        <v>2334.6749999999997</v>
      </c>
      <c r="AD447">
        <f t="shared" si="33"/>
        <v>47.646428571428565</v>
      </c>
      <c r="AE447">
        <f t="shared" si="34"/>
        <v>333.52499999999998</v>
      </c>
      <c r="AF447">
        <f t="shared" si="30"/>
        <v>2</v>
      </c>
      <c r="AG447">
        <f t="shared" si="31"/>
        <v>0</v>
      </c>
      <c r="AH447">
        <f>(Table2[[#This Row],[Social_Media_Influence2]]+Table2[[#This Row],[Engagement_Score_Num]]+Table2[[#This Row],[Time_Spent_on_Product_Research(hours)]]/3)</f>
        <v>2.3333333333333335</v>
      </c>
      <c r="AI447" s="17">
        <f>IF(Table2[[#This Row],[Customer_Loyalty_Program_Member]]="TRUE",Table2[[#This Row],[Brand_Loyalty]]*1.2,Table2[[#This Row],[Brand_Loyalty]])</f>
        <v>4</v>
      </c>
      <c r="AJ447" s="17">
        <f>Table2[[#This Row],[Customer_Satisfaction]]-Table2[[#This Row],[Return_Rate]]</f>
        <v>5</v>
      </c>
    </row>
    <row r="448" spans="1:36">
      <c r="A448" s="5" t="s">
        <v>975</v>
      </c>
      <c r="B448" s="4">
        <v>36</v>
      </c>
      <c r="C448" s="5" t="s">
        <v>43</v>
      </c>
      <c r="D448" s="5" t="s">
        <v>44</v>
      </c>
      <c r="E448" s="5" t="s">
        <v>69</v>
      </c>
      <c r="F448" s="5" t="s">
        <v>45</v>
      </c>
      <c r="G448" s="5" t="s">
        <v>30</v>
      </c>
      <c r="H448" s="5" t="s">
        <v>976</v>
      </c>
      <c r="I448" s="5" t="s">
        <v>2061</v>
      </c>
      <c r="J448" s="4">
        <v>333.52600000000001</v>
      </c>
      <c r="K448" s="4">
        <v>8</v>
      </c>
      <c r="L448" s="5" t="s">
        <v>48</v>
      </c>
      <c r="M448" s="4">
        <v>1</v>
      </c>
      <c r="N448" s="4">
        <v>5</v>
      </c>
      <c r="O448" s="4">
        <v>2</v>
      </c>
      <c r="P448" s="5" t="s">
        <v>59</v>
      </c>
      <c r="Q448" s="5" t="s">
        <v>85</v>
      </c>
      <c r="R448" s="4">
        <v>2</v>
      </c>
      <c r="S448" s="4">
        <v>3</v>
      </c>
      <c r="T448" s="5" t="s">
        <v>44</v>
      </c>
      <c r="U448" s="5" t="s">
        <v>79</v>
      </c>
      <c r="V448" s="5" t="s">
        <v>66</v>
      </c>
      <c r="W448" s="6">
        <v>45740</v>
      </c>
      <c r="X448" s="4" t="b">
        <v>0</v>
      </c>
      <c r="Y448" s="4" t="b">
        <v>0</v>
      </c>
      <c r="Z448" s="5" t="s">
        <v>40</v>
      </c>
      <c r="AA448" s="5" t="s">
        <v>53</v>
      </c>
      <c r="AB448" s="7">
        <v>9</v>
      </c>
      <c r="AC448">
        <f t="shared" si="32"/>
        <v>2668.2080000000001</v>
      </c>
      <c r="AD448">
        <f t="shared" si="33"/>
        <v>41.690750000000001</v>
      </c>
      <c r="AE448">
        <f t="shared" si="34"/>
        <v>333.52600000000001</v>
      </c>
      <c r="AF448">
        <f t="shared" si="30"/>
        <v>3</v>
      </c>
      <c r="AG448">
        <f t="shared" si="31"/>
        <v>1</v>
      </c>
      <c r="AH448">
        <f>(Table2[[#This Row],[Social_Media_Influence2]]+Table2[[#This Row],[Engagement_Score_Num]]+Table2[[#This Row],[Time_Spent_on_Product_Research(hours)]]/3)</f>
        <v>4.666666666666667</v>
      </c>
      <c r="AI448" s="17">
        <f>IF(Table2[[#This Row],[Customer_Loyalty_Program_Member]]="TRUE",Table2[[#This Row],[Brand_Loyalty]]*1.2,Table2[[#This Row],[Brand_Loyalty]])</f>
        <v>1</v>
      </c>
      <c r="AJ448" s="17">
        <f>Table2[[#This Row],[Customer_Satisfaction]]-Table2[[#This Row],[Return_Rate]]</f>
        <v>1</v>
      </c>
    </row>
    <row r="449" spans="1:36">
      <c r="A449" s="9" t="s">
        <v>977</v>
      </c>
      <c r="B449" s="8">
        <v>23</v>
      </c>
      <c r="C449" s="9" t="s">
        <v>29</v>
      </c>
      <c r="D449" s="9" t="s">
        <v>44</v>
      </c>
      <c r="E449" s="9" t="s">
        <v>76</v>
      </c>
      <c r="F449" s="9" t="s">
        <v>32</v>
      </c>
      <c r="G449" s="9" t="s">
        <v>44</v>
      </c>
      <c r="H449" s="9" t="s">
        <v>978</v>
      </c>
      <c r="I449" s="9" t="s">
        <v>104</v>
      </c>
      <c r="J449" s="8">
        <v>333.52699999999999</v>
      </c>
      <c r="K449" s="8">
        <v>9</v>
      </c>
      <c r="L449" s="9" t="s">
        <v>48</v>
      </c>
      <c r="M449" s="8">
        <v>2</v>
      </c>
      <c r="N449" s="8">
        <v>1</v>
      </c>
      <c r="O449" s="8">
        <v>2</v>
      </c>
      <c r="P449" s="9" t="s">
        <v>36</v>
      </c>
      <c r="Q449" s="9" t="s">
        <v>85</v>
      </c>
      <c r="R449" s="8">
        <v>0</v>
      </c>
      <c r="S449" s="8">
        <v>2</v>
      </c>
      <c r="T449" s="9" t="s">
        <v>49</v>
      </c>
      <c r="U449" s="9" t="s">
        <v>79</v>
      </c>
      <c r="V449" s="9" t="s">
        <v>51</v>
      </c>
      <c r="W449" s="10">
        <v>45741</v>
      </c>
      <c r="X449" s="8" t="b">
        <v>0</v>
      </c>
      <c r="Y449" s="8" t="b">
        <v>0</v>
      </c>
      <c r="Z449" s="9" t="s">
        <v>52</v>
      </c>
      <c r="AA449" s="9" t="s">
        <v>41</v>
      </c>
      <c r="AB449" s="11">
        <v>5</v>
      </c>
      <c r="AC449">
        <f t="shared" si="32"/>
        <v>3001.7429999999999</v>
      </c>
      <c r="AD449">
        <f t="shared" si="33"/>
        <v>37.058555555555557</v>
      </c>
      <c r="AE449">
        <f t="shared" si="34"/>
        <v>333.52699999999999</v>
      </c>
      <c r="AF449">
        <f t="shared" si="30"/>
        <v>2</v>
      </c>
      <c r="AG449">
        <f t="shared" si="31"/>
        <v>0</v>
      </c>
      <c r="AH449">
        <f>(Table2[[#This Row],[Social_Media_Influence2]]+Table2[[#This Row],[Engagement_Score_Num]]+Table2[[#This Row],[Time_Spent_on_Product_Research(hours)]]/3)</f>
        <v>2.6666666666666665</v>
      </c>
      <c r="AI449" s="17">
        <f>IF(Table2[[#This Row],[Customer_Loyalty_Program_Member]]="TRUE",Table2[[#This Row],[Brand_Loyalty]]*1.2,Table2[[#This Row],[Brand_Loyalty]])</f>
        <v>2</v>
      </c>
      <c r="AJ449" s="17">
        <f>Table2[[#This Row],[Customer_Satisfaction]]-Table2[[#This Row],[Return_Rate]]</f>
        <v>2</v>
      </c>
    </row>
    <row r="450" spans="1:36">
      <c r="A450" s="5" t="s">
        <v>979</v>
      </c>
      <c r="B450" s="4">
        <v>49</v>
      </c>
      <c r="C450" s="5" t="s">
        <v>43</v>
      </c>
      <c r="D450" s="5" t="s">
        <v>44</v>
      </c>
      <c r="E450" s="5" t="s">
        <v>76</v>
      </c>
      <c r="F450" s="5" t="s">
        <v>56</v>
      </c>
      <c r="G450" s="5" t="s">
        <v>44</v>
      </c>
      <c r="H450" s="5" t="s">
        <v>980</v>
      </c>
      <c r="I450" s="5" t="s">
        <v>116</v>
      </c>
      <c r="J450" s="4">
        <v>333.52800000000002</v>
      </c>
      <c r="K450" s="4">
        <v>3</v>
      </c>
      <c r="L450" s="5" t="s">
        <v>35</v>
      </c>
      <c r="M450" s="4">
        <v>1</v>
      </c>
      <c r="N450" s="4">
        <v>1</v>
      </c>
      <c r="O450" s="4">
        <v>1</v>
      </c>
      <c r="P450" s="5" t="s">
        <v>36</v>
      </c>
      <c r="Q450" s="5" t="s">
        <v>37</v>
      </c>
      <c r="R450" s="4">
        <v>1</v>
      </c>
      <c r="S450" s="4">
        <v>9</v>
      </c>
      <c r="T450" s="5" t="s">
        <v>44</v>
      </c>
      <c r="U450" s="5" t="s">
        <v>60</v>
      </c>
      <c r="V450" s="5" t="s">
        <v>61</v>
      </c>
      <c r="W450" s="6">
        <v>45742</v>
      </c>
      <c r="X450" s="4" t="b">
        <v>1</v>
      </c>
      <c r="Y450" s="4" t="b">
        <v>1</v>
      </c>
      <c r="Z450" s="5" t="s">
        <v>40</v>
      </c>
      <c r="AA450" s="5" t="s">
        <v>53</v>
      </c>
      <c r="AB450" s="7">
        <v>9</v>
      </c>
      <c r="AC450">
        <f t="shared" si="32"/>
        <v>1000.5840000000001</v>
      </c>
      <c r="AD450">
        <f t="shared" si="33"/>
        <v>111.176</v>
      </c>
      <c r="AE450">
        <f t="shared" si="34"/>
        <v>333.52800000000002</v>
      </c>
      <c r="AF450">
        <f t="shared" ref="AF450:AF513" si="35">IF(T450="High",3,IF(T450="Medium",2,IF(T450="Low",1,0)))</f>
        <v>3</v>
      </c>
      <c r="AG450">
        <f t="shared" ref="AG450:AG513" si="36">IF(P450="High",3,IF(P450="Medium",2,IF(P450="Low",1,0)))</f>
        <v>0</v>
      </c>
      <c r="AH450">
        <f>(Table2[[#This Row],[Social_Media_Influence2]]+Table2[[#This Row],[Engagement_Score_Num]]+Table2[[#This Row],[Time_Spent_on_Product_Research(hours)]]/3)</f>
        <v>3.3333333333333335</v>
      </c>
      <c r="AI450" s="17">
        <f>IF(Table2[[#This Row],[Customer_Loyalty_Program_Member]]="TRUE",Table2[[#This Row],[Brand_Loyalty]]*1.2,Table2[[#This Row],[Brand_Loyalty]])</f>
        <v>1</v>
      </c>
      <c r="AJ450" s="17">
        <f>Table2[[#This Row],[Customer_Satisfaction]]-Table2[[#This Row],[Return_Rate]]</f>
        <v>8</v>
      </c>
    </row>
    <row r="451" spans="1:36">
      <c r="A451" s="9" t="s">
        <v>981</v>
      </c>
      <c r="B451" s="8">
        <v>27</v>
      </c>
      <c r="C451" s="9" t="s">
        <v>29</v>
      </c>
      <c r="D451" s="9" t="s">
        <v>44</v>
      </c>
      <c r="E451" s="9" t="s">
        <v>76</v>
      </c>
      <c r="F451" s="9" t="s">
        <v>32</v>
      </c>
      <c r="G451" s="9" t="s">
        <v>44</v>
      </c>
      <c r="H451" s="9" t="s">
        <v>982</v>
      </c>
      <c r="I451" s="9" t="s">
        <v>157</v>
      </c>
      <c r="J451" s="8">
        <v>333.529</v>
      </c>
      <c r="K451" s="8">
        <v>12</v>
      </c>
      <c r="L451" s="9" t="s">
        <v>48</v>
      </c>
      <c r="M451" s="8">
        <v>1</v>
      </c>
      <c r="N451" s="8">
        <v>5</v>
      </c>
      <c r="O451" s="8">
        <v>1</v>
      </c>
      <c r="P451" s="9" t="s">
        <v>44</v>
      </c>
      <c r="Q451" s="9" t="s">
        <v>85</v>
      </c>
      <c r="R451" s="8">
        <v>1</v>
      </c>
      <c r="S451" s="8">
        <v>8</v>
      </c>
      <c r="T451" s="9" t="s">
        <v>36</v>
      </c>
      <c r="U451" s="9" t="s">
        <v>79</v>
      </c>
      <c r="V451" s="9" t="s">
        <v>86</v>
      </c>
      <c r="W451" s="10">
        <v>45743</v>
      </c>
      <c r="X451" s="8" t="b">
        <v>1</v>
      </c>
      <c r="Y451" s="8" t="b">
        <v>0</v>
      </c>
      <c r="Z451" s="9" t="s">
        <v>74</v>
      </c>
      <c r="AA451" s="9" t="s">
        <v>41</v>
      </c>
      <c r="AB451" s="11">
        <v>1</v>
      </c>
      <c r="AC451">
        <f t="shared" ref="AC451:AC514" si="37">J451*K451</f>
        <v>4002.348</v>
      </c>
      <c r="AD451">
        <f t="shared" ref="AD451:AD514" si="38">IF(K451=0,0,J451/K451)</f>
        <v>27.794083333333333</v>
      </c>
      <c r="AE451">
        <f t="shared" ref="AE451:AE514" si="39">IF(X451="TRUE",J451*1.1,J451)</f>
        <v>333.529</v>
      </c>
      <c r="AF451">
        <f t="shared" si="35"/>
        <v>0</v>
      </c>
      <c r="AG451">
        <f t="shared" si="36"/>
        <v>3</v>
      </c>
      <c r="AH451">
        <f>(Table2[[#This Row],[Social_Media_Influence2]]+Table2[[#This Row],[Engagement_Score_Num]]+Table2[[#This Row],[Time_Spent_on_Product_Research(hours)]]/3)</f>
        <v>3.3333333333333335</v>
      </c>
      <c r="AI451" s="17">
        <f>IF(Table2[[#This Row],[Customer_Loyalty_Program_Member]]="TRUE",Table2[[#This Row],[Brand_Loyalty]]*1.2,Table2[[#This Row],[Brand_Loyalty]])</f>
        <v>1</v>
      </c>
      <c r="AJ451" s="17">
        <f>Table2[[#This Row],[Customer_Satisfaction]]-Table2[[#This Row],[Return_Rate]]</f>
        <v>7</v>
      </c>
    </row>
    <row r="452" spans="1:36">
      <c r="A452" s="5" t="s">
        <v>983</v>
      </c>
      <c r="B452" s="4">
        <v>43</v>
      </c>
      <c r="C452" s="5" t="s">
        <v>43</v>
      </c>
      <c r="D452" s="5" t="s">
        <v>44</v>
      </c>
      <c r="E452" s="5" t="s">
        <v>69</v>
      </c>
      <c r="F452" s="5" t="s">
        <v>56</v>
      </c>
      <c r="G452" s="5" t="s">
        <v>44</v>
      </c>
      <c r="H452" s="5" t="s">
        <v>984</v>
      </c>
      <c r="I452" s="5" t="s">
        <v>187</v>
      </c>
      <c r="J452" s="4">
        <v>333.53</v>
      </c>
      <c r="K452" s="4">
        <v>7</v>
      </c>
      <c r="L452" s="5" t="s">
        <v>35</v>
      </c>
      <c r="M452" s="4">
        <v>4</v>
      </c>
      <c r="N452" s="4">
        <v>2</v>
      </c>
      <c r="O452" s="4">
        <v>1</v>
      </c>
      <c r="P452" s="5" t="s">
        <v>49</v>
      </c>
      <c r="Q452" s="5" t="s">
        <v>85</v>
      </c>
      <c r="R452" s="4">
        <v>2</v>
      </c>
      <c r="S452" s="4">
        <v>3</v>
      </c>
      <c r="T452" s="5" t="s">
        <v>49</v>
      </c>
      <c r="U452" s="5" t="s">
        <v>38</v>
      </c>
      <c r="V452" s="5" t="s">
        <v>86</v>
      </c>
      <c r="W452" s="6">
        <v>45744</v>
      </c>
      <c r="X452" s="4" t="b">
        <v>1</v>
      </c>
      <c r="Y452" s="4" t="b">
        <v>1</v>
      </c>
      <c r="Z452" s="5" t="s">
        <v>40</v>
      </c>
      <c r="AA452" s="5" t="s">
        <v>67</v>
      </c>
      <c r="AB452" s="7">
        <v>2</v>
      </c>
      <c r="AC452">
        <f t="shared" si="37"/>
        <v>2334.71</v>
      </c>
      <c r="AD452">
        <f t="shared" si="38"/>
        <v>47.647142857142853</v>
      </c>
      <c r="AE452">
        <f t="shared" si="39"/>
        <v>333.53</v>
      </c>
      <c r="AF452">
        <f t="shared" si="35"/>
        <v>2</v>
      </c>
      <c r="AG452">
        <f t="shared" si="36"/>
        <v>2</v>
      </c>
      <c r="AH452">
        <f>(Table2[[#This Row],[Social_Media_Influence2]]+Table2[[#This Row],[Engagement_Score_Num]]+Table2[[#This Row],[Time_Spent_on_Product_Research(hours)]]/3)</f>
        <v>4.333333333333333</v>
      </c>
      <c r="AI452" s="17">
        <f>IF(Table2[[#This Row],[Customer_Loyalty_Program_Member]]="TRUE",Table2[[#This Row],[Brand_Loyalty]]*1.2,Table2[[#This Row],[Brand_Loyalty]])</f>
        <v>4</v>
      </c>
      <c r="AJ452" s="17">
        <f>Table2[[#This Row],[Customer_Satisfaction]]-Table2[[#This Row],[Return_Rate]]</f>
        <v>1</v>
      </c>
    </row>
    <row r="453" spans="1:36">
      <c r="A453" s="9" t="s">
        <v>985</v>
      </c>
      <c r="B453" s="8">
        <v>19</v>
      </c>
      <c r="C453" s="9" t="s">
        <v>29</v>
      </c>
      <c r="D453" s="9" t="s">
        <v>44</v>
      </c>
      <c r="E453" s="9" t="s">
        <v>31</v>
      </c>
      <c r="F453" s="9" t="s">
        <v>45</v>
      </c>
      <c r="G453" s="9" t="s">
        <v>30</v>
      </c>
      <c r="H453" s="9" t="s">
        <v>986</v>
      </c>
      <c r="I453" s="9" t="s">
        <v>104</v>
      </c>
      <c r="J453" s="8">
        <v>333.53100000000001</v>
      </c>
      <c r="K453" s="8">
        <v>5</v>
      </c>
      <c r="L453" s="9" t="s">
        <v>35</v>
      </c>
      <c r="M453" s="8">
        <v>2</v>
      </c>
      <c r="N453" s="8">
        <v>5</v>
      </c>
      <c r="O453" s="8">
        <v>1</v>
      </c>
      <c r="P453" s="9" t="s">
        <v>59</v>
      </c>
      <c r="Q453" s="9" t="s">
        <v>50</v>
      </c>
      <c r="R453" s="8">
        <v>2</v>
      </c>
      <c r="S453" s="8">
        <v>8</v>
      </c>
      <c r="T453" s="9" t="s">
        <v>44</v>
      </c>
      <c r="U453" s="9" t="s">
        <v>60</v>
      </c>
      <c r="V453" s="9" t="s">
        <v>51</v>
      </c>
      <c r="W453" s="10">
        <v>45745</v>
      </c>
      <c r="X453" s="8" t="b">
        <v>0</v>
      </c>
      <c r="Y453" s="8" t="b">
        <v>1</v>
      </c>
      <c r="Z453" s="9" t="s">
        <v>40</v>
      </c>
      <c r="AA453" s="9" t="s">
        <v>41</v>
      </c>
      <c r="AB453" s="11">
        <v>3</v>
      </c>
      <c r="AC453">
        <f t="shared" si="37"/>
        <v>1667.655</v>
      </c>
      <c r="AD453">
        <f t="shared" si="38"/>
        <v>66.706199999999995</v>
      </c>
      <c r="AE453">
        <f t="shared" si="39"/>
        <v>333.53100000000001</v>
      </c>
      <c r="AF453">
        <f t="shared" si="35"/>
        <v>3</v>
      </c>
      <c r="AG453">
        <f t="shared" si="36"/>
        <v>1</v>
      </c>
      <c r="AH453">
        <f>(Table2[[#This Row],[Social_Media_Influence2]]+Table2[[#This Row],[Engagement_Score_Num]]+Table2[[#This Row],[Time_Spent_on_Product_Research(hours)]]/3)</f>
        <v>4.333333333333333</v>
      </c>
      <c r="AI453" s="17">
        <f>IF(Table2[[#This Row],[Customer_Loyalty_Program_Member]]="TRUE",Table2[[#This Row],[Brand_Loyalty]]*1.2,Table2[[#This Row],[Brand_Loyalty]])</f>
        <v>2</v>
      </c>
      <c r="AJ453" s="17">
        <f>Table2[[#This Row],[Customer_Satisfaction]]-Table2[[#This Row],[Return_Rate]]</f>
        <v>6</v>
      </c>
    </row>
    <row r="454" spans="1:36">
      <c r="A454" s="5" t="s">
        <v>987</v>
      </c>
      <c r="B454" s="4">
        <v>41</v>
      </c>
      <c r="C454" s="5" t="s">
        <v>29</v>
      </c>
      <c r="D454" s="5" t="s">
        <v>30</v>
      </c>
      <c r="E454" s="5" t="s">
        <v>31</v>
      </c>
      <c r="F454" s="5" t="s">
        <v>56</v>
      </c>
      <c r="G454" s="5" t="s">
        <v>44</v>
      </c>
      <c r="H454" s="5" t="s">
        <v>854</v>
      </c>
      <c r="I454" s="5" t="s">
        <v>125</v>
      </c>
      <c r="J454" s="4">
        <v>333.53199999999998</v>
      </c>
      <c r="K454" s="4">
        <v>10</v>
      </c>
      <c r="L454" s="5" t="s">
        <v>78</v>
      </c>
      <c r="M454" s="4">
        <v>4</v>
      </c>
      <c r="N454" s="4">
        <v>2</v>
      </c>
      <c r="O454" s="4">
        <v>1</v>
      </c>
      <c r="P454" s="5" t="s">
        <v>44</v>
      </c>
      <c r="Q454" s="5" t="s">
        <v>50</v>
      </c>
      <c r="R454" s="4">
        <v>2</v>
      </c>
      <c r="S454" s="4">
        <v>7</v>
      </c>
      <c r="T454" s="5" t="s">
        <v>49</v>
      </c>
      <c r="U454" s="5" t="s">
        <v>60</v>
      </c>
      <c r="V454" s="5" t="s">
        <v>39</v>
      </c>
      <c r="W454" s="6">
        <v>45746</v>
      </c>
      <c r="X454" s="4" t="b">
        <v>0</v>
      </c>
      <c r="Y454" s="4" t="b">
        <v>1</v>
      </c>
      <c r="Z454" s="5" t="s">
        <v>52</v>
      </c>
      <c r="AA454" s="5" t="s">
        <v>41</v>
      </c>
      <c r="AB454" s="7">
        <v>3</v>
      </c>
      <c r="AC454">
        <f t="shared" si="37"/>
        <v>3335.3199999999997</v>
      </c>
      <c r="AD454">
        <f t="shared" si="38"/>
        <v>33.353200000000001</v>
      </c>
      <c r="AE454">
        <f t="shared" si="39"/>
        <v>333.53199999999998</v>
      </c>
      <c r="AF454">
        <f t="shared" si="35"/>
        <v>2</v>
      </c>
      <c r="AG454">
        <f t="shared" si="36"/>
        <v>3</v>
      </c>
      <c r="AH454">
        <f>(Table2[[#This Row],[Social_Media_Influence2]]+Table2[[#This Row],[Engagement_Score_Num]]+Table2[[#This Row],[Time_Spent_on_Product_Research(hours)]]/3)</f>
        <v>5.333333333333333</v>
      </c>
      <c r="AI454" s="17">
        <f>IF(Table2[[#This Row],[Customer_Loyalty_Program_Member]]="TRUE",Table2[[#This Row],[Brand_Loyalty]]*1.2,Table2[[#This Row],[Brand_Loyalty]])</f>
        <v>4</v>
      </c>
      <c r="AJ454" s="17">
        <f>Table2[[#This Row],[Customer_Satisfaction]]-Table2[[#This Row],[Return_Rate]]</f>
        <v>5</v>
      </c>
    </row>
    <row r="455" spans="1:36">
      <c r="A455" s="9" t="s">
        <v>988</v>
      </c>
      <c r="B455" s="8">
        <v>29</v>
      </c>
      <c r="C455" s="9" t="s">
        <v>29</v>
      </c>
      <c r="D455" s="9" t="s">
        <v>30</v>
      </c>
      <c r="E455" s="9" t="s">
        <v>55</v>
      </c>
      <c r="F455" s="9" t="s">
        <v>45</v>
      </c>
      <c r="G455" s="9" t="s">
        <v>30</v>
      </c>
      <c r="H455" s="9" t="s">
        <v>989</v>
      </c>
      <c r="I455" s="9" t="s">
        <v>2061</v>
      </c>
      <c r="J455" s="8">
        <v>333.53300000000002</v>
      </c>
      <c r="K455" s="8">
        <v>10</v>
      </c>
      <c r="L455" s="9" t="s">
        <v>48</v>
      </c>
      <c r="M455" s="8">
        <v>4</v>
      </c>
      <c r="N455" s="8">
        <v>2</v>
      </c>
      <c r="O455" s="8">
        <v>2</v>
      </c>
      <c r="P455" s="9" t="s">
        <v>36</v>
      </c>
      <c r="Q455" s="9" t="s">
        <v>50</v>
      </c>
      <c r="R455" s="8">
        <v>2</v>
      </c>
      <c r="S455" s="8">
        <v>2</v>
      </c>
      <c r="T455" s="9" t="s">
        <v>36</v>
      </c>
      <c r="U455" s="9" t="s">
        <v>79</v>
      </c>
      <c r="V455" s="9" t="s">
        <v>86</v>
      </c>
      <c r="W455" s="10">
        <v>45747</v>
      </c>
      <c r="X455" s="8" t="b">
        <v>0</v>
      </c>
      <c r="Y455" s="8" t="b">
        <v>0</v>
      </c>
      <c r="Z455" s="9" t="s">
        <v>74</v>
      </c>
      <c r="AA455" s="9" t="s">
        <v>41</v>
      </c>
      <c r="AB455" s="11">
        <v>4</v>
      </c>
      <c r="AC455">
        <f t="shared" si="37"/>
        <v>3335.33</v>
      </c>
      <c r="AD455">
        <f t="shared" si="38"/>
        <v>33.353300000000004</v>
      </c>
      <c r="AE455">
        <f t="shared" si="39"/>
        <v>333.53300000000002</v>
      </c>
      <c r="AF455">
        <f t="shared" si="35"/>
        <v>0</v>
      </c>
      <c r="AG455">
        <f t="shared" si="36"/>
        <v>0</v>
      </c>
      <c r="AH455">
        <f>(Table2[[#This Row],[Social_Media_Influence2]]+Table2[[#This Row],[Engagement_Score_Num]]+Table2[[#This Row],[Time_Spent_on_Product_Research(hours)]]/3)</f>
        <v>0.66666666666666663</v>
      </c>
      <c r="AI455" s="17">
        <f>IF(Table2[[#This Row],[Customer_Loyalty_Program_Member]]="TRUE",Table2[[#This Row],[Brand_Loyalty]]*1.2,Table2[[#This Row],[Brand_Loyalty]])</f>
        <v>4</v>
      </c>
      <c r="AJ455" s="17">
        <f>Table2[[#This Row],[Customer_Satisfaction]]-Table2[[#This Row],[Return_Rate]]</f>
        <v>0</v>
      </c>
    </row>
    <row r="456" spans="1:36">
      <c r="A456" s="5" t="s">
        <v>990</v>
      </c>
      <c r="B456" s="4">
        <v>25</v>
      </c>
      <c r="C456" s="5" t="s">
        <v>43</v>
      </c>
      <c r="D456" s="5" t="s">
        <v>44</v>
      </c>
      <c r="E456" s="5" t="s">
        <v>69</v>
      </c>
      <c r="F456" s="5" t="s">
        <v>56</v>
      </c>
      <c r="G456" s="5" t="s">
        <v>44</v>
      </c>
      <c r="H456" s="5" t="s">
        <v>991</v>
      </c>
      <c r="I456" s="5" t="s">
        <v>47</v>
      </c>
      <c r="J456" s="4">
        <v>333.53399999999999</v>
      </c>
      <c r="K456" s="4">
        <v>5</v>
      </c>
      <c r="L456" s="5" t="s">
        <v>35</v>
      </c>
      <c r="M456" s="4">
        <v>4</v>
      </c>
      <c r="N456" s="4">
        <v>5</v>
      </c>
      <c r="O456" s="4">
        <v>1</v>
      </c>
      <c r="P456" s="5" t="s">
        <v>44</v>
      </c>
      <c r="Q456" s="5" t="s">
        <v>37</v>
      </c>
      <c r="R456" s="4">
        <v>1</v>
      </c>
      <c r="S456" s="4">
        <v>1</v>
      </c>
      <c r="T456" s="5" t="s">
        <v>49</v>
      </c>
      <c r="U456" s="5" t="s">
        <v>79</v>
      </c>
      <c r="V456" s="5" t="s">
        <v>61</v>
      </c>
      <c r="W456" s="6">
        <v>45748</v>
      </c>
      <c r="X456" s="4" t="b">
        <v>0</v>
      </c>
      <c r="Y456" s="4" t="b">
        <v>0</v>
      </c>
      <c r="Z456" s="5" t="s">
        <v>40</v>
      </c>
      <c r="AA456" s="5" t="s">
        <v>53</v>
      </c>
      <c r="AB456" s="7">
        <v>7</v>
      </c>
      <c r="AC456">
        <f t="shared" si="37"/>
        <v>1667.67</v>
      </c>
      <c r="AD456">
        <f t="shared" si="38"/>
        <v>66.706800000000001</v>
      </c>
      <c r="AE456">
        <f t="shared" si="39"/>
        <v>333.53399999999999</v>
      </c>
      <c r="AF456">
        <f t="shared" si="35"/>
        <v>2</v>
      </c>
      <c r="AG456">
        <f t="shared" si="36"/>
        <v>3</v>
      </c>
      <c r="AH456">
        <f>(Table2[[#This Row],[Social_Media_Influence2]]+Table2[[#This Row],[Engagement_Score_Num]]+Table2[[#This Row],[Time_Spent_on_Product_Research(hours)]]/3)</f>
        <v>5.333333333333333</v>
      </c>
      <c r="AI456" s="17">
        <f>IF(Table2[[#This Row],[Customer_Loyalty_Program_Member]]="TRUE",Table2[[#This Row],[Brand_Loyalty]]*1.2,Table2[[#This Row],[Brand_Loyalty]])</f>
        <v>4</v>
      </c>
      <c r="AJ456" s="17">
        <f>Table2[[#This Row],[Customer_Satisfaction]]-Table2[[#This Row],[Return_Rate]]</f>
        <v>0</v>
      </c>
    </row>
    <row r="457" spans="1:36">
      <c r="A457" s="9" t="s">
        <v>992</v>
      </c>
      <c r="B457" s="8">
        <v>45</v>
      </c>
      <c r="C457" s="9" t="s">
        <v>43</v>
      </c>
      <c r="D457" s="9" t="s">
        <v>44</v>
      </c>
      <c r="E457" s="9" t="s">
        <v>69</v>
      </c>
      <c r="F457" s="9" t="s">
        <v>32</v>
      </c>
      <c r="G457" s="9" t="s">
        <v>30</v>
      </c>
      <c r="H457" s="9" t="s">
        <v>993</v>
      </c>
      <c r="I457" s="9" t="s">
        <v>122</v>
      </c>
      <c r="J457" s="8">
        <v>333.53500000000003</v>
      </c>
      <c r="K457" s="8">
        <v>11</v>
      </c>
      <c r="L457" s="9" t="s">
        <v>35</v>
      </c>
      <c r="M457" s="8">
        <v>3</v>
      </c>
      <c r="N457" s="8">
        <v>5</v>
      </c>
      <c r="O457" s="8">
        <v>2</v>
      </c>
      <c r="P457" s="9" t="s">
        <v>44</v>
      </c>
      <c r="Q457" s="9" t="s">
        <v>50</v>
      </c>
      <c r="R457" s="8">
        <v>2</v>
      </c>
      <c r="S457" s="8">
        <v>1</v>
      </c>
      <c r="T457" s="9" t="s">
        <v>44</v>
      </c>
      <c r="U457" s="9" t="s">
        <v>60</v>
      </c>
      <c r="V457" s="9" t="s">
        <v>39</v>
      </c>
      <c r="W457" s="10">
        <v>45749</v>
      </c>
      <c r="X457" s="8" t="b">
        <v>1</v>
      </c>
      <c r="Y457" s="8" t="b">
        <v>0</v>
      </c>
      <c r="Z457" s="9" t="s">
        <v>62</v>
      </c>
      <c r="AA457" s="9" t="s">
        <v>67</v>
      </c>
      <c r="AB457" s="11">
        <v>11</v>
      </c>
      <c r="AC457">
        <f t="shared" si="37"/>
        <v>3668.8850000000002</v>
      </c>
      <c r="AD457">
        <f t="shared" si="38"/>
        <v>30.321363636363639</v>
      </c>
      <c r="AE457">
        <f t="shared" si="39"/>
        <v>333.53500000000003</v>
      </c>
      <c r="AF457">
        <f t="shared" si="35"/>
        <v>3</v>
      </c>
      <c r="AG457">
        <f t="shared" si="36"/>
        <v>3</v>
      </c>
      <c r="AH457">
        <f>(Table2[[#This Row],[Social_Media_Influence2]]+Table2[[#This Row],[Engagement_Score_Num]]+Table2[[#This Row],[Time_Spent_on_Product_Research(hours)]]/3)</f>
        <v>6.666666666666667</v>
      </c>
      <c r="AI457" s="17">
        <f>IF(Table2[[#This Row],[Customer_Loyalty_Program_Member]]="TRUE",Table2[[#This Row],[Brand_Loyalty]]*1.2,Table2[[#This Row],[Brand_Loyalty]])</f>
        <v>3</v>
      </c>
      <c r="AJ457" s="17">
        <f>Table2[[#This Row],[Customer_Satisfaction]]-Table2[[#This Row],[Return_Rate]]</f>
        <v>-1</v>
      </c>
    </row>
    <row r="458" spans="1:36">
      <c r="A458" s="5" t="s">
        <v>994</v>
      </c>
      <c r="B458" s="4">
        <v>36</v>
      </c>
      <c r="C458" s="5" t="s">
        <v>29</v>
      </c>
      <c r="D458" s="5" t="s">
        <v>30</v>
      </c>
      <c r="E458" s="5" t="s">
        <v>76</v>
      </c>
      <c r="F458" s="5" t="s">
        <v>32</v>
      </c>
      <c r="G458" s="5" t="s">
        <v>44</v>
      </c>
      <c r="H458" s="5" t="s">
        <v>995</v>
      </c>
      <c r="I458" s="5" t="s">
        <v>187</v>
      </c>
      <c r="J458" s="4">
        <v>333.536</v>
      </c>
      <c r="K458" s="4">
        <v>7</v>
      </c>
      <c r="L458" s="5" t="s">
        <v>78</v>
      </c>
      <c r="M458" s="4">
        <v>2</v>
      </c>
      <c r="N458" s="4">
        <v>1</v>
      </c>
      <c r="O458" s="4">
        <v>1</v>
      </c>
      <c r="P458" s="5" t="s">
        <v>49</v>
      </c>
      <c r="Q458" s="5" t="s">
        <v>85</v>
      </c>
      <c r="R458" s="4">
        <v>1</v>
      </c>
      <c r="S458" s="4">
        <v>10</v>
      </c>
      <c r="T458" s="5" t="s">
        <v>44</v>
      </c>
      <c r="U458" s="5" t="s">
        <v>79</v>
      </c>
      <c r="V458" s="5" t="s">
        <v>51</v>
      </c>
      <c r="W458" s="6">
        <v>45750</v>
      </c>
      <c r="X458" s="4" t="b">
        <v>0</v>
      </c>
      <c r="Y458" s="4" t="b">
        <v>1</v>
      </c>
      <c r="Z458" s="5" t="s">
        <v>62</v>
      </c>
      <c r="AA458" s="5" t="s">
        <v>67</v>
      </c>
      <c r="AB458" s="7">
        <v>11</v>
      </c>
      <c r="AC458">
        <f t="shared" si="37"/>
        <v>2334.752</v>
      </c>
      <c r="AD458">
        <f t="shared" si="38"/>
        <v>47.648000000000003</v>
      </c>
      <c r="AE458">
        <f t="shared" si="39"/>
        <v>333.536</v>
      </c>
      <c r="AF458">
        <f t="shared" si="35"/>
        <v>3</v>
      </c>
      <c r="AG458">
        <f t="shared" si="36"/>
        <v>2</v>
      </c>
      <c r="AH458">
        <f>(Table2[[#This Row],[Social_Media_Influence2]]+Table2[[#This Row],[Engagement_Score_Num]]+Table2[[#This Row],[Time_Spent_on_Product_Research(hours)]]/3)</f>
        <v>5.333333333333333</v>
      </c>
      <c r="AI458" s="17">
        <f>IF(Table2[[#This Row],[Customer_Loyalty_Program_Member]]="TRUE",Table2[[#This Row],[Brand_Loyalty]]*1.2,Table2[[#This Row],[Brand_Loyalty]])</f>
        <v>2</v>
      </c>
      <c r="AJ458" s="17">
        <f>Table2[[#This Row],[Customer_Satisfaction]]-Table2[[#This Row],[Return_Rate]]</f>
        <v>9</v>
      </c>
    </row>
    <row r="459" spans="1:36">
      <c r="A459" s="9" t="s">
        <v>996</v>
      </c>
      <c r="B459" s="8">
        <v>21</v>
      </c>
      <c r="C459" s="9" t="s">
        <v>29</v>
      </c>
      <c r="D459" s="9" t="s">
        <v>44</v>
      </c>
      <c r="E459" s="9" t="s">
        <v>69</v>
      </c>
      <c r="F459" s="9" t="s">
        <v>45</v>
      </c>
      <c r="G459" s="9" t="s">
        <v>44</v>
      </c>
      <c r="H459" s="9" t="s">
        <v>997</v>
      </c>
      <c r="I459" s="9" t="s">
        <v>116</v>
      </c>
      <c r="J459" s="8">
        <v>333.53699999999998</v>
      </c>
      <c r="K459" s="8">
        <v>8</v>
      </c>
      <c r="L459" s="9" t="s">
        <v>78</v>
      </c>
      <c r="M459" s="8">
        <v>4</v>
      </c>
      <c r="N459" s="8">
        <v>2</v>
      </c>
      <c r="O459" s="8">
        <v>1</v>
      </c>
      <c r="P459" s="9" t="s">
        <v>59</v>
      </c>
      <c r="Q459" s="9" t="s">
        <v>85</v>
      </c>
      <c r="R459" s="8">
        <v>0</v>
      </c>
      <c r="S459" s="8">
        <v>4</v>
      </c>
      <c r="T459" s="9" t="s">
        <v>44</v>
      </c>
      <c r="U459" s="9" t="s">
        <v>79</v>
      </c>
      <c r="V459" s="9" t="s">
        <v>61</v>
      </c>
      <c r="W459" s="10">
        <v>45751</v>
      </c>
      <c r="X459" s="8" t="b">
        <v>0</v>
      </c>
      <c r="Y459" s="8" t="b">
        <v>1</v>
      </c>
      <c r="Z459" s="9" t="s">
        <v>40</v>
      </c>
      <c r="AA459" s="9" t="s">
        <v>41</v>
      </c>
      <c r="AB459" s="11">
        <v>6</v>
      </c>
      <c r="AC459">
        <f t="shared" si="37"/>
        <v>2668.2959999999998</v>
      </c>
      <c r="AD459">
        <f t="shared" si="38"/>
        <v>41.692124999999997</v>
      </c>
      <c r="AE459">
        <f t="shared" si="39"/>
        <v>333.53699999999998</v>
      </c>
      <c r="AF459">
        <f t="shared" si="35"/>
        <v>3</v>
      </c>
      <c r="AG459">
        <f t="shared" si="36"/>
        <v>1</v>
      </c>
      <c r="AH459">
        <f>(Table2[[#This Row],[Social_Media_Influence2]]+Table2[[#This Row],[Engagement_Score_Num]]+Table2[[#This Row],[Time_Spent_on_Product_Research(hours)]]/3)</f>
        <v>4.333333333333333</v>
      </c>
      <c r="AI459" s="17">
        <f>IF(Table2[[#This Row],[Customer_Loyalty_Program_Member]]="TRUE",Table2[[#This Row],[Brand_Loyalty]]*1.2,Table2[[#This Row],[Brand_Loyalty]])</f>
        <v>4</v>
      </c>
      <c r="AJ459" s="17">
        <f>Table2[[#This Row],[Customer_Satisfaction]]-Table2[[#This Row],[Return_Rate]]</f>
        <v>4</v>
      </c>
    </row>
    <row r="460" spans="1:36">
      <c r="A460" s="5" t="s">
        <v>998</v>
      </c>
      <c r="B460" s="4">
        <v>47</v>
      </c>
      <c r="C460" s="5" t="s">
        <v>29</v>
      </c>
      <c r="D460" s="5" t="s">
        <v>30</v>
      </c>
      <c r="E460" s="5" t="s">
        <v>69</v>
      </c>
      <c r="F460" s="5" t="s">
        <v>56</v>
      </c>
      <c r="G460" s="5" t="s">
        <v>44</v>
      </c>
      <c r="H460" s="5" t="s">
        <v>999</v>
      </c>
      <c r="I460" s="5" t="s">
        <v>47</v>
      </c>
      <c r="J460" s="4">
        <v>333.53800000000001</v>
      </c>
      <c r="K460" s="4">
        <v>8</v>
      </c>
      <c r="L460" s="5" t="s">
        <v>48</v>
      </c>
      <c r="M460" s="4">
        <v>2</v>
      </c>
      <c r="N460" s="4">
        <v>3</v>
      </c>
      <c r="O460" s="4">
        <v>1</v>
      </c>
      <c r="P460" s="5" t="s">
        <v>36</v>
      </c>
      <c r="Q460" s="5" t="s">
        <v>37</v>
      </c>
      <c r="R460" s="4">
        <v>2</v>
      </c>
      <c r="S460" s="4">
        <v>3</v>
      </c>
      <c r="T460" s="5" t="s">
        <v>36</v>
      </c>
      <c r="U460" s="5" t="s">
        <v>38</v>
      </c>
      <c r="V460" s="5" t="s">
        <v>39</v>
      </c>
      <c r="W460" s="6">
        <v>45752</v>
      </c>
      <c r="X460" s="4" t="b">
        <v>1</v>
      </c>
      <c r="Y460" s="4" t="b">
        <v>0</v>
      </c>
      <c r="Z460" s="5" t="s">
        <v>62</v>
      </c>
      <c r="AA460" s="5" t="s">
        <v>67</v>
      </c>
      <c r="AB460" s="7">
        <v>10</v>
      </c>
      <c r="AC460">
        <f t="shared" si="37"/>
        <v>2668.3040000000001</v>
      </c>
      <c r="AD460">
        <f t="shared" si="38"/>
        <v>41.692250000000001</v>
      </c>
      <c r="AE460">
        <f t="shared" si="39"/>
        <v>333.53800000000001</v>
      </c>
      <c r="AF460">
        <f t="shared" si="35"/>
        <v>0</v>
      </c>
      <c r="AG460">
        <f t="shared" si="36"/>
        <v>0</v>
      </c>
      <c r="AH460">
        <f>(Table2[[#This Row],[Social_Media_Influence2]]+Table2[[#This Row],[Engagement_Score_Num]]+Table2[[#This Row],[Time_Spent_on_Product_Research(hours)]]/3)</f>
        <v>0.33333333333333331</v>
      </c>
      <c r="AI460" s="17">
        <f>IF(Table2[[#This Row],[Customer_Loyalty_Program_Member]]="TRUE",Table2[[#This Row],[Brand_Loyalty]]*1.2,Table2[[#This Row],[Brand_Loyalty]])</f>
        <v>2</v>
      </c>
      <c r="AJ460" s="17">
        <f>Table2[[#This Row],[Customer_Satisfaction]]-Table2[[#This Row],[Return_Rate]]</f>
        <v>1</v>
      </c>
    </row>
    <row r="461" spans="1:36">
      <c r="A461" s="9" t="s">
        <v>1000</v>
      </c>
      <c r="B461" s="8">
        <v>26</v>
      </c>
      <c r="C461" s="9" t="s">
        <v>29</v>
      </c>
      <c r="D461" s="9" t="s">
        <v>30</v>
      </c>
      <c r="E461" s="9" t="s">
        <v>69</v>
      </c>
      <c r="F461" s="9" t="s">
        <v>32</v>
      </c>
      <c r="G461" s="9" t="s">
        <v>44</v>
      </c>
      <c r="H461" s="9" t="s">
        <v>254</v>
      </c>
      <c r="I461" s="9" t="s">
        <v>125</v>
      </c>
      <c r="J461" s="8">
        <v>333.53899999999999</v>
      </c>
      <c r="K461" s="8">
        <v>9</v>
      </c>
      <c r="L461" s="9" t="s">
        <v>78</v>
      </c>
      <c r="M461" s="8">
        <v>3</v>
      </c>
      <c r="N461" s="8">
        <v>3</v>
      </c>
      <c r="O461" s="8">
        <v>1</v>
      </c>
      <c r="P461" s="9" t="s">
        <v>36</v>
      </c>
      <c r="Q461" s="9" t="s">
        <v>85</v>
      </c>
      <c r="R461" s="8">
        <v>1</v>
      </c>
      <c r="S461" s="8">
        <v>7</v>
      </c>
      <c r="T461" s="9" t="s">
        <v>36</v>
      </c>
      <c r="U461" s="9" t="s">
        <v>79</v>
      </c>
      <c r="V461" s="9" t="s">
        <v>39</v>
      </c>
      <c r="W461" s="10">
        <v>45753</v>
      </c>
      <c r="X461" s="8" t="b">
        <v>0</v>
      </c>
      <c r="Y461" s="8" t="b">
        <v>1</v>
      </c>
      <c r="Z461" s="9" t="s">
        <v>62</v>
      </c>
      <c r="AA461" s="9" t="s">
        <v>67</v>
      </c>
      <c r="AB461" s="11">
        <v>12</v>
      </c>
      <c r="AC461">
        <f t="shared" si="37"/>
        <v>3001.8509999999997</v>
      </c>
      <c r="AD461">
        <f t="shared" si="38"/>
        <v>37.059888888888885</v>
      </c>
      <c r="AE461">
        <f t="shared" si="39"/>
        <v>333.53899999999999</v>
      </c>
      <c r="AF461">
        <f t="shared" si="35"/>
        <v>0</v>
      </c>
      <c r="AG461">
        <f t="shared" si="36"/>
        <v>0</v>
      </c>
      <c r="AH461">
        <f>(Table2[[#This Row],[Social_Media_Influence2]]+Table2[[#This Row],[Engagement_Score_Num]]+Table2[[#This Row],[Time_Spent_on_Product_Research(hours)]]/3)</f>
        <v>0.33333333333333331</v>
      </c>
      <c r="AI461" s="17">
        <f>IF(Table2[[#This Row],[Customer_Loyalty_Program_Member]]="TRUE",Table2[[#This Row],[Brand_Loyalty]]*1.2,Table2[[#This Row],[Brand_Loyalty]])</f>
        <v>3</v>
      </c>
      <c r="AJ461" s="17">
        <f>Table2[[#This Row],[Customer_Satisfaction]]-Table2[[#This Row],[Return_Rate]]</f>
        <v>6</v>
      </c>
    </row>
    <row r="462" spans="1:36">
      <c r="A462" s="5" t="s">
        <v>1001</v>
      </c>
      <c r="B462" s="4">
        <v>25</v>
      </c>
      <c r="C462" s="5" t="s">
        <v>29</v>
      </c>
      <c r="D462" s="5" t="s">
        <v>30</v>
      </c>
      <c r="E462" s="5" t="s">
        <v>55</v>
      </c>
      <c r="F462" s="5" t="s">
        <v>56</v>
      </c>
      <c r="G462" s="5" t="s">
        <v>44</v>
      </c>
      <c r="H462" s="5" t="s">
        <v>1002</v>
      </c>
      <c r="I462" s="5" t="s">
        <v>34</v>
      </c>
      <c r="J462" s="4">
        <v>333.54</v>
      </c>
      <c r="K462" s="4">
        <v>6</v>
      </c>
      <c r="L462" s="5" t="s">
        <v>78</v>
      </c>
      <c r="M462" s="4">
        <v>4</v>
      </c>
      <c r="N462" s="4">
        <v>3</v>
      </c>
      <c r="O462" s="4">
        <v>2</v>
      </c>
      <c r="P462" s="5" t="s">
        <v>59</v>
      </c>
      <c r="Q462" s="5" t="s">
        <v>37</v>
      </c>
      <c r="R462" s="4">
        <v>2</v>
      </c>
      <c r="S462" s="4">
        <v>9</v>
      </c>
      <c r="T462" s="5" t="s">
        <v>44</v>
      </c>
      <c r="U462" s="5" t="s">
        <v>79</v>
      </c>
      <c r="V462" s="5" t="s">
        <v>86</v>
      </c>
      <c r="W462" s="6">
        <v>45754</v>
      </c>
      <c r="X462" s="4" t="b">
        <v>1</v>
      </c>
      <c r="Y462" s="4" t="b">
        <v>1</v>
      </c>
      <c r="Z462" s="5" t="s">
        <v>52</v>
      </c>
      <c r="AA462" s="5" t="s">
        <v>67</v>
      </c>
      <c r="AB462" s="7">
        <v>6</v>
      </c>
      <c r="AC462">
        <f t="shared" si="37"/>
        <v>2001.2400000000002</v>
      </c>
      <c r="AD462">
        <f t="shared" si="38"/>
        <v>55.59</v>
      </c>
      <c r="AE462">
        <f t="shared" si="39"/>
        <v>333.54</v>
      </c>
      <c r="AF462">
        <f t="shared" si="35"/>
        <v>3</v>
      </c>
      <c r="AG462">
        <f t="shared" si="36"/>
        <v>1</v>
      </c>
      <c r="AH462">
        <f>(Table2[[#This Row],[Social_Media_Influence2]]+Table2[[#This Row],[Engagement_Score_Num]]+Table2[[#This Row],[Time_Spent_on_Product_Research(hours)]]/3)</f>
        <v>4.666666666666667</v>
      </c>
      <c r="AI462" s="17">
        <f>IF(Table2[[#This Row],[Customer_Loyalty_Program_Member]]="TRUE",Table2[[#This Row],[Brand_Loyalty]]*1.2,Table2[[#This Row],[Brand_Loyalty]])</f>
        <v>4</v>
      </c>
      <c r="AJ462" s="17">
        <f>Table2[[#This Row],[Customer_Satisfaction]]-Table2[[#This Row],[Return_Rate]]</f>
        <v>7</v>
      </c>
    </row>
    <row r="463" spans="1:36">
      <c r="A463" s="9" t="s">
        <v>1003</v>
      </c>
      <c r="B463" s="8">
        <v>26</v>
      </c>
      <c r="C463" s="9" t="s">
        <v>88</v>
      </c>
      <c r="D463" s="9" t="s">
        <v>30</v>
      </c>
      <c r="E463" s="9" t="s">
        <v>31</v>
      </c>
      <c r="F463" s="9" t="s">
        <v>32</v>
      </c>
      <c r="G463" s="9" t="s">
        <v>44</v>
      </c>
      <c r="H463" s="9" t="s">
        <v>1004</v>
      </c>
      <c r="I463" s="9" t="s">
        <v>157</v>
      </c>
      <c r="J463" s="8">
        <v>333.541</v>
      </c>
      <c r="K463" s="8">
        <v>9</v>
      </c>
      <c r="L463" s="9" t="s">
        <v>48</v>
      </c>
      <c r="M463" s="8">
        <v>2</v>
      </c>
      <c r="N463" s="8">
        <v>4</v>
      </c>
      <c r="O463" s="8">
        <v>0</v>
      </c>
      <c r="P463" s="9" t="s">
        <v>49</v>
      </c>
      <c r="Q463" s="9" t="s">
        <v>85</v>
      </c>
      <c r="R463" s="8">
        <v>1</v>
      </c>
      <c r="S463" s="8">
        <v>4</v>
      </c>
      <c r="T463" s="9" t="s">
        <v>44</v>
      </c>
      <c r="U463" s="9" t="s">
        <v>38</v>
      </c>
      <c r="V463" s="9" t="s">
        <v>66</v>
      </c>
      <c r="W463" s="10">
        <v>45755</v>
      </c>
      <c r="X463" s="8" t="b">
        <v>0</v>
      </c>
      <c r="Y463" s="8" t="b">
        <v>0</v>
      </c>
      <c r="Z463" s="9" t="s">
        <v>40</v>
      </c>
      <c r="AA463" s="9" t="s">
        <v>41</v>
      </c>
      <c r="AB463" s="11">
        <v>7</v>
      </c>
      <c r="AC463">
        <f t="shared" si="37"/>
        <v>3001.8690000000001</v>
      </c>
      <c r="AD463">
        <f t="shared" si="38"/>
        <v>37.060111111111112</v>
      </c>
      <c r="AE463">
        <f t="shared" si="39"/>
        <v>333.541</v>
      </c>
      <c r="AF463">
        <f t="shared" si="35"/>
        <v>3</v>
      </c>
      <c r="AG463">
        <f t="shared" si="36"/>
        <v>2</v>
      </c>
      <c r="AH463">
        <f>(Table2[[#This Row],[Social_Media_Influence2]]+Table2[[#This Row],[Engagement_Score_Num]]+Table2[[#This Row],[Time_Spent_on_Product_Research(hours)]]/3)</f>
        <v>5</v>
      </c>
      <c r="AI463" s="17">
        <f>IF(Table2[[#This Row],[Customer_Loyalty_Program_Member]]="TRUE",Table2[[#This Row],[Brand_Loyalty]]*1.2,Table2[[#This Row],[Brand_Loyalty]])</f>
        <v>2</v>
      </c>
      <c r="AJ463" s="17">
        <f>Table2[[#This Row],[Customer_Satisfaction]]-Table2[[#This Row],[Return_Rate]]</f>
        <v>3</v>
      </c>
    </row>
    <row r="464" spans="1:36">
      <c r="A464" s="5" t="s">
        <v>1005</v>
      </c>
      <c r="B464" s="4">
        <v>34</v>
      </c>
      <c r="C464" s="5" t="s">
        <v>43</v>
      </c>
      <c r="D464" s="5" t="s">
        <v>44</v>
      </c>
      <c r="E464" s="5" t="s">
        <v>76</v>
      </c>
      <c r="F464" s="5" t="s">
        <v>32</v>
      </c>
      <c r="G464" s="5" t="s">
        <v>30</v>
      </c>
      <c r="H464" s="5" t="s">
        <v>1006</v>
      </c>
      <c r="I464" s="5" t="s">
        <v>182</v>
      </c>
      <c r="J464" s="4">
        <v>333.54199999999997</v>
      </c>
      <c r="K464" s="4">
        <v>9</v>
      </c>
      <c r="L464" s="5" t="s">
        <v>35</v>
      </c>
      <c r="M464" s="4">
        <v>5</v>
      </c>
      <c r="N464" s="4">
        <v>4</v>
      </c>
      <c r="O464" s="4">
        <v>0</v>
      </c>
      <c r="P464" s="5" t="s">
        <v>59</v>
      </c>
      <c r="Q464" s="5" t="s">
        <v>37</v>
      </c>
      <c r="R464" s="4">
        <v>2</v>
      </c>
      <c r="S464" s="4">
        <v>3</v>
      </c>
      <c r="T464" s="5" t="s">
        <v>44</v>
      </c>
      <c r="U464" s="5" t="s">
        <v>79</v>
      </c>
      <c r="V464" s="5" t="s">
        <v>86</v>
      </c>
      <c r="W464" s="6">
        <v>45756</v>
      </c>
      <c r="X464" s="4" t="b">
        <v>0</v>
      </c>
      <c r="Y464" s="4" t="b">
        <v>1</v>
      </c>
      <c r="Z464" s="5" t="s">
        <v>40</v>
      </c>
      <c r="AA464" s="5" t="s">
        <v>41</v>
      </c>
      <c r="AB464" s="7">
        <v>7</v>
      </c>
      <c r="AC464">
        <f t="shared" si="37"/>
        <v>3001.8779999999997</v>
      </c>
      <c r="AD464">
        <f t="shared" si="38"/>
        <v>37.060222222222222</v>
      </c>
      <c r="AE464">
        <f t="shared" si="39"/>
        <v>333.54199999999997</v>
      </c>
      <c r="AF464">
        <f t="shared" si="35"/>
        <v>3</v>
      </c>
      <c r="AG464">
        <f t="shared" si="36"/>
        <v>1</v>
      </c>
      <c r="AH464">
        <f>(Table2[[#This Row],[Social_Media_Influence2]]+Table2[[#This Row],[Engagement_Score_Num]]+Table2[[#This Row],[Time_Spent_on_Product_Research(hours)]]/3)</f>
        <v>4</v>
      </c>
      <c r="AI464" s="17">
        <f>IF(Table2[[#This Row],[Customer_Loyalty_Program_Member]]="TRUE",Table2[[#This Row],[Brand_Loyalty]]*1.2,Table2[[#This Row],[Brand_Loyalty]])</f>
        <v>5</v>
      </c>
      <c r="AJ464" s="17">
        <f>Table2[[#This Row],[Customer_Satisfaction]]-Table2[[#This Row],[Return_Rate]]</f>
        <v>1</v>
      </c>
    </row>
    <row r="465" spans="1:36">
      <c r="A465" s="9" t="s">
        <v>1007</v>
      </c>
      <c r="B465" s="8">
        <v>48</v>
      </c>
      <c r="C465" s="9" t="s">
        <v>43</v>
      </c>
      <c r="D465" s="9" t="s">
        <v>44</v>
      </c>
      <c r="E465" s="9" t="s">
        <v>76</v>
      </c>
      <c r="F465" s="9" t="s">
        <v>56</v>
      </c>
      <c r="G465" s="9" t="s">
        <v>30</v>
      </c>
      <c r="H465" s="9" t="s">
        <v>1008</v>
      </c>
      <c r="I465" s="9" t="s">
        <v>125</v>
      </c>
      <c r="J465" s="8">
        <v>333.54300000000001</v>
      </c>
      <c r="K465" s="8">
        <v>2</v>
      </c>
      <c r="L465" s="9" t="s">
        <v>48</v>
      </c>
      <c r="M465" s="8">
        <v>2</v>
      </c>
      <c r="N465" s="8">
        <v>5</v>
      </c>
      <c r="O465" s="8">
        <v>0</v>
      </c>
      <c r="P465" s="9" t="s">
        <v>49</v>
      </c>
      <c r="Q465" s="9" t="s">
        <v>50</v>
      </c>
      <c r="R465" s="8">
        <v>2</v>
      </c>
      <c r="S465" s="8">
        <v>9</v>
      </c>
      <c r="T465" s="9" t="s">
        <v>44</v>
      </c>
      <c r="U465" s="9" t="s">
        <v>38</v>
      </c>
      <c r="V465" s="9" t="s">
        <v>39</v>
      </c>
      <c r="W465" s="10">
        <v>45757</v>
      </c>
      <c r="X465" s="8" t="b">
        <v>1</v>
      </c>
      <c r="Y465" s="8" t="b">
        <v>0</v>
      </c>
      <c r="Z465" s="9" t="s">
        <v>62</v>
      </c>
      <c r="AA465" s="9" t="s">
        <v>41</v>
      </c>
      <c r="AB465" s="11">
        <v>6</v>
      </c>
      <c r="AC465">
        <f t="shared" si="37"/>
        <v>667.08600000000001</v>
      </c>
      <c r="AD465">
        <f t="shared" si="38"/>
        <v>166.7715</v>
      </c>
      <c r="AE465">
        <f t="shared" si="39"/>
        <v>333.54300000000001</v>
      </c>
      <c r="AF465">
        <f t="shared" si="35"/>
        <v>3</v>
      </c>
      <c r="AG465">
        <f t="shared" si="36"/>
        <v>2</v>
      </c>
      <c r="AH465">
        <f>(Table2[[#This Row],[Social_Media_Influence2]]+Table2[[#This Row],[Engagement_Score_Num]]+Table2[[#This Row],[Time_Spent_on_Product_Research(hours)]]/3)</f>
        <v>5</v>
      </c>
      <c r="AI465" s="17">
        <f>IF(Table2[[#This Row],[Customer_Loyalty_Program_Member]]="TRUE",Table2[[#This Row],[Brand_Loyalty]]*1.2,Table2[[#This Row],[Brand_Loyalty]])</f>
        <v>2</v>
      </c>
      <c r="AJ465" s="17">
        <f>Table2[[#This Row],[Customer_Satisfaction]]-Table2[[#This Row],[Return_Rate]]</f>
        <v>7</v>
      </c>
    </row>
    <row r="466" spans="1:36">
      <c r="A466" s="5" t="s">
        <v>1009</v>
      </c>
      <c r="B466" s="4">
        <v>19</v>
      </c>
      <c r="C466" s="5" t="s">
        <v>43</v>
      </c>
      <c r="D466" s="5" t="s">
        <v>44</v>
      </c>
      <c r="E466" s="5" t="s">
        <v>55</v>
      </c>
      <c r="F466" s="5" t="s">
        <v>32</v>
      </c>
      <c r="G466" s="5" t="s">
        <v>30</v>
      </c>
      <c r="H466" s="5" t="s">
        <v>1010</v>
      </c>
      <c r="I466" s="5" t="s">
        <v>47</v>
      </c>
      <c r="J466" s="4">
        <v>333.54399999999998</v>
      </c>
      <c r="K466" s="4">
        <v>12</v>
      </c>
      <c r="L466" s="5" t="s">
        <v>35</v>
      </c>
      <c r="M466" s="4">
        <v>4</v>
      </c>
      <c r="N466" s="4">
        <v>4</v>
      </c>
      <c r="O466" s="4">
        <v>2</v>
      </c>
      <c r="P466" s="5" t="s">
        <v>49</v>
      </c>
      <c r="Q466" s="5" t="s">
        <v>37</v>
      </c>
      <c r="R466" s="4">
        <v>1</v>
      </c>
      <c r="S466" s="4">
        <v>5</v>
      </c>
      <c r="T466" s="5" t="s">
        <v>59</v>
      </c>
      <c r="U466" s="5" t="s">
        <v>79</v>
      </c>
      <c r="V466" s="5" t="s">
        <v>39</v>
      </c>
      <c r="W466" s="6">
        <v>45758</v>
      </c>
      <c r="X466" s="4" t="b">
        <v>0</v>
      </c>
      <c r="Y466" s="4" t="b">
        <v>0</v>
      </c>
      <c r="Z466" s="5" t="s">
        <v>40</v>
      </c>
      <c r="AA466" s="5" t="s">
        <v>41</v>
      </c>
      <c r="AB466" s="7">
        <v>4</v>
      </c>
      <c r="AC466">
        <f t="shared" si="37"/>
        <v>4002.5279999999998</v>
      </c>
      <c r="AD466">
        <f t="shared" si="38"/>
        <v>27.795333333333332</v>
      </c>
      <c r="AE466">
        <f t="shared" si="39"/>
        <v>333.54399999999998</v>
      </c>
      <c r="AF466">
        <f t="shared" si="35"/>
        <v>1</v>
      </c>
      <c r="AG466">
        <f t="shared" si="36"/>
        <v>2</v>
      </c>
      <c r="AH466">
        <f>(Table2[[#This Row],[Social_Media_Influence2]]+Table2[[#This Row],[Engagement_Score_Num]]+Table2[[#This Row],[Time_Spent_on_Product_Research(hours)]]/3)</f>
        <v>3.6666666666666665</v>
      </c>
      <c r="AI466" s="17">
        <f>IF(Table2[[#This Row],[Customer_Loyalty_Program_Member]]="TRUE",Table2[[#This Row],[Brand_Loyalty]]*1.2,Table2[[#This Row],[Brand_Loyalty]])</f>
        <v>4</v>
      </c>
      <c r="AJ466" s="17">
        <f>Table2[[#This Row],[Customer_Satisfaction]]-Table2[[#This Row],[Return_Rate]]</f>
        <v>4</v>
      </c>
    </row>
    <row r="467" spans="1:36">
      <c r="A467" s="9" t="s">
        <v>1011</v>
      </c>
      <c r="B467" s="8">
        <v>37</v>
      </c>
      <c r="C467" s="9" t="s">
        <v>29</v>
      </c>
      <c r="D467" s="9" t="s">
        <v>44</v>
      </c>
      <c r="E467" s="9" t="s">
        <v>69</v>
      </c>
      <c r="F467" s="9" t="s">
        <v>32</v>
      </c>
      <c r="G467" s="9" t="s">
        <v>30</v>
      </c>
      <c r="H467" s="9" t="s">
        <v>1012</v>
      </c>
      <c r="I467" s="9" t="s">
        <v>157</v>
      </c>
      <c r="J467" s="8">
        <v>333.54500000000002</v>
      </c>
      <c r="K467" s="8">
        <v>8</v>
      </c>
      <c r="L467" s="9" t="s">
        <v>48</v>
      </c>
      <c r="M467" s="8">
        <v>5</v>
      </c>
      <c r="N467" s="8">
        <v>2</v>
      </c>
      <c r="O467" s="8">
        <v>0</v>
      </c>
      <c r="P467" s="9" t="s">
        <v>49</v>
      </c>
      <c r="Q467" s="9" t="s">
        <v>85</v>
      </c>
      <c r="R467" s="8">
        <v>2</v>
      </c>
      <c r="S467" s="8">
        <v>4</v>
      </c>
      <c r="T467" s="9" t="s">
        <v>59</v>
      </c>
      <c r="U467" s="9" t="s">
        <v>38</v>
      </c>
      <c r="V467" s="9" t="s">
        <v>61</v>
      </c>
      <c r="W467" s="10">
        <v>45759</v>
      </c>
      <c r="X467" s="8" t="b">
        <v>1</v>
      </c>
      <c r="Y467" s="8" t="b">
        <v>1</v>
      </c>
      <c r="Z467" s="9" t="s">
        <v>52</v>
      </c>
      <c r="AA467" s="9" t="s">
        <v>67</v>
      </c>
      <c r="AB467" s="11">
        <v>1</v>
      </c>
      <c r="AC467">
        <f t="shared" si="37"/>
        <v>2668.36</v>
      </c>
      <c r="AD467">
        <f t="shared" si="38"/>
        <v>41.693125000000002</v>
      </c>
      <c r="AE467">
        <f t="shared" si="39"/>
        <v>333.54500000000002</v>
      </c>
      <c r="AF467">
        <f t="shared" si="35"/>
        <v>1</v>
      </c>
      <c r="AG467">
        <f t="shared" si="36"/>
        <v>2</v>
      </c>
      <c r="AH467">
        <f>(Table2[[#This Row],[Social_Media_Influence2]]+Table2[[#This Row],[Engagement_Score_Num]]+Table2[[#This Row],[Time_Spent_on_Product_Research(hours)]]/3)</f>
        <v>3</v>
      </c>
      <c r="AI467" s="17">
        <f>IF(Table2[[#This Row],[Customer_Loyalty_Program_Member]]="TRUE",Table2[[#This Row],[Brand_Loyalty]]*1.2,Table2[[#This Row],[Brand_Loyalty]])</f>
        <v>5</v>
      </c>
      <c r="AJ467" s="17">
        <f>Table2[[#This Row],[Customer_Satisfaction]]-Table2[[#This Row],[Return_Rate]]</f>
        <v>2</v>
      </c>
    </row>
    <row r="468" spans="1:36">
      <c r="A468" s="5" t="s">
        <v>1013</v>
      </c>
      <c r="B468" s="4">
        <v>23</v>
      </c>
      <c r="C468" s="5" t="s">
        <v>29</v>
      </c>
      <c r="D468" s="5" t="s">
        <v>44</v>
      </c>
      <c r="E468" s="5" t="s">
        <v>69</v>
      </c>
      <c r="F468" s="5" t="s">
        <v>32</v>
      </c>
      <c r="G468" s="5" t="s">
        <v>30</v>
      </c>
      <c r="H468" s="5" t="s">
        <v>1014</v>
      </c>
      <c r="I468" s="5" t="s">
        <v>34</v>
      </c>
      <c r="J468" s="4">
        <v>333.54599999999999</v>
      </c>
      <c r="K468" s="4">
        <v>8</v>
      </c>
      <c r="L468" s="5" t="s">
        <v>35</v>
      </c>
      <c r="M468" s="4">
        <v>3</v>
      </c>
      <c r="N468" s="4">
        <v>5</v>
      </c>
      <c r="O468" s="4">
        <v>0</v>
      </c>
      <c r="P468" s="5" t="s">
        <v>36</v>
      </c>
      <c r="Q468" s="5" t="s">
        <v>37</v>
      </c>
      <c r="R468" s="4">
        <v>2</v>
      </c>
      <c r="S468" s="4">
        <v>1</v>
      </c>
      <c r="T468" s="5" t="s">
        <v>59</v>
      </c>
      <c r="U468" s="5" t="s">
        <v>38</v>
      </c>
      <c r="V468" s="5" t="s">
        <v>39</v>
      </c>
      <c r="W468" s="6">
        <v>45760</v>
      </c>
      <c r="X468" s="4" t="b">
        <v>1</v>
      </c>
      <c r="Y468" s="4" t="b">
        <v>1</v>
      </c>
      <c r="Z468" s="5" t="s">
        <v>52</v>
      </c>
      <c r="AA468" s="5" t="s">
        <v>41</v>
      </c>
      <c r="AB468" s="7">
        <v>12</v>
      </c>
      <c r="AC468">
        <f t="shared" si="37"/>
        <v>2668.3679999999999</v>
      </c>
      <c r="AD468">
        <f t="shared" si="38"/>
        <v>41.693249999999999</v>
      </c>
      <c r="AE468">
        <f t="shared" si="39"/>
        <v>333.54599999999999</v>
      </c>
      <c r="AF468">
        <f t="shared" si="35"/>
        <v>1</v>
      </c>
      <c r="AG468">
        <f t="shared" si="36"/>
        <v>0</v>
      </c>
      <c r="AH468">
        <f>(Table2[[#This Row],[Social_Media_Influence2]]+Table2[[#This Row],[Engagement_Score_Num]]+Table2[[#This Row],[Time_Spent_on_Product_Research(hours)]]/3)</f>
        <v>1</v>
      </c>
      <c r="AI468" s="17">
        <f>IF(Table2[[#This Row],[Customer_Loyalty_Program_Member]]="TRUE",Table2[[#This Row],[Brand_Loyalty]]*1.2,Table2[[#This Row],[Brand_Loyalty]])</f>
        <v>3</v>
      </c>
      <c r="AJ468" s="17">
        <f>Table2[[#This Row],[Customer_Satisfaction]]-Table2[[#This Row],[Return_Rate]]</f>
        <v>-1</v>
      </c>
    </row>
    <row r="469" spans="1:36">
      <c r="A469" s="9" t="s">
        <v>1015</v>
      </c>
      <c r="B469" s="8">
        <v>34</v>
      </c>
      <c r="C469" s="9" t="s">
        <v>29</v>
      </c>
      <c r="D469" s="9" t="s">
        <v>44</v>
      </c>
      <c r="E469" s="9" t="s">
        <v>69</v>
      </c>
      <c r="F469" s="9" t="s">
        <v>56</v>
      </c>
      <c r="G469" s="9" t="s">
        <v>44</v>
      </c>
      <c r="H469" s="9" t="s">
        <v>1016</v>
      </c>
      <c r="I469" s="9" t="s">
        <v>104</v>
      </c>
      <c r="J469" s="8">
        <v>333.54700000000003</v>
      </c>
      <c r="K469" s="8">
        <v>11</v>
      </c>
      <c r="L469" s="9" t="s">
        <v>48</v>
      </c>
      <c r="M469" s="8">
        <v>3</v>
      </c>
      <c r="N469" s="8">
        <v>5</v>
      </c>
      <c r="O469" s="8">
        <v>1</v>
      </c>
      <c r="P469" s="9" t="s">
        <v>44</v>
      </c>
      <c r="Q469" s="9" t="s">
        <v>50</v>
      </c>
      <c r="R469" s="8">
        <v>0</v>
      </c>
      <c r="S469" s="8">
        <v>2</v>
      </c>
      <c r="T469" s="9" t="s">
        <v>36</v>
      </c>
      <c r="U469" s="9" t="s">
        <v>79</v>
      </c>
      <c r="V469" s="9" t="s">
        <v>86</v>
      </c>
      <c r="W469" s="10">
        <v>45761</v>
      </c>
      <c r="X469" s="8" t="b">
        <v>0</v>
      </c>
      <c r="Y469" s="8" t="b">
        <v>0</v>
      </c>
      <c r="Z469" s="9" t="s">
        <v>62</v>
      </c>
      <c r="AA469" s="9" t="s">
        <v>53</v>
      </c>
      <c r="AB469" s="11">
        <v>8</v>
      </c>
      <c r="AC469">
        <f t="shared" si="37"/>
        <v>3669.0170000000003</v>
      </c>
      <c r="AD469">
        <f t="shared" si="38"/>
        <v>30.322454545454548</v>
      </c>
      <c r="AE469">
        <f t="shared" si="39"/>
        <v>333.54700000000003</v>
      </c>
      <c r="AF469">
        <f t="shared" si="35"/>
        <v>0</v>
      </c>
      <c r="AG469">
        <f t="shared" si="36"/>
        <v>3</v>
      </c>
      <c r="AH469">
        <f>(Table2[[#This Row],[Social_Media_Influence2]]+Table2[[#This Row],[Engagement_Score_Num]]+Table2[[#This Row],[Time_Spent_on_Product_Research(hours)]]/3)</f>
        <v>3.3333333333333335</v>
      </c>
      <c r="AI469" s="17">
        <f>IF(Table2[[#This Row],[Customer_Loyalty_Program_Member]]="TRUE",Table2[[#This Row],[Brand_Loyalty]]*1.2,Table2[[#This Row],[Brand_Loyalty]])</f>
        <v>3</v>
      </c>
      <c r="AJ469" s="17">
        <f>Table2[[#This Row],[Customer_Satisfaction]]-Table2[[#This Row],[Return_Rate]]</f>
        <v>2</v>
      </c>
    </row>
    <row r="470" spans="1:36">
      <c r="A470" s="5" t="s">
        <v>1017</v>
      </c>
      <c r="B470" s="4">
        <v>42</v>
      </c>
      <c r="C470" s="5" t="s">
        <v>43</v>
      </c>
      <c r="D470" s="5" t="s">
        <v>44</v>
      </c>
      <c r="E470" s="5" t="s">
        <v>55</v>
      </c>
      <c r="F470" s="5" t="s">
        <v>32</v>
      </c>
      <c r="G470" s="5" t="s">
        <v>30</v>
      </c>
      <c r="H470" s="5" t="s">
        <v>1018</v>
      </c>
      <c r="I470" s="5" t="s">
        <v>34</v>
      </c>
      <c r="J470" s="4">
        <v>333.548</v>
      </c>
      <c r="K470" s="4">
        <v>6</v>
      </c>
      <c r="L470" s="5" t="s">
        <v>48</v>
      </c>
      <c r="M470" s="4">
        <v>1</v>
      </c>
      <c r="N470" s="4">
        <v>1</v>
      </c>
      <c r="O470" s="4">
        <v>0</v>
      </c>
      <c r="P470" s="5" t="s">
        <v>49</v>
      </c>
      <c r="Q470" s="5" t="s">
        <v>85</v>
      </c>
      <c r="R470" s="4">
        <v>2</v>
      </c>
      <c r="S470" s="4">
        <v>5</v>
      </c>
      <c r="T470" s="5" t="s">
        <v>59</v>
      </c>
      <c r="U470" s="5" t="s">
        <v>60</v>
      </c>
      <c r="V470" s="5" t="s">
        <v>66</v>
      </c>
      <c r="W470" s="6">
        <v>45762</v>
      </c>
      <c r="X470" s="4" t="b">
        <v>1</v>
      </c>
      <c r="Y470" s="4" t="b">
        <v>0</v>
      </c>
      <c r="Z470" s="5" t="s">
        <v>74</v>
      </c>
      <c r="AA470" s="5" t="s">
        <v>67</v>
      </c>
      <c r="AB470" s="7">
        <v>8</v>
      </c>
      <c r="AC470">
        <f t="shared" si="37"/>
        <v>2001.288</v>
      </c>
      <c r="AD470">
        <f t="shared" si="38"/>
        <v>55.591333333333331</v>
      </c>
      <c r="AE470">
        <f t="shared" si="39"/>
        <v>333.548</v>
      </c>
      <c r="AF470">
        <f t="shared" si="35"/>
        <v>1</v>
      </c>
      <c r="AG470">
        <f t="shared" si="36"/>
        <v>2</v>
      </c>
      <c r="AH470">
        <f>(Table2[[#This Row],[Social_Media_Influence2]]+Table2[[#This Row],[Engagement_Score_Num]]+Table2[[#This Row],[Time_Spent_on_Product_Research(hours)]]/3)</f>
        <v>3</v>
      </c>
      <c r="AI470" s="17">
        <f>IF(Table2[[#This Row],[Customer_Loyalty_Program_Member]]="TRUE",Table2[[#This Row],[Brand_Loyalty]]*1.2,Table2[[#This Row],[Brand_Loyalty]])</f>
        <v>1</v>
      </c>
      <c r="AJ470" s="17">
        <f>Table2[[#This Row],[Customer_Satisfaction]]-Table2[[#This Row],[Return_Rate]]</f>
        <v>3</v>
      </c>
    </row>
    <row r="471" spans="1:36">
      <c r="A471" s="9" t="s">
        <v>1019</v>
      </c>
      <c r="B471" s="8">
        <v>28</v>
      </c>
      <c r="C471" s="9" t="s">
        <v>29</v>
      </c>
      <c r="D471" s="9" t="s">
        <v>44</v>
      </c>
      <c r="E471" s="9" t="s">
        <v>69</v>
      </c>
      <c r="F471" s="9" t="s">
        <v>56</v>
      </c>
      <c r="G471" s="9" t="s">
        <v>30</v>
      </c>
      <c r="H471" s="9" t="s">
        <v>1020</v>
      </c>
      <c r="I471" s="9" t="s">
        <v>134</v>
      </c>
      <c r="J471" s="8">
        <v>333.54899999999998</v>
      </c>
      <c r="K471" s="8">
        <v>8</v>
      </c>
      <c r="L471" s="9" t="s">
        <v>78</v>
      </c>
      <c r="M471" s="8">
        <v>2</v>
      </c>
      <c r="N471" s="8">
        <v>2</v>
      </c>
      <c r="O471" s="8">
        <v>2</v>
      </c>
      <c r="P471" s="9" t="s">
        <v>59</v>
      </c>
      <c r="Q471" s="9" t="s">
        <v>85</v>
      </c>
      <c r="R471" s="8">
        <v>1</v>
      </c>
      <c r="S471" s="8">
        <v>2</v>
      </c>
      <c r="T471" s="9" t="s">
        <v>59</v>
      </c>
      <c r="U471" s="9" t="s">
        <v>60</v>
      </c>
      <c r="V471" s="9" t="s">
        <v>39</v>
      </c>
      <c r="W471" s="10">
        <v>45763</v>
      </c>
      <c r="X471" s="8" t="b">
        <v>1</v>
      </c>
      <c r="Y471" s="8" t="b">
        <v>1</v>
      </c>
      <c r="Z471" s="9" t="s">
        <v>40</v>
      </c>
      <c r="AA471" s="9" t="s">
        <v>41</v>
      </c>
      <c r="AB471" s="11">
        <v>6</v>
      </c>
      <c r="AC471">
        <f t="shared" si="37"/>
        <v>2668.3919999999998</v>
      </c>
      <c r="AD471">
        <f t="shared" si="38"/>
        <v>41.693624999999997</v>
      </c>
      <c r="AE471">
        <f t="shared" si="39"/>
        <v>333.54899999999998</v>
      </c>
      <c r="AF471">
        <f t="shared" si="35"/>
        <v>1</v>
      </c>
      <c r="AG471">
        <f t="shared" si="36"/>
        <v>1</v>
      </c>
      <c r="AH471">
        <f>(Table2[[#This Row],[Social_Media_Influence2]]+Table2[[#This Row],[Engagement_Score_Num]]+Table2[[#This Row],[Time_Spent_on_Product_Research(hours)]]/3)</f>
        <v>2.6666666666666665</v>
      </c>
      <c r="AI471" s="17">
        <f>IF(Table2[[#This Row],[Customer_Loyalty_Program_Member]]="TRUE",Table2[[#This Row],[Brand_Loyalty]]*1.2,Table2[[#This Row],[Brand_Loyalty]])</f>
        <v>2</v>
      </c>
      <c r="AJ471" s="17">
        <f>Table2[[#This Row],[Customer_Satisfaction]]-Table2[[#This Row],[Return_Rate]]</f>
        <v>1</v>
      </c>
    </row>
    <row r="472" spans="1:36">
      <c r="A472" s="5" t="s">
        <v>1021</v>
      </c>
      <c r="B472" s="4">
        <v>28</v>
      </c>
      <c r="C472" s="5" t="s">
        <v>43</v>
      </c>
      <c r="D472" s="5" t="s">
        <v>44</v>
      </c>
      <c r="E472" s="5" t="s">
        <v>76</v>
      </c>
      <c r="F472" s="5" t="s">
        <v>56</v>
      </c>
      <c r="G472" s="5" t="s">
        <v>30</v>
      </c>
      <c r="H472" s="5" t="s">
        <v>1022</v>
      </c>
      <c r="I472" s="5" t="s">
        <v>71</v>
      </c>
      <c r="J472" s="4">
        <v>333.55</v>
      </c>
      <c r="K472" s="4">
        <v>11</v>
      </c>
      <c r="L472" s="5" t="s">
        <v>78</v>
      </c>
      <c r="M472" s="4">
        <v>5</v>
      </c>
      <c r="N472" s="4">
        <v>2</v>
      </c>
      <c r="O472" s="4">
        <v>2</v>
      </c>
      <c r="P472" s="5" t="s">
        <v>36</v>
      </c>
      <c r="Q472" s="5" t="s">
        <v>50</v>
      </c>
      <c r="R472" s="4">
        <v>2</v>
      </c>
      <c r="S472" s="4">
        <v>3</v>
      </c>
      <c r="T472" s="5" t="s">
        <v>36</v>
      </c>
      <c r="U472" s="5" t="s">
        <v>60</v>
      </c>
      <c r="V472" s="5" t="s">
        <v>39</v>
      </c>
      <c r="W472" s="6">
        <v>45764</v>
      </c>
      <c r="X472" s="4" t="b">
        <v>1</v>
      </c>
      <c r="Y472" s="4" t="b">
        <v>1</v>
      </c>
      <c r="Z472" s="5" t="s">
        <v>52</v>
      </c>
      <c r="AA472" s="5" t="s">
        <v>67</v>
      </c>
      <c r="AB472" s="7">
        <v>10</v>
      </c>
      <c r="AC472">
        <f t="shared" si="37"/>
        <v>3669.05</v>
      </c>
      <c r="AD472">
        <f t="shared" si="38"/>
        <v>30.322727272727274</v>
      </c>
      <c r="AE472">
        <f t="shared" si="39"/>
        <v>333.55</v>
      </c>
      <c r="AF472">
        <f t="shared" si="35"/>
        <v>0</v>
      </c>
      <c r="AG472">
        <f t="shared" si="36"/>
        <v>0</v>
      </c>
      <c r="AH472">
        <f>(Table2[[#This Row],[Social_Media_Influence2]]+Table2[[#This Row],[Engagement_Score_Num]]+Table2[[#This Row],[Time_Spent_on_Product_Research(hours)]]/3)</f>
        <v>0.66666666666666663</v>
      </c>
      <c r="AI472" s="17">
        <f>IF(Table2[[#This Row],[Customer_Loyalty_Program_Member]]="TRUE",Table2[[#This Row],[Brand_Loyalty]]*1.2,Table2[[#This Row],[Brand_Loyalty]])</f>
        <v>5</v>
      </c>
      <c r="AJ472" s="17">
        <f>Table2[[#This Row],[Customer_Satisfaction]]-Table2[[#This Row],[Return_Rate]]</f>
        <v>1</v>
      </c>
    </row>
    <row r="473" spans="1:36">
      <c r="A473" s="9" t="s">
        <v>1023</v>
      </c>
      <c r="B473" s="8">
        <v>33</v>
      </c>
      <c r="C473" s="9" t="s">
        <v>43</v>
      </c>
      <c r="D473" s="9" t="s">
        <v>30</v>
      </c>
      <c r="E473" s="9" t="s">
        <v>55</v>
      </c>
      <c r="F473" s="9" t="s">
        <v>45</v>
      </c>
      <c r="G473" s="9" t="s">
        <v>44</v>
      </c>
      <c r="H473" s="9" t="s">
        <v>1024</v>
      </c>
      <c r="I473" s="9" t="s">
        <v>47</v>
      </c>
      <c r="J473" s="8">
        <v>333.55099999999999</v>
      </c>
      <c r="K473" s="8">
        <v>5</v>
      </c>
      <c r="L473" s="9" t="s">
        <v>78</v>
      </c>
      <c r="M473" s="8">
        <v>5</v>
      </c>
      <c r="N473" s="8">
        <v>4</v>
      </c>
      <c r="O473" s="8">
        <v>1</v>
      </c>
      <c r="P473" s="9" t="s">
        <v>49</v>
      </c>
      <c r="Q473" s="9" t="s">
        <v>50</v>
      </c>
      <c r="R473" s="8">
        <v>0</v>
      </c>
      <c r="S473" s="8">
        <v>6</v>
      </c>
      <c r="T473" s="9" t="s">
        <v>36</v>
      </c>
      <c r="U473" s="9" t="s">
        <v>38</v>
      </c>
      <c r="V473" s="9" t="s">
        <v>86</v>
      </c>
      <c r="W473" s="10">
        <v>45765</v>
      </c>
      <c r="X473" s="8" t="b">
        <v>0</v>
      </c>
      <c r="Y473" s="8" t="b">
        <v>1</v>
      </c>
      <c r="Z473" s="9" t="s">
        <v>62</v>
      </c>
      <c r="AA473" s="9" t="s">
        <v>41</v>
      </c>
      <c r="AB473" s="11">
        <v>6</v>
      </c>
      <c r="AC473">
        <f t="shared" si="37"/>
        <v>1667.7549999999999</v>
      </c>
      <c r="AD473">
        <f t="shared" si="38"/>
        <v>66.7102</v>
      </c>
      <c r="AE473">
        <f t="shared" si="39"/>
        <v>333.55099999999999</v>
      </c>
      <c r="AF473">
        <f t="shared" si="35"/>
        <v>0</v>
      </c>
      <c r="AG473">
        <f t="shared" si="36"/>
        <v>2</v>
      </c>
      <c r="AH473">
        <f>(Table2[[#This Row],[Social_Media_Influence2]]+Table2[[#This Row],[Engagement_Score_Num]]+Table2[[#This Row],[Time_Spent_on_Product_Research(hours)]]/3)</f>
        <v>2.3333333333333335</v>
      </c>
      <c r="AI473" s="17">
        <f>IF(Table2[[#This Row],[Customer_Loyalty_Program_Member]]="TRUE",Table2[[#This Row],[Brand_Loyalty]]*1.2,Table2[[#This Row],[Brand_Loyalty]])</f>
        <v>5</v>
      </c>
      <c r="AJ473" s="17">
        <f>Table2[[#This Row],[Customer_Satisfaction]]-Table2[[#This Row],[Return_Rate]]</f>
        <v>6</v>
      </c>
    </row>
    <row r="474" spans="1:36">
      <c r="A474" s="5" t="s">
        <v>1025</v>
      </c>
      <c r="B474" s="4">
        <v>31</v>
      </c>
      <c r="C474" s="5" t="s">
        <v>29</v>
      </c>
      <c r="D474" s="5" t="s">
        <v>30</v>
      </c>
      <c r="E474" s="5" t="s">
        <v>55</v>
      </c>
      <c r="F474" s="5" t="s">
        <v>56</v>
      </c>
      <c r="G474" s="5" t="s">
        <v>44</v>
      </c>
      <c r="H474" s="5" t="s">
        <v>1026</v>
      </c>
      <c r="I474" s="5" t="s">
        <v>107</v>
      </c>
      <c r="J474" s="4">
        <v>333.55200000000002</v>
      </c>
      <c r="K474" s="4">
        <v>4</v>
      </c>
      <c r="L474" s="5" t="s">
        <v>78</v>
      </c>
      <c r="M474" s="4">
        <v>5</v>
      </c>
      <c r="N474" s="4">
        <v>2</v>
      </c>
      <c r="O474" s="4">
        <v>0.3</v>
      </c>
      <c r="P474" s="5" t="s">
        <v>59</v>
      </c>
      <c r="Q474" s="5" t="s">
        <v>50</v>
      </c>
      <c r="R474" s="4">
        <v>2</v>
      </c>
      <c r="S474" s="4">
        <v>9</v>
      </c>
      <c r="T474" s="5" t="s">
        <v>44</v>
      </c>
      <c r="U474" s="5" t="s">
        <v>38</v>
      </c>
      <c r="V474" s="5" t="s">
        <v>51</v>
      </c>
      <c r="W474" s="6">
        <v>45766</v>
      </c>
      <c r="X474" s="4" t="b">
        <v>0</v>
      </c>
      <c r="Y474" s="4" t="b">
        <v>1</v>
      </c>
      <c r="Z474" s="5" t="s">
        <v>52</v>
      </c>
      <c r="AA474" s="5" t="s">
        <v>67</v>
      </c>
      <c r="AB474" s="7">
        <v>5</v>
      </c>
      <c r="AC474">
        <f t="shared" si="37"/>
        <v>1334.2080000000001</v>
      </c>
      <c r="AD474">
        <f t="shared" si="38"/>
        <v>83.388000000000005</v>
      </c>
      <c r="AE474">
        <f t="shared" si="39"/>
        <v>333.55200000000002</v>
      </c>
      <c r="AF474">
        <f t="shared" si="35"/>
        <v>3</v>
      </c>
      <c r="AG474">
        <f t="shared" si="36"/>
        <v>1</v>
      </c>
      <c r="AH474">
        <f>(Table2[[#This Row],[Social_Media_Influence2]]+Table2[[#This Row],[Engagement_Score_Num]]+Table2[[#This Row],[Time_Spent_on_Product_Research(hours)]]/3)</f>
        <v>4.0999999999999996</v>
      </c>
      <c r="AI474" s="17">
        <f>IF(Table2[[#This Row],[Customer_Loyalty_Program_Member]]="TRUE",Table2[[#This Row],[Brand_Loyalty]]*1.2,Table2[[#This Row],[Brand_Loyalty]])</f>
        <v>5</v>
      </c>
      <c r="AJ474" s="17">
        <f>Table2[[#This Row],[Customer_Satisfaction]]-Table2[[#This Row],[Return_Rate]]</f>
        <v>7</v>
      </c>
    </row>
    <row r="475" spans="1:36">
      <c r="A475" s="9" t="s">
        <v>1027</v>
      </c>
      <c r="B475" s="8">
        <v>20</v>
      </c>
      <c r="C475" s="9" t="s">
        <v>29</v>
      </c>
      <c r="D475" s="9" t="s">
        <v>30</v>
      </c>
      <c r="E475" s="9" t="s">
        <v>69</v>
      </c>
      <c r="F475" s="9" t="s">
        <v>32</v>
      </c>
      <c r="G475" s="9" t="s">
        <v>44</v>
      </c>
      <c r="H475" s="9" t="s">
        <v>1028</v>
      </c>
      <c r="I475" s="9" t="s">
        <v>244</v>
      </c>
      <c r="J475" s="8">
        <v>333.553</v>
      </c>
      <c r="K475" s="8">
        <v>2</v>
      </c>
      <c r="L475" s="9" t="s">
        <v>78</v>
      </c>
      <c r="M475" s="8">
        <v>3</v>
      </c>
      <c r="N475" s="8">
        <v>5</v>
      </c>
      <c r="O475" s="8">
        <v>0.2</v>
      </c>
      <c r="P475" s="9" t="s">
        <v>44</v>
      </c>
      <c r="Q475" s="9" t="s">
        <v>37</v>
      </c>
      <c r="R475" s="8">
        <v>1</v>
      </c>
      <c r="S475" s="8">
        <v>2</v>
      </c>
      <c r="T475" s="9" t="s">
        <v>49</v>
      </c>
      <c r="U475" s="9" t="s">
        <v>60</v>
      </c>
      <c r="V475" s="9" t="s">
        <v>66</v>
      </c>
      <c r="W475" s="10">
        <v>45767</v>
      </c>
      <c r="X475" s="8" t="b">
        <v>1</v>
      </c>
      <c r="Y475" s="8" t="b">
        <v>0</v>
      </c>
      <c r="Z475" s="9" t="s">
        <v>52</v>
      </c>
      <c r="AA475" s="9" t="s">
        <v>41</v>
      </c>
      <c r="AB475" s="11">
        <v>9</v>
      </c>
      <c r="AC475">
        <f t="shared" si="37"/>
        <v>667.10599999999999</v>
      </c>
      <c r="AD475">
        <f t="shared" si="38"/>
        <v>166.7765</v>
      </c>
      <c r="AE475">
        <f t="shared" si="39"/>
        <v>333.553</v>
      </c>
      <c r="AF475">
        <f t="shared" si="35"/>
        <v>2</v>
      </c>
      <c r="AG475">
        <f t="shared" si="36"/>
        <v>3</v>
      </c>
      <c r="AH475">
        <f>(Table2[[#This Row],[Social_Media_Influence2]]+Table2[[#This Row],[Engagement_Score_Num]]+Table2[[#This Row],[Time_Spent_on_Product_Research(hours)]]/3)</f>
        <v>5.0666666666666664</v>
      </c>
      <c r="AI475" s="17">
        <f>IF(Table2[[#This Row],[Customer_Loyalty_Program_Member]]="TRUE",Table2[[#This Row],[Brand_Loyalty]]*1.2,Table2[[#This Row],[Brand_Loyalty]])</f>
        <v>3</v>
      </c>
      <c r="AJ475" s="17">
        <f>Table2[[#This Row],[Customer_Satisfaction]]-Table2[[#This Row],[Return_Rate]]</f>
        <v>1</v>
      </c>
    </row>
    <row r="476" spans="1:36">
      <c r="A476" s="5" t="s">
        <v>1029</v>
      </c>
      <c r="B476" s="4">
        <v>32</v>
      </c>
      <c r="C476" s="5" t="s">
        <v>43</v>
      </c>
      <c r="D476" s="5" t="s">
        <v>44</v>
      </c>
      <c r="E476" s="5" t="s">
        <v>76</v>
      </c>
      <c r="F476" s="5" t="s">
        <v>45</v>
      </c>
      <c r="G476" s="5" t="s">
        <v>44</v>
      </c>
      <c r="H476" s="5" t="s">
        <v>1030</v>
      </c>
      <c r="I476" s="5" t="s">
        <v>47</v>
      </c>
      <c r="J476" s="4">
        <v>333.55399999999997</v>
      </c>
      <c r="K476" s="4">
        <v>4</v>
      </c>
      <c r="L476" s="5" t="s">
        <v>48</v>
      </c>
      <c r="M476" s="4">
        <v>1</v>
      </c>
      <c r="N476" s="4">
        <v>3</v>
      </c>
      <c r="O476" s="4">
        <v>0</v>
      </c>
      <c r="P476" s="5" t="s">
        <v>44</v>
      </c>
      <c r="Q476" s="5" t="s">
        <v>37</v>
      </c>
      <c r="R476" s="4">
        <v>0</v>
      </c>
      <c r="S476" s="4">
        <v>4</v>
      </c>
      <c r="T476" s="5" t="s">
        <v>49</v>
      </c>
      <c r="U476" s="5" t="s">
        <v>79</v>
      </c>
      <c r="V476" s="5" t="s">
        <v>61</v>
      </c>
      <c r="W476" s="6">
        <v>45768</v>
      </c>
      <c r="X476" s="4" t="b">
        <v>0</v>
      </c>
      <c r="Y476" s="4" t="b">
        <v>1</v>
      </c>
      <c r="Z476" s="5" t="s">
        <v>52</v>
      </c>
      <c r="AA476" s="5" t="s">
        <v>53</v>
      </c>
      <c r="AB476" s="7">
        <v>12</v>
      </c>
      <c r="AC476">
        <f t="shared" si="37"/>
        <v>1334.2159999999999</v>
      </c>
      <c r="AD476">
        <f t="shared" si="38"/>
        <v>83.388499999999993</v>
      </c>
      <c r="AE476">
        <f t="shared" si="39"/>
        <v>333.55399999999997</v>
      </c>
      <c r="AF476">
        <f t="shared" si="35"/>
        <v>2</v>
      </c>
      <c r="AG476">
        <f t="shared" si="36"/>
        <v>3</v>
      </c>
      <c r="AH476">
        <f>(Table2[[#This Row],[Social_Media_Influence2]]+Table2[[#This Row],[Engagement_Score_Num]]+Table2[[#This Row],[Time_Spent_on_Product_Research(hours)]]/3)</f>
        <v>5</v>
      </c>
      <c r="AI476" s="17">
        <f>IF(Table2[[#This Row],[Customer_Loyalty_Program_Member]]="TRUE",Table2[[#This Row],[Brand_Loyalty]]*1.2,Table2[[#This Row],[Brand_Loyalty]])</f>
        <v>1</v>
      </c>
      <c r="AJ476" s="17">
        <f>Table2[[#This Row],[Customer_Satisfaction]]-Table2[[#This Row],[Return_Rate]]</f>
        <v>4</v>
      </c>
    </row>
    <row r="477" spans="1:36">
      <c r="A477" s="9" t="s">
        <v>1031</v>
      </c>
      <c r="B477" s="8">
        <v>27</v>
      </c>
      <c r="C477" s="9" t="s">
        <v>29</v>
      </c>
      <c r="D477" s="9" t="s">
        <v>30</v>
      </c>
      <c r="E477" s="9" t="s">
        <v>55</v>
      </c>
      <c r="F477" s="9" t="s">
        <v>32</v>
      </c>
      <c r="G477" s="9" t="s">
        <v>44</v>
      </c>
      <c r="H477" s="9" t="s">
        <v>1032</v>
      </c>
      <c r="I477" s="9" t="s">
        <v>244</v>
      </c>
      <c r="J477" s="8">
        <v>333.55500000000001</v>
      </c>
      <c r="K477" s="8">
        <v>3</v>
      </c>
      <c r="L477" s="9" t="s">
        <v>48</v>
      </c>
      <c r="M477" s="8">
        <v>4</v>
      </c>
      <c r="N477" s="8">
        <v>5</v>
      </c>
      <c r="O477" s="8">
        <v>1</v>
      </c>
      <c r="P477" s="9" t="s">
        <v>59</v>
      </c>
      <c r="Q477" s="9" t="s">
        <v>50</v>
      </c>
      <c r="R477" s="8">
        <v>1</v>
      </c>
      <c r="S477" s="8">
        <v>6</v>
      </c>
      <c r="T477" s="9" t="s">
        <v>44</v>
      </c>
      <c r="U477" s="9" t="s">
        <v>60</v>
      </c>
      <c r="V477" s="9" t="s">
        <v>86</v>
      </c>
      <c r="W477" s="10">
        <v>45769</v>
      </c>
      <c r="X477" s="8" t="b">
        <v>1</v>
      </c>
      <c r="Y477" s="8" t="b">
        <v>1</v>
      </c>
      <c r="Z477" s="9" t="s">
        <v>52</v>
      </c>
      <c r="AA477" s="9" t="s">
        <v>53</v>
      </c>
      <c r="AB477" s="11">
        <v>11</v>
      </c>
      <c r="AC477">
        <f t="shared" si="37"/>
        <v>1000.665</v>
      </c>
      <c r="AD477">
        <f t="shared" si="38"/>
        <v>111.185</v>
      </c>
      <c r="AE477">
        <f t="shared" si="39"/>
        <v>333.55500000000001</v>
      </c>
      <c r="AF477">
        <f t="shared" si="35"/>
        <v>3</v>
      </c>
      <c r="AG477">
        <f t="shared" si="36"/>
        <v>1</v>
      </c>
      <c r="AH477">
        <f>(Table2[[#This Row],[Social_Media_Influence2]]+Table2[[#This Row],[Engagement_Score_Num]]+Table2[[#This Row],[Time_Spent_on_Product_Research(hours)]]/3)</f>
        <v>4.333333333333333</v>
      </c>
      <c r="AI477" s="17">
        <f>IF(Table2[[#This Row],[Customer_Loyalty_Program_Member]]="TRUE",Table2[[#This Row],[Brand_Loyalty]]*1.2,Table2[[#This Row],[Brand_Loyalty]])</f>
        <v>4</v>
      </c>
      <c r="AJ477" s="17">
        <f>Table2[[#This Row],[Customer_Satisfaction]]-Table2[[#This Row],[Return_Rate]]</f>
        <v>5</v>
      </c>
    </row>
    <row r="478" spans="1:36">
      <c r="A478" s="5" t="s">
        <v>1033</v>
      </c>
      <c r="B478" s="4">
        <v>19</v>
      </c>
      <c r="C478" s="5" t="s">
        <v>29</v>
      </c>
      <c r="D478" s="5" t="s">
        <v>30</v>
      </c>
      <c r="E478" s="5" t="s">
        <v>69</v>
      </c>
      <c r="F478" s="5" t="s">
        <v>32</v>
      </c>
      <c r="G478" s="5" t="s">
        <v>30</v>
      </c>
      <c r="H478" s="5" t="s">
        <v>1034</v>
      </c>
      <c r="I478" s="5" t="s">
        <v>90</v>
      </c>
      <c r="J478" s="4">
        <v>333.55599999999998</v>
      </c>
      <c r="K478" s="4">
        <v>10</v>
      </c>
      <c r="L478" s="5" t="s">
        <v>48</v>
      </c>
      <c r="M478" s="4">
        <v>5</v>
      </c>
      <c r="N478" s="4">
        <v>1</v>
      </c>
      <c r="O478" s="4">
        <v>2</v>
      </c>
      <c r="P478" s="5" t="s">
        <v>59</v>
      </c>
      <c r="Q478" s="5" t="s">
        <v>37</v>
      </c>
      <c r="R478" s="4">
        <v>1</v>
      </c>
      <c r="S478" s="4">
        <v>3</v>
      </c>
      <c r="T478" s="5" t="s">
        <v>59</v>
      </c>
      <c r="U478" s="5" t="s">
        <v>38</v>
      </c>
      <c r="V478" s="5" t="s">
        <v>61</v>
      </c>
      <c r="W478" s="6">
        <v>45770</v>
      </c>
      <c r="X478" s="4" t="b">
        <v>1</v>
      </c>
      <c r="Y478" s="4" t="b">
        <v>1</v>
      </c>
      <c r="Z478" s="5" t="s">
        <v>74</v>
      </c>
      <c r="AA478" s="5" t="s">
        <v>41</v>
      </c>
      <c r="AB478" s="7">
        <v>8</v>
      </c>
      <c r="AC478">
        <f t="shared" si="37"/>
        <v>3335.56</v>
      </c>
      <c r="AD478">
        <f t="shared" si="38"/>
        <v>33.355599999999995</v>
      </c>
      <c r="AE478">
        <f t="shared" si="39"/>
        <v>333.55599999999998</v>
      </c>
      <c r="AF478">
        <f t="shared" si="35"/>
        <v>1</v>
      </c>
      <c r="AG478">
        <f t="shared" si="36"/>
        <v>1</v>
      </c>
      <c r="AH478">
        <f>(Table2[[#This Row],[Social_Media_Influence2]]+Table2[[#This Row],[Engagement_Score_Num]]+Table2[[#This Row],[Time_Spent_on_Product_Research(hours)]]/3)</f>
        <v>2.6666666666666665</v>
      </c>
      <c r="AI478" s="17">
        <f>IF(Table2[[#This Row],[Customer_Loyalty_Program_Member]]="TRUE",Table2[[#This Row],[Brand_Loyalty]]*1.2,Table2[[#This Row],[Brand_Loyalty]])</f>
        <v>5</v>
      </c>
      <c r="AJ478" s="17">
        <f>Table2[[#This Row],[Customer_Satisfaction]]-Table2[[#This Row],[Return_Rate]]</f>
        <v>2</v>
      </c>
    </row>
    <row r="479" spans="1:36">
      <c r="A479" s="9" t="s">
        <v>1035</v>
      </c>
      <c r="B479" s="8">
        <v>50</v>
      </c>
      <c r="C479" s="9" t="s">
        <v>43</v>
      </c>
      <c r="D479" s="9" t="s">
        <v>30</v>
      </c>
      <c r="E479" s="9" t="s">
        <v>55</v>
      </c>
      <c r="F479" s="9" t="s">
        <v>45</v>
      </c>
      <c r="G479" s="9" t="s">
        <v>30</v>
      </c>
      <c r="H479" s="9" t="s">
        <v>1036</v>
      </c>
      <c r="I479" s="9" t="s">
        <v>187</v>
      </c>
      <c r="J479" s="8">
        <v>333.55700000000002</v>
      </c>
      <c r="K479" s="8">
        <v>11</v>
      </c>
      <c r="L479" s="9" t="s">
        <v>78</v>
      </c>
      <c r="M479" s="8">
        <v>5</v>
      </c>
      <c r="N479" s="8">
        <v>4</v>
      </c>
      <c r="O479" s="8">
        <v>1</v>
      </c>
      <c r="P479" s="9" t="s">
        <v>44</v>
      </c>
      <c r="Q479" s="9" t="s">
        <v>37</v>
      </c>
      <c r="R479" s="8">
        <v>1</v>
      </c>
      <c r="S479" s="8">
        <v>5</v>
      </c>
      <c r="T479" s="9" t="s">
        <v>44</v>
      </c>
      <c r="U479" s="9" t="s">
        <v>79</v>
      </c>
      <c r="V479" s="9" t="s">
        <v>51</v>
      </c>
      <c r="W479" s="10">
        <v>45771</v>
      </c>
      <c r="X479" s="8" t="b">
        <v>0</v>
      </c>
      <c r="Y479" s="8" t="b">
        <v>1</v>
      </c>
      <c r="Z479" s="9" t="s">
        <v>74</v>
      </c>
      <c r="AA479" s="9" t="s">
        <v>67</v>
      </c>
      <c r="AB479" s="11">
        <v>8</v>
      </c>
      <c r="AC479">
        <f t="shared" si="37"/>
        <v>3669.1270000000004</v>
      </c>
      <c r="AD479">
        <f t="shared" si="38"/>
        <v>30.323363636363638</v>
      </c>
      <c r="AE479">
        <f t="shared" si="39"/>
        <v>333.55700000000002</v>
      </c>
      <c r="AF479">
        <f t="shared" si="35"/>
        <v>3</v>
      </c>
      <c r="AG479">
        <f t="shared" si="36"/>
        <v>3</v>
      </c>
      <c r="AH479">
        <f>(Table2[[#This Row],[Social_Media_Influence2]]+Table2[[#This Row],[Engagement_Score_Num]]+Table2[[#This Row],[Time_Spent_on_Product_Research(hours)]]/3)</f>
        <v>6.333333333333333</v>
      </c>
      <c r="AI479" s="17">
        <f>IF(Table2[[#This Row],[Customer_Loyalty_Program_Member]]="TRUE",Table2[[#This Row],[Brand_Loyalty]]*1.2,Table2[[#This Row],[Brand_Loyalty]])</f>
        <v>5</v>
      </c>
      <c r="AJ479" s="17">
        <f>Table2[[#This Row],[Customer_Satisfaction]]-Table2[[#This Row],[Return_Rate]]</f>
        <v>4</v>
      </c>
    </row>
    <row r="480" spans="1:36">
      <c r="A480" s="5" t="s">
        <v>1037</v>
      </c>
      <c r="B480" s="4">
        <v>40</v>
      </c>
      <c r="C480" s="5" t="s">
        <v>210</v>
      </c>
      <c r="D480" s="5" t="s">
        <v>44</v>
      </c>
      <c r="E480" s="5" t="s">
        <v>31</v>
      </c>
      <c r="F480" s="5" t="s">
        <v>32</v>
      </c>
      <c r="G480" s="5" t="s">
        <v>30</v>
      </c>
      <c r="H480" s="5" t="s">
        <v>1038</v>
      </c>
      <c r="I480" s="5" t="s">
        <v>2060</v>
      </c>
      <c r="J480" s="4">
        <v>333.55799999999999</v>
      </c>
      <c r="K480" s="4">
        <v>10</v>
      </c>
      <c r="L480" s="5" t="s">
        <v>48</v>
      </c>
      <c r="M480" s="4">
        <v>5</v>
      </c>
      <c r="N480" s="4">
        <v>5</v>
      </c>
      <c r="O480" s="4">
        <v>0.2</v>
      </c>
      <c r="P480" s="5" t="s">
        <v>44</v>
      </c>
      <c r="Q480" s="5" t="s">
        <v>37</v>
      </c>
      <c r="R480" s="4">
        <v>1</v>
      </c>
      <c r="S480" s="4">
        <v>1</v>
      </c>
      <c r="T480" s="5" t="s">
        <v>49</v>
      </c>
      <c r="U480" s="5" t="s">
        <v>79</v>
      </c>
      <c r="V480" s="5" t="s">
        <v>66</v>
      </c>
      <c r="W480" s="6">
        <v>45772</v>
      </c>
      <c r="X480" s="4" t="b">
        <v>1</v>
      </c>
      <c r="Y480" s="4" t="b">
        <v>1</v>
      </c>
      <c r="Z480" s="5" t="s">
        <v>52</v>
      </c>
      <c r="AA480" s="5" t="s">
        <v>41</v>
      </c>
      <c r="AB480" s="7">
        <v>8</v>
      </c>
      <c r="AC480">
        <f t="shared" si="37"/>
        <v>3335.58</v>
      </c>
      <c r="AD480">
        <f t="shared" si="38"/>
        <v>33.355800000000002</v>
      </c>
      <c r="AE480">
        <f t="shared" si="39"/>
        <v>333.55799999999999</v>
      </c>
      <c r="AF480">
        <f t="shared" si="35"/>
        <v>2</v>
      </c>
      <c r="AG480">
        <f t="shared" si="36"/>
        <v>3</v>
      </c>
      <c r="AH480">
        <f>(Table2[[#This Row],[Social_Media_Influence2]]+Table2[[#This Row],[Engagement_Score_Num]]+Table2[[#This Row],[Time_Spent_on_Product_Research(hours)]]/3)</f>
        <v>5.0666666666666664</v>
      </c>
      <c r="AI480" s="17">
        <f>IF(Table2[[#This Row],[Customer_Loyalty_Program_Member]]="TRUE",Table2[[#This Row],[Brand_Loyalty]]*1.2,Table2[[#This Row],[Brand_Loyalty]])</f>
        <v>5</v>
      </c>
      <c r="AJ480" s="17">
        <f>Table2[[#This Row],[Customer_Satisfaction]]-Table2[[#This Row],[Return_Rate]]</f>
        <v>0</v>
      </c>
    </row>
    <row r="481" spans="1:36">
      <c r="A481" s="9" t="s">
        <v>1039</v>
      </c>
      <c r="B481" s="8">
        <v>20</v>
      </c>
      <c r="C481" s="9" t="s">
        <v>43</v>
      </c>
      <c r="D481" s="9" t="s">
        <v>44</v>
      </c>
      <c r="E481" s="9" t="s">
        <v>31</v>
      </c>
      <c r="F481" s="9" t="s">
        <v>32</v>
      </c>
      <c r="G481" s="9" t="s">
        <v>44</v>
      </c>
      <c r="H481" s="9" t="s">
        <v>1040</v>
      </c>
      <c r="I481" s="9" t="s">
        <v>90</v>
      </c>
      <c r="J481" s="8">
        <v>333.55900000000003</v>
      </c>
      <c r="K481" s="8">
        <v>8</v>
      </c>
      <c r="L481" s="9" t="s">
        <v>78</v>
      </c>
      <c r="M481" s="8">
        <v>3</v>
      </c>
      <c r="N481" s="8">
        <v>4</v>
      </c>
      <c r="O481" s="8">
        <v>0.3</v>
      </c>
      <c r="P481" s="9" t="s">
        <v>36</v>
      </c>
      <c r="Q481" s="9" t="s">
        <v>37</v>
      </c>
      <c r="R481" s="8">
        <v>1</v>
      </c>
      <c r="S481" s="8">
        <v>8</v>
      </c>
      <c r="T481" s="9" t="s">
        <v>44</v>
      </c>
      <c r="U481" s="9" t="s">
        <v>60</v>
      </c>
      <c r="V481" s="9" t="s">
        <v>51</v>
      </c>
      <c r="W481" s="10">
        <v>45773</v>
      </c>
      <c r="X481" s="8" t="b">
        <v>0</v>
      </c>
      <c r="Y481" s="8" t="b">
        <v>1</v>
      </c>
      <c r="Z481" s="9" t="s">
        <v>52</v>
      </c>
      <c r="AA481" s="9" t="s">
        <v>53</v>
      </c>
      <c r="AB481" s="11">
        <v>6</v>
      </c>
      <c r="AC481">
        <f t="shared" si="37"/>
        <v>2668.4720000000002</v>
      </c>
      <c r="AD481">
        <f t="shared" si="38"/>
        <v>41.694875000000003</v>
      </c>
      <c r="AE481">
        <f t="shared" si="39"/>
        <v>333.55900000000003</v>
      </c>
      <c r="AF481">
        <f t="shared" si="35"/>
        <v>3</v>
      </c>
      <c r="AG481">
        <f t="shared" si="36"/>
        <v>0</v>
      </c>
      <c r="AH481">
        <f>(Table2[[#This Row],[Social_Media_Influence2]]+Table2[[#This Row],[Engagement_Score_Num]]+Table2[[#This Row],[Time_Spent_on_Product_Research(hours)]]/3)</f>
        <v>3.1</v>
      </c>
      <c r="AI481" s="17">
        <f>IF(Table2[[#This Row],[Customer_Loyalty_Program_Member]]="TRUE",Table2[[#This Row],[Brand_Loyalty]]*1.2,Table2[[#This Row],[Brand_Loyalty]])</f>
        <v>3</v>
      </c>
      <c r="AJ481" s="17">
        <f>Table2[[#This Row],[Customer_Satisfaction]]-Table2[[#This Row],[Return_Rate]]</f>
        <v>7</v>
      </c>
    </row>
    <row r="482" spans="1:36">
      <c r="A482" s="5" t="s">
        <v>1041</v>
      </c>
      <c r="B482" s="4">
        <v>24</v>
      </c>
      <c r="C482" s="5" t="s">
        <v>29</v>
      </c>
      <c r="D482" s="5" t="s">
        <v>30</v>
      </c>
      <c r="E482" s="5" t="s">
        <v>31</v>
      </c>
      <c r="F482" s="5" t="s">
        <v>56</v>
      </c>
      <c r="G482" s="5" t="s">
        <v>30</v>
      </c>
      <c r="H482" s="5" t="s">
        <v>1042</v>
      </c>
      <c r="I482" s="5" t="s">
        <v>98</v>
      </c>
      <c r="J482" s="4">
        <v>333.56</v>
      </c>
      <c r="K482" s="4">
        <v>12</v>
      </c>
      <c r="L482" s="5" t="s">
        <v>78</v>
      </c>
      <c r="M482" s="4">
        <v>3</v>
      </c>
      <c r="N482" s="4">
        <v>3</v>
      </c>
      <c r="O482" s="4">
        <v>2</v>
      </c>
      <c r="P482" s="5" t="s">
        <v>49</v>
      </c>
      <c r="Q482" s="5" t="s">
        <v>85</v>
      </c>
      <c r="R482" s="4">
        <v>0</v>
      </c>
      <c r="S482" s="4">
        <v>9</v>
      </c>
      <c r="T482" s="5" t="s">
        <v>44</v>
      </c>
      <c r="U482" s="5" t="s">
        <v>60</v>
      </c>
      <c r="V482" s="5" t="s">
        <v>66</v>
      </c>
      <c r="W482" s="6">
        <v>45774</v>
      </c>
      <c r="X482" s="4" t="b">
        <v>1</v>
      </c>
      <c r="Y482" s="4" t="b">
        <v>0</v>
      </c>
      <c r="Z482" s="5" t="s">
        <v>40</v>
      </c>
      <c r="AA482" s="5" t="s">
        <v>67</v>
      </c>
      <c r="AB482" s="7">
        <v>7</v>
      </c>
      <c r="AC482">
        <f t="shared" si="37"/>
        <v>4002.7200000000003</v>
      </c>
      <c r="AD482">
        <f t="shared" si="38"/>
        <v>27.796666666666667</v>
      </c>
      <c r="AE482">
        <f t="shared" si="39"/>
        <v>333.56</v>
      </c>
      <c r="AF482">
        <f t="shared" si="35"/>
        <v>3</v>
      </c>
      <c r="AG482">
        <f t="shared" si="36"/>
        <v>2</v>
      </c>
      <c r="AH482">
        <f>(Table2[[#This Row],[Social_Media_Influence2]]+Table2[[#This Row],[Engagement_Score_Num]]+Table2[[#This Row],[Time_Spent_on_Product_Research(hours)]]/3)</f>
        <v>5.666666666666667</v>
      </c>
      <c r="AI482" s="17">
        <f>IF(Table2[[#This Row],[Customer_Loyalty_Program_Member]]="TRUE",Table2[[#This Row],[Brand_Loyalty]]*1.2,Table2[[#This Row],[Brand_Loyalty]])</f>
        <v>3</v>
      </c>
      <c r="AJ482" s="17">
        <f>Table2[[#This Row],[Customer_Satisfaction]]-Table2[[#This Row],[Return_Rate]]</f>
        <v>9</v>
      </c>
    </row>
    <row r="483" spans="1:36">
      <c r="A483" s="9" t="s">
        <v>1043</v>
      </c>
      <c r="B483" s="8">
        <v>46</v>
      </c>
      <c r="C483" s="9" t="s">
        <v>43</v>
      </c>
      <c r="D483" s="9" t="s">
        <v>30</v>
      </c>
      <c r="E483" s="9" t="s">
        <v>55</v>
      </c>
      <c r="F483" s="9" t="s">
        <v>45</v>
      </c>
      <c r="G483" s="9" t="s">
        <v>30</v>
      </c>
      <c r="H483" s="9" t="s">
        <v>1044</v>
      </c>
      <c r="I483" s="9" t="s">
        <v>187</v>
      </c>
      <c r="J483" s="8">
        <v>333.56099999999998</v>
      </c>
      <c r="K483" s="8">
        <v>6</v>
      </c>
      <c r="L483" s="9" t="s">
        <v>35</v>
      </c>
      <c r="M483" s="8">
        <v>2</v>
      </c>
      <c r="N483" s="8">
        <v>3</v>
      </c>
      <c r="O483" s="8">
        <v>2</v>
      </c>
      <c r="P483" s="9" t="s">
        <v>49</v>
      </c>
      <c r="Q483" s="9" t="s">
        <v>37</v>
      </c>
      <c r="R483" s="8">
        <v>1</v>
      </c>
      <c r="S483" s="8">
        <v>7</v>
      </c>
      <c r="T483" s="9" t="s">
        <v>59</v>
      </c>
      <c r="U483" s="9" t="s">
        <v>38</v>
      </c>
      <c r="V483" s="9" t="s">
        <v>66</v>
      </c>
      <c r="W483" s="10">
        <v>45775</v>
      </c>
      <c r="X483" s="8" t="b">
        <v>0</v>
      </c>
      <c r="Y483" s="8" t="b">
        <v>1</v>
      </c>
      <c r="Z483" s="9" t="s">
        <v>62</v>
      </c>
      <c r="AA483" s="9" t="s">
        <v>53</v>
      </c>
      <c r="AB483" s="11">
        <v>14</v>
      </c>
      <c r="AC483">
        <f t="shared" si="37"/>
        <v>2001.366</v>
      </c>
      <c r="AD483">
        <f t="shared" si="38"/>
        <v>55.593499999999999</v>
      </c>
      <c r="AE483">
        <f t="shared" si="39"/>
        <v>333.56099999999998</v>
      </c>
      <c r="AF483">
        <f t="shared" si="35"/>
        <v>1</v>
      </c>
      <c r="AG483">
        <f t="shared" si="36"/>
        <v>2</v>
      </c>
      <c r="AH483">
        <f>(Table2[[#This Row],[Social_Media_Influence2]]+Table2[[#This Row],[Engagement_Score_Num]]+Table2[[#This Row],[Time_Spent_on_Product_Research(hours)]]/3)</f>
        <v>3.6666666666666665</v>
      </c>
      <c r="AI483" s="17">
        <f>IF(Table2[[#This Row],[Customer_Loyalty_Program_Member]]="TRUE",Table2[[#This Row],[Brand_Loyalty]]*1.2,Table2[[#This Row],[Brand_Loyalty]])</f>
        <v>2</v>
      </c>
      <c r="AJ483" s="17">
        <f>Table2[[#This Row],[Customer_Satisfaction]]-Table2[[#This Row],[Return_Rate]]</f>
        <v>6</v>
      </c>
    </row>
    <row r="484" spans="1:36">
      <c r="A484" s="5" t="s">
        <v>1045</v>
      </c>
      <c r="B484" s="4">
        <v>50</v>
      </c>
      <c r="C484" s="5" t="s">
        <v>43</v>
      </c>
      <c r="D484" s="5" t="s">
        <v>44</v>
      </c>
      <c r="E484" s="5" t="s">
        <v>31</v>
      </c>
      <c r="F484" s="5" t="s">
        <v>56</v>
      </c>
      <c r="G484" s="5" t="s">
        <v>44</v>
      </c>
      <c r="H484" s="5" t="s">
        <v>64</v>
      </c>
      <c r="I484" s="5" t="s">
        <v>141</v>
      </c>
      <c r="J484" s="4">
        <v>333.56200000000001</v>
      </c>
      <c r="K484" s="4">
        <v>3</v>
      </c>
      <c r="L484" s="5" t="s">
        <v>35</v>
      </c>
      <c r="M484" s="4">
        <v>1</v>
      </c>
      <c r="N484" s="4">
        <v>1</v>
      </c>
      <c r="O484" s="4">
        <v>1</v>
      </c>
      <c r="P484" s="5" t="s">
        <v>49</v>
      </c>
      <c r="Q484" s="5" t="s">
        <v>85</v>
      </c>
      <c r="R484" s="4">
        <v>0</v>
      </c>
      <c r="S484" s="4">
        <v>10</v>
      </c>
      <c r="T484" s="5" t="s">
        <v>49</v>
      </c>
      <c r="U484" s="5" t="s">
        <v>79</v>
      </c>
      <c r="V484" s="5" t="s">
        <v>66</v>
      </c>
      <c r="W484" s="6">
        <v>45776</v>
      </c>
      <c r="X484" s="4" t="b">
        <v>1</v>
      </c>
      <c r="Y484" s="4" t="b">
        <v>1</v>
      </c>
      <c r="Z484" s="5" t="s">
        <v>52</v>
      </c>
      <c r="AA484" s="5" t="s">
        <v>67</v>
      </c>
      <c r="AB484" s="7">
        <v>9</v>
      </c>
      <c r="AC484">
        <f t="shared" si="37"/>
        <v>1000.686</v>
      </c>
      <c r="AD484">
        <f t="shared" si="38"/>
        <v>111.18733333333334</v>
      </c>
      <c r="AE484">
        <f t="shared" si="39"/>
        <v>333.56200000000001</v>
      </c>
      <c r="AF484">
        <f t="shared" si="35"/>
        <v>2</v>
      </c>
      <c r="AG484">
        <f t="shared" si="36"/>
        <v>2</v>
      </c>
      <c r="AH484">
        <f>(Table2[[#This Row],[Social_Media_Influence2]]+Table2[[#This Row],[Engagement_Score_Num]]+Table2[[#This Row],[Time_Spent_on_Product_Research(hours)]]/3)</f>
        <v>4.333333333333333</v>
      </c>
      <c r="AI484" s="17">
        <f>IF(Table2[[#This Row],[Customer_Loyalty_Program_Member]]="TRUE",Table2[[#This Row],[Brand_Loyalty]]*1.2,Table2[[#This Row],[Brand_Loyalty]])</f>
        <v>1</v>
      </c>
      <c r="AJ484" s="17">
        <f>Table2[[#This Row],[Customer_Satisfaction]]-Table2[[#This Row],[Return_Rate]]</f>
        <v>10</v>
      </c>
    </row>
    <row r="485" spans="1:36">
      <c r="A485" s="9" t="s">
        <v>1046</v>
      </c>
      <c r="B485" s="8">
        <v>29</v>
      </c>
      <c r="C485" s="9" t="s">
        <v>29</v>
      </c>
      <c r="D485" s="9" t="s">
        <v>44</v>
      </c>
      <c r="E485" s="9" t="s">
        <v>55</v>
      </c>
      <c r="F485" s="9" t="s">
        <v>32</v>
      </c>
      <c r="G485" s="9" t="s">
        <v>30</v>
      </c>
      <c r="H485" s="9" t="s">
        <v>1047</v>
      </c>
      <c r="I485" s="9" t="s">
        <v>157</v>
      </c>
      <c r="J485" s="8">
        <v>333.56299999999999</v>
      </c>
      <c r="K485" s="8">
        <v>5</v>
      </c>
      <c r="L485" s="9" t="s">
        <v>35</v>
      </c>
      <c r="M485" s="8">
        <v>3</v>
      </c>
      <c r="N485" s="8">
        <v>1</v>
      </c>
      <c r="O485" s="8">
        <v>0</v>
      </c>
      <c r="P485" s="9" t="s">
        <v>49</v>
      </c>
      <c r="Q485" s="9" t="s">
        <v>85</v>
      </c>
      <c r="R485" s="8">
        <v>2</v>
      </c>
      <c r="S485" s="8">
        <v>6</v>
      </c>
      <c r="T485" s="9" t="s">
        <v>59</v>
      </c>
      <c r="U485" s="9" t="s">
        <v>38</v>
      </c>
      <c r="V485" s="9" t="s">
        <v>51</v>
      </c>
      <c r="W485" s="10">
        <v>45777</v>
      </c>
      <c r="X485" s="8" t="b">
        <v>0</v>
      </c>
      <c r="Y485" s="8" t="b">
        <v>1</v>
      </c>
      <c r="Z485" s="9" t="s">
        <v>52</v>
      </c>
      <c r="AA485" s="9" t="s">
        <v>41</v>
      </c>
      <c r="AB485" s="11">
        <v>11</v>
      </c>
      <c r="AC485">
        <f t="shared" si="37"/>
        <v>1667.8150000000001</v>
      </c>
      <c r="AD485">
        <f t="shared" si="38"/>
        <v>66.712599999999995</v>
      </c>
      <c r="AE485">
        <f t="shared" si="39"/>
        <v>333.56299999999999</v>
      </c>
      <c r="AF485">
        <f t="shared" si="35"/>
        <v>1</v>
      </c>
      <c r="AG485">
        <f t="shared" si="36"/>
        <v>2</v>
      </c>
      <c r="AH485">
        <f>(Table2[[#This Row],[Social_Media_Influence2]]+Table2[[#This Row],[Engagement_Score_Num]]+Table2[[#This Row],[Time_Spent_on_Product_Research(hours)]]/3)</f>
        <v>3</v>
      </c>
      <c r="AI485" s="17">
        <f>IF(Table2[[#This Row],[Customer_Loyalty_Program_Member]]="TRUE",Table2[[#This Row],[Brand_Loyalty]]*1.2,Table2[[#This Row],[Brand_Loyalty]])</f>
        <v>3</v>
      </c>
      <c r="AJ485" s="17">
        <f>Table2[[#This Row],[Customer_Satisfaction]]-Table2[[#This Row],[Return_Rate]]</f>
        <v>4</v>
      </c>
    </row>
    <row r="486" spans="1:36">
      <c r="A486" s="5" t="s">
        <v>1048</v>
      </c>
      <c r="B486" s="4">
        <v>34</v>
      </c>
      <c r="C486" s="5" t="s">
        <v>147</v>
      </c>
      <c r="D486" s="5" t="s">
        <v>44</v>
      </c>
      <c r="E486" s="5" t="s">
        <v>76</v>
      </c>
      <c r="F486" s="5" t="s">
        <v>32</v>
      </c>
      <c r="G486" s="5" t="s">
        <v>44</v>
      </c>
      <c r="H486" s="5" t="s">
        <v>1049</v>
      </c>
      <c r="I486" s="5" t="s">
        <v>116</v>
      </c>
      <c r="J486" s="4">
        <v>333.56400000000002</v>
      </c>
      <c r="K486" s="4">
        <v>3</v>
      </c>
      <c r="L486" s="5" t="s">
        <v>78</v>
      </c>
      <c r="M486" s="4">
        <v>3</v>
      </c>
      <c r="N486" s="4">
        <v>4</v>
      </c>
      <c r="O486" s="4">
        <v>2</v>
      </c>
      <c r="P486" s="5" t="s">
        <v>49</v>
      </c>
      <c r="Q486" s="5" t="s">
        <v>85</v>
      </c>
      <c r="R486" s="4">
        <v>2</v>
      </c>
      <c r="S486" s="4">
        <v>3</v>
      </c>
      <c r="T486" s="5" t="s">
        <v>36</v>
      </c>
      <c r="U486" s="5" t="s">
        <v>38</v>
      </c>
      <c r="V486" s="5" t="s">
        <v>86</v>
      </c>
      <c r="W486" s="6">
        <v>45778</v>
      </c>
      <c r="X486" s="4" t="b">
        <v>0</v>
      </c>
      <c r="Y486" s="4" t="b">
        <v>1</v>
      </c>
      <c r="Z486" s="5" t="s">
        <v>62</v>
      </c>
      <c r="AA486" s="5" t="s">
        <v>53</v>
      </c>
      <c r="AB486" s="7">
        <v>8</v>
      </c>
      <c r="AC486">
        <f t="shared" si="37"/>
        <v>1000.692</v>
      </c>
      <c r="AD486">
        <f t="shared" si="38"/>
        <v>111.188</v>
      </c>
      <c r="AE486">
        <f t="shared" si="39"/>
        <v>333.56400000000002</v>
      </c>
      <c r="AF486">
        <f t="shared" si="35"/>
        <v>0</v>
      </c>
      <c r="AG486">
        <f t="shared" si="36"/>
        <v>2</v>
      </c>
      <c r="AH486">
        <f>(Table2[[#This Row],[Social_Media_Influence2]]+Table2[[#This Row],[Engagement_Score_Num]]+Table2[[#This Row],[Time_Spent_on_Product_Research(hours)]]/3)</f>
        <v>2.6666666666666665</v>
      </c>
      <c r="AI486" s="17">
        <f>IF(Table2[[#This Row],[Customer_Loyalty_Program_Member]]="TRUE",Table2[[#This Row],[Brand_Loyalty]]*1.2,Table2[[#This Row],[Brand_Loyalty]])</f>
        <v>3</v>
      </c>
      <c r="AJ486" s="17">
        <f>Table2[[#This Row],[Customer_Satisfaction]]-Table2[[#This Row],[Return_Rate]]</f>
        <v>1</v>
      </c>
    </row>
    <row r="487" spans="1:36">
      <c r="A487" s="9" t="s">
        <v>1050</v>
      </c>
      <c r="B487" s="8">
        <v>44</v>
      </c>
      <c r="C487" s="9" t="s">
        <v>29</v>
      </c>
      <c r="D487" s="9" t="s">
        <v>44</v>
      </c>
      <c r="E487" s="9" t="s">
        <v>69</v>
      </c>
      <c r="F487" s="9" t="s">
        <v>32</v>
      </c>
      <c r="G487" s="9" t="s">
        <v>44</v>
      </c>
      <c r="H487" s="9" t="s">
        <v>1051</v>
      </c>
      <c r="I487" s="9" t="s">
        <v>244</v>
      </c>
      <c r="J487" s="8">
        <v>333.565</v>
      </c>
      <c r="K487" s="8">
        <v>7</v>
      </c>
      <c r="L487" s="9" t="s">
        <v>78</v>
      </c>
      <c r="M487" s="8">
        <v>2</v>
      </c>
      <c r="N487" s="8">
        <v>1</v>
      </c>
      <c r="O487" s="8">
        <v>2</v>
      </c>
      <c r="P487" s="9" t="s">
        <v>36</v>
      </c>
      <c r="Q487" s="9" t="s">
        <v>85</v>
      </c>
      <c r="R487" s="8">
        <v>0</v>
      </c>
      <c r="S487" s="8">
        <v>9</v>
      </c>
      <c r="T487" s="9" t="s">
        <v>59</v>
      </c>
      <c r="U487" s="9" t="s">
        <v>60</v>
      </c>
      <c r="V487" s="9" t="s">
        <v>51</v>
      </c>
      <c r="W487" s="10">
        <v>45779</v>
      </c>
      <c r="X487" s="8" t="b">
        <v>0</v>
      </c>
      <c r="Y487" s="8" t="b">
        <v>1</v>
      </c>
      <c r="Z487" s="9" t="s">
        <v>62</v>
      </c>
      <c r="AA487" s="9" t="s">
        <v>53</v>
      </c>
      <c r="AB487" s="11">
        <v>8</v>
      </c>
      <c r="AC487">
        <f t="shared" si="37"/>
        <v>2334.9549999999999</v>
      </c>
      <c r="AD487">
        <f t="shared" si="38"/>
        <v>47.652142857142856</v>
      </c>
      <c r="AE487">
        <f t="shared" si="39"/>
        <v>333.565</v>
      </c>
      <c r="AF487">
        <f t="shared" si="35"/>
        <v>1</v>
      </c>
      <c r="AG487">
        <f t="shared" si="36"/>
        <v>0</v>
      </c>
      <c r="AH487">
        <f>(Table2[[#This Row],[Social_Media_Influence2]]+Table2[[#This Row],[Engagement_Score_Num]]+Table2[[#This Row],[Time_Spent_on_Product_Research(hours)]]/3)</f>
        <v>1.6666666666666665</v>
      </c>
      <c r="AI487" s="17">
        <f>IF(Table2[[#This Row],[Customer_Loyalty_Program_Member]]="TRUE",Table2[[#This Row],[Brand_Loyalty]]*1.2,Table2[[#This Row],[Brand_Loyalty]])</f>
        <v>2</v>
      </c>
      <c r="AJ487" s="17">
        <f>Table2[[#This Row],[Customer_Satisfaction]]-Table2[[#This Row],[Return_Rate]]</f>
        <v>9</v>
      </c>
    </row>
    <row r="488" spans="1:36">
      <c r="A488" s="5" t="s">
        <v>1052</v>
      </c>
      <c r="B488" s="4">
        <v>38</v>
      </c>
      <c r="C488" s="5" t="s">
        <v>350</v>
      </c>
      <c r="D488" s="5" t="s">
        <v>30</v>
      </c>
      <c r="E488" s="5" t="s">
        <v>31</v>
      </c>
      <c r="F488" s="5" t="s">
        <v>56</v>
      </c>
      <c r="G488" s="5" t="s">
        <v>44</v>
      </c>
      <c r="H488" s="5" t="s">
        <v>1053</v>
      </c>
      <c r="I488" s="5" t="s">
        <v>157</v>
      </c>
      <c r="J488" s="4">
        <v>333.56599999999997</v>
      </c>
      <c r="K488" s="4">
        <v>4</v>
      </c>
      <c r="L488" s="5" t="s">
        <v>78</v>
      </c>
      <c r="M488" s="4">
        <v>2</v>
      </c>
      <c r="N488" s="4">
        <v>2</v>
      </c>
      <c r="O488" s="4">
        <v>0</v>
      </c>
      <c r="P488" s="5" t="s">
        <v>36</v>
      </c>
      <c r="Q488" s="5" t="s">
        <v>37</v>
      </c>
      <c r="R488" s="4">
        <v>1</v>
      </c>
      <c r="S488" s="4">
        <v>9</v>
      </c>
      <c r="T488" s="5" t="s">
        <v>36</v>
      </c>
      <c r="U488" s="5" t="s">
        <v>60</v>
      </c>
      <c r="V488" s="5" t="s">
        <v>66</v>
      </c>
      <c r="W488" s="6">
        <v>45780</v>
      </c>
      <c r="X488" s="4" t="b">
        <v>0</v>
      </c>
      <c r="Y488" s="4" t="b">
        <v>0</v>
      </c>
      <c r="Z488" s="5" t="s">
        <v>52</v>
      </c>
      <c r="AA488" s="5" t="s">
        <v>53</v>
      </c>
      <c r="AB488" s="7">
        <v>1</v>
      </c>
      <c r="AC488">
        <f t="shared" si="37"/>
        <v>1334.2639999999999</v>
      </c>
      <c r="AD488">
        <f t="shared" si="38"/>
        <v>83.391499999999994</v>
      </c>
      <c r="AE488">
        <f t="shared" si="39"/>
        <v>333.56599999999997</v>
      </c>
      <c r="AF488">
        <f t="shared" si="35"/>
        <v>0</v>
      </c>
      <c r="AG488">
        <f t="shared" si="36"/>
        <v>0</v>
      </c>
      <c r="AH488">
        <f>(Table2[[#This Row],[Social_Media_Influence2]]+Table2[[#This Row],[Engagement_Score_Num]]+Table2[[#This Row],[Time_Spent_on_Product_Research(hours)]]/3)</f>
        <v>0</v>
      </c>
      <c r="AI488" s="17">
        <f>IF(Table2[[#This Row],[Customer_Loyalty_Program_Member]]="TRUE",Table2[[#This Row],[Brand_Loyalty]]*1.2,Table2[[#This Row],[Brand_Loyalty]])</f>
        <v>2</v>
      </c>
      <c r="AJ488" s="17">
        <f>Table2[[#This Row],[Customer_Satisfaction]]-Table2[[#This Row],[Return_Rate]]</f>
        <v>8</v>
      </c>
    </row>
    <row r="489" spans="1:36">
      <c r="A489" s="9" t="s">
        <v>1054</v>
      </c>
      <c r="B489" s="8">
        <v>22</v>
      </c>
      <c r="C489" s="9" t="s">
        <v>147</v>
      </c>
      <c r="D489" s="9" t="s">
        <v>44</v>
      </c>
      <c r="E489" s="9" t="s">
        <v>69</v>
      </c>
      <c r="F489" s="9" t="s">
        <v>45</v>
      </c>
      <c r="G489" s="9" t="s">
        <v>30</v>
      </c>
      <c r="H489" s="9" t="s">
        <v>1055</v>
      </c>
      <c r="I489" s="9" t="s">
        <v>122</v>
      </c>
      <c r="J489" s="8">
        <v>333.56700000000001</v>
      </c>
      <c r="K489" s="8">
        <v>11</v>
      </c>
      <c r="L489" s="9" t="s">
        <v>78</v>
      </c>
      <c r="M489" s="8">
        <v>4</v>
      </c>
      <c r="N489" s="8">
        <v>2</v>
      </c>
      <c r="O489" s="8">
        <v>1</v>
      </c>
      <c r="P489" s="9" t="s">
        <v>59</v>
      </c>
      <c r="Q489" s="9" t="s">
        <v>85</v>
      </c>
      <c r="R489" s="8">
        <v>0</v>
      </c>
      <c r="S489" s="8">
        <v>3</v>
      </c>
      <c r="T489" s="9" t="s">
        <v>44</v>
      </c>
      <c r="U489" s="9" t="s">
        <v>38</v>
      </c>
      <c r="V489" s="9" t="s">
        <v>39</v>
      </c>
      <c r="W489" s="10">
        <v>45781</v>
      </c>
      <c r="X489" s="8" t="b">
        <v>1</v>
      </c>
      <c r="Y489" s="8" t="b">
        <v>1</v>
      </c>
      <c r="Z489" s="9" t="s">
        <v>74</v>
      </c>
      <c r="AA489" s="9" t="s">
        <v>53</v>
      </c>
      <c r="AB489" s="11">
        <v>4</v>
      </c>
      <c r="AC489">
        <f t="shared" si="37"/>
        <v>3669.2370000000001</v>
      </c>
      <c r="AD489">
        <f t="shared" si="38"/>
        <v>30.324272727272728</v>
      </c>
      <c r="AE489">
        <f t="shared" si="39"/>
        <v>333.56700000000001</v>
      </c>
      <c r="AF489">
        <f t="shared" si="35"/>
        <v>3</v>
      </c>
      <c r="AG489">
        <f t="shared" si="36"/>
        <v>1</v>
      </c>
      <c r="AH489">
        <f>(Table2[[#This Row],[Social_Media_Influence2]]+Table2[[#This Row],[Engagement_Score_Num]]+Table2[[#This Row],[Time_Spent_on_Product_Research(hours)]]/3)</f>
        <v>4.333333333333333</v>
      </c>
      <c r="AI489" s="17">
        <f>IF(Table2[[#This Row],[Customer_Loyalty_Program_Member]]="TRUE",Table2[[#This Row],[Brand_Loyalty]]*1.2,Table2[[#This Row],[Brand_Loyalty]])</f>
        <v>4</v>
      </c>
      <c r="AJ489" s="17">
        <f>Table2[[#This Row],[Customer_Satisfaction]]-Table2[[#This Row],[Return_Rate]]</f>
        <v>3</v>
      </c>
    </row>
    <row r="490" spans="1:36">
      <c r="A490" s="5" t="s">
        <v>1056</v>
      </c>
      <c r="B490" s="4">
        <v>44</v>
      </c>
      <c r="C490" s="5" t="s">
        <v>43</v>
      </c>
      <c r="D490" s="5" t="s">
        <v>44</v>
      </c>
      <c r="E490" s="5" t="s">
        <v>55</v>
      </c>
      <c r="F490" s="5" t="s">
        <v>56</v>
      </c>
      <c r="G490" s="5" t="s">
        <v>44</v>
      </c>
      <c r="H490" s="5" t="s">
        <v>1057</v>
      </c>
      <c r="I490" s="5" t="s">
        <v>65</v>
      </c>
      <c r="J490" s="4">
        <v>333.56799999999998</v>
      </c>
      <c r="K490" s="4">
        <v>9</v>
      </c>
      <c r="L490" s="5" t="s">
        <v>78</v>
      </c>
      <c r="M490" s="4">
        <v>4</v>
      </c>
      <c r="N490" s="4">
        <v>4</v>
      </c>
      <c r="O490" s="4">
        <v>1</v>
      </c>
      <c r="P490" s="5" t="s">
        <v>36</v>
      </c>
      <c r="Q490" s="5" t="s">
        <v>37</v>
      </c>
      <c r="R490" s="4">
        <v>2</v>
      </c>
      <c r="S490" s="4">
        <v>5</v>
      </c>
      <c r="T490" s="5" t="s">
        <v>49</v>
      </c>
      <c r="U490" s="5" t="s">
        <v>79</v>
      </c>
      <c r="V490" s="5" t="s">
        <v>66</v>
      </c>
      <c r="W490" s="6">
        <v>45782</v>
      </c>
      <c r="X490" s="4" t="b">
        <v>0</v>
      </c>
      <c r="Y490" s="4" t="b">
        <v>1</v>
      </c>
      <c r="Z490" s="5" t="s">
        <v>74</v>
      </c>
      <c r="AA490" s="5" t="s">
        <v>41</v>
      </c>
      <c r="AB490" s="7">
        <v>1</v>
      </c>
      <c r="AC490">
        <f t="shared" si="37"/>
        <v>3002.1120000000001</v>
      </c>
      <c r="AD490">
        <f t="shared" si="38"/>
        <v>37.063111111111112</v>
      </c>
      <c r="AE490">
        <f t="shared" si="39"/>
        <v>333.56799999999998</v>
      </c>
      <c r="AF490">
        <f t="shared" si="35"/>
        <v>2</v>
      </c>
      <c r="AG490">
        <f t="shared" si="36"/>
        <v>0</v>
      </c>
      <c r="AH490">
        <f>(Table2[[#This Row],[Social_Media_Influence2]]+Table2[[#This Row],[Engagement_Score_Num]]+Table2[[#This Row],[Time_Spent_on_Product_Research(hours)]]/3)</f>
        <v>2.3333333333333335</v>
      </c>
      <c r="AI490" s="17">
        <f>IF(Table2[[#This Row],[Customer_Loyalty_Program_Member]]="TRUE",Table2[[#This Row],[Brand_Loyalty]]*1.2,Table2[[#This Row],[Brand_Loyalty]])</f>
        <v>4</v>
      </c>
      <c r="AJ490" s="17">
        <f>Table2[[#This Row],[Customer_Satisfaction]]-Table2[[#This Row],[Return_Rate]]</f>
        <v>3</v>
      </c>
    </row>
    <row r="491" spans="1:36">
      <c r="A491" s="9" t="s">
        <v>1058</v>
      </c>
      <c r="B491" s="8">
        <v>43</v>
      </c>
      <c r="C491" s="9" t="s">
        <v>29</v>
      </c>
      <c r="D491" s="9" t="s">
        <v>44</v>
      </c>
      <c r="E491" s="9" t="s">
        <v>76</v>
      </c>
      <c r="F491" s="9" t="s">
        <v>56</v>
      </c>
      <c r="G491" s="9" t="s">
        <v>30</v>
      </c>
      <c r="H491" s="9" t="s">
        <v>1059</v>
      </c>
      <c r="I491" s="9" t="s">
        <v>244</v>
      </c>
      <c r="J491" s="8">
        <v>333.56900000000002</v>
      </c>
      <c r="K491" s="8">
        <v>2</v>
      </c>
      <c r="L491" s="9" t="s">
        <v>35</v>
      </c>
      <c r="M491" s="8">
        <v>5</v>
      </c>
      <c r="N491" s="8">
        <v>1</v>
      </c>
      <c r="O491" s="8">
        <v>1</v>
      </c>
      <c r="P491" s="9" t="s">
        <v>44</v>
      </c>
      <c r="Q491" s="9" t="s">
        <v>50</v>
      </c>
      <c r="R491" s="8">
        <v>1</v>
      </c>
      <c r="S491" s="8">
        <v>3</v>
      </c>
      <c r="T491" s="9" t="s">
        <v>59</v>
      </c>
      <c r="U491" s="9" t="s">
        <v>60</v>
      </c>
      <c r="V491" s="9" t="s">
        <v>51</v>
      </c>
      <c r="W491" s="10">
        <v>45783</v>
      </c>
      <c r="X491" s="8" t="b">
        <v>1</v>
      </c>
      <c r="Y491" s="8" t="b">
        <v>0</v>
      </c>
      <c r="Z491" s="9" t="s">
        <v>52</v>
      </c>
      <c r="AA491" s="9" t="s">
        <v>67</v>
      </c>
      <c r="AB491" s="11">
        <v>10</v>
      </c>
      <c r="AC491">
        <f t="shared" si="37"/>
        <v>667.13800000000003</v>
      </c>
      <c r="AD491">
        <f t="shared" si="38"/>
        <v>166.78450000000001</v>
      </c>
      <c r="AE491">
        <f t="shared" si="39"/>
        <v>333.56900000000002</v>
      </c>
      <c r="AF491">
        <f t="shared" si="35"/>
        <v>1</v>
      </c>
      <c r="AG491">
        <f t="shared" si="36"/>
        <v>3</v>
      </c>
      <c r="AH491">
        <f>(Table2[[#This Row],[Social_Media_Influence2]]+Table2[[#This Row],[Engagement_Score_Num]]+Table2[[#This Row],[Time_Spent_on_Product_Research(hours)]]/3)</f>
        <v>4.333333333333333</v>
      </c>
      <c r="AI491" s="17">
        <f>IF(Table2[[#This Row],[Customer_Loyalty_Program_Member]]="TRUE",Table2[[#This Row],[Brand_Loyalty]]*1.2,Table2[[#This Row],[Brand_Loyalty]])</f>
        <v>5</v>
      </c>
      <c r="AJ491" s="17">
        <f>Table2[[#This Row],[Customer_Satisfaction]]-Table2[[#This Row],[Return_Rate]]</f>
        <v>2</v>
      </c>
    </row>
    <row r="492" spans="1:36">
      <c r="A492" s="5" t="s">
        <v>1060</v>
      </c>
      <c r="B492" s="4">
        <v>25</v>
      </c>
      <c r="C492" s="5" t="s">
        <v>43</v>
      </c>
      <c r="D492" s="5" t="s">
        <v>30</v>
      </c>
      <c r="E492" s="5" t="s">
        <v>76</v>
      </c>
      <c r="F492" s="5" t="s">
        <v>56</v>
      </c>
      <c r="G492" s="5" t="s">
        <v>44</v>
      </c>
      <c r="H492" s="5" t="s">
        <v>1061</v>
      </c>
      <c r="I492" s="5" t="s">
        <v>101</v>
      </c>
      <c r="J492" s="4">
        <v>333.57</v>
      </c>
      <c r="K492" s="4">
        <v>6</v>
      </c>
      <c r="L492" s="5" t="s">
        <v>35</v>
      </c>
      <c r="M492" s="4">
        <v>1</v>
      </c>
      <c r="N492" s="4">
        <v>2</v>
      </c>
      <c r="O492" s="4">
        <v>1</v>
      </c>
      <c r="P492" s="5" t="s">
        <v>59</v>
      </c>
      <c r="Q492" s="5" t="s">
        <v>85</v>
      </c>
      <c r="R492" s="4">
        <v>1</v>
      </c>
      <c r="S492" s="4">
        <v>5</v>
      </c>
      <c r="T492" s="5" t="s">
        <v>59</v>
      </c>
      <c r="U492" s="5" t="s">
        <v>60</v>
      </c>
      <c r="V492" s="5" t="s">
        <v>51</v>
      </c>
      <c r="W492" s="6">
        <v>45784</v>
      </c>
      <c r="X492" s="4" t="b">
        <v>1</v>
      </c>
      <c r="Y492" s="4" t="b">
        <v>1</v>
      </c>
      <c r="Z492" s="5" t="s">
        <v>52</v>
      </c>
      <c r="AA492" s="5" t="s">
        <v>67</v>
      </c>
      <c r="AB492" s="7">
        <v>7</v>
      </c>
      <c r="AC492">
        <f t="shared" si="37"/>
        <v>2001.42</v>
      </c>
      <c r="AD492">
        <f t="shared" si="38"/>
        <v>55.594999999999999</v>
      </c>
      <c r="AE492">
        <f t="shared" si="39"/>
        <v>333.57</v>
      </c>
      <c r="AF492">
        <f t="shared" si="35"/>
        <v>1</v>
      </c>
      <c r="AG492">
        <f t="shared" si="36"/>
        <v>1</v>
      </c>
      <c r="AH492">
        <f>(Table2[[#This Row],[Social_Media_Influence2]]+Table2[[#This Row],[Engagement_Score_Num]]+Table2[[#This Row],[Time_Spent_on_Product_Research(hours)]]/3)</f>
        <v>2.3333333333333335</v>
      </c>
      <c r="AI492" s="17">
        <f>IF(Table2[[#This Row],[Customer_Loyalty_Program_Member]]="TRUE",Table2[[#This Row],[Brand_Loyalty]]*1.2,Table2[[#This Row],[Brand_Loyalty]])</f>
        <v>1</v>
      </c>
      <c r="AJ492" s="17">
        <f>Table2[[#This Row],[Customer_Satisfaction]]-Table2[[#This Row],[Return_Rate]]</f>
        <v>4</v>
      </c>
    </row>
    <row r="493" spans="1:36">
      <c r="A493" s="9" t="s">
        <v>1062</v>
      </c>
      <c r="B493" s="8">
        <v>21</v>
      </c>
      <c r="C493" s="9" t="s">
        <v>29</v>
      </c>
      <c r="D493" s="9" t="s">
        <v>30</v>
      </c>
      <c r="E493" s="9" t="s">
        <v>76</v>
      </c>
      <c r="F493" s="9" t="s">
        <v>56</v>
      </c>
      <c r="G493" s="9" t="s">
        <v>44</v>
      </c>
      <c r="H493" s="9" t="s">
        <v>1063</v>
      </c>
      <c r="I493" s="9" t="s">
        <v>93</v>
      </c>
      <c r="J493" s="8">
        <v>333.57100000000003</v>
      </c>
      <c r="K493" s="8">
        <v>4</v>
      </c>
      <c r="L493" s="9" t="s">
        <v>78</v>
      </c>
      <c r="M493" s="8">
        <v>3</v>
      </c>
      <c r="N493" s="8">
        <v>2</v>
      </c>
      <c r="O493" s="8">
        <v>1</v>
      </c>
      <c r="P493" s="9" t="s">
        <v>44</v>
      </c>
      <c r="Q493" s="9" t="s">
        <v>85</v>
      </c>
      <c r="R493" s="8">
        <v>0</v>
      </c>
      <c r="S493" s="8">
        <v>4</v>
      </c>
      <c r="T493" s="9" t="s">
        <v>44</v>
      </c>
      <c r="U493" s="9" t="s">
        <v>79</v>
      </c>
      <c r="V493" s="9" t="s">
        <v>86</v>
      </c>
      <c r="W493" s="10">
        <v>45785</v>
      </c>
      <c r="X493" s="8" t="b">
        <v>0</v>
      </c>
      <c r="Y493" s="8" t="b">
        <v>0</v>
      </c>
      <c r="Z493" s="9" t="s">
        <v>52</v>
      </c>
      <c r="AA493" s="9" t="s">
        <v>53</v>
      </c>
      <c r="AB493" s="11">
        <v>1</v>
      </c>
      <c r="AC493">
        <f t="shared" si="37"/>
        <v>1334.2840000000001</v>
      </c>
      <c r="AD493">
        <f t="shared" si="38"/>
        <v>83.392750000000007</v>
      </c>
      <c r="AE493">
        <f t="shared" si="39"/>
        <v>333.57100000000003</v>
      </c>
      <c r="AF493">
        <f t="shared" si="35"/>
        <v>3</v>
      </c>
      <c r="AG493">
        <f t="shared" si="36"/>
        <v>3</v>
      </c>
      <c r="AH493">
        <f>(Table2[[#This Row],[Social_Media_Influence2]]+Table2[[#This Row],[Engagement_Score_Num]]+Table2[[#This Row],[Time_Spent_on_Product_Research(hours)]]/3)</f>
        <v>6.333333333333333</v>
      </c>
      <c r="AI493" s="17">
        <f>IF(Table2[[#This Row],[Customer_Loyalty_Program_Member]]="TRUE",Table2[[#This Row],[Brand_Loyalty]]*1.2,Table2[[#This Row],[Brand_Loyalty]])</f>
        <v>3</v>
      </c>
      <c r="AJ493" s="17">
        <f>Table2[[#This Row],[Customer_Satisfaction]]-Table2[[#This Row],[Return_Rate]]</f>
        <v>4</v>
      </c>
    </row>
    <row r="494" spans="1:36">
      <c r="A494" s="5" t="s">
        <v>1064</v>
      </c>
      <c r="B494" s="4">
        <v>29</v>
      </c>
      <c r="C494" s="5" t="s">
        <v>29</v>
      </c>
      <c r="D494" s="5" t="s">
        <v>30</v>
      </c>
      <c r="E494" s="5" t="s">
        <v>31</v>
      </c>
      <c r="F494" s="5" t="s">
        <v>45</v>
      </c>
      <c r="G494" s="5" t="s">
        <v>44</v>
      </c>
      <c r="H494" s="5" t="s">
        <v>1065</v>
      </c>
      <c r="I494" s="5" t="s">
        <v>122</v>
      </c>
      <c r="J494" s="4">
        <v>333.572</v>
      </c>
      <c r="K494" s="4">
        <v>10</v>
      </c>
      <c r="L494" s="5" t="s">
        <v>78</v>
      </c>
      <c r="M494" s="4">
        <v>5</v>
      </c>
      <c r="N494" s="4">
        <v>3</v>
      </c>
      <c r="O494" s="4">
        <v>0</v>
      </c>
      <c r="P494" s="5" t="s">
        <v>49</v>
      </c>
      <c r="Q494" s="5" t="s">
        <v>85</v>
      </c>
      <c r="R494" s="4">
        <v>1</v>
      </c>
      <c r="S494" s="4">
        <v>4</v>
      </c>
      <c r="T494" s="5" t="s">
        <v>59</v>
      </c>
      <c r="U494" s="5" t="s">
        <v>79</v>
      </c>
      <c r="V494" s="5" t="s">
        <v>39</v>
      </c>
      <c r="W494" s="6">
        <v>45786</v>
      </c>
      <c r="X494" s="4" t="b">
        <v>0</v>
      </c>
      <c r="Y494" s="4" t="b">
        <v>0</v>
      </c>
      <c r="Z494" s="5" t="s">
        <v>52</v>
      </c>
      <c r="AA494" s="5" t="s">
        <v>53</v>
      </c>
      <c r="AB494" s="7">
        <v>4</v>
      </c>
      <c r="AC494">
        <f t="shared" si="37"/>
        <v>3335.7200000000003</v>
      </c>
      <c r="AD494">
        <f t="shared" si="38"/>
        <v>33.357199999999999</v>
      </c>
      <c r="AE494">
        <f t="shared" si="39"/>
        <v>333.572</v>
      </c>
      <c r="AF494">
        <f t="shared" si="35"/>
        <v>1</v>
      </c>
      <c r="AG494">
        <f t="shared" si="36"/>
        <v>2</v>
      </c>
      <c r="AH494">
        <f>(Table2[[#This Row],[Social_Media_Influence2]]+Table2[[#This Row],[Engagement_Score_Num]]+Table2[[#This Row],[Time_Spent_on_Product_Research(hours)]]/3)</f>
        <v>3</v>
      </c>
      <c r="AI494" s="17">
        <f>IF(Table2[[#This Row],[Customer_Loyalty_Program_Member]]="TRUE",Table2[[#This Row],[Brand_Loyalty]]*1.2,Table2[[#This Row],[Brand_Loyalty]])</f>
        <v>5</v>
      </c>
      <c r="AJ494" s="17">
        <f>Table2[[#This Row],[Customer_Satisfaction]]-Table2[[#This Row],[Return_Rate]]</f>
        <v>3</v>
      </c>
    </row>
    <row r="495" spans="1:36">
      <c r="A495" s="9" t="s">
        <v>1066</v>
      </c>
      <c r="B495" s="8">
        <v>41</v>
      </c>
      <c r="C495" s="9" t="s">
        <v>43</v>
      </c>
      <c r="D495" s="9" t="s">
        <v>44</v>
      </c>
      <c r="E495" s="9" t="s">
        <v>76</v>
      </c>
      <c r="F495" s="9" t="s">
        <v>56</v>
      </c>
      <c r="G495" s="9" t="s">
        <v>44</v>
      </c>
      <c r="H495" s="9" t="s">
        <v>1067</v>
      </c>
      <c r="I495" s="9" t="s">
        <v>125</v>
      </c>
      <c r="J495" s="8">
        <v>333.57299999999998</v>
      </c>
      <c r="K495" s="8">
        <v>7</v>
      </c>
      <c r="L495" s="9" t="s">
        <v>35</v>
      </c>
      <c r="M495" s="8">
        <v>3</v>
      </c>
      <c r="N495" s="8">
        <v>4</v>
      </c>
      <c r="O495" s="8">
        <v>1</v>
      </c>
      <c r="P495" s="9" t="s">
        <v>36</v>
      </c>
      <c r="Q495" s="9" t="s">
        <v>37</v>
      </c>
      <c r="R495" s="8">
        <v>1</v>
      </c>
      <c r="S495" s="8">
        <v>9</v>
      </c>
      <c r="T495" s="9" t="s">
        <v>44</v>
      </c>
      <c r="U495" s="9" t="s">
        <v>79</v>
      </c>
      <c r="V495" s="9" t="s">
        <v>39</v>
      </c>
      <c r="W495" s="10">
        <v>45787</v>
      </c>
      <c r="X495" s="8" t="b">
        <v>1</v>
      </c>
      <c r="Y495" s="8" t="b">
        <v>1</v>
      </c>
      <c r="Z495" s="9" t="s">
        <v>40</v>
      </c>
      <c r="AA495" s="9" t="s">
        <v>41</v>
      </c>
      <c r="AB495" s="11">
        <v>9</v>
      </c>
      <c r="AC495">
        <f t="shared" si="37"/>
        <v>2335.011</v>
      </c>
      <c r="AD495">
        <f t="shared" si="38"/>
        <v>47.653285714285708</v>
      </c>
      <c r="AE495">
        <f t="shared" si="39"/>
        <v>333.57299999999998</v>
      </c>
      <c r="AF495">
        <f t="shared" si="35"/>
        <v>3</v>
      </c>
      <c r="AG495">
        <f t="shared" si="36"/>
        <v>0</v>
      </c>
      <c r="AH495">
        <f>(Table2[[#This Row],[Social_Media_Influence2]]+Table2[[#This Row],[Engagement_Score_Num]]+Table2[[#This Row],[Time_Spent_on_Product_Research(hours)]]/3)</f>
        <v>3.3333333333333335</v>
      </c>
      <c r="AI495" s="17">
        <f>IF(Table2[[#This Row],[Customer_Loyalty_Program_Member]]="TRUE",Table2[[#This Row],[Brand_Loyalty]]*1.2,Table2[[#This Row],[Brand_Loyalty]])</f>
        <v>3</v>
      </c>
      <c r="AJ495" s="17">
        <f>Table2[[#This Row],[Customer_Satisfaction]]-Table2[[#This Row],[Return_Rate]]</f>
        <v>8</v>
      </c>
    </row>
    <row r="496" spans="1:36">
      <c r="A496" s="5" t="s">
        <v>1068</v>
      </c>
      <c r="B496" s="4">
        <v>38</v>
      </c>
      <c r="C496" s="5" t="s">
        <v>147</v>
      </c>
      <c r="D496" s="5" t="s">
        <v>44</v>
      </c>
      <c r="E496" s="5" t="s">
        <v>76</v>
      </c>
      <c r="F496" s="5" t="s">
        <v>56</v>
      </c>
      <c r="G496" s="5" t="s">
        <v>44</v>
      </c>
      <c r="H496" s="5" t="s">
        <v>1069</v>
      </c>
      <c r="I496" s="5" t="s">
        <v>2061</v>
      </c>
      <c r="J496" s="4">
        <v>333.57400000000001</v>
      </c>
      <c r="K496" s="4">
        <v>10</v>
      </c>
      <c r="L496" s="5" t="s">
        <v>78</v>
      </c>
      <c r="M496" s="4">
        <v>2</v>
      </c>
      <c r="N496" s="4">
        <v>3</v>
      </c>
      <c r="O496" s="4">
        <v>0</v>
      </c>
      <c r="P496" s="5" t="s">
        <v>49</v>
      </c>
      <c r="Q496" s="5" t="s">
        <v>50</v>
      </c>
      <c r="R496" s="4">
        <v>1</v>
      </c>
      <c r="S496" s="4">
        <v>6</v>
      </c>
      <c r="T496" s="5" t="s">
        <v>44</v>
      </c>
      <c r="U496" s="5" t="s">
        <v>79</v>
      </c>
      <c r="V496" s="5" t="s">
        <v>51</v>
      </c>
      <c r="W496" s="6">
        <v>45788</v>
      </c>
      <c r="X496" s="4" t="b">
        <v>0</v>
      </c>
      <c r="Y496" s="4" t="b">
        <v>0</v>
      </c>
      <c r="Z496" s="5" t="s">
        <v>40</v>
      </c>
      <c r="AA496" s="5" t="s">
        <v>67</v>
      </c>
      <c r="AB496" s="7">
        <v>8</v>
      </c>
      <c r="AC496">
        <f t="shared" si="37"/>
        <v>3335.7400000000002</v>
      </c>
      <c r="AD496">
        <f t="shared" si="38"/>
        <v>33.357399999999998</v>
      </c>
      <c r="AE496">
        <f t="shared" si="39"/>
        <v>333.57400000000001</v>
      </c>
      <c r="AF496">
        <f t="shared" si="35"/>
        <v>3</v>
      </c>
      <c r="AG496">
        <f t="shared" si="36"/>
        <v>2</v>
      </c>
      <c r="AH496">
        <f>(Table2[[#This Row],[Social_Media_Influence2]]+Table2[[#This Row],[Engagement_Score_Num]]+Table2[[#This Row],[Time_Spent_on_Product_Research(hours)]]/3)</f>
        <v>5</v>
      </c>
      <c r="AI496" s="17">
        <f>IF(Table2[[#This Row],[Customer_Loyalty_Program_Member]]="TRUE",Table2[[#This Row],[Brand_Loyalty]]*1.2,Table2[[#This Row],[Brand_Loyalty]])</f>
        <v>2</v>
      </c>
      <c r="AJ496" s="17">
        <f>Table2[[#This Row],[Customer_Satisfaction]]-Table2[[#This Row],[Return_Rate]]</f>
        <v>5</v>
      </c>
    </row>
    <row r="497" spans="1:36">
      <c r="A497" s="9" t="s">
        <v>1070</v>
      </c>
      <c r="B497" s="8">
        <v>26</v>
      </c>
      <c r="C497" s="9" t="s">
        <v>43</v>
      </c>
      <c r="D497" s="9" t="s">
        <v>44</v>
      </c>
      <c r="E497" s="9" t="s">
        <v>69</v>
      </c>
      <c r="F497" s="9" t="s">
        <v>32</v>
      </c>
      <c r="G497" s="9" t="s">
        <v>44</v>
      </c>
      <c r="H497" s="9" t="s">
        <v>1071</v>
      </c>
      <c r="I497" s="9" t="s">
        <v>98</v>
      </c>
      <c r="J497" s="8">
        <v>333.57499999999999</v>
      </c>
      <c r="K497" s="8">
        <v>12</v>
      </c>
      <c r="L497" s="9" t="s">
        <v>35</v>
      </c>
      <c r="M497" s="8">
        <v>5</v>
      </c>
      <c r="N497" s="8">
        <v>1</v>
      </c>
      <c r="O497" s="8">
        <v>1</v>
      </c>
      <c r="P497" s="9" t="s">
        <v>49</v>
      </c>
      <c r="Q497" s="9" t="s">
        <v>37</v>
      </c>
      <c r="R497" s="8">
        <v>1</v>
      </c>
      <c r="S497" s="8">
        <v>8</v>
      </c>
      <c r="T497" s="9" t="s">
        <v>44</v>
      </c>
      <c r="U497" s="9" t="s">
        <v>79</v>
      </c>
      <c r="V497" s="9" t="s">
        <v>51</v>
      </c>
      <c r="W497" s="10">
        <v>45789</v>
      </c>
      <c r="X497" s="8" t="b">
        <v>0</v>
      </c>
      <c r="Y497" s="8" t="b">
        <v>1</v>
      </c>
      <c r="Z497" s="9" t="s">
        <v>74</v>
      </c>
      <c r="AA497" s="9" t="s">
        <v>53</v>
      </c>
      <c r="AB497" s="11">
        <v>1</v>
      </c>
      <c r="AC497">
        <f t="shared" si="37"/>
        <v>4002.8999999999996</v>
      </c>
      <c r="AD497">
        <f t="shared" si="38"/>
        <v>27.797916666666666</v>
      </c>
      <c r="AE497">
        <f t="shared" si="39"/>
        <v>333.57499999999999</v>
      </c>
      <c r="AF497">
        <f t="shared" si="35"/>
        <v>3</v>
      </c>
      <c r="AG497">
        <f t="shared" si="36"/>
        <v>2</v>
      </c>
      <c r="AH497">
        <f>(Table2[[#This Row],[Social_Media_Influence2]]+Table2[[#This Row],[Engagement_Score_Num]]+Table2[[#This Row],[Time_Spent_on_Product_Research(hours)]]/3)</f>
        <v>5.333333333333333</v>
      </c>
      <c r="AI497" s="17">
        <f>IF(Table2[[#This Row],[Customer_Loyalty_Program_Member]]="TRUE",Table2[[#This Row],[Brand_Loyalty]]*1.2,Table2[[#This Row],[Brand_Loyalty]])</f>
        <v>5</v>
      </c>
      <c r="AJ497" s="17">
        <f>Table2[[#This Row],[Customer_Satisfaction]]-Table2[[#This Row],[Return_Rate]]</f>
        <v>7</v>
      </c>
    </row>
    <row r="498" spans="1:36">
      <c r="A498" s="5" t="s">
        <v>1072</v>
      </c>
      <c r="B498" s="4">
        <v>41</v>
      </c>
      <c r="C498" s="5" t="s">
        <v>29</v>
      </c>
      <c r="D498" s="5" t="s">
        <v>30</v>
      </c>
      <c r="E498" s="5" t="s">
        <v>69</v>
      </c>
      <c r="F498" s="5" t="s">
        <v>56</v>
      </c>
      <c r="G498" s="5" t="s">
        <v>30</v>
      </c>
      <c r="H498" s="5" t="s">
        <v>1073</v>
      </c>
      <c r="I498" s="5" t="s">
        <v>125</v>
      </c>
      <c r="J498" s="4">
        <v>333.57600000000002</v>
      </c>
      <c r="K498" s="4">
        <v>2</v>
      </c>
      <c r="L498" s="5" t="s">
        <v>48</v>
      </c>
      <c r="M498" s="4">
        <v>3</v>
      </c>
      <c r="N498" s="4">
        <v>3</v>
      </c>
      <c r="O498" s="4">
        <v>2</v>
      </c>
      <c r="P498" s="5" t="s">
        <v>49</v>
      </c>
      <c r="Q498" s="5" t="s">
        <v>85</v>
      </c>
      <c r="R498" s="4">
        <v>2</v>
      </c>
      <c r="S498" s="4">
        <v>1</v>
      </c>
      <c r="T498" s="5" t="s">
        <v>59</v>
      </c>
      <c r="U498" s="5" t="s">
        <v>38</v>
      </c>
      <c r="V498" s="5" t="s">
        <v>51</v>
      </c>
      <c r="W498" s="6">
        <v>45790</v>
      </c>
      <c r="X498" s="4" t="b">
        <v>1</v>
      </c>
      <c r="Y498" s="4" t="b">
        <v>0</v>
      </c>
      <c r="Z498" s="5" t="s">
        <v>62</v>
      </c>
      <c r="AA498" s="5" t="s">
        <v>41</v>
      </c>
      <c r="AB498" s="7">
        <v>6</v>
      </c>
      <c r="AC498">
        <f t="shared" si="37"/>
        <v>667.15200000000004</v>
      </c>
      <c r="AD498">
        <f t="shared" si="38"/>
        <v>166.78800000000001</v>
      </c>
      <c r="AE498">
        <f t="shared" si="39"/>
        <v>333.57600000000002</v>
      </c>
      <c r="AF498">
        <f t="shared" si="35"/>
        <v>1</v>
      </c>
      <c r="AG498">
        <f t="shared" si="36"/>
        <v>2</v>
      </c>
      <c r="AH498">
        <f>(Table2[[#This Row],[Social_Media_Influence2]]+Table2[[#This Row],[Engagement_Score_Num]]+Table2[[#This Row],[Time_Spent_on_Product_Research(hours)]]/3)</f>
        <v>3.6666666666666665</v>
      </c>
      <c r="AI498" s="17">
        <f>IF(Table2[[#This Row],[Customer_Loyalty_Program_Member]]="TRUE",Table2[[#This Row],[Brand_Loyalty]]*1.2,Table2[[#This Row],[Brand_Loyalty]])</f>
        <v>3</v>
      </c>
      <c r="AJ498" s="17">
        <f>Table2[[#This Row],[Customer_Satisfaction]]-Table2[[#This Row],[Return_Rate]]</f>
        <v>-1</v>
      </c>
    </row>
    <row r="499" spans="1:36">
      <c r="A499" s="9" t="s">
        <v>1074</v>
      </c>
      <c r="B499" s="8">
        <v>46</v>
      </c>
      <c r="C499" s="9" t="s">
        <v>29</v>
      </c>
      <c r="D499" s="9" t="s">
        <v>44</v>
      </c>
      <c r="E499" s="9" t="s">
        <v>55</v>
      </c>
      <c r="F499" s="9" t="s">
        <v>32</v>
      </c>
      <c r="G499" s="9" t="s">
        <v>44</v>
      </c>
      <c r="H499" s="9" t="s">
        <v>1075</v>
      </c>
      <c r="I499" s="9" t="s">
        <v>90</v>
      </c>
      <c r="J499" s="8">
        <v>333.577</v>
      </c>
      <c r="K499" s="8">
        <v>11</v>
      </c>
      <c r="L499" s="9" t="s">
        <v>35</v>
      </c>
      <c r="M499" s="8">
        <v>4</v>
      </c>
      <c r="N499" s="8">
        <v>3</v>
      </c>
      <c r="O499" s="8">
        <v>0</v>
      </c>
      <c r="P499" s="9" t="s">
        <v>44</v>
      </c>
      <c r="Q499" s="9" t="s">
        <v>85</v>
      </c>
      <c r="R499" s="8">
        <v>0</v>
      </c>
      <c r="S499" s="8">
        <v>6</v>
      </c>
      <c r="T499" s="9" t="s">
        <v>36</v>
      </c>
      <c r="U499" s="9" t="s">
        <v>38</v>
      </c>
      <c r="V499" s="9" t="s">
        <v>51</v>
      </c>
      <c r="W499" s="10">
        <v>45791</v>
      </c>
      <c r="X499" s="8" t="b">
        <v>0</v>
      </c>
      <c r="Y499" s="8" t="b">
        <v>0</v>
      </c>
      <c r="Z499" s="9" t="s">
        <v>62</v>
      </c>
      <c r="AA499" s="9" t="s">
        <v>41</v>
      </c>
      <c r="AB499" s="11">
        <v>11</v>
      </c>
      <c r="AC499">
        <f t="shared" si="37"/>
        <v>3669.3469999999998</v>
      </c>
      <c r="AD499">
        <f t="shared" si="38"/>
        <v>30.325181818181818</v>
      </c>
      <c r="AE499">
        <f t="shared" si="39"/>
        <v>333.577</v>
      </c>
      <c r="AF499">
        <f t="shared" si="35"/>
        <v>0</v>
      </c>
      <c r="AG499">
        <f t="shared" si="36"/>
        <v>3</v>
      </c>
      <c r="AH499">
        <f>(Table2[[#This Row],[Social_Media_Influence2]]+Table2[[#This Row],[Engagement_Score_Num]]+Table2[[#This Row],[Time_Spent_on_Product_Research(hours)]]/3)</f>
        <v>3</v>
      </c>
      <c r="AI499" s="17">
        <f>IF(Table2[[#This Row],[Customer_Loyalty_Program_Member]]="TRUE",Table2[[#This Row],[Brand_Loyalty]]*1.2,Table2[[#This Row],[Brand_Loyalty]])</f>
        <v>4</v>
      </c>
      <c r="AJ499" s="17">
        <f>Table2[[#This Row],[Customer_Satisfaction]]-Table2[[#This Row],[Return_Rate]]</f>
        <v>6</v>
      </c>
    </row>
    <row r="500" spans="1:36">
      <c r="A500" s="5" t="s">
        <v>1076</v>
      </c>
      <c r="B500" s="4">
        <v>39</v>
      </c>
      <c r="C500" s="5" t="s">
        <v>350</v>
      </c>
      <c r="D500" s="5" t="s">
        <v>44</v>
      </c>
      <c r="E500" s="5" t="s">
        <v>69</v>
      </c>
      <c r="F500" s="5" t="s">
        <v>32</v>
      </c>
      <c r="G500" s="5" t="s">
        <v>30</v>
      </c>
      <c r="H500" s="5" t="s">
        <v>1077</v>
      </c>
      <c r="I500" s="5" t="s">
        <v>34</v>
      </c>
      <c r="J500" s="4">
        <v>333.57799999999997</v>
      </c>
      <c r="K500" s="4">
        <v>5</v>
      </c>
      <c r="L500" s="5" t="s">
        <v>35</v>
      </c>
      <c r="M500" s="4">
        <v>1</v>
      </c>
      <c r="N500" s="4">
        <v>1</v>
      </c>
      <c r="O500" s="4">
        <v>1</v>
      </c>
      <c r="P500" s="5" t="s">
        <v>49</v>
      </c>
      <c r="Q500" s="5" t="s">
        <v>85</v>
      </c>
      <c r="R500" s="4">
        <v>2</v>
      </c>
      <c r="S500" s="4">
        <v>6</v>
      </c>
      <c r="T500" s="5" t="s">
        <v>36</v>
      </c>
      <c r="U500" s="5" t="s">
        <v>60</v>
      </c>
      <c r="V500" s="5" t="s">
        <v>51</v>
      </c>
      <c r="W500" s="6">
        <v>45792</v>
      </c>
      <c r="X500" s="4" t="b">
        <v>1</v>
      </c>
      <c r="Y500" s="4" t="b">
        <v>0</v>
      </c>
      <c r="Z500" s="5" t="s">
        <v>74</v>
      </c>
      <c r="AA500" s="5" t="s">
        <v>67</v>
      </c>
      <c r="AB500" s="7">
        <v>10</v>
      </c>
      <c r="AC500">
        <f t="shared" si="37"/>
        <v>1667.8899999999999</v>
      </c>
      <c r="AD500">
        <f t="shared" si="38"/>
        <v>66.715599999999995</v>
      </c>
      <c r="AE500">
        <f t="shared" si="39"/>
        <v>333.57799999999997</v>
      </c>
      <c r="AF500">
        <f t="shared" si="35"/>
        <v>0</v>
      </c>
      <c r="AG500">
        <f t="shared" si="36"/>
        <v>2</v>
      </c>
      <c r="AH500">
        <f>(Table2[[#This Row],[Social_Media_Influence2]]+Table2[[#This Row],[Engagement_Score_Num]]+Table2[[#This Row],[Time_Spent_on_Product_Research(hours)]]/3)</f>
        <v>2.3333333333333335</v>
      </c>
      <c r="AI500" s="17">
        <f>IF(Table2[[#This Row],[Customer_Loyalty_Program_Member]]="TRUE",Table2[[#This Row],[Brand_Loyalty]]*1.2,Table2[[#This Row],[Brand_Loyalty]])</f>
        <v>1</v>
      </c>
      <c r="AJ500" s="17">
        <f>Table2[[#This Row],[Customer_Satisfaction]]-Table2[[#This Row],[Return_Rate]]</f>
        <v>4</v>
      </c>
    </row>
    <row r="501" spans="1:36">
      <c r="A501" s="9" t="s">
        <v>1078</v>
      </c>
      <c r="B501" s="8">
        <v>43</v>
      </c>
      <c r="C501" s="9" t="s">
        <v>43</v>
      </c>
      <c r="D501" s="9" t="s">
        <v>30</v>
      </c>
      <c r="E501" s="9" t="s">
        <v>76</v>
      </c>
      <c r="F501" s="9" t="s">
        <v>32</v>
      </c>
      <c r="G501" s="9" t="s">
        <v>30</v>
      </c>
      <c r="H501" s="9" t="s">
        <v>1079</v>
      </c>
      <c r="I501" s="9" t="s">
        <v>116</v>
      </c>
      <c r="J501" s="8">
        <v>333.57900000000001</v>
      </c>
      <c r="K501" s="8">
        <v>11</v>
      </c>
      <c r="L501" s="9" t="s">
        <v>35</v>
      </c>
      <c r="M501" s="8">
        <v>4</v>
      </c>
      <c r="N501" s="8">
        <v>3</v>
      </c>
      <c r="O501" s="8">
        <v>2</v>
      </c>
      <c r="P501" s="9" t="s">
        <v>59</v>
      </c>
      <c r="Q501" s="9" t="s">
        <v>50</v>
      </c>
      <c r="R501" s="8">
        <v>1</v>
      </c>
      <c r="S501" s="8">
        <v>7</v>
      </c>
      <c r="T501" s="9" t="s">
        <v>36</v>
      </c>
      <c r="U501" s="9" t="s">
        <v>38</v>
      </c>
      <c r="V501" s="9" t="s">
        <v>66</v>
      </c>
      <c r="W501" s="10">
        <v>45793</v>
      </c>
      <c r="X501" s="8" t="b">
        <v>0</v>
      </c>
      <c r="Y501" s="8" t="b">
        <v>1</v>
      </c>
      <c r="Z501" s="9" t="s">
        <v>52</v>
      </c>
      <c r="AA501" s="9" t="s">
        <v>67</v>
      </c>
      <c r="AB501" s="11">
        <v>8</v>
      </c>
      <c r="AC501">
        <f t="shared" si="37"/>
        <v>3669.3690000000001</v>
      </c>
      <c r="AD501">
        <f t="shared" si="38"/>
        <v>30.325363636363637</v>
      </c>
      <c r="AE501">
        <f t="shared" si="39"/>
        <v>333.57900000000001</v>
      </c>
      <c r="AF501">
        <f t="shared" si="35"/>
        <v>0</v>
      </c>
      <c r="AG501">
        <f t="shared" si="36"/>
        <v>1</v>
      </c>
      <c r="AH501">
        <f>(Table2[[#This Row],[Social_Media_Influence2]]+Table2[[#This Row],[Engagement_Score_Num]]+Table2[[#This Row],[Time_Spent_on_Product_Research(hours)]]/3)</f>
        <v>1.6666666666666665</v>
      </c>
      <c r="AI501" s="17">
        <f>IF(Table2[[#This Row],[Customer_Loyalty_Program_Member]]="TRUE",Table2[[#This Row],[Brand_Loyalty]]*1.2,Table2[[#This Row],[Brand_Loyalty]])</f>
        <v>4</v>
      </c>
      <c r="AJ501" s="17">
        <f>Table2[[#This Row],[Customer_Satisfaction]]-Table2[[#This Row],[Return_Rate]]</f>
        <v>6</v>
      </c>
    </row>
    <row r="502" spans="1:36">
      <c r="A502" s="5" t="s">
        <v>1080</v>
      </c>
      <c r="B502" s="4">
        <v>44</v>
      </c>
      <c r="C502" s="5" t="s">
        <v>147</v>
      </c>
      <c r="D502" s="5" t="s">
        <v>30</v>
      </c>
      <c r="E502" s="5" t="s">
        <v>31</v>
      </c>
      <c r="F502" s="5" t="s">
        <v>32</v>
      </c>
      <c r="G502" s="5" t="s">
        <v>30</v>
      </c>
      <c r="H502" s="5" t="s">
        <v>1081</v>
      </c>
      <c r="I502" s="5" t="s">
        <v>182</v>
      </c>
      <c r="J502" s="4">
        <v>333.58</v>
      </c>
      <c r="K502" s="4">
        <v>10</v>
      </c>
      <c r="L502" s="5" t="s">
        <v>35</v>
      </c>
      <c r="M502" s="4">
        <v>1</v>
      </c>
      <c r="N502" s="4">
        <v>1</v>
      </c>
      <c r="O502" s="4">
        <v>0</v>
      </c>
      <c r="P502" s="5" t="s">
        <v>59</v>
      </c>
      <c r="Q502" s="5" t="s">
        <v>37</v>
      </c>
      <c r="R502" s="4">
        <v>2</v>
      </c>
      <c r="S502" s="4">
        <v>7</v>
      </c>
      <c r="T502" s="5" t="s">
        <v>36</v>
      </c>
      <c r="U502" s="5" t="s">
        <v>79</v>
      </c>
      <c r="V502" s="5" t="s">
        <v>51</v>
      </c>
      <c r="W502" s="6">
        <v>45794</v>
      </c>
      <c r="X502" s="4" t="b">
        <v>0</v>
      </c>
      <c r="Y502" s="4" t="b">
        <v>0</v>
      </c>
      <c r="Z502" s="5" t="s">
        <v>74</v>
      </c>
      <c r="AA502" s="5" t="s">
        <v>53</v>
      </c>
      <c r="AB502" s="7">
        <v>1</v>
      </c>
      <c r="AC502">
        <f t="shared" si="37"/>
        <v>3335.7999999999997</v>
      </c>
      <c r="AD502">
        <f t="shared" si="38"/>
        <v>33.357999999999997</v>
      </c>
      <c r="AE502">
        <f t="shared" si="39"/>
        <v>333.58</v>
      </c>
      <c r="AF502">
        <f t="shared" si="35"/>
        <v>0</v>
      </c>
      <c r="AG502">
        <f t="shared" si="36"/>
        <v>1</v>
      </c>
      <c r="AH502">
        <f>(Table2[[#This Row],[Social_Media_Influence2]]+Table2[[#This Row],[Engagement_Score_Num]]+Table2[[#This Row],[Time_Spent_on_Product_Research(hours)]]/3)</f>
        <v>1</v>
      </c>
      <c r="AI502" s="17">
        <f>IF(Table2[[#This Row],[Customer_Loyalty_Program_Member]]="TRUE",Table2[[#This Row],[Brand_Loyalty]]*1.2,Table2[[#This Row],[Brand_Loyalty]])</f>
        <v>1</v>
      </c>
      <c r="AJ502" s="17">
        <f>Table2[[#This Row],[Customer_Satisfaction]]-Table2[[#This Row],[Return_Rate]]</f>
        <v>5</v>
      </c>
    </row>
    <row r="503" spans="1:36">
      <c r="A503" s="9" t="s">
        <v>1082</v>
      </c>
      <c r="B503" s="8">
        <v>26</v>
      </c>
      <c r="C503" s="9" t="s">
        <v>43</v>
      </c>
      <c r="D503" s="9" t="s">
        <v>30</v>
      </c>
      <c r="E503" s="9" t="s">
        <v>69</v>
      </c>
      <c r="F503" s="9" t="s">
        <v>32</v>
      </c>
      <c r="G503" s="9" t="s">
        <v>30</v>
      </c>
      <c r="H503" s="9" t="s">
        <v>1083</v>
      </c>
      <c r="I503" s="9" t="s">
        <v>187</v>
      </c>
      <c r="J503" s="8">
        <v>333.58100000000002</v>
      </c>
      <c r="K503" s="8">
        <v>5</v>
      </c>
      <c r="L503" s="9" t="s">
        <v>48</v>
      </c>
      <c r="M503" s="8">
        <v>5</v>
      </c>
      <c r="N503" s="8">
        <v>2</v>
      </c>
      <c r="O503" s="8">
        <v>0</v>
      </c>
      <c r="P503" s="9" t="s">
        <v>49</v>
      </c>
      <c r="Q503" s="9" t="s">
        <v>50</v>
      </c>
      <c r="R503" s="8">
        <v>0</v>
      </c>
      <c r="S503" s="8">
        <v>4</v>
      </c>
      <c r="T503" s="9" t="s">
        <v>49</v>
      </c>
      <c r="U503" s="9" t="s">
        <v>79</v>
      </c>
      <c r="V503" s="9" t="s">
        <v>86</v>
      </c>
      <c r="W503" s="10">
        <v>45795</v>
      </c>
      <c r="X503" s="8" t="b">
        <v>1</v>
      </c>
      <c r="Y503" s="8" t="b">
        <v>0</v>
      </c>
      <c r="Z503" s="9" t="s">
        <v>40</v>
      </c>
      <c r="AA503" s="9" t="s">
        <v>41</v>
      </c>
      <c r="AB503" s="11">
        <v>4</v>
      </c>
      <c r="AC503">
        <f t="shared" si="37"/>
        <v>1667.9050000000002</v>
      </c>
      <c r="AD503">
        <f t="shared" si="38"/>
        <v>66.716200000000001</v>
      </c>
      <c r="AE503">
        <f t="shared" si="39"/>
        <v>333.58100000000002</v>
      </c>
      <c r="AF503">
        <f t="shared" si="35"/>
        <v>2</v>
      </c>
      <c r="AG503">
        <f t="shared" si="36"/>
        <v>2</v>
      </c>
      <c r="AH503">
        <f>(Table2[[#This Row],[Social_Media_Influence2]]+Table2[[#This Row],[Engagement_Score_Num]]+Table2[[#This Row],[Time_Spent_on_Product_Research(hours)]]/3)</f>
        <v>4</v>
      </c>
      <c r="AI503" s="17">
        <f>IF(Table2[[#This Row],[Customer_Loyalty_Program_Member]]="TRUE",Table2[[#This Row],[Brand_Loyalty]]*1.2,Table2[[#This Row],[Brand_Loyalty]])</f>
        <v>5</v>
      </c>
      <c r="AJ503" s="17">
        <f>Table2[[#This Row],[Customer_Satisfaction]]-Table2[[#This Row],[Return_Rate]]</f>
        <v>4</v>
      </c>
    </row>
    <row r="504" spans="1:36">
      <c r="A504" s="5" t="s">
        <v>1084</v>
      </c>
      <c r="B504" s="4">
        <v>29</v>
      </c>
      <c r="C504" s="5" t="s">
        <v>43</v>
      </c>
      <c r="D504" s="5" t="s">
        <v>30</v>
      </c>
      <c r="E504" s="5" t="s">
        <v>69</v>
      </c>
      <c r="F504" s="5" t="s">
        <v>56</v>
      </c>
      <c r="G504" s="5" t="s">
        <v>44</v>
      </c>
      <c r="H504" s="5" t="s">
        <v>1085</v>
      </c>
      <c r="I504" s="5" t="s">
        <v>58</v>
      </c>
      <c r="J504" s="4">
        <v>333.58199999999999</v>
      </c>
      <c r="K504" s="4">
        <v>8</v>
      </c>
      <c r="L504" s="5" t="s">
        <v>78</v>
      </c>
      <c r="M504" s="4">
        <v>4</v>
      </c>
      <c r="N504" s="4">
        <v>5</v>
      </c>
      <c r="O504" s="4">
        <v>1</v>
      </c>
      <c r="P504" s="5" t="s">
        <v>44</v>
      </c>
      <c r="Q504" s="5" t="s">
        <v>50</v>
      </c>
      <c r="R504" s="4">
        <v>0</v>
      </c>
      <c r="S504" s="4">
        <v>6</v>
      </c>
      <c r="T504" s="5" t="s">
        <v>36</v>
      </c>
      <c r="U504" s="5" t="s">
        <v>38</v>
      </c>
      <c r="V504" s="5" t="s">
        <v>39</v>
      </c>
      <c r="W504" s="6">
        <v>45796</v>
      </c>
      <c r="X504" s="4" t="b">
        <v>0</v>
      </c>
      <c r="Y504" s="4" t="b">
        <v>0</v>
      </c>
      <c r="Z504" s="5" t="s">
        <v>52</v>
      </c>
      <c r="AA504" s="5" t="s">
        <v>53</v>
      </c>
      <c r="AB504" s="7">
        <v>11</v>
      </c>
      <c r="AC504">
        <f t="shared" si="37"/>
        <v>2668.6559999999999</v>
      </c>
      <c r="AD504">
        <f t="shared" si="38"/>
        <v>41.697749999999999</v>
      </c>
      <c r="AE504">
        <f t="shared" si="39"/>
        <v>333.58199999999999</v>
      </c>
      <c r="AF504">
        <f t="shared" si="35"/>
        <v>0</v>
      </c>
      <c r="AG504">
        <f t="shared" si="36"/>
        <v>3</v>
      </c>
      <c r="AH504">
        <f>(Table2[[#This Row],[Social_Media_Influence2]]+Table2[[#This Row],[Engagement_Score_Num]]+Table2[[#This Row],[Time_Spent_on_Product_Research(hours)]]/3)</f>
        <v>3.3333333333333335</v>
      </c>
      <c r="AI504" s="17">
        <f>IF(Table2[[#This Row],[Customer_Loyalty_Program_Member]]="TRUE",Table2[[#This Row],[Brand_Loyalty]]*1.2,Table2[[#This Row],[Brand_Loyalty]])</f>
        <v>4</v>
      </c>
      <c r="AJ504" s="17">
        <f>Table2[[#This Row],[Customer_Satisfaction]]-Table2[[#This Row],[Return_Rate]]</f>
        <v>6</v>
      </c>
    </row>
    <row r="505" spans="1:36">
      <c r="A505" s="9" t="s">
        <v>1086</v>
      </c>
      <c r="B505" s="8">
        <v>50</v>
      </c>
      <c r="C505" s="9" t="s">
        <v>43</v>
      </c>
      <c r="D505" s="9" t="s">
        <v>44</v>
      </c>
      <c r="E505" s="9" t="s">
        <v>69</v>
      </c>
      <c r="F505" s="9" t="s">
        <v>45</v>
      </c>
      <c r="G505" s="9" t="s">
        <v>44</v>
      </c>
      <c r="H505" s="9" t="s">
        <v>1087</v>
      </c>
      <c r="I505" s="9" t="s">
        <v>93</v>
      </c>
      <c r="J505" s="8">
        <v>333.58300000000003</v>
      </c>
      <c r="K505" s="8">
        <v>2</v>
      </c>
      <c r="L505" s="9" t="s">
        <v>48</v>
      </c>
      <c r="M505" s="8">
        <v>2</v>
      </c>
      <c r="N505" s="8">
        <v>4</v>
      </c>
      <c r="O505" s="8">
        <v>0</v>
      </c>
      <c r="P505" s="9" t="s">
        <v>36</v>
      </c>
      <c r="Q505" s="9" t="s">
        <v>37</v>
      </c>
      <c r="R505" s="8">
        <v>2</v>
      </c>
      <c r="S505" s="8">
        <v>2</v>
      </c>
      <c r="T505" s="9" t="s">
        <v>49</v>
      </c>
      <c r="U505" s="9" t="s">
        <v>60</v>
      </c>
      <c r="V505" s="9" t="s">
        <v>86</v>
      </c>
      <c r="W505" s="10">
        <v>45797</v>
      </c>
      <c r="X505" s="8" t="b">
        <v>0</v>
      </c>
      <c r="Y505" s="8" t="b">
        <v>1</v>
      </c>
      <c r="Z505" s="9" t="s">
        <v>62</v>
      </c>
      <c r="AA505" s="9" t="s">
        <v>67</v>
      </c>
      <c r="AB505" s="11">
        <v>13</v>
      </c>
      <c r="AC505">
        <f t="shared" si="37"/>
        <v>667.16600000000005</v>
      </c>
      <c r="AD505">
        <f t="shared" si="38"/>
        <v>166.79150000000001</v>
      </c>
      <c r="AE505">
        <f t="shared" si="39"/>
        <v>333.58300000000003</v>
      </c>
      <c r="AF505">
        <f t="shared" si="35"/>
        <v>2</v>
      </c>
      <c r="AG505">
        <f t="shared" si="36"/>
        <v>0</v>
      </c>
      <c r="AH505">
        <f>(Table2[[#This Row],[Social_Media_Influence2]]+Table2[[#This Row],[Engagement_Score_Num]]+Table2[[#This Row],[Time_Spent_on_Product_Research(hours)]]/3)</f>
        <v>2</v>
      </c>
      <c r="AI505" s="17">
        <f>IF(Table2[[#This Row],[Customer_Loyalty_Program_Member]]="TRUE",Table2[[#This Row],[Brand_Loyalty]]*1.2,Table2[[#This Row],[Brand_Loyalty]])</f>
        <v>2</v>
      </c>
      <c r="AJ505" s="17">
        <f>Table2[[#This Row],[Customer_Satisfaction]]-Table2[[#This Row],[Return_Rate]]</f>
        <v>0</v>
      </c>
    </row>
    <row r="506" spans="1:36">
      <c r="A506" s="5" t="s">
        <v>1088</v>
      </c>
      <c r="B506" s="4">
        <v>19</v>
      </c>
      <c r="C506" s="5" t="s">
        <v>29</v>
      </c>
      <c r="D506" s="5" t="s">
        <v>44</v>
      </c>
      <c r="E506" s="5" t="s">
        <v>76</v>
      </c>
      <c r="F506" s="5" t="s">
        <v>56</v>
      </c>
      <c r="G506" s="5" t="s">
        <v>30</v>
      </c>
      <c r="H506" s="5" t="s">
        <v>1089</v>
      </c>
      <c r="I506" s="5" t="s">
        <v>125</v>
      </c>
      <c r="J506" s="4">
        <v>333.584</v>
      </c>
      <c r="K506" s="4">
        <v>3</v>
      </c>
      <c r="L506" s="5" t="s">
        <v>78</v>
      </c>
      <c r="M506" s="4">
        <v>4</v>
      </c>
      <c r="N506" s="4">
        <v>2</v>
      </c>
      <c r="O506" s="4">
        <v>2</v>
      </c>
      <c r="P506" s="5" t="s">
        <v>59</v>
      </c>
      <c r="Q506" s="5" t="s">
        <v>85</v>
      </c>
      <c r="R506" s="4">
        <v>0</v>
      </c>
      <c r="S506" s="4">
        <v>9</v>
      </c>
      <c r="T506" s="5" t="s">
        <v>49</v>
      </c>
      <c r="U506" s="5" t="s">
        <v>60</v>
      </c>
      <c r="V506" s="5" t="s">
        <v>39</v>
      </c>
      <c r="W506" s="6">
        <v>45798</v>
      </c>
      <c r="X506" s="4" t="b">
        <v>1</v>
      </c>
      <c r="Y506" s="4" t="b">
        <v>1</v>
      </c>
      <c r="Z506" s="5" t="s">
        <v>62</v>
      </c>
      <c r="AA506" s="5" t="s">
        <v>53</v>
      </c>
      <c r="AB506" s="7">
        <v>4</v>
      </c>
      <c r="AC506">
        <f t="shared" si="37"/>
        <v>1000.752</v>
      </c>
      <c r="AD506">
        <f t="shared" si="38"/>
        <v>111.19466666666666</v>
      </c>
      <c r="AE506">
        <f t="shared" si="39"/>
        <v>333.584</v>
      </c>
      <c r="AF506">
        <f t="shared" si="35"/>
        <v>2</v>
      </c>
      <c r="AG506">
        <f t="shared" si="36"/>
        <v>1</v>
      </c>
      <c r="AH506">
        <f>(Table2[[#This Row],[Social_Media_Influence2]]+Table2[[#This Row],[Engagement_Score_Num]]+Table2[[#This Row],[Time_Spent_on_Product_Research(hours)]]/3)</f>
        <v>3.6666666666666665</v>
      </c>
      <c r="AI506" s="17">
        <f>IF(Table2[[#This Row],[Customer_Loyalty_Program_Member]]="TRUE",Table2[[#This Row],[Brand_Loyalty]]*1.2,Table2[[#This Row],[Brand_Loyalty]])</f>
        <v>4</v>
      </c>
      <c r="AJ506" s="17">
        <f>Table2[[#This Row],[Customer_Satisfaction]]-Table2[[#This Row],[Return_Rate]]</f>
        <v>9</v>
      </c>
    </row>
    <row r="507" spans="1:36">
      <c r="A507" s="9" t="s">
        <v>1090</v>
      </c>
      <c r="B507" s="8">
        <v>27</v>
      </c>
      <c r="C507" s="9" t="s">
        <v>43</v>
      </c>
      <c r="D507" s="9" t="s">
        <v>44</v>
      </c>
      <c r="E507" s="9" t="s">
        <v>69</v>
      </c>
      <c r="F507" s="9" t="s">
        <v>45</v>
      </c>
      <c r="G507" s="9" t="s">
        <v>30</v>
      </c>
      <c r="H507" s="9" t="s">
        <v>1091</v>
      </c>
      <c r="I507" s="9" t="s">
        <v>141</v>
      </c>
      <c r="J507" s="8">
        <v>333.58499999999998</v>
      </c>
      <c r="K507" s="8">
        <v>10</v>
      </c>
      <c r="L507" s="9" t="s">
        <v>48</v>
      </c>
      <c r="M507" s="8">
        <v>2</v>
      </c>
      <c r="N507" s="8">
        <v>3</v>
      </c>
      <c r="O507" s="8">
        <v>1</v>
      </c>
      <c r="P507" s="9" t="s">
        <v>44</v>
      </c>
      <c r="Q507" s="9" t="s">
        <v>85</v>
      </c>
      <c r="R507" s="8">
        <v>2</v>
      </c>
      <c r="S507" s="8">
        <v>2</v>
      </c>
      <c r="T507" s="9" t="s">
        <v>49</v>
      </c>
      <c r="U507" s="9" t="s">
        <v>79</v>
      </c>
      <c r="V507" s="9" t="s">
        <v>66</v>
      </c>
      <c r="W507" s="10">
        <v>45799</v>
      </c>
      <c r="X507" s="8" t="b">
        <v>0</v>
      </c>
      <c r="Y507" s="8" t="b">
        <v>1</v>
      </c>
      <c r="Z507" s="9" t="s">
        <v>52</v>
      </c>
      <c r="AA507" s="9" t="s">
        <v>53</v>
      </c>
      <c r="AB507" s="11">
        <v>8</v>
      </c>
      <c r="AC507">
        <f t="shared" si="37"/>
        <v>3335.85</v>
      </c>
      <c r="AD507">
        <f t="shared" si="38"/>
        <v>33.358499999999999</v>
      </c>
      <c r="AE507">
        <f t="shared" si="39"/>
        <v>333.58499999999998</v>
      </c>
      <c r="AF507">
        <f t="shared" si="35"/>
        <v>2</v>
      </c>
      <c r="AG507">
        <f t="shared" si="36"/>
        <v>3</v>
      </c>
      <c r="AH507">
        <f>(Table2[[#This Row],[Social_Media_Influence2]]+Table2[[#This Row],[Engagement_Score_Num]]+Table2[[#This Row],[Time_Spent_on_Product_Research(hours)]]/3)</f>
        <v>5.333333333333333</v>
      </c>
      <c r="AI507" s="17">
        <f>IF(Table2[[#This Row],[Customer_Loyalty_Program_Member]]="TRUE",Table2[[#This Row],[Brand_Loyalty]]*1.2,Table2[[#This Row],[Brand_Loyalty]])</f>
        <v>2</v>
      </c>
      <c r="AJ507" s="17">
        <f>Table2[[#This Row],[Customer_Satisfaction]]-Table2[[#This Row],[Return_Rate]]</f>
        <v>0</v>
      </c>
    </row>
    <row r="508" spans="1:36">
      <c r="A508" s="5" t="s">
        <v>1092</v>
      </c>
      <c r="B508" s="4">
        <v>34</v>
      </c>
      <c r="C508" s="5" t="s">
        <v>29</v>
      </c>
      <c r="D508" s="5" t="s">
        <v>44</v>
      </c>
      <c r="E508" s="5" t="s">
        <v>31</v>
      </c>
      <c r="F508" s="5" t="s">
        <v>45</v>
      </c>
      <c r="G508" s="5" t="s">
        <v>44</v>
      </c>
      <c r="H508" s="5" t="s">
        <v>1093</v>
      </c>
      <c r="I508" s="5" t="s">
        <v>134</v>
      </c>
      <c r="J508" s="4">
        <v>333.58600000000001</v>
      </c>
      <c r="K508" s="4">
        <v>7</v>
      </c>
      <c r="L508" s="5" t="s">
        <v>48</v>
      </c>
      <c r="M508" s="4">
        <v>3</v>
      </c>
      <c r="N508" s="4">
        <v>4</v>
      </c>
      <c r="O508" s="4">
        <v>0</v>
      </c>
      <c r="P508" s="5" t="s">
        <v>44</v>
      </c>
      <c r="Q508" s="5" t="s">
        <v>85</v>
      </c>
      <c r="R508" s="4">
        <v>2</v>
      </c>
      <c r="S508" s="4">
        <v>3</v>
      </c>
      <c r="T508" s="5" t="s">
        <v>44</v>
      </c>
      <c r="U508" s="5" t="s">
        <v>79</v>
      </c>
      <c r="V508" s="5" t="s">
        <v>61</v>
      </c>
      <c r="W508" s="6">
        <v>45800</v>
      </c>
      <c r="X508" s="4" t="b">
        <v>0</v>
      </c>
      <c r="Y508" s="4" t="b">
        <v>1</v>
      </c>
      <c r="Z508" s="5" t="s">
        <v>52</v>
      </c>
      <c r="AA508" s="5" t="s">
        <v>67</v>
      </c>
      <c r="AB508" s="7">
        <v>1</v>
      </c>
      <c r="AC508">
        <f t="shared" si="37"/>
        <v>2335.1019999999999</v>
      </c>
      <c r="AD508">
        <f t="shared" si="38"/>
        <v>47.655142857142856</v>
      </c>
      <c r="AE508">
        <f t="shared" si="39"/>
        <v>333.58600000000001</v>
      </c>
      <c r="AF508">
        <f t="shared" si="35"/>
        <v>3</v>
      </c>
      <c r="AG508">
        <f t="shared" si="36"/>
        <v>3</v>
      </c>
      <c r="AH508">
        <f>(Table2[[#This Row],[Social_Media_Influence2]]+Table2[[#This Row],[Engagement_Score_Num]]+Table2[[#This Row],[Time_Spent_on_Product_Research(hours)]]/3)</f>
        <v>6</v>
      </c>
      <c r="AI508" s="17">
        <f>IF(Table2[[#This Row],[Customer_Loyalty_Program_Member]]="TRUE",Table2[[#This Row],[Brand_Loyalty]]*1.2,Table2[[#This Row],[Brand_Loyalty]])</f>
        <v>3</v>
      </c>
      <c r="AJ508" s="17">
        <f>Table2[[#This Row],[Customer_Satisfaction]]-Table2[[#This Row],[Return_Rate]]</f>
        <v>1</v>
      </c>
    </row>
    <row r="509" spans="1:36">
      <c r="A509" s="9" t="s">
        <v>1094</v>
      </c>
      <c r="B509" s="8">
        <v>39</v>
      </c>
      <c r="C509" s="9" t="s">
        <v>43</v>
      </c>
      <c r="D509" s="9" t="s">
        <v>44</v>
      </c>
      <c r="E509" s="9" t="s">
        <v>76</v>
      </c>
      <c r="F509" s="9" t="s">
        <v>32</v>
      </c>
      <c r="G509" s="9" t="s">
        <v>30</v>
      </c>
      <c r="H509" s="9" t="s">
        <v>1095</v>
      </c>
      <c r="I509" s="9" t="s">
        <v>2060</v>
      </c>
      <c r="J509" s="8">
        <v>333.58699999999999</v>
      </c>
      <c r="K509" s="8">
        <v>6</v>
      </c>
      <c r="L509" s="9" t="s">
        <v>48</v>
      </c>
      <c r="M509" s="8">
        <v>3</v>
      </c>
      <c r="N509" s="8">
        <v>2</v>
      </c>
      <c r="O509" s="8">
        <v>1</v>
      </c>
      <c r="P509" s="9" t="s">
        <v>36</v>
      </c>
      <c r="Q509" s="9" t="s">
        <v>85</v>
      </c>
      <c r="R509" s="8">
        <v>0</v>
      </c>
      <c r="S509" s="8">
        <v>4</v>
      </c>
      <c r="T509" s="9" t="s">
        <v>36</v>
      </c>
      <c r="U509" s="9" t="s">
        <v>79</v>
      </c>
      <c r="V509" s="9" t="s">
        <v>39</v>
      </c>
      <c r="W509" s="10">
        <v>45801</v>
      </c>
      <c r="X509" s="8" t="b">
        <v>0</v>
      </c>
      <c r="Y509" s="8" t="b">
        <v>1</v>
      </c>
      <c r="Z509" s="9" t="s">
        <v>62</v>
      </c>
      <c r="AA509" s="9" t="s">
        <v>41</v>
      </c>
      <c r="AB509" s="11">
        <v>11</v>
      </c>
      <c r="AC509">
        <f t="shared" si="37"/>
        <v>2001.5219999999999</v>
      </c>
      <c r="AD509">
        <f t="shared" si="38"/>
        <v>55.597833333333334</v>
      </c>
      <c r="AE509">
        <f t="shared" si="39"/>
        <v>333.58699999999999</v>
      </c>
      <c r="AF509">
        <f t="shared" si="35"/>
        <v>0</v>
      </c>
      <c r="AG509">
        <f t="shared" si="36"/>
        <v>0</v>
      </c>
      <c r="AH509">
        <f>(Table2[[#This Row],[Social_Media_Influence2]]+Table2[[#This Row],[Engagement_Score_Num]]+Table2[[#This Row],[Time_Spent_on_Product_Research(hours)]]/3)</f>
        <v>0.33333333333333331</v>
      </c>
      <c r="AI509" s="17">
        <f>IF(Table2[[#This Row],[Customer_Loyalty_Program_Member]]="TRUE",Table2[[#This Row],[Brand_Loyalty]]*1.2,Table2[[#This Row],[Brand_Loyalty]])</f>
        <v>3</v>
      </c>
      <c r="AJ509" s="17">
        <f>Table2[[#This Row],[Customer_Satisfaction]]-Table2[[#This Row],[Return_Rate]]</f>
        <v>4</v>
      </c>
    </row>
    <row r="510" spans="1:36">
      <c r="A510" s="5" t="s">
        <v>1096</v>
      </c>
      <c r="B510" s="4">
        <v>44</v>
      </c>
      <c r="C510" s="5" t="s">
        <v>43</v>
      </c>
      <c r="D510" s="5" t="s">
        <v>44</v>
      </c>
      <c r="E510" s="5" t="s">
        <v>76</v>
      </c>
      <c r="F510" s="5" t="s">
        <v>56</v>
      </c>
      <c r="G510" s="5" t="s">
        <v>44</v>
      </c>
      <c r="H510" s="5" t="s">
        <v>1097</v>
      </c>
      <c r="I510" s="5" t="s">
        <v>101</v>
      </c>
      <c r="J510" s="4">
        <v>333.58800000000002</v>
      </c>
      <c r="K510" s="4">
        <v>10</v>
      </c>
      <c r="L510" s="5" t="s">
        <v>78</v>
      </c>
      <c r="M510" s="4">
        <v>5</v>
      </c>
      <c r="N510" s="4">
        <v>5</v>
      </c>
      <c r="O510" s="4">
        <v>0</v>
      </c>
      <c r="P510" s="5" t="s">
        <v>36</v>
      </c>
      <c r="Q510" s="5" t="s">
        <v>37</v>
      </c>
      <c r="R510" s="4">
        <v>0</v>
      </c>
      <c r="S510" s="4">
        <v>6</v>
      </c>
      <c r="T510" s="5" t="s">
        <v>59</v>
      </c>
      <c r="U510" s="5" t="s">
        <v>79</v>
      </c>
      <c r="V510" s="5" t="s">
        <v>39</v>
      </c>
      <c r="W510" s="6">
        <v>45802</v>
      </c>
      <c r="X510" s="4" t="b">
        <v>1</v>
      </c>
      <c r="Y510" s="4" t="b">
        <v>0</v>
      </c>
      <c r="Z510" s="5" t="s">
        <v>40</v>
      </c>
      <c r="AA510" s="5" t="s">
        <v>67</v>
      </c>
      <c r="AB510" s="7">
        <v>7</v>
      </c>
      <c r="AC510">
        <f t="shared" si="37"/>
        <v>3335.88</v>
      </c>
      <c r="AD510">
        <f t="shared" si="38"/>
        <v>33.358800000000002</v>
      </c>
      <c r="AE510">
        <f t="shared" si="39"/>
        <v>333.58800000000002</v>
      </c>
      <c r="AF510">
        <f t="shared" si="35"/>
        <v>1</v>
      </c>
      <c r="AG510">
        <f t="shared" si="36"/>
        <v>0</v>
      </c>
      <c r="AH510">
        <f>(Table2[[#This Row],[Social_Media_Influence2]]+Table2[[#This Row],[Engagement_Score_Num]]+Table2[[#This Row],[Time_Spent_on_Product_Research(hours)]]/3)</f>
        <v>1</v>
      </c>
      <c r="AI510" s="17">
        <f>IF(Table2[[#This Row],[Customer_Loyalty_Program_Member]]="TRUE",Table2[[#This Row],[Brand_Loyalty]]*1.2,Table2[[#This Row],[Brand_Loyalty]])</f>
        <v>5</v>
      </c>
      <c r="AJ510" s="17">
        <f>Table2[[#This Row],[Customer_Satisfaction]]-Table2[[#This Row],[Return_Rate]]</f>
        <v>6</v>
      </c>
    </row>
    <row r="511" spans="1:36">
      <c r="A511" s="9" t="s">
        <v>1098</v>
      </c>
      <c r="B511" s="8">
        <v>20</v>
      </c>
      <c r="C511" s="9" t="s">
        <v>29</v>
      </c>
      <c r="D511" s="9" t="s">
        <v>30</v>
      </c>
      <c r="E511" s="9" t="s">
        <v>31</v>
      </c>
      <c r="F511" s="9" t="s">
        <v>45</v>
      </c>
      <c r="G511" s="9" t="s">
        <v>30</v>
      </c>
      <c r="H511" s="9" t="s">
        <v>818</v>
      </c>
      <c r="I511" s="9" t="s">
        <v>125</v>
      </c>
      <c r="J511" s="8">
        <v>333.589</v>
      </c>
      <c r="K511" s="8">
        <v>2</v>
      </c>
      <c r="L511" s="9" t="s">
        <v>78</v>
      </c>
      <c r="M511" s="8">
        <v>4</v>
      </c>
      <c r="N511" s="8">
        <v>5</v>
      </c>
      <c r="O511" s="8">
        <v>1</v>
      </c>
      <c r="P511" s="9" t="s">
        <v>36</v>
      </c>
      <c r="Q511" s="9" t="s">
        <v>37</v>
      </c>
      <c r="R511" s="8">
        <v>1</v>
      </c>
      <c r="S511" s="8">
        <v>6</v>
      </c>
      <c r="T511" s="9" t="s">
        <v>36</v>
      </c>
      <c r="U511" s="9" t="s">
        <v>60</v>
      </c>
      <c r="V511" s="9" t="s">
        <v>61</v>
      </c>
      <c r="W511" s="10">
        <v>45803</v>
      </c>
      <c r="X511" s="8" t="b">
        <v>1</v>
      </c>
      <c r="Y511" s="8" t="b">
        <v>0</v>
      </c>
      <c r="Z511" s="9" t="s">
        <v>74</v>
      </c>
      <c r="AA511" s="9" t="s">
        <v>53</v>
      </c>
      <c r="AB511" s="11">
        <v>13</v>
      </c>
      <c r="AC511">
        <f t="shared" si="37"/>
        <v>667.178</v>
      </c>
      <c r="AD511">
        <f t="shared" si="38"/>
        <v>166.7945</v>
      </c>
      <c r="AE511">
        <f t="shared" si="39"/>
        <v>333.589</v>
      </c>
      <c r="AF511">
        <f t="shared" si="35"/>
        <v>0</v>
      </c>
      <c r="AG511">
        <f t="shared" si="36"/>
        <v>0</v>
      </c>
      <c r="AH511">
        <f>(Table2[[#This Row],[Social_Media_Influence2]]+Table2[[#This Row],[Engagement_Score_Num]]+Table2[[#This Row],[Time_Spent_on_Product_Research(hours)]]/3)</f>
        <v>0.33333333333333331</v>
      </c>
      <c r="AI511" s="17">
        <f>IF(Table2[[#This Row],[Customer_Loyalty_Program_Member]]="TRUE",Table2[[#This Row],[Brand_Loyalty]]*1.2,Table2[[#This Row],[Brand_Loyalty]])</f>
        <v>4</v>
      </c>
      <c r="AJ511" s="17">
        <f>Table2[[#This Row],[Customer_Satisfaction]]-Table2[[#This Row],[Return_Rate]]</f>
        <v>5</v>
      </c>
    </row>
    <row r="512" spans="1:36">
      <c r="A512" s="5" t="s">
        <v>1099</v>
      </c>
      <c r="B512" s="4">
        <v>42</v>
      </c>
      <c r="C512" s="5" t="s">
        <v>29</v>
      </c>
      <c r="D512" s="5" t="s">
        <v>30</v>
      </c>
      <c r="E512" s="5" t="s">
        <v>55</v>
      </c>
      <c r="F512" s="5" t="s">
        <v>45</v>
      </c>
      <c r="G512" s="5" t="s">
        <v>44</v>
      </c>
      <c r="H512" s="5" t="s">
        <v>1100</v>
      </c>
      <c r="I512" s="5" t="s">
        <v>107</v>
      </c>
      <c r="J512" s="4">
        <v>333.59</v>
      </c>
      <c r="K512" s="4">
        <v>5</v>
      </c>
      <c r="L512" s="5" t="s">
        <v>48</v>
      </c>
      <c r="M512" s="4">
        <v>2</v>
      </c>
      <c r="N512" s="4">
        <v>1</v>
      </c>
      <c r="O512" s="4">
        <v>2</v>
      </c>
      <c r="P512" s="5" t="s">
        <v>49</v>
      </c>
      <c r="Q512" s="5" t="s">
        <v>50</v>
      </c>
      <c r="R512" s="4">
        <v>0</v>
      </c>
      <c r="S512" s="4">
        <v>10</v>
      </c>
      <c r="T512" s="5" t="s">
        <v>44</v>
      </c>
      <c r="U512" s="5" t="s">
        <v>60</v>
      </c>
      <c r="V512" s="5" t="s">
        <v>66</v>
      </c>
      <c r="W512" s="6">
        <v>45804</v>
      </c>
      <c r="X512" s="4" t="b">
        <v>1</v>
      </c>
      <c r="Y512" s="4" t="b">
        <v>0</v>
      </c>
      <c r="Z512" s="5" t="s">
        <v>62</v>
      </c>
      <c r="AA512" s="5" t="s">
        <v>41</v>
      </c>
      <c r="AB512" s="7">
        <v>11</v>
      </c>
      <c r="AC512">
        <f t="shared" si="37"/>
        <v>1667.9499999999998</v>
      </c>
      <c r="AD512">
        <f t="shared" si="38"/>
        <v>66.717999999999989</v>
      </c>
      <c r="AE512">
        <f t="shared" si="39"/>
        <v>333.59</v>
      </c>
      <c r="AF512">
        <f t="shared" si="35"/>
        <v>3</v>
      </c>
      <c r="AG512">
        <f t="shared" si="36"/>
        <v>2</v>
      </c>
      <c r="AH512">
        <f>(Table2[[#This Row],[Social_Media_Influence2]]+Table2[[#This Row],[Engagement_Score_Num]]+Table2[[#This Row],[Time_Spent_on_Product_Research(hours)]]/3)</f>
        <v>5.666666666666667</v>
      </c>
      <c r="AI512" s="17">
        <f>IF(Table2[[#This Row],[Customer_Loyalty_Program_Member]]="TRUE",Table2[[#This Row],[Brand_Loyalty]]*1.2,Table2[[#This Row],[Brand_Loyalty]])</f>
        <v>2</v>
      </c>
      <c r="AJ512" s="17">
        <f>Table2[[#This Row],[Customer_Satisfaction]]-Table2[[#This Row],[Return_Rate]]</f>
        <v>10</v>
      </c>
    </row>
    <row r="513" spans="1:36">
      <c r="A513" s="9" t="s">
        <v>1101</v>
      </c>
      <c r="B513" s="8">
        <v>22</v>
      </c>
      <c r="C513" s="9" t="s">
        <v>29</v>
      </c>
      <c r="D513" s="9" t="s">
        <v>30</v>
      </c>
      <c r="E513" s="9" t="s">
        <v>31</v>
      </c>
      <c r="F513" s="9" t="s">
        <v>56</v>
      </c>
      <c r="G513" s="9" t="s">
        <v>44</v>
      </c>
      <c r="H513" s="9" t="s">
        <v>1102</v>
      </c>
      <c r="I513" s="9" t="s">
        <v>157</v>
      </c>
      <c r="J513" s="8">
        <v>333.59100000000001</v>
      </c>
      <c r="K513" s="8">
        <v>7</v>
      </c>
      <c r="L513" s="9" t="s">
        <v>35</v>
      </c>
      <c r="M513" s="8">
        <v>4</v>
      </c>
      <c r="N513" s="8">
        <v>5</v>
      </c>
      <c r="O513" s="8">
        <v>2</v>
      </c>
      <c r="P513" s="9" t="s">
        <v>44</v>
      </c>
      <c r="Q513" s="9" t="s">
        <v>85</v>
      </c>
      <c r="R513" s="8">
        <v>0</v>
      </c>
      <c r="S513" s="8">
        <v>1</v>
      </c>
      <c r="T513" s="9" t="s">
        <v>44</v>
      </c>
      <c r="U513" s="9" t="s">
        <v>38</v>
      </c>
      <c r="V513" s="9" t="s">
        <v>61</v>
      </c>
      <c r="W513" s="10">
        <v>45805</v>
      </c>
      <c r="X513" s="8" t="b">
        <v>0</v>
      </c>
      <c r="Y513" s="8" t="b">
        <v>0</v>
      </c>
      <c r="Z513" s="9" t="s">
        <v>52</v>
      </c>
      <c r="AA513" s="9" t="s">
        <v>41</v>
      </c>
      <c r="AB513" s="11">
        <v>4</v>
      </c>
      <c r="AC513">
        <f t="shared" si="37"/>
        <v>2335.1370000000002</v>
      </c>
      <c r="AD513">
        <f t="shared" si="38"/>
        <v>47.655857142857144</v>
      </c>
      <c r="AE513">
        <f t="shared" si="39"/>
        <v>333.59100000000001</v>
      </c>
      <c r="AF513">
        <f t="shared" si="35"/>
        <v>3</v>
      </c>
      <c r="AG513">
        <f t="shared" si="36"/>
        <v>3</v>
      </c>
      <c r="AH513">
        <f>(Table2[[#This Row],[Social_Media_Influence2]]+Table2[[#This Row],[Engagement_Score_Num]]+Table2[[#This Row],[Time_Spent_on_Product_Research(hours)]]/3)</f>
        <v>6.666666666666667</v>
      </c>
      <c r="AI513" s="17">
        <f>IF(Table2[[#This Row],[Customer_Loyalty_Program_Member]]="TRUE",Table2[[#This Row],[Brand_Loyalty]]*1.2,Table2[[#This Row],[Brand_Loyalty]])</f>
        <v>4</v>
      </c>
      <c r="AJ513" s="17">
        <f>Table2[[#This Row],[Customer_Satisfaction]]-Table2[[#This Row],[Return_Rate]]</f>
        <v>1</v>
      </c>
    </row>
    <row r="514" spans="1:36">
      <c r="A514" s="5" t="s">
        <v>1103</v>
      </c>
      <c r="B514" s="4">
        <v>30</v>
      </c>
      <c r="C514" s="5" t="s">
        <v>43</v>
      </c>
      <c r="D514" s="5" t="s">
        <v>44</v>
      </c>
      <c r="E514" s="5" t="s">
        <v>31</v>
      </c>
      <c r="F514" s="5" t="s">
        <v>32</v>
      </c>
      <c r="G514" s="5" t="s">
        <v>30</v>
      </c>
      <c r="H514" s="5" t="s">
        <v>1104</v>
      </c>
      <c r="I514" s="5" t="s">
        <v>244</v>
      </c>
      <c r="J514" s="4">
        <v>333.59199999999998</v>
      </c>
      <c r="K514" s="4">
        <v>6</v>
      </c>
      <c r="L514" s="5" t="s">
        <v>48</v>
      </c>
      <c r="M514" s="4">
        <v>1</v>
      </c>
      <c r="N514" s="4">
        <v>3</v>
      </c>
      <c r="O514" s="4">
        <v>1</v>
      </c>
      <c r="P514" s="5" t="s">
        <v>44</v>
      </c>
      <c r="Q514" s="5" t="s">
        <v>85</v>
      </c>
      <c r="R514" s="4">
        <v>0</v>
      </c>
      <c r="S514" s="4">
        <v>4</v>
      </c>
      <c r="T514" s="5" t="s">
        <v>59</v>
      </c>
      <c r="U514" s="5" t="s">
        <v>60</v>
      </c>
      <c r="V514" s="5" t="s">
        <v>61</v>
      </c>
      <c r="W514" s="6">
        <v>45806</v>
      </c>
      <c r="X514" s="4" t="b">
        <v>0</v>
      </c>
      <c r="Y514" s="4" t="b">
        <v>0</v>
      </c>
      <c r="Z514" s="5" t="s">
        <v>62</v>
      </c>
      <c r="AA514" s="5" t="s">
        <v>67</v>
      </c>
      <c r="AB514" s="7">
        <v>11</v>
      </c>
      <c r="AC514">
        <f t="shared" si="37"/>
        <v>2001.5519999999999</v>
      </c>
      <c r="AD514">
        <f t="shared" si="38"/>
        <v>55.598666666666666</v>
      </c>
      <c r="AE514">
        <f t="shared" si="39"/>
        <v>333.59199999999998</v>
      </c>
      <c r="AF514">
        <f t="shared" ref="AF514:AF577" si="40">IF(T514="High",3,IF(T514="Medium",2,IF(T514="Low",1,0)))</f>
        <v>1</v>
      </c>
      <c r="AG514">
        <f t="shared" ref="AG514:AG577" si="41">IF(P514="High",3,IF(P514="Medium",2,IF(P514="Low",1,0)))</f>
        <v>3</v>
      </c>
      <c r="AH514">
        <f>(Table2[[#This Row],[Social_Media_Influence2]]+Table2[[#This Row],[Engagement_Score_Num]]+Table2[[#This Row],[Time_Spent_on_Product_Research(hours)]]/3)</f>
        <v>4.333333333333333</v>
      </c>
      <c r="AI514" s="17">
        <f>IF(Table2[[#This Row],[Customer_Loyalty_Program_Member]]="TRUE",Table2[[#This Row],[Brand_Loyalty]]*1.2,Table2[[#This Row],[Brand_Loyalty]])</f>
        <v>1</v>
      </c>
      <c r="AJ514" s="17">
        <f>Table2[[#This Row],[Customer_Satisfaction]]-Table2[[#This Row],[Return_Rate]]</f>
        <v>4</v>
      </c>
    </row>
    <row r="515" spans="1:36">
      <c r="A515" s="9" t="s">
        <v>1105</v>
      </c>
      <c r="B515" s="8">
        <v>39</v>
      </c>
      <c r="C515" s="9" t="s">
        <v>43</v>
      </c>
      <c r="D515" s="9" t="s">
        <v>44</v>
      </c>
      <c r="E515" s="9" t="s">
        <v>76</v>
      </c>
      <c r="F515" s="9" t="s">
        <v>56</v>
      </c>
      <c r="G515" s="9" t="s">
        <v>44</v>
      </c>
      <c r="H515" s="9" t="s">
        <v>1106</v>
      </c>
      <c r="I515" s="9" t="s">
        <v>157</v>
      </c>
      <c r="J515" s="8">
        <v>333.59300000000002</v>
      </c>
      <c r="K515" s="8">
        <v>10</v>
      </c>
      <c r="L515" s="9" t="s">
        <v>48</v>
      </c>
      <c r="M515" s="8">
        <v>3</v>
      </c>
      <c r="N515" s="8">
        <v>4</v>
      </c>
      <c r="O515" s="8">
        <v>1</v>
      </c>
      <c r="P515" s="9" t="s">
        <v>36</v>
      </c>
      <c r="Q515" s="9" t="s">
        <v>37</v>
      </c>
      <c r="R515" s="8">
        <v>1</v>
      </c>
      <c r="S515" s="8">
        <v>3</v>
      </c>
      <c r="T515" s="9" t="s">
        <v>49</v>
      </c>
      <c r="U515" s="9" t="s">
        <v>60</v>
      </c>
      <c r="V515" s="9" t="s">
        <v>61</v>
      </c>
      <c r="W515" s="10">
        <v>45807</v>
      </c>
      <c r="X515" s="8" t="b">
        <v>1</v>
      </c>
      <c r="Y515" s="8" t="b">
        <v>0</v>
      </c>
      <c r="Z515" s="9" t="s">
        <v>74</v>
      </c>
      <c r="AA515" s="9" t="s">
        <v>67</v>
      </c>
      <c r="AB515" s="11">
        <v>10</v>
      </c>
      <c r="AC515">
        <f t="shared" ref="AC515:AC578" si="42">J515*K515</f>
        <v>3335.9300000000003</v>
      </c>
      <c r="AD515">
        <f t="shared" ref="AD515:AD578" si="43">IF(K515=0,0,J515/K515)</f>
        <v>33.359300000000005</v>
      </c>
      <c r="AE515">
        <f t="shared" ref="AE515:AE578" si="44">IF(X515="TRUE",J515*1.1,J515)</f>
        <v>333.59300000000002</v>
      </c>
      <c r="AF515">
        <f t="shared" si="40"/>
        <v>2</v>
      </c>
      <c r="AG515">
        <f t="shared" si="41"/>
        <v>0</v>
      </c>
      <c r="AH515">
        <f>(Table2[[#This Row],[Social_Media_Influence2]]+Table2[[#This Row],[Engagement_Score_Num]]+Table2[[#This Row],[Time_Spent_on_Product_Research(hours)]]/3)</f>
        <v>2.3333333333333335</v>
      </c>
      <c r="AI515" s="17">
        <f>IF(Table2[[#This Row],[Customer_Loyalty_Program_Member]]="TRUE",Table2[[#This Row],[Brand_Loyalty]]*1.2,Table2[[#This Row],[Brand_Loyalty]])</f>
        <v>3</v>
      </c>
      <c r="AJ515" s="17">
        <f>Table2[[#This Row],[Customer_Satisfaction]]-Table2[[#This Row],[Return_Rate]]</f>
        <v>2</v>
      </c>
    </row>
    <row r="516" spans="1:36">
      <c r="A516" s="5" t="s">
        <v>1107</v>
      </c>
      <c r="B516" s="4">
        <v>19</v>
      </c>
      <c r="C516" s="5" t="s">
        <v>29</v>
      </c>
      <c r="D516" s="5" t="s">
        <v>44</v>
      </c>
      <c r="E516" s="5" t="s">
        <v>55</v>
      </c>
      <c r="F516" s="5" t="s">
        <v>32</v>
      </c>
      <c r="G516" s="5" t="s">
        <v>44</v>
      </c>
      <c r="H516" s="5" t="s">
        <v>1108</v>
      </c>
      <c r="I516" s="5" t="s">
        <v>244</v>
      </c>
      <c r="J516" s="4">
        <v>333.59399999999999</v>
      </c>
      <c r="K516" s="4">
        <v>4</v>
      </c>
      <c r="L516" s="5" t="s">
        <v>35</v>
      </c>
      <c r="M516" s="4">
        <v>3</v>
      </c>
      <c r="N516" s="4">
        <v>3</v>
      </c>
      <c r="O516" s="4">
        <v>1</v>
      </c>
      <c r="P516" s="5" t="s">
        <v>49</v>
      </c>
      <c r="Q516" s="5" t="s">
        <v>50</v>
      </c>
      <c r="R516" s="4">
        <v>0</v>
      </c>
      <c r="S516" s="4">
        <v>3</v>
      </c>
      <c r="T516" s="5" t="s">
        <v>49</v>
      </c>
      <c r="U516" s="5" t="s">
        <v>60</v>
      </c>
      <c r="V516" s="5" t="s">
        <v>86</v>
      </c>
      <c r="W516" s="6">
        <v>45808</v>
      </c>
      <c r="X516" s="4" t="b">
        <v>0</v>
      </c>
      <c r="Y516" s="4" t="b">
        <v>0</v>
      </c>
      <c r="Z516" s="5" t="s">
        <v>62</v>
      </c>
      <c r="AA516" s="5" t="s">
        <v>53</v>
      </c>
      <c r="AB516" s="7">
        <v>8</v>
      </c>
      <c r="AC516">
        <f t="shared" si="42"/>
        <v>1334.376</v>
      </c>
      <c r="AD516">
        <f t="shared" si="43"/>
        <v>83.398499999999999</v>
      </c>
      <c r="AE516">
        <f t="shared" si="44"/>
        <v>333.59399999999999</v>
      </c>
      <c r="AF516">
        <f t="shared" si="40"/>
        <v>2</v>
      </c>
      <c r="AG516">
        <f t="shared" si="41"/>
        <v>2</v>
      </c>
      <c r="AH516">
        <f>(Table2[[#This Row],[Social_Media_Influence2]]+Table2[[#This Row],[Engagement_Score_Num]]+Table2[[#This Row],[Time_Spent_on_Product_Research(hours)]]/3)</f>
        <v>4.333333333333333</v>
      </c>
      <c r="AI516" s="17">
        <f>IF(Table2[[#This Row],[Customer_Loyalty_Program_Member]]="TRUE",Table2[[#This Row],[Brand_Loyalty]]*1.2,Table2[[#This Row],[Brand_Loyalty]])</f>
        <v>3</v>
      </c>
      <c r="AJ516" s="17">
        <f>Table2[[#This Row],[Customer_Satisfaction]]-Table2[[#This Row],[Return_Rate]]</f>
        <v>3</v>
      </c>
    </row>
    <row r="517" spans="1:36">
      <c r="A517" s="9" t="s">
        <v>1109</v>
      </c>
      <c r="B517" s="8">
        <v>26</v>
      </c>
      <c r="C517" s="9" t="s">
        <v>29</v>
      </c>
      <c r="D517" s="9" t="s">
        <v>30</v>
      </c>
      <c r="E517" s="9" t="s">
        <v>69</v>
      </c>
      <c r="F517" s="9" t="s">
        <v>32</v>
      </c>
      <c r="G517" s="9" t="s">
        <v>30</v>
      </c>
      <c r="H517" s="9" t="s">
        <v>1110</v>
      </c>
      <c r="I517" s="9" t="s">
        <v>2060</v>
      </c>
      <c r="J517" s="8">
        <v>333.59500000000003</v>
      </c>
      <c r="K517" s="8">
        <v>7</v>
      </c>
      <c r="L517" s="9" t="s">
        <v>78</v>
      </c>
      <c r="M517" s="8">
        <v>3</v>
      </c>
      <c r="N517" s="8">
        <v>5</v>
      </c>
      <c r="O517" s="8">
        <v>2</v>
      </c>
      <c r="P517" s="9" t="s">
        <v>59</v>
      </c>
      <c r="Q517" s="9" t="s">
        <v>85</v>
      </c>
      <c r="R517" s="8">
        <v>0</v>
      </c>
      <c r="S517" s="8">
        <v>9</v>
      </c>
      <c r="T517" s="9" t="s">
        <v>49</v>
      </c>
      <c r="U517" s="9" t="s">
        <v>38</v>
      </c>
      <c r="V517" s="9" t="s">
        <v>66</v>
      </c>
      <c r="W517" s="10">
        <v>45809</v>
      </c>
      <c r="X517" s="8" t="b">
        <v>1</v>
      </c>
      <c r="Y517" s="8" t="b">
        <v>0</v>
      </c>
      <c r="Z517" s="9" t="s">
        <v>74</v>
      </c>
      <c r="AA517" s="9" t="s">
        <v>53</v>
      </c>
      <c r="AB517" s="11">
        <v>2</v>
      </c>
      <c r="AC517">
        <f t="shared" si="42"/>
        <v>2335.165</v>
      </c>
      <c r="AD517">
        <f t="shared" si="43"/>
        <v>47.656428571428577</v>
      </c>
      <c r="AE517">
        <f t="shared" si="44"/>
        <v>333.59500000000003</v>
      </c>
      <c r="AF517">
        <f t="shared" si="40"/>
        <v>2</v>
      </c>
      <c r="AG517">
        <f t="shared" si="41"/>
        <v>1</v>
      </c>
      <c r="AH517">
        <f>(Table2[[#This Row],[Social_Media_Influence2]]+Table2[[#This Row],[Engagement_Score_Num]]+Table2[[#This Row],[Time_Spent_on_Product_Research(hours)]]/3)</f>
        <v>3.6666666666666665</v>
      </c>
      <c r="AI517" s="17">
        <f>IF(Table2[[#This Row],[Customer_Loyalty_Program_Member]]="TRUE",Table2[[#This Row],[Brand_Loyalty]]*1.2,Table2[[#This Row],[Brand_Loyalty]])</f>
        <v>3</v>
      </c>
      <c r="AJ517" s="17">
        <f>Table2[[#This Row],[Customer_Satisfaction]]-Table2[[#This Row],[Return_Rate]]</f>
        <v>9</v>
      </c>
    </row>
    <row r="518" spans="1:36">
      <c r="A518" s="5" t="s">
        <v>1111</v>
      </c>
      <c r="B518" s="4">
        <v>21</v>
      </c>
      <c r="C518" s="5" t="s">
        <v>29</v>
      </c>
      <c r="D518" s="5" t="s">
        <v>44</v>
      </c>
      <c r="E518" s="5" t="s">
        <v>31</v>
      </c>
      <c r="F518" s="5" t="s">
        <v>45</v>
      </c>
      <c r="G518" s="5" t="s">
        <v>30</v>
      </c>
      <c r="H518" s="5" t="s">
        <v>1112</v>
      </c>
      <c r="I518" s="5" t="s">
        <v>71</v>
      </c>
      <c r="J518" s="4">
        <v>333.596</v>
      </c>
      <c r="K518" s="4">
        <v>10</v>
      </c>
      <c r="L518" s="5" t="s">
        <v>78</v>
      </c>
      <c r="M518" s="4">
        <v>1</v>
      </c>
      <c r="N518" s="4">
        <v>4</v>
      </c>
      <c r="O518" s="4">
        <v>2</v>
      </c>
      <c r="P518" s="5" t="s">
        <v>44</v>
      </c>
      <c r="Q518" s="5" t="s">
        <v>37</v>
      </c>
      <c r="R518" s="4">
        <v>1</v>
      </c>
      <c r="S518" s="4">
        <v>9</v>
      </c>
      <c r="T518" s="5" t="s">
        <v>44</v>
      </c>
      <c r="U518" s="5" t="s">
        <v>79</v>
      </c>
      <c r="V518" s="5" t="s">
        <v>61</v>
      </c>
      <c r="W518" s="6">
        <v>45810</v>
      </c>
      <c r="X518" s="4" t="b">
        <v>1</v>
      </c>
      <c r="Y518" s="4" t="b">
        <v>1</v>
      </c>
      <c r="Z518" s="5" t="s">
        <v>52</v>
      </c>
      <c r="AA518" s="5" t="s">
        <v>53</v>
      </c>
      <c r="AB518" s="7">
        <v>4</v>
      </c>
      <c r="AC518">
        <f t="shared" si="42"/>
        <v>3335.96</v>
      </c>
      <c r="AD518">
        <f t="shared" si="43"/>
        <v>33.3596</v>
      </c>
      <c r="AE518">
        <f t="shared" si="44"/>
        <v>333.596</v>
      </c>
      <c r="AF518">
        <f t="shared" si="40"/>
        <v>3</v>
      </c>
      <c r="AG518">
        <f t="shared" si="41"/>
        <v>3</v>
      </c>
      <c r="AH518">
        <f>(Table2[[#This Row],[Social_Media_Influence2]]+Table2[[#This Row],[Engagement_Score_Num]]+Table2[[#This Row],[Time_Spent_on_Product_Research(hours)]]/3)</f>
        <v>6.666666666666667</v>
      </c>
      <c r="AI518" s="17">
        <f>IF(Table2[[#This Row],[Customer_Loyalty_Program_Member]]="TRUE",Table2[[#This Row],[Brand_Loyalty]]*1.2,Table2[[#This Row],[Brand_Loyalty]])</f>
        <v>1</v>
      </c>
      <c r="AJ518" s="17">
        <f>Table2[[#This Row],[Customer_Satisfaction]]-Table2[[#This Row],[Return_Rate]]</f>
        <v>8</v>
      </c>
    </row>
    <row r="519" spans="1:36">
      <c r="A519" s="9" t="s">
        <v>1113</v>
      </c>
      <c r="B519" s="8">
        <v>37</v>
      </c>
      <c r="C519" s="9" t="s">
        <v>43</v>
      </c>
      <c r="D519" s="9" t="s">
        <v>30</v>
      </c>
      <c r="E519" s="9" t="s">
        <v>76</v>
      </c>
      <c r="F519" s="9" t="s">
        <v>56</v>
      </c>
      <c r="G519" s="9" t="s">
        <v>44</v>
      </c>
      <c r="H519" s="9" t="s">
        <v>1114</v>
      </c>
      <c r="I519" s="9" t="s">
        <v>98</v>
      </c>
      <c r="J519" s="8">
        <v>333.59699999999998</v>
      </c>
      <c r="K519" s="8">
        <v>12</v>
      </c>
      <c r="L519" s="9" t="s">
        <v>35</v>
      </c>
      <c r="M519" s="8">
        <v>3</v>
      </c>
      <c r="N519" s="8">
        <v>5</v>
      </c>
      <c r="O519" s="8">
        <v>2</v>
      </c>
      <c r="P519" s="9" t="s">
        <v>59</v>
      </c>
      <c r="Q519" s="9" t="s">
        <v>85</v>
      </c>
      <c r="R519" s="8">
        <v>0</v>
      </c>
      <c r="S519" s="8">
        <v>6</v>
      </c>
      <c r="T519" s="9" t="s">
        <v>36</v>
      </c>
      <c r="U519" s="9" t="s">
        <v>79</v>
      </c>
      <c r="V519" s="9" t="s">
        <v>51</v>
      </c>
      <c r="W519" s="10">
        <v>45811</v>
      </c>
      <c r="X519" s="8" t="b">
        <v>1</v>
      </c>
      <c r="Y519" s="8" t="b">
        <v>1</v>
      </c>
      <c r="Z519" s="9" t="s">
        <v>74</v>
      </c>
      <c r="AA519" s="9" t="s">
        <v>41</v>
      </c>
      <c r="AB519" s="11">
        <v>1</v>
      </c>
      <c r="AC519">
        <f t="shared" si="42"/>
        <v>4003.1639999999998</v>
      </c>
      <c r="AD519">
        <f t="shared" si="43"/>
        <v>27.79975</v>
      </c>
      <c r="AE519">
        <f t="shared" si="44"/>
        <v>333.59699999999998</v>
      </c>
      <c r="AF519">
        <f t="shared" si="40"/>
        <v>0</v>
      </c>
      <c r="AG519">
        <f t="shared" si="41"/>
        <v>1</v>
      </c>
      <c r="AH519">
        <f>(Table2[[#This Row],[Social_Media_Influence2]]+Table2[[#This Row],[Engagement_Score_Num]]+Table2[[#This Row],[Time_Spent_on_Product_Research(hours)]]/3)</f>
        <v>1.6666666666666665</v>
      </c>
      <c r="AI519" s="17">
        <f>IF(Table2[[#This Row],[Customer_Loyalty_Program_Member]]="TRUE",Table2[[#This Row],[Brand_Loyalty]]*1.2,Table2[[#This Row],[Brand_Loyalty]])</f>
        <v>3</v>
      </c>
      <c r="AJ519" s="17">
        <f>Table2[[#This Row],[Customer_Satisfaction]]-Table2[[#This Row],[Return_Rate]]</f>
        <v>6</v>
      </c>
    </row>
    <row r="520" spans="1:36">
      <c r="A520" s="5" t="s">
        <v>1115</v>
      </c>
      <c r="B520" s="4">
        <v>23</v>
      </c>
      <c r="C520" s="5" t="s">
        <v>43</v>
      </c>
      <c r="D520" s="5" t="s">
        <v>44</v>
      </c>
      <c r="E520" s="5" t="s">
        <v>31</v>
      </c>
      <c r="F520" s="5" t="s">
        <v>45</v>
      </c>
      <c r="G520" s="5" t="s">
        <v>44</v>
      </c>
      <c r="H520" s="5" t="s">
        <v>1116</v>
      </c>
      <c r="I520" s="5" t="s">
        <v>93</v>
      </c>
      <c r="J520" s="4">
        <v>333.59800000000001</v>
      </c>
      <c r="K520" s="4">
        <v>12</v>
      </c>
      <c r="L520" s="5" t="s">
        <v>78</v>
      </c>
      <c r="M520" s="4">
        <v>2</v>
      </c>
      <c r="N520" s="4">
        <v>4</v>
      </c>
      <c r="O520" s="4">
        <v>2</v>
      </c>
      <c r="P520" s="5" t="s">
        <v>59</v>
      </c>
      <c r="Q520" s="5" t="s">
        <v>37</v>
      </c>
      <c r="R520" s="4">
        <v>0</v>
      </c>
      <c r="S520" s="4">
        <v>4</v>
      </c>
      <c r="T520" s="5" t="s">
        <v>44</v>
      </c>
      <c r="U520" s="5" t="s">
        <v>79</v>
      </c>
      <c r="V520" s="5" t="s">
        <v>66</v>
      </c>
      <c r="W520" s="6">
        <v>45812</v>
      </c>
      <c r="X520" s="4" t="b">
        <v>1</v>
      </c>
      <c r="Y520" s="4" t="b">
        <v>1</v>
      </c>
      <c r="Z520" s="5" t="s">
        <v>74</v>
      </c>
      <c r="AA520" s="5" t="s">
        <v>67</v>
      </c>
      <c r="AB520" s="7">
        <v>12</v>
      </c>
      <c r="AC520">
        <f t="shared" si="42"/>
        <v>4003.1760000000004</v>
      </c>
      <c r="AD520">
        <f t="shared" si="43"/>
        <v>27.799833333333336</v>
      </c>
      <c r="AE520">
        <f t="shared" si="44"/>
        <v>333.59800000000001</v>
      </c>
      <c r="AF520">
        <f t="shared" si="40"/>
        <v>3</v>
      </c>
      <c r="AG520">
        <f t="shared" si="41"/>
        <v>1</v>
      </c>
      <c r="AH520">
        <f>(Table2[[#This Row],[Social_Media_Influence2]]+Table2[[#This Row],[Engagement_Score_Num]]+Table2[[#This Row],[Time_Spent_on_Product_Research(hours)]]/3)</f>
        <v>4.666666666666667</v>
      </c>
      <c r="AI520" s="17">
        <f>IF(Table2[[#This Row],[Customer_Loyalty_Program_Member]]="TRUE",Table2[[#This Row],[Brand_Loyalty]]*1.2,Table2[[#This Row],[Brand_Loyalty]])</f>
        <v>2</v>
      </c>
      <c r="AJ520" s="17">
        <f>Table2[[#This Row],[Customer_Satisfaction]]-Table2[[#This Row],[Return_Rate]]</f>
        <v>4</v>
      </c>
    </row>
    <row r="521" spans="1:36">
      <c r="A521" s="9" t="s">
        <v>1117</v>
      </c>
      <c r="B521" s="8">
        <v>46</v>
      </c>
      <c r="C521" s="9" t="s">
        <v>43</v>
      </c>
      <c r="D521" s="9" t="s">
        <v>30</v>
      </c>
      <c r="E521" s="9" t="s">
        <v>31</v>
      </c>
      <c r="F521" s="9" t="s">
        <v>56</v>
      </c>
      <c r="G521" s="9" t="s">
        <v>30</v>
      </c>
      <c r="H521" s="9" t="s">
        <v>1118</v>
      </c>
      <c r="I521" s="9" t="s">
        <v>119</v>
      </c>
      <c r="J521" s="8">
        <v>333.59899999999999</v>
      </c>
      <c r="K521" s="8">
        <v>2</v>
      </c>
      <c r="L521" s="9" t="s">
        <v>48</v>
      </c>
      <c r="M521" s="8">
        <v>1</v>
      </c>
      <c r="N521" s="8">
        <v>3</v>
      </c>
      <c r="O521" s="8">
        <v>0</v>
      </c>
      <c r="P521" s="9" t="s">
        <v>44</v>
      </c>
      <c r="Q521" s="9" t="s">
        <v>85</v>
      </c>
      <c r="R521" s="8">
        <v>1</v>
      </c>
      <c r="S521" s="8">
        <v>7</v>
      </c>
      <c r="T521" s="9" t="s">
        <v>36</v>
      </c>
      <c r="U521" s="9" t="s">
        <v>79</v>
      </c>
      <c r="V521" s="9" t="s">
        <v>61</v>
      </c>
      <c r="W521" s="10">
        <v>45813</v>
      </c>
      <c r="X521" s="8" t="b">
        <v>0</v>
      </c>
      <c r="Y521" s="8" t="b">
        <v>0</v>
      </c>
      <c r="Z521" s="9" t="s">
        <v>40</v>
      </c>
      <c r="AA521" s="9" t="s">
        <v>53</v>
      </c>
      <c r="AB521" s="11">
        <v>12</v>
      </c>
      <c r="AC521">
        <f t="shared" si="42"/>
        <v>667.19799999999998</v>
      </c>
      <c r="AD521">
        <f t="shared" si="43"/>
        <v>166.79949999999999</v>
      </c>
      <c r="AE521">
        <f t="shared" si="44"/>
        <v>333.59899999999999</v>
      </c>
      <c r="AF521">
        <f t="shared" si="40"/>
        <v>0</v>
      </c>
      <c r="AG521">
        <f t="shared" si="41"/>
        <v>3</v>
      </c>
      <c r="AH521">
        <f>(Table2[[#This Row],[Social_Media_Influence2]]+Table2[[#This Row],[Engagement_Score_Num]]+Table2[[#This Row],[Time_Spent_on_Product_Research(hours)]]/3)</f>
        <v>3</v>
      </c>
      <c r="AI521" s="17">
        <f>IF(Table2[[#This Row],[Customer_Loyalty_Program_Member]]="TRUE",Table2[[#This Row],[Brand_Loyalty]]*1.2,Table2[[#This Row],[Brand_Loyalty]])</f>
        <v>1</v>
      </c>
      <c r="AJ521" s="17">
        <f>Table2[[#This Row],[Customer_Satisfaction]]-Table2[[#This Row],[Return_Rate]]</f>
        <v>6</v>
      </c>
    </row>
    <row r="522" spans="1:36">
      <c r="A522" s="5" t="s">
        <v>1119</v>
      </c>
      <c r="B522" s="4">
        <v>35</v>
      </c>
      <c r="C522" s="5" t="s">
        <v>29</v>
      </c>
      <c r="D522" s="5" t="s">
        <v>30</v>
      </c>
      <c r="E522" s="5" t="s">
        <v>76</v>
      </c>
      <c r="F522" s="5" t="s">
        <v>56</v>
      </c>
      <c r="G522" s="5" t="s">
        <v>44</v>
      </c>
      <c r="H522" s="5" t="s">
        <v>1120</v>
      </c>
      <c r="I522" s="5" t="s">
        <v>104</v>
      </c>
      <c r="J522" s="4">
        <v>333.6</v>
      </c>
      <c r="K522" s="4">
        <v>10</v>
      </c>
      <c r="L522" s="5" t="s">
        <v>35</v>
      </c>
      <c r="M522" s="4">
        <v>5</v>
      </c>
      <c r="N522" s="4">
        <v>3</v>
      </c>
      <c r="O522" s="4">
        <v>0</v>
      </c>
      <c r="P522" s="5" t="s">
        <v>59</v>
      </c>
      <c r="Q522" s="5" t="s">
        <v>37</v>
      </c>
      <c r="R522" s="4">
        <v>1</v>
      </c>
      <c r="S522" s="4">
        <v>9</v>
      </c>
      <c r="T522" s="5" t="s">
        <v>59</v>
      </c>
      <c r="U522" s="5" t="s">
        <v>79</v>
      </c>
      <c r="V522" s="5" t="s">
        <v>39</v>
      </c>
      <c r="W522" s="6">
        <v>45814</v>
      </c>
      <c r="X522" s="4" t="b">
        <v>1</v>
      </c>
      <c r="Y522" s="4" t="b">
        <v>1</v>
      </c>
      <c r="Z522" s="5" t="s">
        <v>74</v>
      </c>
      <c r="AA522" s="5" t="s">
        <v>41</v>
      </c>
      <c r="AB522" s="7">
        <v>7</v>
      </c>
      <c r="AC522">
        <f t="shared" si="42"/>
        <v>3336</v>
      </c>
      <c r="AD522">
        <f t="shared" si="43"/>
        <v>33.36</v>
      </c>
      <c r="AE522">
        <f t="shared" si="44"/>
        <v>333.6</v>
      </c>
      <c r="AF522">
        <f t="shared" si="40"/>
        <v>1</v>
      </c>
      <c r="AG522">
        <f t="shared" si="41"/>
        <v>1</v>
      </c>
      <c r="AH522">
        <f>(Table2[[#This Row],[Social_Media_Influence2]]+Table2[[#This Row],[Engagement_Score_Num]]+Table2[[#This Row],[Time_Spent_on_Product_Research(hours)]]/3)</f>
        <v>2</v>
      </c>
      <c r="AI522" s="17">
        <f>IF(Table2[[#This Row],[Customer_Loyalty_Program_Member]]="TRUE",Table2[[#This Row],[Brand_Loyalty]]*1.2,Table2[[#This Row],[Brand_Loyalty]])</f>
        <v>5</v>
      </c>
      <c r="AJ522" s="17">
        <f>Table2[[#This Row],[Customer_Satisfaction]]-Table2[[#This Row],[Return_Rate]]</f>
        <v>8</v>
      </c>
    </row>
    <row r="523" spans="1:36">
      <c r="A523" s="9" t="s">
        <v>1121</v>
      </c>
      <c r="B523" s="8">
        <v>33</v>
      </c>
      <c r="C523" s="9" t="s">
        <v>189</v>
      </c>
      <c r="D523" s="9" t="s">
        <v>30</v>
      </c>
      <c r="E523" s="9" t="s">
        <v>69</v>
      </c>
      <c r="F523" s="9" t="s">
        <v>45</v>
      </c>
      <c r="G523" s="9" t="s">
        <v>30</v>
      </c>
      <c r="H523" s="9" t="s">
        <v>1122</v>
      </c>
      <c r="I523" s="9" t="s">
        <v>101</v>
      </c>
      <c r="J523" s="8">
        <v>333.601</v>
      </c>
      <c r="K523" s="8">
        <v>10</v>
      </c>
      <c r="L523" s="9" t="s">
        <v>78</v>
      </c>
      <c r="M523" s="8">
        <v>5</v>
      </c>
      <c r="N523" s="8">
        <v>4</v>
      </c>
      <c r="O523" s="8">
        <v>0</v>
      </c>
      <c r="P523" s="9" t="s">
        <v>59</v>
      </c>
      <c r="Q523" s="9" t="s">
        <v>50</v>
      </c>
      <c r="R523" s="8">
        <v>1</v>
      </c>
      <c r="S523" s="8">
        <v>8</v>
      </c>
      <c r="T523" s="9" t="s">
        <v>49</v>
      </c>
      <c r="U523" s="9" t="s">
        <v>79</v>
      </c>
      <c r="V523" s="9" t="s">
        <v>51</v>
      </c>
      <c r="W523" s="10">
        <v>45815</v>
      </c>
      <c r="X523" s="8" t="b">
        <v>1</v>
      </c>
      <c r="Y523" s="8" t="b">
        <v>1</v>
      </c>
      <c r="Z523" s="9" t="s">
        <v>52</v>
      </c>
      <c r="AA523" s="9" t="s">
        <v>53</v>
      </c>
      <c r="AB523" s="11">
        <v>8</v>
      </c>
      <c r="AC523">
        <f t="shared" si="42"/>
        <v>3336.01</v>
      </c>
      <c r="AD523">
        <f t="shared" si="43"/>
        <v>33.360100000000003</v>
      </c>
      <c r="AE523">
        <f t="shared" si="44"/>
        <v>333.601</v>
      </c>
      <c r="AF523">
        <f t="shared" si="40"/>
        <v>2</v>
      </c>
      <c r="AG523">
        <f t="shared" si="41"/>
        <v>1</v>
      </c>
      <c r="AH523">
        <f>(Table2[[#This Row],[Social_Media_Influence2]]+Table2[[#This Row],[Engagement_Score_Num]]+Table2[[#This Row],[Time_Spent_on_Product_Research(hours)]]/3)</f>
        <v>3</v>
      </c>
      <c r="AI523" s="17">
        <f>IF(Table2[[#This Row],[Customer_Loyalty_Program_Member]]="TRUE",Table2[[#This Row],[Brand_Loyalty]]*1.2,Table2[[#This Row],[Brand_Loyalty]])</f>
        <v>5</v>
      </c>
      <c r="AJ523" s="17">
        <f>Table2[[#This Row],[Customer_Satisfaction]]-Table2[[#This Row],[Return_Rate]]</f>
        <v>7</v>
      </c>
    </row>
    <row r="524" spans="1:36">
      <c r="A524" s="5" t="s">
        <v>1123</v>
      </c>
      <c r="B524" s="4">
        <v>47</v>
      </c>
      <c r="C524" s="5" t="s">
        <v>43</v>
      </c>
      <c r="D524" s="5" t="s">
        <v>30</v>
      </c>
      <c r="E524" s="5" t="s">
        <v>76</v>
      </c>
      <c r="F524" s="5" t="s">
        <v>45</v>
      </c>
      <c r="G524" s="5" t="s">
        <v>30</v>
      </c>
      <c r="H524" s="5" t="s">
        <v>1124</v>
      </c>
      <c r="I524" s="5" t="s">
        <v>34</v>
      </c>
      <c r="J524" s="4">
        <v>333.60199999999998</v>
      </c>
      <c r="K524" s="4">
        <v>5</v>
      </c>
      <c r="L524" s="5" t="s">
        <v>35</v>
      </c>
      <c r="M524" s="4">
        <v>5</v>
      </c>
      <c r="N524" s="4">
        <v>1</v>
      </c>
      <c r="O524" s="4">
        <v>2</v>
      </c>
      <c r="P524" s="5" t="s">
        <v>44</v>
      </c>
      <c r="Q524" s="5" t="s">
        <v>85</v>
      </c>
      <c r="R524" s="4">
        <v>1</v>
      </c>
      <c r="S524" s="4">
        <v>1</v>
      </c>
      <c r="T524" s="5" t="s">
        <v>59</v>
      </c>
      <c r="U524" s="5" t="s">
        <v>79</v>
      </c>
      <c r="V524" s="5" t="s">
        <v>51</v>
      </c>
      <c r="W524" s="6">
        <v>45816</v>
      </c>
      <c r="X524" s="4" t="b">
        <v>1</v>
      </c>
      <c r="Y524" s="4" t="b">
        <v>0</v>
      </c>
      <c r="Z524" s="5" t="s">
        <v>74</v>
      </c>
      <c r="AA524" s="5" t="s">
        <v>41</v>
      </c>
      <c r="AB524" s="7">
        <v>14</v>
      </c>
      <c r="AC524">
        <f t="shared" si="42"/>
        <v>1668.0099999999998</v>
      </c>
      <c r="AD524">
        <f t="shared" si="43"/>
        <v>66.720399999999998</v>
      </c>
      <c r="AE524">
        <f t="shared" si="44"/>
        <v>333.60199999999998</v>
      </c>
      <c r="AF524">
        <f t="shared" si="40"/>
        <v>1</v>
      </c>
      <c r="AG524">
        <f t="shared" si="41"/>
        <v>3</v>
      </c>
      <c r="AH524">
        <f>(Table2[[#This Row],[Social_Media_Influence2]]+Table2[[#This Row],[Engagement_Score_Num]]+Table2[[#This Row],[Time_Spent_on_Product_Research(hours)]]/3)</f>
        <v>4.666666666666667</v>
      </c>
      <c r="AI524" s="17">
        <f>IF(Table2[[#This Row],[Customer_Loyalty_Program_Member]]="TRUE",Table2[[#This Row],[Brand_Loyalty]]*1.2,Table2[[#This Row],[Brand_Loyalty]])</f>
        <v>5</v>
      </c>
      <c r="AJ524" s="17">
        <f>Table2[[#This Row],[Customer_Satisfaction]]-Table2[[#This Row],[Return_Rate]]</f>
        <v>0</v>
      </c>
    </row>
    <row r="525" spans="1:36">
      <c r="A525" s="9" t="s">
        <v>1125</v>
      </c>
      <c r="B525" s="8">
        <v>32</v>
      </c>
      <c r="C525" s="9" t="s">
        <v>43</v>
      </c>
      <c r="D525" s="9" t="s">
        <v>44</v>
      </c>
      <c r="E525" s="9" t="s">
        <v>69</v>
      </c>
      <c r="F525" s="9" t="s">
        <v>32</v>
      </c>
      <c r="G525" s="9" t="s">
        <v>44</v>
      </c>
      <c r="H525" s="9" t="s">
        <v>1126</v>
      </c>
      <c r="I525" s="9" t="s">
        <v>141</v>
      </c>
      <c r="J525" s="8">
        <v>333.60300000000001</v>
      </c>
      <c r="K525" s="8">
        <v>6</v>
      </c>
      <c r="L525" s="9" t="s">
        <v>35</v>
      </c>
      <c r="M525" s="8">
        <v>4</v>
      </c>
      <c r="N525" s="8">
        <v>4</v>
      </c>
      <c r="O525" s="8">
        <v>0</v>
      </c>
      <c r="P525" s="9" t="s">
        <v>49</v>
      </c>
      <c r="Q525" s="9" t="s">
        <v>85</v>
      </c>
      <c r="R525" s="8">
        <v>2</v>
      </c>
      <c r="S525" s="8">
        <v>2</v>
      </c>
      <c r="T525" s="9" t="s">
        <v>36</v>
      </c>
      <c r="U525" s="9" t="s">
        <v>60</v>
      </c>
      <c r="V525" s="9" t="s">
        <v>51</v>
      </c>
      <c r="W525" s="10">
        <v>45817</v>
      </c>
      <c r="X525" s="8" t="b">
        <v>0</v>
      </c>
      <c r="Y525" s="8" t="b">
        <v>0</v>
      </c>
      <c r="Z525" s="9" t="s">
        <v>62</v>
      </c>
      <c r="AA525" s="9" t="s">
        <v>53</v>
      </c>
      <c r="AB525" s="11">
        <v>6</v>
      </c>
      <c r="AC525">
        <f t="shared" si="42"/>
        <v>2001.6179999999999</v>
      </c>
      <c r="AD525">
        <f t="shared" si="43"/>
        <v>55.600500000000004</v>
      </c>
      <c r="AE525">
        <f t="shared" si="44"/>
        <v>333.60300000000001</v>
      </c>
      <c r="AF525">
        <f t="shared" si="40"/>
        <v>0</v>
      </c>
      <c r="AG525">
        <f t="shared" si="41"/>
        <v>2</v>
      </c>
      <c r="AH525">
        <f>(Table2[[#This Row],[Social_Media_Influence2]]+Table2[[#This Row],[Engagement_Score_Num]]+Table2[[#This Row],[Time_Spent_on_Product_Research(hours)]]/3)</f>
        <v>2</v>
      </c>
      <c r="AI525" s="17">
        <f>IF(Table2[[#This Row],[Customer_Loyalty_Program_Member]]="TRUE",Table2[[#This Row],[Brand_Loyalty]]*1.2,Table2[[#This Row],[Brand_Loyalty]])</f>
        <v>4</v>
      </c>
      <c r="AJ525" s="17">
        <f>Table2[[#This Row],[Customer_Satisfaction]]-Table2[[#This Row],[Return_Rate]]</f>
        <v>0</v>
      </c>
    </row>
    <row r="526" spans="1:36">
      <c r="A526" s="5" t="s">
        <v>1127</v>
      </c>
      <c r="B526" s="4">
        <v>20</v>
      </c>
      <c r="C526" s="5" t="s">
        <v>43</v>
      </c>
      <c r="D526" s="5" t="s">
        <v>30</v>
      </c>
      <c r="E526" s="5" t="s">
        <v>69</v>
      </c>
      <c r="F526" s="5" t="s">
        <v>32</v>
      </c>
      <c r="G526" s="5" t="s">
        <v>44</v>
      </c>
      <c r="H526" s="5" t="s">
        <v>1128</v>
      </c>
      <c r="I526" s="5" t="s">
        <v>71</v>
      </c>
      <c r="J526" s="4">
        <v>333.60399999999998</v>
      </c>
      <c r="K526" s="4">
        <v>11</v>
      </c>
      <c r="L526" s="5" t="s">
        <v>35</v>
      </c>
      <c r="M526" s="4">
        <v>4</v>
      </c>
      <c r="N526" s="4">
        <v>5</v>
      </c>
      <c r="O526" s="4">
        <v>0</v>
      </c>
      <c r="P526" s="5" t="s">
        <v>44</v>
      </c>
      <c r="Q526" s="5" t="s">
        <v>85</v>
      </c>
      <c r="R526" s="4">
        <v>2</v>
      </c>
      <c r="S526" s="4">
        <v>8</v>
      </c>
      <c r="T526" s="5" t="s">
        <v>59</v>
      </c>
      <c r="U526" s="5" t="s">
        <v>38</v>
      </c>
      <c r="V526" s="5" t="s">
        <v>66</v>
      </c>
      <c r="W526" s="6">
        <v>45818</v>
      </c>
      <c r="X526" s="4" t="b">
        <v>1</v>
      </c>
      <c r="Y526" s="4" t="b">
        <v>0</v>
      </c>
      <c r="Z526" s="5" t="s">
        <v>74</v>
      </c>
      <c r="AA526" s="5" t="s">
        <v>41</v>
      </c>
      <c r="AB526" s="7">
        <v>3</v>
      </c>
      <c r="AC526">
        <f t="shared" si="42"/>
        <v>3669.6439999999998</v>
      </c>
      <c r="AD526">
        <f t="shared" si="43"/>
        <v>30.327636363636362</v>
      </c>
      <c r="AE526">
        <f t="shared" si="44"/>
        <v>333.60399999999998</v>
      </c>
      <c r="AF526">
        <f t="shared" si="40"/>
        <v>1</v>
      </c>
      <c r="AG526">
        <f t="shared" si="41"/>
        <v>3</v>
      </c>
      <c r="AH526">
        <f>(Table2[[#This Row],[Social_Media_Influence2]]+Table2[[#This Row],[Engagement_Score_Num]]+Table2[[#This Row],[Time_Spent_on_Product_Research(hours)]]/3)</f>
        <v>4</v>
      </c>
      <c r="AI526" s="17">
        <f>IF(Table2[[#This Row],[Customer_Loyalty_Program_Member]]="TRUE",Table2[[#This Row],[Brand_Loyalty]]*1.2,Table2[[#This Row],[Brand_Loyalty]])</f>
        <v>4</v>
      </c>
      <c r="AJ526" s="17">
        <f>Table2[[#This Row],[Customer_Satisfaction]]-Table2[[#This Row],[Return_Rate]]</f>
        <v>6</v>
      </c>
    </row>
    <row r="527" spans="1:36">
      <c r="A527" s="9" t="s">
        <v>1129</v>
      </c>
      <c r="B527" s="8">
        <v>37</v>
      </c>
      <c r="C527" s="9" t="s">
        <v>29</v>
      </c>
      <c r="D527" s="9" t="s">
        <v>44</v>
      </c>
      <c r="E527" s="9" t="s">
        <v>55</v>
      </c>
      <c r="F527" s="9" t="s">
        <v>32</v>
      </c>
      <c r="G527" s="9" t="s">
        <v>30</v>
      </c>
      <c r="H527" s="9" t="s">
        <v>1130</v>
      </c>
      <c r="I527" s="9" t="s">
        <v>134</v>
      </c>
      <c r="J527" s="8">
        <v>333.60500000000002</v>
      </c>
      <c r="K527" s="8">
        <v>6</v>
      </c>
      <c r="L527" s="9" t="s">
        <v>78</v>
      </c>
      <c r="M527" s="8">
        <v>3</v>
      </c>
      <c r="N527" s="8">
        <v>2</v>
      </c>
      <c r="O527" s="8">
        <v>0</v>
      </c>
      <c r="P527" s="9" t="s">
        <v>49</v>
      </c>
      <c r="Q527" s="9" t="s">
        <v>85</v>
      </c>
      <c r="R527" s="8">
        <v>0</v>
      </c>
      <c r="S527" s="8">
        <v>2</v>
      </c>
      <c r="T527" s="9" t="s">
        <v>44</v>
      </c>
      <c r="U527" s="9" t="s">
        <v>79</v>
      </c>
      <c r="V527" s="9" t="s">
        <v>86</v>
      </c>
      <c r="W527" s="10">
        <v>45819</v>
      </c>
      <c r="X527" s="8" t="b">
        <v>0</v>
      </c>
      <c r="Y527" s="8" t="b">
        <v>0</v>
      </c>
      <c r="Z527" s="9" t="s">
        <v>52</v>
      </c>
      <c r="AA527" s="9" t="s">
        <v>67</v>
      </c>
      <c r="AB527" s="11">
        <v>6</v>
      </c>
      <c r="AC527">
        <f t="shared" si="42"/>
        <v>2001.63</v>
      </c>
      <c r="AD527">
        <f t="shared" si="43"/>
        <v>55.600833333333334</v>
      </c>
      <c r="AE527">
        <f t="shared" si="44"/>
        <v>333.60500000000002</v>
      </c>
      <c r="AF527">
        <f t="shared" si="40"/>
        <v>3</v>
      </c>
      <c r="AG527">
        <f t="shared" si="41"/>
        <v>2</v>
      </c>
      <c r="AH527">
        <f>(Table2[[#This Row],[Social_Media_Influence2]]+Table2[[#This Row],[Engagement_Score_Num]]+Table2[[#This Row],[Time_Spent_on_Product_Research(hours)]]/3)</f>
        <v>5</v>
      </c>
      <c r="AI527" s="17">
        <f>IF(Table2[[#This Row],[Customer_Loyalty_Program_Member]]="TRUE",Table2[[#This Row],[Brand_Loyalty]]*1.2,Table2[[#This Row],[Brand_Loyalty]])</f>
        <v>3</v>
      </c>
      <c r="AJ527" s="17">
        <f>Table2[[#This Row],[Customer_Satisfaction]]-Table2[[#This Row],[Return_Rate]]</f>
        <v>2</v>
      </c>
    </row>
    <row r="528" spans="1:36">
      <c r="A528" s="5" t="s">
        <v>1131</v>
      </c>
      <c r="B528" s="4">
        <v>35</v>
      </c>
      <c r="C528" s="5" t="s">
        <v>189</v>
      </c>
      <c r="D528" s="5" t="s">
        <v>44</v>
      </c>
      <c r="E528" s="5" t="s">
        <v>76</v>
      </c>
      <c r="F528" s="5" t="s">
        <v>56</v>
      </c>
      <c r="G528" s="5" t="s">
        <v>44</v>
      </c>
      <c r="H528" s="5" t="s">
        <v>1132</v>
      </c>
      <c r="I528" s="5" t="s">
        <v>182</v>
      </c>
      <c r="J528" s="4">
        <v>333.60599999999999</v>
      </c>
      <c r="K528" s="4">
        <v>9</v>
      </c>
      <c r="L528" s="5" t="s">
        <v>35</v>
      </c>
      <c r="M528" s="4">
        <v>1</v>
      </c>
      <c r="N528" s="4">
        <v>2</v>
      </c>
      <c r="O528" s="4">
        <v>0</v>
      </c>
      <c r="P528" s="5" t="s">
        <v>49</v>
      </c>
      <c r="Q528" s="5" t="s">
        <v>37</v>
      </c>
      <c r="R528" s="4">
        <v>1</v>
      </c>
      <c r="S528" s="4">
        <v>2</v>
      </c>
      <c r="T528" s="5" t="s">
        <v>59</v>
      </c>
      <c r="U528" s="5" t="s">
        <v>38</v>
      </c>
      <c r="V528" s="5" t="s">
        <v>51</v>
      </c>
      <c r="W528" s="6">
        <v>45820</v>
      </c>
      <c r="X528" s="4" t="b">
        <v>0</v>
      </c>
      <c r="Y528" s="4" t="b">
        <v>0</v>
      </c>
      <c r="Z528" s="5" t="s">
        <v>74</v>
      </c>
      <c r="AA528" s="5" t="s">
        <v>67</v>
      </c>
      <c r="AB528" s="7">
        <v>13</v>
      </c>
      <c r="AC528">
        <f t="shared" si="42"/>
        <v>3002.4539999999997</v>
      </c>
      <c r="AD528">
        <f t="shared" si="43"/>
        <v>37.06733333333333</v>
      </c>
      <c r="AE528">
        <f t="shared" si="44"/>
        <v>333.60599999999999</v>
      </c>
      <c r="AF528">
        <f t="shared" si="40"/>
        <v>1</v>
      </c>
      <c r="AG528">
        <f t="shared" si="41"/>
        <v>2</v>
      </c>
      <c r="AH528">
        <f>(Table2[[#This Row],[Social_Media_Influence2]]+Table2[[#This Row],[Engagement_Score_Num]]+Table2[[#This Row],[Time_Spent_on_Product_Research(hours)]]/3)</f>
        <v>3</v>
      </c>
      <c r="AI528" s="17">
        <f>IF(Table2[[#This Row],[Customer_Loyalty_Program_Member]]="TRUE",Table2[[#This Row],[Brand_Loyalty]]*1.2,Table2[[#This Row],[Brand_Loyalty]])</f>
        <v>1</v>
      </c>
      <c r="AJ528" s="17">
        <f>Table2[[#This Row],[Customer_Satisfaction]]-Table2[[#This Row],[Return_Rate]]</f>
        <v>1</v>
      </c>
    </row>
    <row r="529" spans="1:36">
      <c r="A529" s="9" t="s">
        <v>1133</v>
      </c>
      <c r="B529" s="8">
        <v>18</v>
      </c>
      <c r="C529" s="9" t="s">
        <v>29</v>
      </c>
      <c r="D529" s="9" t="s">
        <v>30</v>
      </c>
      <c r="E529" s="9" t="s">
        <v>55</v>
      </c>
      <c r="F529" s="9" t="s">
        <v>45</v>
      </c>
      <c r="G529" s="9" t="s">
        <v>44</v>
      </c>
      <c r="H529" s="9" t="s">
        <v>1134</v>
      </c>
      <c r="I529" s="9" t="s">
        <v>71</v>
      </c>
      <c r="J529" s="8">
        <v>333.60700000000003</v>
      </c>
      <c r="K529" s="8">
        <v>7</v>
      </c>
      <c r="L529" s="9" t="s">
        <v>48</v>
      </c>
      <c r="M529" s="8">
        <v>5</v>
      </c>
      <c r="N529" s="8">
        <v>3</v>
      </c>
      <c r="O529" s="8">
        <v>2</v>
      </c>
      <c r="P529" s="9" t="s">
        <v>36</v>
      </c>
      <c r="Q529" s="9" t="s">
        <v>50</v>
      </c>
      <c r="R529" s="8">
        <v>1</v>
      </c>
      <c r="S529" s="8">
        <v>5</v>
      </c>
      <c r="T529" s="9" t="s">
        <v>59</v>
      </c>
      <c r="U529" s="9" t="s">
        <v>79</v>
      </c>
      <c r="V529" s="9" t="s">
        <v>86</v>
      </c>
      <c r="W529" s="10">
        <v>45821</v>
      </c>
      <c r="X529" s="8" t="b">
        <v>0</v>
      </c>
      <c r="Y529" s="8" t="b">
        <v>0</v>
      </c>
      <c r="Z529" s="9" t="s">
        <v>74</v>
      </c>
      <c r="AA529" s="9" t="s">
        <v>53</v>
      </c>
      <c r="AB529" s="11">
        <v>8</v>
      </c>
      <c r="AC529">
        <f t="shared" si="42"/>
        <v>2335.2490000000003</v>
      </c>
      <c r="AD529">
        <f t="shared" si="43"/>
        <v>47.658142857142863</v>
      </c>
      <c r="AE529">
        <f t="shared" si="44"/>
        <v>333.60700000000003</v>
      </c>
      <c r="AF529">
        <f t="shared" si="40"/>
        <v>1</v>
      </c>
      <c r="AG529">
        <f t="shared" si="41"/>
        <v>0</v>
      </c>
      <c r="AH529">
        <f>(Table2[[#This Row],[Social_Media_Influence2]]+Table2[[#This Row],[Engagement_Score_Num]]+Table2[[#This Row],[Time_Spent_on_Product_Research(hours)]]/3)</f>
        <v>1.6666666666666665</v>
      </c>
      <c r="AI529" s="17">
        <f>IF(Table2[[#This Row],[Customer_Loyalty_Program_Member]]="TRUE",Table2[[#This Row],[Brand_Loyalty]]*1.2,Table2[[#This Row],[Brand_Loyalty]])</f>
        <v>5</v>
      </c>
      <c r="AJ529" s="17">
        <f>Table2[[#This Row],[Customer_Satisfaction]]-Table2[[#This Row],[Return_Rate]]</f>
        <v>4</v>
      </c>
    </row>
    <row r="530" spans="1:36">
      <c r="A530" s="5" t="s">
        <v>1135</v>
      </c>
      <c r="B530" s="4">
        <v>27</v>
      </c>
      <c r="C530" s="5" t="s">
        <v>43</v>
      </c>
      <c r="D530" s="5" t="s">
        <v>30</v>
      </c>
      <c r="E530" s="5" t="s">
        <v>69</v>
      </c>
      <c r="F530" s="5" t="s">
        <v>45</v>
      </c>
      <c r="G530" s="5" t="s">
        <v>44</v>
      </c>
      <c r="H530" s="5" t="s">
        <v>1136</v>
      </c>
      <c r="I530" s="5" t="s">
        <v>90</v>
      </c>
      <c r="J530" s="4">
        <v>333.608</v>
      </c>
      <c r="K530" s="4">
        <v>6</v>
      </c>
      <c r="L530" s="5" t="s">
        <v>35</v>
      </c>
      <c r="M530" s="4">
        <v>2</v>
      </c>
      <c r="N530" s="4">
        <v>5</v>
      </c>
      <c r="O530" s="4">
        <v>0</v>
      </c>
      <c r="P530" s="5" t="s">
        <v>44</v>
      </c>
      <c r="Q530" s="5" t="s">
        <v>50</v>
      </c>
      <c r="R530" s="4">
        <v>0</v>
      </c>
      <c r="S530" s="4">
        <v>6</v>
      </c>
      <c r="T530" s="5" t="s">
        <v>59</v>
      </c>
      <c r="U530" s="5" t="s">
        <v>79</v>
      </c>
      <c r="V530" s="5" t="s">
        <v>66</v>
      </c>
      <c r="W530" s="6">
        <v>45822</v>
      </c>
      <c r="X530" s="4" t="b">
        <v>0</v>
      </c>
      <c r="Y530" s="4" t="b">
        <v>0</v>
      </c>
      <c r="Z530" s="5" t="s">
        <v>62</v>
      </c>
      <c r="AA530" s="5" t="s">
        <v>41</v>
      </c>
      <c r="AB530" s="7">
        <v>1</v>
      </c>
      <c r="AC530">
        <f t="shared" si="42"/>
        <v>2001.6480000000001</v>
      </c>
      <c r="AD530">
        <f t="shared" si="43"/>
        <v>55.601333333333336</v>
      </c>
      <c r="AE530">
        <f t="shared" si="44"/>
        <v>333.608</v>
      </c>
      <c r="AF530">
        <f t="shared" si="40"/>
        <v>1</v>
      </c>
      <c r="AG530">
        <f t="shared" si="41"/>
        <v>3</v>
      </c>
      <c r="AH530">
        <f>(Table2[[#This Row],[Social_Media_Influence2]]+Table2[[#This Row],[Engagement_Score_Num]]+Table2[[#This Row],[Time_Spent_on_Product_Research(hours)]]/3)</f>
        <v>4</v>
      </c>
      <c r="AI530" s="17">
        <f>IF(Table2[[#This Row],[Customer_Loyalty_Program_Member]]="TRUE",Table2[[#This Row],[Brand_Loyalty]]*1.2,Table2[[#This Row],[Brand_Loyalty]])</f>
        <v>2</v>
      </c>
      <c r="AJ530" s="17">
        <f>Table2[[#This Row],[Customer_Satisfaction]]-Table2[[#This Row],[Return_Rate]]</f>
        <v>6</v>
      </c>
    </row>
    <row r="531" spans="1:36">
      <c r="A531" s="9" t="s">
        <v>1137</v>
      </c>
      <c r="B531" s="8">
        <v>29</v>
      </c>
      <c r="C531" s="9" t="s">
        <v>29</v>
      </c>
      <c r="D531" s="9" t="s">
        <v>44</v>
      </c>
      <c r="E531" s="9" t="s">
        <v>31</v>
      </c>
      <c r="F531" s="9" t="s">
        <v>32</v>
      </c>
      <c r="G531" s="9" t="s">
        <v>30</v>
      </c>
      <c r="H531" s="9" t="s">
        <v>1138</v>
      </c>
      <c r="I531" s="9" t="s">
        <v>93</v>
      </c>
      <c r="J531" s="8">
        <v>333.60899999999998</v>
      </c>
      <c r="K531" s="8">
        <v>12</v>
      </c>
      <c r="L531" s="9" t="s">
        <v>35</v>
      </c>
      <c r="M531" s="8">
        <v>4</v>
      </c>
      <c r="N531" s="8">
        <v>5</v>
      </c>
      <c r="O531" s="8">
        <v>1</v>
      </c>
      <c r="P531" s="9" t="s">
        <v>44</v>
      </c>
      <c r="Q531" s="9" t="s">
        <v>37</v>
      </c>
      <c r="R531" s="8">
        <v>0</v>
      </c>
      <c r="S531" s="8">
        <v>9</v>
      </c>
      <c r="T531" s="9" t="s">
        <v>44</v>
      </c>
      <c r="U531" s="9" t="s">
        <v>60</v>
      </c>
      <c r="V531" s="9" t="s">
        <v>61</v>
      </c>
      <c r="W531" s="10">
        <v>45823</v>
      </c>
      <c r="X531" s="8" t="b">
        <v>0</v>
      </c>
      <c r="Y531" s="8" t="b">
        <v>0</v>
      </c>
      <c r="Z531" s="9" t="s">
        <v>52</v>
      </c>
      <c r="AA531" s="9" t="s">
        <v>53</v>
      </c>
      <c r="AB531" s="11">
        <v>3</v>
      </c>
      <c r="AC531">
        <f t="shared" si="42"/>
        <v>4003.308</v>
      </c>
      <c r="AD531">
        <f t="shared" si="43"/>
        <v>27.800749999999997</v>
      </c>
      <c r="AE531">
        <f t="shared" si="44"/>
        <v>333.60899999999998</v>
      </c>
      <c r="AF531">
        <f t="shared" si="40"/>
        <v>3</v>
      </c>
      <c r="AG531">
        <f t="shared" si="41"/>
        <v>3</v>
      </c>
      <c r="AH531">
        <f>(Table2[[#This Row],[Social_Media_Influence2]]+Table2[[#This Row],[Engagement_Score_Num]]+Table2[[#This Row],[Time_Spent_on_Product_Research(hours)]]/3)</f>
        <v>6.333333333333333</v>
      </c>
      <c r="AI531" s="17">
        <f>IF(Table2[[#This Row],[Customer_Loyalty_Program_Member]]="TRUE",Table2[[#This Row],[Brand_Loyalty]]*1.2,Table2[[#This Row],[Brand_Loyalty]])</f>
        <v>4</v>
      </c>
      <c r="AJ531" s="17">
        <f>Table2[[#This Row],[Customer_Satisfaction]]-Table2[[#This Row],[Return_Rate]]</f>
        <v>9</v>
      </c>
    </row>
    <row r="532" spans="1:36">
      <c r="A532" s="5" t="s">
        <v>1139</v>
      </c>
      <c r="B532" s="4">
        <v>24</v>
      </c>
      <c r="C532" s="5" t="s">
        <v>43</v>
      </c>
      <c r="D532" s="5" t="s">
        <v>44</v>
      </c>
      <c r="E532" s="5" t="s">
        <v>69</v>
      </c>
      <c r="F532" s="5" t="s">
        <v>56</v>
      </c>
      <c r="G532" s="5" t="s">
        <v>44</v>
      </c>
      <c r="H532" s="5" t="s">
        <v>1140</v>
      </c>
      <c r="I532" s="5" t="s">
        <v>90</v>
      </c>
      <c r="J532" s="4">
        <v>333.61</v>
      </c>
      <c r="K532" s="4">
        <v>5</v>
      </c>
      <c r="L532" s="5" t="s">
        <v>35</v>
      </c>
      <c r="M532" s="4">
        <v>4</v>
      </c>
      <c r="N532" s="4">
        <v>3</v>
      </c>
      <c r="O532" s="4">
        <v>0</v>
      </c>
      <c r="P532" s="5" t="s">
        <v>49</v>
      </c>
      <c r="Q532" s="5" t="s">
        <v>50</v>
      </c>
      <c r="R532" s="4">
        <v>2</v>
      </c>
      <c r="S532" s="4">
        <v>7</v>
      </c>
      <c r="T532" s="5" t="s">
        <v>36</v>
      </c>
      <c r="U532" s="5" t="s">
        <v>60</v>
      </c>
      <c r="V532" s="5" t="s">
        <v>61</v>
      </c>
      <c r="W532" s="6">
        <v>45824</v>
      </c>
      <c r="X532" s="4" t="b">
        <v>0</v>
      </c>
      <c r="Y532" s="4" t="b">
        <v>1</v>
      </c>
      <c r="Z532" s="5" t="s">
        <v>40</v>
      </c>
      <c r="AA532" s="5" t="s">
        <v>67</v>
      </c>
      <c r="AB532" s="7">
        <v>14</v>
      </c>
      <c r="AC532">
        <f t="shared" si="42"/>
        <v>1668.0500000000002</v>
      </c>
      <c r="AD532">
        <f t="shared" si="43"/>
        <v>66.722000000000008</v>
      </c>
      <c r="AE532">
        <f t="shared" si="44"/>
        <v>333.61</v>
      </c>
      <c r="AF532">
        <f t="shared" si="40"/>
        <v>0</v>
      </c>
      <c r="AG532">
        <f t="shared" si="41"/>
        <v>2</v>
      </c>
      <c r="AH532">
        <f>(Table2[[#This Row],[Social_Media_Influence2]]+Table2[[#This Row],[Engagement_Score_Num]]+Table2[[#This Row],[Time_Spent_on_Product_Research(hours)]]/3)</f>
        <v>2</v>
      </c>
      <c r="AI532" s="17">
        <f>IF(Table2[[#This Row],[Customer_Loyalty_Program_Member]]="TRUE",Table2[[#This Row],[Brand_Loyalty]]*1.2,Table2[[#This Row],[Brand_Loyalty]])</f>
        <v>4</v>
      </c>
      <c r="AJ532" s="17">
        <f>Table2[[#This Row],[Customer_Satisfaction]]-Table2[[#This Row],[Return_Rate]]</f>
        <v>5</v>
      </c>
    </row>
    <row r="533" spans="1:36">
      <c r="A533" s="9" t="s">
        <v>1141</v>
      </c>
      <c r="B533" s="8">
        <v>27</v>
      </c>
      <c r="C533" s="9" t="s">
        <v>43</v>
      </c>
      <c r="D533" s="9" t="s">
        <v>44</v>
      </c>
      <c r="E533" s="9" t="s">
        <v>55</v>
      </c>
      <c r="F533" s="9" t="s">
        <v>32</v>
      </c>
      <c r="G533" s="9" t="s">
        <v>44</v>
      </c>
      <c r="H533" s="9" t="s">
        <v>1142</v>
      </c>
      <c r="I533" s="9" t="s">
        <v>119</v>
      </c>
      <c r="J533" s="8">
        <v>333.61099999999999</v>
      </c>
      <c r="K533" s="8">
        <v>10</v>
      </c>
      <c r="L533" s="9" t="s">
        <v>48</v>
      </c>
      <c r="M533" s="8">
        <v>3</v>
      </c>
      <c r="N533" s="8">
        <v>1</v>
      </c>
      <c r="O533" s="8">
        <v>2</v>
      </c>
      <c r="P533" s="9" t="s">
        <v>59</v>
      </c>
      <c r="Q533" s="9" t="s">
        <v>37</v>
      </c>
      <c r="R533" s="8">
        <v>1</v>
      </c>
      <c r="S533" s="8">
        <v>9</v>
      </c>
      <c r="T533" s="9" t="s">
        <v>44</v>
      </c>
      <c r="U533" s="9" t="s">
        <v>79</v>
      </c>
      <c r="V533" s="9" t="s">
        <v>66</v>
      </c>
      <c r="W533" s="10">
        <v>45825</v>
      </c>
      <c r="X533" s="8" t="b">
        <v>1</v>
      </c>
      <c r="Y533" s="8" t="b">
        <v>1</v>
      </c>
      <c r="Z533" s="9" t="s">
        <v>52</v>
      </c>
      <c r="AA533" s="9" t="s">
        <v>67</v>
      </c>
      <c r="AB533" s="11">
        <v>14</v>
      </c>
      <c r="AC533">
        <f t="shared" si="42"/>
        <v>3336.1099999999997</v>
      </c>
      <c r="AD533">
        <f t="shared" si="43"/>
        <v>33.3611</v>
      </c>
      <c r="AE533">
        <f t="shared" si="44"/>
        <v>333.61099999999999</v>
      </c>
      <c r="AF533">
        <f t="shared" si="40"/>
        <v>3</v>
      </c>
      <c r="AG533">
        <f t="shared" si="41"/>
        <v>1</v>
      </c>
      <c r="AH533">
        <f>(Table2[[#This Row],[Social_Media_Influence2]]+Table2[[#This Row],[Engagement_Score_Num]]+Table2[[#This Row],[Time_Spent_on_Product_Research(hours)]]/3)</f>
        <v>4.666666666666667</v>
      </c>
      <c r="AI533" s="17">
        <f>IF(Table2[[#This Row],[Customer_Loyalty_Program_Member]]="TRUE",Table2[[#This Row],[Brand_Loyalty]]*1.2,Table2[[#This Row],[Brand_Loyalty]])</f>
        <v>3</v>
      </c>
      <c r="AJ533" s="17">
        <f>Table2[[#This Row],[Customer_Satisfaction]]-Table2[[#This Row],[Return_Rate]]</f>
        <v>8</v>
      </c>
    </row>
    <row r="534" spans="1:36">
      <c r="A534" s="5" t="s">
        <v>1143</v>
      </c>
      <c r="B534" s="4">
        <v>34</v>
      </c>
      <c r="C534" s="5" t="s">
        <v>43</v>
      </c>
      <c r="D534" s="5" t="s">
        <v>44</v>
      </c>
      <c r="E534" s="5" t="s">
        <v>55</v>
      </c>
      <c r="F534" s="5" t="s">
        <v>56</v>
      </c>
      <c r="G534" s="5" t="s">
        <v>44</v>
      </c>
      <c r="H534" s="5" t="s">
        <v>1144</v>
      </c>
      <c r="I534" s="5" t="s">
        <v>104</v>
      </c>
      <c r="J534" s="4">
        <v>333.61200000000002</v>
      </c>
      <c r="K534" s="4">
        <v>10</v>
      </c>
      <c r="L534" s="5" t="s">
        <v>78</v>
      </c>
      <c r="M534" s="4">
        <v>2</v>
      </c>
      <c r="N534" s="4">
        <v>2</v>
      </c>
      <c r="O534" s="4">
        <v>2</v>
      </c>
      <c r="P534" s="5" t="s">
        <v>36</v>
      </c>
      <c r="Q534" s="5" t="s">
        <v>85</v>
      </c>
      <c r="R534" s="4">
        <v>0</v>
      </c>
      <c r="S534" s="4">
        <v>8</v>
      </c>
      <c r="T534" s="5" t="s">
        <v>44</v>
      </c>
      <c r="U534" s="5" t="s">
        <v>38</v>
      </c>
      <c r="V534" s="5" t="s">
        <v>86</v>
      </c>
      <c r="W534" s="6">
        <v>45826</v>
      </c>
      <c r="X534" s="4" t="b">
        <v>1</v>
      </c>
      <c r="Y534" s="4" t="b">
        <v>1</v>
      </c>
      <c r="Z534" s="5" t="s">
        <v>52</v>
      </c>
      <c r="AA534" s="5" t="s">
        <v>53</v>
      </c>
      <c r="AB534" s="7">
        <v>11</v>
      </c>
      <c r="AC534">
        <f t="shared" si="42"/>
        <v>3336.1200000000003</v>
      </c>
      <c r="AD534">
        <f t="shared" si="43"/>
        <v>33.361200000000004</v>
      </c>
      <c r="AE534">
        <f t="shared" si="44"/>
        <v>333.61200000000002</v>
      </c>
      <c r="AF534">
        <f t="shared" si="40"/>
        <v>3</v>
      </c>
      <c r="AG534">
        <f t="shared" si="41"/>
        <v>0</v>
      </c>
      <c r="AH534">
        <f>(Table2[[#This Row],[Social_Media_Influence2]]+Table2[[#This Row],[Engagement_Score_Num]]+Table2[[#This Row],[Time_Spent_on_Product_Research(hours)]]/3)</f>
        <v>3.6666666666666665</v>
      </c>
      <c r="AI534" s="17">
        <f>IF(Table2[[#This Row],[Customer_Loyalty_Program_Member]]="TRUE",Table2[[#This Row],[Brand_Loyalty]]*1.2,Table2[[#This Row],[Brand_Loyalty]])</f>
        <v>2</v>
      </c>
      <c r="AJ534" s="17">
        <f>Table2[[#This Row],[Customer_Satisfaction]]-Table2[[#This Row],[Return_Rate]]</f>
        <v>8</v>
      </c>
    </row>
    <row r="535" spans="1:36">
      <c r="A535" s="9" t="s">
        <v>1145</v>
      </c>
      <c r="B535" s="8">
        <v>21</v>
      </c>
      <c r="C535" s="9" t="s">
        <v>43</v>
      </c>
      <c r="D535" s="9" t="s">
        <v>30</v>
      </c>
      <c r="E535" s="9" t="s">
        <v>76</v>
      </c>
      <c r="F535" s="9" t="s">
        <v>32</v>
      </c>
      <c r="G535" s="9" t="s">
        <v>30</v>
      </c>
      <c r="H535" s="9" t="s">
        <v>1146</v>
      </c>
      <c r="I535" s="9" t="s">
        <v>90</v>
      </c>
      <c r="J535" s="8">
        <v>333.613</v>
      </c>
      <c r="K535" s="8">
        <v>9</v>
      </c>
      <c r="L535" s="9" t="s">
        <v>48</v>
      </c>
      <c r="M535" s="8">
        <v>5</v>
      </c>
      <c r="N535" s="8">
        <v>2</v>
      </c>
      <c r="O535" s="8">
        <v>1</v>
      </c>
      <c r="P535" s="9" t="s">
        <v>59</v>
      </c>
      <c r="Q535" s="9" t="s">
        <v>37</v>
      </c>
      <c r="R535" s="8">
        <v>1</v>
      </c>
      <c r="S535" s="8">
        <v>3</v>
      </c>
      <c r="T535" s="9" t="s">
        <v>44</v>
      </c>
      <c r="U535" s="9" t="s">
        <v>38</v>
      </c>
      <c r="V535" s="9" t="s">
        <v>86</v>
      </c>
      <c r="W535" s="10">
        <v>45827</v>
      </c>
      <c r="X535" s="8" t="b">
        <v>1</v>
      </c>
      <c r="Y535" s="8" t="b">
        <v>1</v>
      </c>
      <c r="Z535" s="9" t="s">
        <v>62</v>
      </c>
      <c r="AA535" s="9" t="s">
        <v>41</v>
      </c>
      <c r="AB535" s="11">
        <v>3</v>
      </c>
      <c r="AC535">
        <f t="shared" si="42"/>
        <v>3002.5169999999998</v>
      </c>
      <c r="AD535">
        <f t="shared" si="43"/>
        <v>37.068111111111108</v>
      </c>
      <c r="AE535">
        <f t="shared" si="44"/>
        <v>333.613</v>
      </c>
      <c r="AF535">
        <f t="shared" si="40"/>
        <v>3</v>
      </c>
      <c r="AG535">
        <f t="shared" si="41"/>
        <v>1</v>
      </c>
      <c r="AH535">
        <f>(Table2[[#This Row],[Social_Media_Influence2]]+Table2[[#This Row],[Engagement_Score_Num]]+Table2[[#This Row],[Time_Spent_on_Product_Research(hours)]]/3)</f>
        <v>4.333333333333333</v>
      </c>
      <c r="AI535" s="17">
        <f>IF(Table2[[#This Row],[Customer_Loyalty_Program_Member]]="TRUE",Table2[[#This Row],[Brand_Loyalty]]*1.2,Table2[[#This Row],[Brand_Loyalty]])</f>
        <v>5</v>
      </c>
      <c r="AJ535" s="17">
        <f>Table2[[#This Row],[Customer_Satisfaction]]-Table2[[#This Row],[Return_Rate]]</f>
        <v>2</v>
      </c>
    </row>
    <row r="536" spans="1:36">
      <c r="A536" s="5" t="s">
        <v>1147</v>
      </c>
      <c r="B536" s="4">
        <v>18</v>
      </c>
      <c r="C536" s="5" t="s">
        <v>43</v>
      </c>
      <c r="D536" s="5" t="s">
        <v>44</v>
      </c>
      <c r="E536" s="5" t="s">
        <v>69</v>
      </c>
      <c r="F536" s="5" t="s">
        <v>45</v>
      </c>
      <c r="G536" s="5" t="s">
        <v>44</v>
      </c>
      <c r="H536" s="5" t="s">
        <v>1148</v>
      </c>
      <c r="I536" s="5" t="s">
        <v>65</v>
      </c>
      <c r="J536" s="4">
        <v>333.61399999999998</v>
      </c>
      <c r="K536" s="4">
        <v>3</v>
      </c>
      <c r="L536" s="5" t="s">
        <v>48</v>
      </c>
      <c r="M536" s="4">
        <v>2</v>
      </c>
      <c r="N536" s="4">
        <v>4</v>
      </c>
      <c r="O536" s="4">
        <v>1</v>
      </c>
      <c r="P536" s="5" t="s">
        <v>49</v>
      </c>
      <c r="Q536" s="5" t="s">
        <v>85</v>
      </c>
      <c r="R536" s="4">
        <v>1</v>
      </c>
      <c r="S536" s="4">
        <v>3</v>
      </c>
      <c r="T536" s="5" t="s">
        <v>36</v>
      </c>
      <c r="U536" s="5" t="s">
        <v>60</v>
      </c>
      <c r="V536" s="5" t="s">
        <v>66</v>
      </c>
      <c r="W536" s="6">
        <v>45828</v>
      </c>
      <c r="X536" s="4" t="b">
        <v>0</v>
      </c>
      <c r="Y536" s="4" t="b">
        <v>1</v>
      </c>
      <c r="Z536" s="5" t="s">
        <v>52</v>
      </c>
      <c r="AA536" s="5" t="s">
        <v>67</v>
      </c>
      <c r="AB536" s="7">
        <v>11</v>
      </c>
      <c r="AC536">
        <f t="shared" si="42"/>
        <v>1000.8419999999999</v>
      </c>
      <c r="AD536">
        <f t="shared" si="43"/>
        <v>111.20466666666665</v>
      </c>
      <c r="AE536">
        <f t="shared" si="44"/>
        <v>333.61399999999998</v>
      </c>
      <c r="AF536">
        <f t="shared" si="40"/>
        <v>0</v>
      </c>
      <c r="AG536">
        <f t="shared" si="41"/>
        <v>2</v>
      </c>
      <c r="AH536">
        <f>(Table2[[#This Row],[Social_Media_Influence2]]+Table2[[#This Row],[Engagement_Score_Num]]+Table2[[#This Row],[Time_Spent_on_Product_Research(hours)]]/3)</f>
        <v>2.3333333333333335</v>
      </c>
      <c r="AI536" s="17">
        <f>IF(Table2[[#This Row],[Customer_Loyalty_Program_Member]]="TRUE",Table2[[#This Row],[Brand_Loyalty]]*1.2,Table2[[#This Row],[Brand_Loyalty]])</f>
        <v>2</v>
      </c>
      <c r="AJ536" s="17">
        <f>Table2[[#This Row],[Customer_Satisfaction]]-Table2[[#This Row],[Return_Rate]]</f>
        <v>2</v>
      </c>
    </row>
    <row r="537" spans="1:36">
      <c r="A537" s="9" t="s">
        <v>1149</v>
      </c>
      <c r="B537" s="8">
        <v>50</v>
      </c>
      <c r="C537" s="9" t="s">
        <v>88</v>
      </c>
      <c r="D537" s="9" t="s">
        <v>44</v>
      </c>
      <c r="E537" s="9" t="s">
        <v>31</v>
      </c>
      <c r="F537" s="9" t="s">
        <v>45</v>
      </c>
      <c r="G537" s="9" t="s">
        <v>44</v>
      </c>
      <c r="H537" s="9" t="s">
        <v>1150</v>
      </c>
      <c r="I537" s="9" t="s">
        <v>116</v>
      </c>
      <c r="J537" s="8">
        <v>333.61500000000001</v>
      </c>
      <c r="K537" s="8">
        <v>9</v>
      </c>
      <c r="L537" s="9" t="s">
        <v>78</v>
      </c>
      <c r="M537" s="8">
        <v>1</v>
      </c>
      <c r="N537" s="8">
        <v>4</v>
      </c>
      <c r="O537" s="8">
        <v>0</v>
      </c>
      <c r="P537" s="9" t="s">
        <v>44</v>
      </c>
      <c r="Q537" s="9" t="s">
        <v>50</v>
      </c>
      <c r="R537" s="8">
        <v>2</v>
      </c>
      <c r="S537" s="8">
        <v>5</v>
      </c>
      <c r="T537" s="9" t="s">
        <v>44</v>
      </c>
      <c r="U537" s="9" t="s">
        <v>60</v>
      </c>
      <c r="V537" s="9" t="s">
        <v>39</v>
      </c>
      <c r="W537" s="10">
        <v>45829</v>
      </c>
      <c r="X537" s="8" t="b">
        <v>0</v>
      </c>
      <c r="Y537" s="8" t="b">
        <v>1</v>
      </c>
      <c r="Z537" s="9" t="s">
        <v>40</v>
      </c>
      <c r="AA537" s="9" t="s">
        <v>41</v>
      </c>
      <c r="AB537" s="11">
        <v>10</v>
      </c>
      <c r="AC537">
        <f t="shared" si="42"/>
        <v>3002.5349999999999</v>
      </c>
      <c r="AD537">
        <f t="shared" si="43"/>
        <v>37.068333333333335</v>
      </c>
      <c r="AE537">
        <f t="shared" si="44"/>
        <v>333.61500000000001</v>
      </c>
      <c r="AF537">
        <f t="shared" si="40"/>
        <v>3</v>
      </c>
      <c r="AG537">
        <f t="shared" si="41"/>
        <v>3</v>
      </c>
      <c r="AH537">
        <f>(Table2[[#This Row],[Social_Media_Influence2]]+Table2[[#This Row],[Engagement_Score_Num]]+Table2[[#This Row],[Time_Spent_on_Product_Research(hours)]]/3)</f>
        <v>6</v>
      </c>
      <c r="AI537" s="17">
        <f>IF(Table2[[#This Row],[Customer_Loyalty_Program_Member]]="TRUE",Table2[[#This Row],[Brand_Loyalty]]*1.2,Table2[[#This Row],[Brand_Loyalty]])</f>
        <v>1</v>
      </c>
      <c r="AJ537" s="17">
        <f>Table2[[#This Row],[Customer_Satisfaction]]-Table2[[#This Row],[Return_Rate]]</f>
        <v>3</v>
      </c>
    </row>
    <row r="538" spans="1:36">
      <c r="A538" s="5" t="s">
        <v>1151</v>
      </c>
      <c r="B538" s="4">
        <v>31</v>
      </c>
      <c r="C538" s="5" t="s">
        <v>43</v>
      </c>
      <c r="D538" s="5" t="s">
        <v>30</v>
      </c>
      <c r="E538" s="5" t="s">
        <v>55</v>
      </c>
      <c r="F538" s="5" t="s">
        <v>56</v>
      </c>
      <c r="G538" s="5" t="s">
        <v>44</v>
      </c>
      <c r="H538" s="5" t="s">
        <v>1152</v>
      </c>
      <c r="I538" s="5" t="s">
        <v>2061</v>
      </c>
      <c r="J538" s="4">
        <v>333.61599999999999</v>
      </c>
      <c r="K538" s="4">
        <v>2</v>
      </c>
      <c r="L538" s="5" t="s">
        <v>48</v>
      </c>
      <c r="M538" s="4">
        <v>3</v>
      </c>
      <c r="N538" s="4">
        <v>3</v>
      </c>
      <c r="O538" s="4">
        <v>0</v>
      </c>
      <c r="P538" s="5" t="s">
        <v>59</v>
      </c>
      <c r="Q538" s="5" t="s">
        <v>85</v>
      </c>
      <c r="R538" s="4">
        <v>1</v>
      </c>
      <c r="S538" s="4">
        <v>9</v>
      </c>
      <c r="T538" s="5" t="s">
        <v>59</v>
      </c>
      <c r="U538" s="5" t="s">
        <v>60</v>
      </c>
      <c r="V538" s="5" t="s">
        <v>39</v>
      </c>
      <c r="W538" s="6">
        <v>45830</v>
      </c>
      <c r="X538" s="4" t="b">
        <v>1</v>
      </c>
      <c r="Y538" s="4" t="b">
        <v>0</v>
      </c>
      <c r="Z538" s="5" t="s">
        <v>62</v>
      </c>
      <c r="AA538" s="5" t="s">
        <v>41</v>
      </c>
      <c r="AB538" s="7">
        <v>7</v>
      </c>
      <c r="AC538">
        <f t="shared" si="42"/>
        <v>667.23199999999997</v>
      </c>
      <c r="AD538">
        <f t="shared" si="43"/>
        <v>166.80799999999999</v>
      </c>
      <c r="AE538">
        <f t="shared" si="44"/>
        <v>333.61599999999999</v>
      </c>
      <c r="AF538">
        <f t="shared" si="40"/>
        <v>1</v>
      </c>
      <c r="AG538">
        <f t="shared" si="41"/>
        <v>1</v>
      </c>
      <c r="AH538">
        <f>(Table2[[#This Row],[Social_Media_Influence2]]+Table2[[#This Row],[Engagement_Score_Num]]+Table2[[#This Row],[Time_Spent_on_Product_Research(hours)]]/3)</f>
        <v>2</v>
      </c>
      <c r="AI538" s="17">
        <f>IF(Table2[[#This Row],[Customer_Loyalty_Program_Member]]="TRUE",Table2[[#This Row],[Brand_Loyalty]]*1.2,Table2[[#This Row],[Brand_Loyalty]])</f>
        <v>3</v>
      </c>
      <c r="AJ538" s="17">
        <f>Table2[[#This Row],[Customer_Satisfaction]]-Table2[[#This Row],[Return_Rate]]</f>
        <v>8</v>
      </c>
    </row>
    <row r="539" spans="1:36">
      <c r="A539" s="9" t="s">
        <v>1153</v>
      </c>
      <c r="B539" s="8">
        <v>45</v>
      </c>
      <c r="C539" s="9" t="s">
        <v>43</v>
      </c>
      <c r="D539" s="9" t="s">
        <v>44</v>
      </c>
      <c r="E539" s="9" t="s">
        <v>31</v>
      </c>
      <c r="F539" s="9" t="s">
        <v>56</v>
      </c>
      <c r="G539" s="9" t="s">
        <v>44</v>
      </c>
      <c r="H539" s="9" t="s">
        <v>1154</v>
      </c>
      <c r="I539" s="9" t="s">
        <v>122</v>
      </c>
      <c r="J539" s="8">
        <v>333.61700000000002</v>
      </c>
      <c r="K539" s="8">
        <v>3</v>
      </c>
      <c r="L539" s="9" t="s">
        <v>48</v>
      </c>
      <c r="M539" s="8">
        <v>1</v>
      </c>
      <c r="N539" s="8">
        <v>5</v>
      </c>
      <c r="O539" s="8">
        <v>2</v>
      </c>
      <c r="P539" s="9" t="s">
        <v>44</v>
      </c>
      <c r="Q539" s="9" t="s">
        <v>85</v>
      </c>
      <c r="R539" s="8">
        <v>1</v>
      </c>
      <c r="S539" s="8">
        <v>8</v>
      </c>
      <c r="T539" s="9" t="s">
        <v>36</v>
      </c>
      <c r="U539" s="9" t="s">
        <v>38</v>
      </c>
      <c r="V539" s="9" t="s">
        <v>61</v>
      </c>
      <c r="W539" s="10">
        <v>45831</v>
      </c>
      <c r="X539" s="8" t="b">
        <v>0</v>
      </c>
      <c r="Y539" s="8" t="b">
        <v>0</v>
      </c>
      <c r="Z539" s="9" t="s">
        <v>62</v>
      </c>
      <c r="AA539" s="9" t="s">
        <v>67</v>
      </c>
      <c r="AB539" s="11">
        <v>11</v>
      </c>
      <c r="AC539">
        <f t="shared" si="42"/>
        <v>1000.8510000000001</v>
      </c>
      <c r="AD539">
        <f t="shared" si="43"/>
        <v>111.20566666666667</v>
      </c>
      <c r="AE539">
        <f t="shared" si="44"/>
        <v>333.61700000000002</v>
      </c>
      <c r="AF539">
        <f t="shared" si="40"/>
        <v>0</v>
      </c>
      <c r="AG539">
        <f t="shared" si="41"/>
        <v>3</v>
      </c>
      <c r="AH539">
        <f>(Table2[[#This Row],[Social_Media_Influence2]]+Table2[[#This Row],[Engagement_Score_Num]]+Table2[[#This Row],[Time_Spent_on_Product_Research(hours)]]/3)</f>
        <v>3.6666666666666665</v>
      </c>
      <c r="AI539" s="17">
        <f>IF(Table2[[#This Row],[Customer_Loyalty_Program_Member]]="TRUE",Table2[[#This Row],[Brand_Loyalty]]*1.2,Table2[[#This Row],[Brand_Loyalty]])</f>
        <v>1</v>
      </c>
      <c r="AJ539" s="17">
        <f>Table2[[#This Row],[Customer_Satisfaction]]-Table2[[#This Row],[Return_Rate]]</f>
        <v>7</v>
      </c>
    </row>
    <row r="540" spans="1:36">
      <c r="A540" s="5" t="s">
        <v>1155</v>
      </c>
      <c r="B540" s="4">
        <v>29</v>
      </c>
      <c r="C540" s="5" t="s">
        <v>43</v>
      </c>
      <c r="D540" s="5" t="s">
        <v>30</v>
      </c>
      <c r="E540" s="5" t="s">
        <v>55</v>
      </c>
      <c r="F540" s="5" t="s">
        <v>56</v>
      </c>
      <c r="G540" s="5" t="s">
        <v>30</v>
      </c>
      <c r="H540" s="5" t="s">
        <v>1156</v>
      </c>
      <c r="I540" s="5" t="s">
        <v>141</v>
      </c>
      <c r="J540" s="4">
        <v>333.61799999999999</v>
      </c>
      <c r="K540" s="4">
        <v>4</v>
      </c>
      <c r="L540" s="5" t="s">
        <v>35</v>
      </c>
      <c r="M540" s="4">
        <v>1</v>
      </c>
      <c r="N540" s="4">
        <v>1</v>
      </c>
      <c r="O540" s="4">
        <v>0</v>
      </c>
      <c r="P540" s="5" t="s">
        <v>44</v>
      </c>
      <c r="Q540" s="5" t="s">
        <v>37</v>
      </c>
      <c r="R540" s="4">
        <v>1</v>
      </c>
      <c r="S540" s="4">
        <v>10</v>
      </c>
      <c r="T540" s="5" t="s">
        <v>59</v>
      </c>
      <c r="U540" s="5" t="s">
        <v>38</v>
      </c>
      <c r="V540" s="5" t="s">
        <v>39</v>
      </c>
      <c r="W540" s="6">
        <v>45832</v>
      </c>
      <c r="X540" s="4" t="b">
        <v>1</v>
      </c>
      <c r="Y540" s="4" t="b">
        <v>1</v>
      </c>
      <c r="Z540" s="5" t="s">
        <v>40</v>
      </c>
      <c r="AA540" s="5" t="s">
        <v>53</v>
      </c>
      <c r="AB540" s="7">
        <v>8</v>
      </c>
      <c r="AC540">
        <f t="shared" si="42"/>
        <v>1334.472</v>
      </c>
      <c r="AD540">
        <f t="shared" si="43"/>
        <v>83.404499999999999</v>
      </c>
      <c r="AE540">
        <f t="shared" si="44"/>
        <v>333.61799999999999</v>
      </c>
      <c r="AF540">
        <f t="shared" si="40"/>
        <v>1</v>
      </c>
      <c r="AG540">
        <f t="shared" si="41"/>
        <v>3</v>
      </c>
      <c r="AH540">
        <f>(Table2[[#This Row],[Social_Media_Influence2]]+Table2[[#This Row],[Engagement_Score_Num]]+Table2[[#This Row],[Time_Spent_on_Product_Research(hours)]]/3)</f>
        <v>4</v>
      </c>
      <c r="AI540" s="17">
        <f>IF(Table2[[#This Row],[Customer_Loyalty_Program_Member]]="TRUE",Table2[[#This Row],[Brand_Loyalty]]*1.2,Table2[[#This Row],[Brand_Loyalty]])</f>
        <v>1</v>
      </c>
      <c r="AJ540" s="17">
        <f>Table2[[#This Row],[Customer_Satisfaction]]-Table2[[#This Row],[Return_Rate]]</f>
        <v>9</v>
      </c>
    </row>
    <row r="541" spans="1:36">
      <c r="A541" s="9" t="s">
        <v>1157</v>
      </c>
      <c r="B541" s="8">
        <v>36</v>
      </c>
      <c r="C541" s="9" t="s">
        <v>43</v>
      </c>
      <c r="D541" s="9" t="s">
        <v>44</v>
      </c>
      <c r="E541" s="9" t="s">
        <v>69</v>
      </c>
      <c r="F541" s="9" t="s">
        <v>45</v>
      </c>
      <c r="G541" s="9" t="s">
        <v>30</v>
      </c>
      <c r="H541" s="9" t="s">
        <v>1158</v>
      </c>
      <c r="I541" s="9" t="s">
        <v>58</v>
      </c>
      <c r="J541" s="8">
        <v>333.61900000000003</v>
      </c>
      <c r="K541" s="8">
        <v>11</v>
      </c>
      <c r="L541" s="9" t="s">
        <v>35</v>
      </c>
      <c r="M541" s="8">
        <v>5</v>
      </c>
      <c r="N541" s="8">
        <v>1</v>
      </c>
      <c r="O541" s="8">
        <v>0</v>
      </c>
      <c r="P541" s="9" t="s">
        <v>44</v>
      </c>
      <c r="Q541" s="9" t="s">
        <v>85</v>
      </c>
      <c r="R541" s="8">
        <v>0</v>
      </c>
      <c r="S541" s="8">
        <v>3</v>
      </c>
      <c r="T541" s="9" t="s">
        <v>44</v>
      </c>
      <c r="U541" s="9" t="s">
        <v>79</v>
      </c>
      <c r="V541" s="9" t="s">
        <v>39</v>
      </c>
      <c r="W541" s="10">
        <v>45833</v>
      </c>
      <c r="X541" s="8" t="b">
        <v>0</v>
      </c>
      <c r="Y541" s="8" t="b">
        <v>0</v>
      </c>
      <c r="Z541" s="9" t="s">
        <v>40</v>
      </c>
      <c r="AA541" s="9" t="s">
        <v>53</v>
      </c>
      <c r="AB541" s="11">
        <v>11</v>
      </c>
      <c r="AC541">
        <f t="shared" si="42"/>
        <v>3669.8090000000002</v>
      </c>
      <c r="AD541">
        <f t="shared" si="43"/>
        <v>30.329000000000004</v>
      </c>
      <c r="AE541">
        <f t="shared" si="44"/>
        <v>333.61900000000003</v>
      </c>
      <c r="AF541">
        <f t="shared" si="40"/>
        <v>3</v>
      </c>
      <c r="AG541">
        <f t="shared" si="41"/>
        <v>3</v>
      </c>
      <c r="AH541">
        <f>(Table2[[#This Row],[Social_Media_Influence2]]+Table2[[#This Row],[Engagement_Score_Num]]+Table2[[#This Row],[Time_Spent_on_Product_Research(hours)]]/3)</f>
        <v>6</v>
      </c>
      <c r="AI541" s="17">
        <f>IF(Table2[[#This Row],[Customer_Loyalty_Program_Member]]="TRUE",Table2[[#This Row],[Brand_Loyalty]]*1.2,Table2[[#This Row],[Brand_Loyalty]])</f>
        <v>5</v>
      </c>
      <c r="AJ541" s="17">
        <f>Table2[[#This Row],[Customer_Satisfaction]]-Table2[[#This Row],[Return_Rate]]</f>
        <v>3</v>
      </c>
    </row>
    <row r="542" spans="1:36">
      <c r="A542" s="5" t="s">
        <v>1159</v>
      </c>
      <c r="B542" s="4">
        <v>27</v>
      </c>
      <c r="C542" s="5" t="s">
        <v>29</v>
      </c>
      <c r="D542" s="5" t="s">
        <v>44</v>
      </c>
      <c r="E542" s="5" t="s">
        <v>69</v>
      </c>
      <c r="F542" s="5" t="s">
        <v>56</v>
      </c>
      <c r="G542" s="5" t="s">
        <v>44</v>
      </c>
      <c r="H542" s="5" t="s">
        <v>1160</v>
      </c>
      <c r="I542" s="5" t="s">
        <v>244</v>
      </c>
      <c r="J542" s="4">
        <v>333.62</v>
      </c>
      <c r="K542" s="4">
        <v>12</v>
      </c>
      <c r="L542" s="5" t="s">
        <v>35</v>
      </c>
      <c r="M542" s="4">
        <v>5</v>
      </c>
      <c r="N542" s="4">
        <v>1</v>
      </c>
      <c r="O542" s="4">
        <v>0</v>
      </c>
      <c r="P542" s="5" t="s">
        <v>44</v>
      </c>
      <c r="Q542" s="5" t="s">
        <v>50</v>
      </c>
      <c r="R542" s="4">
        <v>2</v>
      </c>
      <c r="S542" s="4">
        <v>1</v>
      </c>
      <c r="T542" s="5" t="s">
        <v>36</v>
      </c>
      <c r="U542" s="5" t="s">
        <v>79</v>
      </c>
      <c r="V542" s="5" t="s">
        <v>51</v>
      </c>
      <c r="W542" s="6">
        <v>45834</v>
      </c>
      <c r="X542" s="4" t="b">
        <v>0</v>
      </c>
      <c r="Y542" s="4" t="b">
        <v>1</v>
      </c>
      <c r="Z542" s="5" t="s">
        <v>52</v>
      </c>
      <c r="AA542" s="5" t="s">
        <v>41</v>
      </c>
      <c r="AB542" s="7">
        <v>6</v>
      </c>
      <c r="AC542">
        <f t="shared" si="42"/>
        <v>4003.44</v>
      </c>
      <c r="AD542">
        <f t="shared" si="43"/>
        <v>27.801666666666666</v>
      </c>
      <c r="AE542">
        <f t="shared" si="44"/>
        <v>333.62</v>
      </c>
      <c r="AF542">
        <f t="shared" si="40"/>
        <v>0</v>
      </c>
      <c r="AG542">
        <f t="shared" si="41"/>
        <v>3</v>
      </c>
      <c r="AH542">
        <f>(Table2[[#This Row],[Social_Media_Influence2]]+Table2[[#This Row],[Engagement_Score_Num]]+Table2[[#This Row],[Time_Spent_on_Product_Research(hours)]]/3)</f>
        <v>3</v>
      </c>
      <c r="AI542" s="17">
        <f>IF(Table2[[#This Row],[Customer_Loyalty_Program_Member]]="TRUE",Table2[[#This Row],[Brand_Loyalty]]*1.2,Table2[[#This Row],[Brand_Loyalty]])</f>
        <v>5</v>
      </c>
      <c r="AJ542" s="17">
        <f>Table2[[#This Row],[Customer_Satisfaction]]-Table2[[#This Row],[Return_Rate]]</f>
        <v>-1</v>
      </c>
    </row>
    <row r="543" spans="1:36">
      <c r="A543" s="9" t="s">
        <v>1161</v>
      </c>
      <c r="B543" s="8">
        <v>24</v>
      </c>
      <c r="C543" s="9" t="s">
        <v>43</v>
      </c>
      <c r="D543" s="9" t="s">
        <v>44</v>
      </c>
      <c r="E543" s="9" t="s">
        <v>55</v>
      </c>
      <c r="F543" s="9" t="s">
        <v>45</v>
      </c>
      <c r="G543" s="9" t="s">
        <v>30</v>
      </c>
      <c r="H543" s="9" t="s">
        <v>1162</v>
      </c>
      <c r="I543" s="9" t="s">
        <v>82</v>
      </c>
      <c r="J543" s="8">
        <v>333.62099999999998</v>
      </c>
      <c r="K543" s="8">
        <v>3</v>
      </c>
      <c r="L543" s="9" t="s">
        <v>35</v>
      </c>
      <c r="M543" s="8">
        <v>1</v>
      </c>
      <c r="N543" s="8">
        <v>5</v>
      </c>
      <c r="O543" s="8">
        <v>2</v>
      </c>
      <c r="P543" s="9" t="s">
        <v>44</v>
      </c>
      <c r="Q543" s="9" t="s">
        <v>50</v>
      </c>
      <c r="R543" s="8">
        <v>2</v>
      </c>
      <c r="S543" s="8">
        <v>10</v>
      </c>
      <c r="T543" s="9" t="s">
        <v>49</v>
      </c>
      <c r="U543" s="9" t="s">
        <v>38</v>
      </c>
      <c r="V543" s="9" t="s">
        <v>66</v>
      </c>
      <c r="W543" s="10">
        <v>45835</v>
      </c>
      <c r="X543" s="8" t="b">
        <v>0</v>
      </c>
      <c r="Y543" s="8" t="b">
        <v>0</v>
      </c>
      <c r="Z543" s="9" t="s">
        <v>52</v>
      </c>
      <c r="AA543" s="9" t="s">
        <v>67</v>
      </c>
      <c r="AB543" s="11">
        <v>6</v>
      </c>
      <c r="AC543">
        <f t="shared" si="42"/>
        <v>1000.8629999999999</v>
      </c>
      <c r="AD543">
        <f t="shared" si="43"/>
        <v>111.20699999999999</v>
      </c>
      <c r="AE543">
        <f t="shared" si="44"/>
        <v>333.62099999999998</v>
      </c>
      <c r="AF543">
        <f t="shared" si="40"/>
        <v>2</v>
      </c>
      <c r="AG543">
        <f t="shared" si="41"/>
        <v>3</v>
      </c>
      <c r="AH543">
        <f>(Table2[[#This Row],[Social_Media_Influence2]]+Table2[[#This Row],[Engagement_Score_Num]]+Table2[[#This Row],[Time_Spent_on_Product_Research(hours)]]/3)</f>
        <v>5.666666666666667</v>
      </c>
      <c r="AI543" s="17">
        <f>IF(Table2[[#This Row],[Customer_Loyalty_Program_Member]]="TRUE",Table2[[#This Row],[Brand_Loyalty]]*1.2,Table2[[#This Row],[Brand_Loyalty]])</f>
        <v>1</v>
      </c>
      <c r="AJ543" s="17">
        <f>Table2[[#This Row],[Customer_Satisfaction]]-Table2[[#This Row],[Return_Rate]]</f>
        <v>8</v>
      </c>
    </row>
    <row r="544" spans="1:36">
      <c r="A544" s="5" t="s">
        <v>1163</v>
      </c>
      <c r="B544" s="4">
        <v>49</v>
      </c>
      <c r="C544" s="5" t="s">
        <v>272</v>
      </c>
      <c r="D544" s="5" t="s">
        <v>44</v>
      </c>
      <c r="E544" s="5" t="s">
        <v>69</v>
      </c>
      <c r="F544" s="5" t="s">
        <v>45</v>
      </c>
      <c r="G544" s="5" t="s">
        <v>30</v>
      </c>
      <c r="H544" s="5" t="s">
        <v>1164</v>
      </c>
      <c r="I544" s="5" t="s">
        <v>157</v>
      </c>
      <c r="J544" s="4">
        <v>333.62200000000001</v>
      </c>
      <c r="K544" s="4">
        <v>10</v>
      </c>
      <c r="L544" s="5" t="s">
        <v>48</v>
      </c>
      <c r="M544" s="4">
        <v>5</v>
      </c>
      <c r="N544" s="4">
        <v>3</v>
      </c>
      <c r="O544" s="4">
        <v>0</v>
      </c>
      <c r="P544" s="5" t="s">
        <v>49</v>
      </c>
      <c r="Q544" s="5" t="s">
        <v>85</v>
      </c>
      <c r="R544" s="4">
        <v>1</v>
      </c>
      <c r="S544" s="4">
        <v>1</v>
      </c>
      <c r="T544" s="5" t="s">
        <v>59</v>
      </c>
      <c r="U544" s="5" t="s">
        <v>79</v>
      </c>
      <c r="V544" s="5" t="s">
        <v>39</v>
      </c>
      <c r="W544" s="6">
        <v>45836</v>
      </c>
      <c r="X544" s="4" t="b">
        <v>0</v>
      </c>
      <c r="Y544" s="4" t="b">
        <v>0</v>
      </c>
      <c r="Z544" s="5" t="s">
        <v>52</v>
      </c>
      <c r="AA544" s="5" t="s">
        <v>53</v>
      </c>
      <c r="AB544" s="7">
        <v>2</v>
      </c>
      <c r="AC544">
        <f t="shared" si="42"/>
        <v>3336.2200000000003</v>
      </c>
      <c r="AD544">
        <f t="shared" si="43"/>
        <v>33.362200000000001</v>
      </c>
      <c r="AE544">
        <f t="shared" si="44"/>
        <v>333.62200000000001</v>
      </c>
      <c r="AF544">
        <f t="shared" si="40"/>
        <v>1</v>
      </c>
      <c r="AG544">
        <f t="shared" si="41"/>
        <v>2</v>
      </c>
      <c r="AH544">
        <f>(Table2[[#This Row],[Social_Media_Influence2]]+Table2[[#This Row],[Engagement_Score_Num]]+Table2[[#This Row],[Time_Spent_on_Product_Research(hours)]]/3)</f>
        <v>3</v>
      </c>
      <c r="AI544" s="17">
        <f>IF(Table2[[#This Row],[Customer_Loyalty_Program_Member]]="TRUE",Table2[[#This Row],[Brand_Loyalty]]*1.2,Table2[[#This Row],[Brand_Loyalty]])</f>
        <v>5</v>
      </c>
      <c r="AJ544" s="17">
        <f>Table2[[#This Row],[Customer_Satisfaction]]-Table2[[#This Row],[Return_Rate]]</f>
        <v>0</v>
      </c>
    </row>
    <row r="545" spans="1:36">
      <c r="A545" s="9" t="s">
        <v>1165</v>
      </c>
      <c r="B545" s="8">
        <v>21</v>
      </c>
      <c r="C545" s="9" t="s">
        <v>88</v>
      </c>
      <c r="D545" s="9" t="s">
        <v>30</v>
      </c>
      <c r="E545" s="9" t="s">
        <v>76</v>
      </c>
      <c r="F545" s="9" t="s">
        <v>45</v>
      </c>
      <c r="G545" s="9" t="s">
        <v>44</v>
      </c>
      <c r="H545" s="9" t="s">
        <v>1166</v>
      </c>
      <c r="I545" s="9" t="s">
        <v>90</v>
      </c>
      <c r="J545" s="8">
        <v>333.62299999999999</v>
      </c>
      <c r="K545" s="8">
        <v>4</v>
      </c>
      <c r="L545" s="9" t="s">
        <v>78</v>
      </c>
      <c r="M545" s="8">
        <v>5</v>
      </c>
      <c r="N545" s="8">
        <v>3</v>
      </c>
      <c r="O545" s="8">
        <v>2</v>
      </c>
      <c r="P545" s="9" t="s">
        <v>59</v>
      </c>
      <c r="Q545" s="9" t="s">
        <v>50</v>
      </c>
      <c r="R545" s="8">
        <v>1</v>
      </c>
      <c r="S545" s="8">
        <v>9</v>
      </c>
      <c r="T545" s="9" t="s">
        <v>36</v>
      </c>
      <c r="U545" s="9" t="s">
        <v>79</v>
      </c>
      <c r="V545" s="9" t="s">
        <v>39</v>
      </c>
      <c r="W545" s="10">
        <v>45837</v>
      </c>
      <c r="X545" s="8" t="b">
        <v>0</v>
      </c>
      <c r="Y545" s="8" t="b">
        <v>0</v>
      </c>
      <c r="Z545" s="9" t="s">
        <v>74</v>
      </c>
      <c r="AA545" s="9" t="s">
        <v>67</v>
      </c>
      <c r="AB545" s="11">
        <v>1</v>
      </c>
      <c r="AC545">
        <f t="shared" si="42"/>
        <v>1334.492</v>
      </c>
      <c r="AD545">
        <f t="shared" si="43"/>
        <v>83.405749999999998</v>
      </c>
      <c r="AE545">
        <f t="shared" si="44"/>
        <v>333.62299999999999</v>
      </c>
      <c r="AF545">
        <f t="shared" si="40"/>
        <v>0</v>
      </c>
      <c r="AG545">
        <f t="shared" si="41"/>
        <v>1</v>
      </c>
      <c r="AH545">
        <f>(Table2[[#This Row],[Social_Media_Influence2]]+Table2[[#This Row],[Engagement_Score_Num]]+Table2[[#This Row],[Time_Spent_on_Product_Research(hours)]]/3)</f>
        <v>1.6666666666666665</v>
      </c>
      <c r="AI545" s="17">
        <f>IF(Table2[[#This Row],[Customer_Loyalty_Program_Member]]="TRUE",Table2[[#This Row],[Brand_Loyalty]]*1.2,Table2[[#This Row],[Brand_Loyalty]])</f>
        <v>5</v>
      </c>
      <c r="AJ545" s="17">
        <f>Table2[[#This Row],[Customer_Satisfaction]]-Table2[[#This Row],[Return_Rate]]</f>
        <v>8</v>
      </c>
    </row>
    <row r="546" spans="1:36">
      <c r="A546" s="5" t="s">
        <v>1167</v>
      </c>
      <c r="B546" s="4">
        <v>19</v>
      </c>
      <c r="C546" s="5" t="s">
        <v>29</v>
      </c>
      <c r="D546" s="5" t="s">
        <v>30</v>
      </c>
      <c r="E546" s="5" t="s">
        <v>31</v>
      </c>
      <c r="F546" s="5" t="s">
        <v>56</v>
      </c>
      <c r="G546" s="5" t="s">
        <v>44</v>
      </c>
      <c r="H546" s="5" t="s">
        <v>1168</v>
      </c>
      <c r="I546" s="5" t="s">
        <v>93</v>
      </c>
      <c r="J546" s="4">
        <v>333.62400000000002</v>
      </c>
      <c r="K546" s="4">
        <v>10</v>
      </c>
      <c r="L546" s="5" t="s">
        <v>35</v>
      </c>
      <c r="M546" s="4">
        <v>2</v>
      </c>
      <c r="N546" s="4">
        <v>3</v>
      </c>
      <c r="O546" s="4">
        <v>0</v>
      </c>
      <c r="P546" s="5" t="s">
        <v>59</v>
      </c>
      <c r="Q546" s="5" t="s">
        <v>85</v>
      </c>
      <c r="R546" s="4">
        <v>0</v>
      </c>
      <c r="S546" s="4">
        <v>8</v>
      </c>
      <c r="T546" s="5" t="s">
        <v>59</v>
      </c>
      <c r="U546" s="5" t="s">
        <v>79</v>
      </c>
      <c r="V546" s="5" t="s">
        <v>66</v>
      </c>
      <c r="W546" s="6">
        <v>45838</v>
      </c>
      <c r="X546" s="4" t="b">
        <v>0</v>
      </c>
      <c r="Y546" s="4" t="b">
        <v>0</v>
      </c>
      <c r="Z546" s="5" t="s">
        <v>40</v>
      </c>
      <c r="AA546" s="5" t="s">
        <v>41</v>
      </c>
      <c r="AB546" s="7">
        <v>6</v>
      </c>
      <c r="AC546">
        <f t="shared" si="42"/>
        <v>3336.2400000000002</v>
      </c>
      <c r="AD546">
        <f t="shared" si="43"/>
        <v>33.362400000000001</v>
      </c>
      <c r="AE546">
        <f t="shared" si="44"/>
        <v>333.62400000000002</v>
      </c>
      <c r="AF546">
        <f t="shared" si="40"/>
        <v>1</v>
      </c>
      <c r="AG546">
        <f t="shared" si="41"/>
        <v>1</v>
      </c>
      <c r="AH546">
        <f>(Table2[[#This Row],[Social_Media_Influence2]]+Table2[[#This Row],[Engagement_Score_Num]]+Table2[[#This Row],[Time_Spent_on_Product_Research(hours)]]/3)</f>
        <v>2</v>
      </c>
      <c r="AI546" s="17">
        <f>IF(Table2[[#This Row],[Customer_Loyalty_Program_Member]]="TRUE",Table2[[#This Row],[Brand_Loyalty]]*1.2,Table2[[#This Row],[Brand_Loyalty]])</f>
        <v>2</v>
      </c>
      <c r="AJ546" s="17">
        <f>Table2[[#This Row],[Customer_Satisfaction]]-Table2[[#This Row],[Return_Rate]]</f>
        <v>8</v>
      </c>
    </row>
    <row r="547" spans="1:36">
      <c r="A547" s="9" t="s">
        <v>1169</v>
      </c>
      <c r="B547" s="8">
        <v>23</v>
      </c>
      <c r="C547" s="9" t="s">
        <v>29</v>
      </c>
      <c r="D547" s="9" t="s">
        <v>30</v>
      </c>
      <c r="E547" s="9" t="s">
        <v>31</v>
      </c>
      <c r="F547" s="9" t="s">
        <v>32</v>
      </c>
      <c r="G547" s="9" t="s">
        <v>44</v>
      </c>
      <c r="H547" s="9" t="s">
        <v>1170</v>
      </c>
      <c r="I547" s="9" t="s">
        <v>93</v>
      </c>
      <c r="J547" s="8">
        <v>333.625</v>
      </c>
      <c r="K547" s="8">
        <v>7</v>
      </c>
      <c r="L547" s="9" t="s">
        <v>48</v>
      </c>
      <c r="M547" s="8">
        <v>1</v>
      </c>
      <c r="N547" s="8">
        <v>5</v>
      </c>
      <c r="O547" s="8">
        <v>0</v>
      </c>
      <c r="P547" s="9" t="s">
        <v>59</v>
      </c>
      <c r="Q547" s="9" t="s">
        <v>50</v>
      </c>
      <c r="R547" s="8">
        <v>1</v>
      </c>
      <c r="S547" s="8">
        <v>6</v>
      </c>
      <c r="T547" s="9" t="s">
        <v>59</v>
      </c>
      <c r="U547" s="9" t="s">
        <v>60</v>
      </c>
      <c r="V547" s="9" t="s">
        <v>51</v>
      </c>
      <c r="W547" s="10">
        <v>45839</v>
      </c>
      <c r="X547" s="8" t="b">
        <v>1</v>
      </c>
      <c r="Y547" s="8" t="b">
        <v>1</v>
      </c>
      <c r="Z547" s="9" t="s">
        <v>40</v>
      </c>
      <c r="AA547" s="9" t="s">
        <v>53</v>
      </c>
      <c r="AB547" s="11">
        <v>8</v>
      </c>
      <c r="AC547">
        <f t="shared" si="42"/>
        <v>2335.375</v>
      </c>
      <c r="AD547">
        <f t="shared" si="43"/>
        <v>47.660714285714285</v>
      </c>
      <c r="AE547">
        <f t="shared" si="44"/>
        <v>333.625</v>
      </c>
      <c r="AF547">
        <f t="shared" si="40"/>
        <v>1</v>
      </c>
      <c r="AG547">
        <f t="shared" si="41"/>
        <v>1</v>
      </c>
      <c r="AH547">
        <f>(Table2[[#This Row],[Social_Media_Influence2]]+Table2[[#This Row],[Engagement_Score_Num]]+Table2[[#This Row],[Time_Spent_on_Product_Research(hours)]]/3)</f>
        <v>2</v>
      </c>
      <c r="AI547" s="17">
        <f>IF(Table2[[#This Row],[Customer_Loyalty_Program_Member]]="TRUE",Table2[[#This Row],[Brand_Loyalty]]*1.2,Table2[[#This Row],[Brand_Loyalty]])</f>
        <v>1</v>
      </c>
      <c r="AJ547" s="17">
        <f>Table2[[#This Row],[Customer_Satisfaction]]-Table2[[#This Row],[Return_Rate]]</f>
        <v>5</v>
      </c>
    </row>
    <row r="548" spans="1:36">
      <c r="A548" s="5" t="s">
        <v>1171</v>
      </c>
      <c r="B548" s="4">
        <v>28</v>
      </c>
      <c r="C548" s="5" t="s">
        <v>29</v>
      </c>
      <c r="D548" s="5" t="s">
        <v>44</v>
      </c>
      <c r="E548" s="5" t="s">
        <v>76</v>
      </c>
      <c r="F548" s="5" t="s">
        <v>56</v>
      </c>
      <c r="G548" s="5" t="s">
        <v>44</v>
      </c>
      <c r="H548" s="5" t="s">
        <v>1172</v>
      </c>
      <c r="I548" s="5" t="s">
        <v>157</v>
      </c>
      <c r="J548" s="4">
        <v>333.62599999999998</v>
      </c>
      <c r="K548" s="4">
        <v>2</v>
      </c>
      <c r="L548" s="5" t="s">
        <v>35</v>
      </c>
      <c r="M548" s="4">
        <v>5</v>
      </c>
      <c r="N548" s="4">
        <v>1</v>
      </c>
      <c r="O548" s="4">
        <v>0</v>
      </c>
      <c r="P548" s="5" t="s">
        <v>59</v>
      </c>
      <c r="Q548" s="5" t="s">
        <v>85</v>
      </c>
      <c r="R548" s="4">
        <v>0</v>
      </c>
      <c r="S548" s="4">
        <v>3</v>
      </c>
      <c r="T548" s="5" t="s">
        <v>59</v>
      </c>
      <c r="U548" s="5" t="s">
        <v>79</v>
      </c>
      <c r="V548" s="5" t="s">
        <v>61</v>
      </c>
      <c r="W548" s="6">
        <v>45840</v>
      </c>
      <c r="X548" s="4" t="b">
        <v>0</v>
      </c>
      <c r="Y548" s="4" t="b">
        <v>1</v>
      </c>
      <c r="Z548" s="5" t="s">
        <v>40</v>
      </c>
      <c r="AA548" s="5" t="s">
        <v>41</v>
      </c>
      <c r="AB548" s="7">
        <v>3</v>
      </c>
      <c r="AC548">
        <f t="shared" si="42"/>
        <v>667.25199999999995</v>
      </c>
      <c r="AD548">
        <f t="shared" si="43"/>
        <v>166.81299999999999</v>
      </c>
      <c r="AE548">
        <f t="shared" si="44"/>
        <v>333.62599999999998</v>
      </c>
      <c r="AF548">
        <f t="shared" si="40"/>
        <v>1</v>
      </c>
      <c r="AG548">
        <f t="shared" si="41"/>
        <v>1</v>
      </c>
      <c r="AH548">
        <f>(Table2[[#This Row],[Social_Media_Influence2]]+Table2[[#This Row],[Engagement_Score_Num]]+Table2[[#This Row],[Time_Spent_on_Product_Research(hours)]]/3)</f>
        <v>2</v>
      </c>
      <c r="AI548" s="17">
        <f>IF(Table2[[#This Row],[Customer_Loyalty_Program_Member]]="TRUE",Table2[[#This Row],[Brand_Loyalty]]*1.2,Table2[[#This Row],[Brand_Loyalty]])</f>
        <v>5</v>
      </c>
      <c r="AJ548" s="17">
        <f>Table2[[#This Row],[Customer_Satisfaction]]-Table2[[#This Row],[Return_Rate]]</f>
        <v>3</v>
      </c>
    </row>
    <row r="549" spans="1:36">
      <c r="A549" s="9" t="s">
        <v>1173</v>
      </c>
      <c r="B549" s="8">
        <v>27</v>
      </c>
      <c r="C549" s="9" t="s">
        <v>29</v>
      </c>
      <c r="D549" s="9" t="s">
        <v>44</v>
      </c>
      <c r="E549" s="9" t="s">
        <v>76</v>
      </c>
      <c r="F549" s="9" t="s">
        <v>56</v>
      </c>
      <c r="G549" s="9" t="s">
        <v>44</v>
      </c>
      <c r="H549" s="9" t="s">
        <v>1174</v>
      </c>
      <c r="I549" s="9" t="s">
        <v>65</v>
      </c>
      <c r="J549" s="8">
        <v>333.62700000000001</v>
      </c>
      <c r="K549" s="8">
        <v>7</v>
      </c>
      <c r="L549" s="9" t="s">
        <v>35</v>
      </c>
      <c r="M549" s="8">
        <v>2</v>
      </c>
      <c r="N549" s="8">
        <v>3</v>
      </c>
      <c r="O549" s="8">
        <v>2</v>
      </c>
      <c r="P549" s="9" t="s">
        <v>36</v>
      </c>
      <c r="Q549" s="9" t="s">
        <v>85</v>
      </c>
      <c r="R549" s="8">
        <v>2</v>
      </c>
      <c r="S549" s="8">
        <v>3</v>
      </c>
      <c r="T549" s="9" t="s">
        <v>59</v>
      </c>
      <c r="U549" s="9" t="s">
        <v>79</v>
      </c>
      <c r="V549" s="9" t="s">
        <v>61</v>
      </c>
      <c r="W549" s="10">
        <v>45841</v>
      </c>
      <c r="X549" s="8" t="b">
        <v>1</v>
      </c>
      <c r="Y549" s="8" t="b">
        <v>0</v>
      </c>
      <c r="Z549" s="9" t="s">
        <v>62</v>
      </c>
      <c r="AA549" s="9" t="s">
        <v>41</v>
      </c>
      <c r="AB549" s="11">
        <v>14</v>
      </c>
      <c r="AC549">
        <f t="shared" si="42"/>
        <v>2335.3890000000001</v>
      </c>
      <c r="AD549">
        <f t="shared" si="43"/>
        <v>47.661000000000001</v>
      </c>
      <c r="AE549">
        <f t="shared" si="44"/>
        <v>333.62700000000001</v>
      </c>
      <c r="AF549">
        <f t="shared" si="40"/>
        <v>1</v>
      </c>
      <c r="AG549">
        <f t="shared" si="41"/>
        <v>0</v>
      </c>
      <c r="AH549">
        <f>(Table2[[#This Row],[Social_Media_Influence2]]+Table2[[#This Row],[Engagement_Score_Num]]+Table2[[#This Row],[Time_Spent_on_Product_Research(hours)]]/3)</f>
        <v>1.6666666666666665</v>
      </c>
      <c r="AI549" s="17">
        <f>IF(Table2[[#This Row],[Customer_Loyalty_Program_Member]]="TRUE",Table2[[#This Row],[Brand_Loyalty]]*1.2,Table2[[#This Row],[Brand_Loyalty]])</f>
        <v>2</v>
      </c>
      <c r="AJ549" s="17">
        <f>Table2[[#This Row],[Customer_Satisfaction]]-Table2[[#This Row],[Return_Rate]]</f>
        <v>1</v>
      </c>
    </row>
    <row r="550" spans="1:36">
      <c r="A550" s="5" t="s">
        <v>1175</v>
      </c>
      <c r="B550" s="4">
        <v>47</v>
      </c>
      <c r="C550" s="5" t="s">
        <v>29</v>
      </c>
      <c r="D550" s="5" t="s">
        <v>44</v>
      </c>
      <c r="E550" s="5" t="s">
        <v>76</v>
      </c>
      <c r="F550" s="5" t="s">
        <v>32</v>
      </c>
      <c r="G550" s="5" t="s">
        <v>30</v>
      </c>
      <c r="H550" s="5" t="s">
        <v>1176</v>
      </c>
      <c r="I550" s="5" t="s">
        <v>244</v>
      </c>
      <c r="J550" s="4">
        <v>333.62799999999999</v>
      </c>
      <c r="K550" s="4">
        <v>8</v>
      </c>
      <c r="L550" s="5" t="s">
        <v>78</v>
      </c>
      <c r="M550" s="4">
        <v>3</v>
      </c>
      <c r="N550" s="4">
        <v>3</v>
      </c>
      <c r="O550" s="4">
        <v>1</v>
      </c>
      <c r="P550" s="5" t="s">
        <v>36</v>
      </c>
      <c r="Q550" s="5" t="s">
        <v>85</v>
      </c>
      <c r="R550" s="4">
        <v>2</v>
      </c>
      <c r="S550" s="4">
        <v>4</v>
      </c>
      <c r="T550" s="5" t="s">
        <v>44</v>
      </c>
      <c r="U550" s="5" t="s">
        <v>38</v>
      </c>
      <c r="V550" s="5" t="s">
        <v>86</v>
      </c>
      <c r="W550" s="6">
        <v>45842</v>
      </c>
      <c r="X550" s="4" t="b">
        <v>1</v>
      </c>
      <c r="Y550" s="4" t="b">
        <v>1</v>
      </c>
      <c r="Z550" s="5" t="s">
        <v>74</v>
      </c>
      <c r="AA550" s="5" t="s">
        <v>67</v>
      </c>
      <c r="AB550" s="7">
        <v>8</v>
      </c>
      <c r="AC550">
        <f t="shared" si="42"/>
        <v>2669.0239999999999</v>
      </c>
      <c r="AD550">
        <f t="shared" si="43"/>
        <v>41.703499999999998</v>
      </c>
      <c r="AE550">
        <f t="shared" si="44"/>
        <v>333.62799999999999</v>
      </c>
      <c r="AF550">
        <f t="shared" si="40"/>
        <v>3</v>
      </c>
      <c r="AG550">
        <f t="shared" si="41"/>
        <v>0</v>
      </c>
      <c r="AH550">
        <f>(Table2[[#This Row],[Social_Media_Influence2]]+Table2[[#This Row],[Engagement_Score_Num]]+Table2[[#This Row],[Time_Spent_on_Product_Research(hours)]]/3)</f>
        <v>3.3333333333333335</v>
      </c>
      <c r="AI550" s="17">
        <f>IF(Table2[[#This Row],[Customer_Loyalty_Program_Member]]="TRUE",Table2[[#This Row],[Brand_Loyalty]]*1.2,Table2[[#This Row],[Brand_Loyalty]])</f>
        <v>3</v>
      </c>
      <c r="AJ550" s="17">
        <f>Table2[[#This Row],[Customer_Satisfaction]]-Table2[[#This Row],[Return_Rate]]</f>
        <v>2</v>
      </c>
    </row>
    <row r="551" spans="1:36">
      <c r="A551" s="9" t="s">
        <v>1177</v>
      </c>
      <c r="B551" s="8">
        <v>20</v>
      </c>
      <c r="C551" s="9" t="s">
        <v>272</v>
      </c>
      <c r="D551" s="9" t="s">
        <v>44</v>
      </c>
      <c r="E551" s="9" t="s">
        <v>69</v>
      </c>
      <c r="F551" s="9" t="s">
        <v>56</v>
      </c>
      <c r="G551" s="9" t="s">
        <v>30</v>
      </c>
      <c r="H551" s="9" t="s">
        <v>1178</v>
      </c>
      <c r="I551" s="9" t="s">
        <v>2060</v>
      </c>
      <c r="J551" s="8">
        <v>333.62900000000002</v>
      </c>
      <c r="K551" s="8">
        <v>7</v>
      </c>
      <c r="L551" s="9" t="s">
        <v>35</v>
      </c>
      <c r="M551" s="8">
        <v>3</v>
      </c>
      <c r="N551" s="8">
        <v>4</v>
      </c>
      <c r="O551" s="8">
        <v>2</v>
      </c>
      <c r="P551" s="9" t="s">
        <v>44</v>
      </c>
      <c r="Q551" s="9" t="s">
        <v>50</v>
      </c>
      <c r="R551" s="8">
        <v>0</v>
      </c>
      <c r="S551" s="8">
        <v>4</v>
      </c>
      <c r="T551" s="9" t="s">
        <v>44</v>
      </c>
      <c r="U551" s="9" t="s">
        <v>38</v>
      </c>
      <c r="V551" s="9" t="s">
        <v>39</v>
      </c>
      <c r="W551" s="10">
        <v>45843</v>
      </c>
      <c r="X551" s="8" t="b">
        <v>1</v>
      </c>
      <c r="Y551" s="8" t="b">
        <v>1</v>
      </c>
      <c r="Z551" s="9" t="s">
        <v>40</v>
      </c>
      <c r="AA551" s="9" t="s">
        <v>41</v>
      </c>
      <c r="AB551" s="11">
        <v>12</v>
      </c>
      <c r="AC551">
        <f t="shared" si="42"/>
        <v>2335.4030000000002</v>
      </c>
      <c r="AD551">
        <f t="shared" si="43"/>
        <v>47.661285714285718</v>
      </c>
      <c r="AE551">
        <f t="shared" si="44"/>
        <v>333.62900000000002</v>
      </c>
      <c r="AF551">
        <f t="shared" si="40"/>
        <v>3</v>
      </c>
      <c r="AG551">
        <f t="shared" si="41"/>
        <v>3</v>
      </c>
      <c r="AH551">
        <f>(Table2[[#This Row],[Social_Media_Influence2]]+Table2[[#This Row],[Engagement_Score_Num]]+Table2[[#This Row],[Time_Spent_on_Product_Research(hours)]]/3)</f>
        <v>6.666666666666667</v>
      </c>
      <c r="AI551" s="17">
        <f>IF(Table2[[#This Row],[Customer_Loyalty_Program_Member]]="TRUE",Table2[[#This Row],[Brand_Loyalty]]*1.2,Table2[[#This Row],[Brand_Loyalty]])</f>
        <v>3</v>
      </c>
      <c r="AJ551" s="17">
        <f>Table2[[#This Row],[Customer_Satisfaction]]-Table2[[#This Row],[Return_Rate]]</f>
        <v>4</v>
      </c>
    </row>
    <row r="552" spans="1:36">
      <c r="A552" s="5" t="s">
        <v>1179</v>
      </c>
      <c r="B552" s="4">
        <v>26</v>
      </c>
      <c r="C552" s="5" t="s">
        <v>29</v>
      </c>
      <c r="D552" s="5" t="s">
        <v>44</v>
      </c>
      <c r="E552" s="5" t="s">
        <v>55</v>
      </c>
      <c r="F552" s="5" t="s">
        <v>56</v>
      </c>
      <c r="G552" s="5" t="s">
        <v>44</v>
      </c>
      <c r="H552" s="5" t="s">
        <v>1180</v>
      </c>
      <c r="I552" s="5" t="s">
        <v>116</v>
      </c>
      <c r="J552" s="4">
        <v>333.63</v>
      </c>
      <c r="K552" s="4">
        <v>7</v>
      </c>
      <c r="L552" s="5" t="s">
        <v>35</v>
      </c>
      <c r="M552" s="4">
        <v>4</v>
      </c>
      <c r="N552" s="4">
        <v>3</v>
      </c>
      <c r="O552" s="4">
        <v>0</v>
      </c>
      <c r="P552" s="5" t="s">
        <v>49</v>
      </c>
      <c r="Q552" s="5" t="s">
        <v>50</v>
      </c>
      <c r="R552" s="4">
        <v>1</v>
      </c>
      <c r="S552" s="4">
        <v>10</v>
      </c>
      <c r="T552" s="5" t="s">
        <v>44</v>
      </c>
      <c r="U552" s="5" t="s">
        <v>38</v>
      </c>
      <c r="V552" s="5" t="s">
        <v>39</v>
      </c>
      <c r="W552" s="6">
        <v>45844</v>
      </c>
      <c r="X552" s="4" t="b">
        <v>1</v>
      </c>
      <c r="Y552" s="4" t="b">
        <v>1</v>
      </c>
      <c r="Z552" s="5" t="s">
        <v>74</v>
      </c>
      <c r="AA552" s="5" t="s">
        <v>41</v>
      </c>
      <c r="AB552" s="7">
        <v>6</v>
      </c>
      <c r="AC552">
        <f t="shared" si="42"/>
        <v>2335.41</v>
      </c>
      <c r="AD552">
        <f t="shared" si="43"/>
        <v>47.661428571428573</v>
      </c>
      <c r="AE552">
        <f t="shared" si="44"/>
        <v>333.63</v>
      </c>
      <c r="AF552">
        <f t="shared" si="40"/>
        <v>3</v>
      </c>
      <c r="AG552">
        <f t="shared" si="41"/>
        <v>2</v>
      </c>
      <c r="AH552">
        <f>(Table2[[#This Row],[Social_Media_Influence2]]+Table2[[#This Row],[Engagement_Score_Num]]+Table2[[#This Row],[Time_Spent_on_Product_Research(hours)]]/3)</f>
        <v>5</v>
      </c>
      <c r="AI552" s="17">
        <f>IF(Table2[[#This Row],[Customer_Loyalty_Program_Member]]="TRUE",Table2[[#This Row],[Brand_Loyalty]]*1.2,Table2[[#This Row],[Brand_Loyalty]])</f>
        <v>4</v>
      </c>
      <c r="AJ552" s="17">
        <f>Table2[[#This Row],[Customer_Satisfaction]]-Table2[[#This Row],[Return_Rate]]</f>
        <v>9</v>
      </c>
    </row>
    <row r="553" spans="1:36">
      <c r="A553" s="9" t="s">
        <v>1181</v>
      </c>
      <c r="B553" s="8">
        <v>49</v>
      </c>
      <c r="C553" s="9" t="s">
        <v>43</v>
      </c>
      <c r="D553" s="9" t="s">
        <v>44</v>
      </c>
      <c r="E553" s="9" t="s">
        <v>55</v>
      </c>
      <c r="F553" s="9" t="s">
        <v>32</v>
      </c>
      <c r="G553" s="9" t="s">
        <v>30</v>
      </c>
      <c r="H553" s="9" t="s">
        <v>1182</v>
      </c>
      <c r="I553" s="9" t="s">
        <v>141</v>
      </c>
      <c r="J553" s="8">
        <v>333.63099999999997</v>
      </c>
      <c r="K553" s="8">
        <v>4</v>
      </c>
      <c r="L553" s="9" t="s">
        <v>48</v>
      </c>
      <c r="M553" s="8">
        <v>4</v>
      </c>
      <c r="N553" s="8">
        <v>4</v>
      </c>
      <c r="O553" s="8">
        <v>1</v>
      </c>
      <c r="P553" s="9" t="s">
        <v>36</v>
      </c>
      <c r="Q553" s="9" t="s">
        <v>85</v>
      </c>
      <c r="R553" s="8">
        <v>1</v>
      </c>
      <c r="S553" s="8">
        <v>5</v>
      </c>
      <c r="T553" s="9" t="s">
        <v>36</v>
      </c>
      <c r="U553" s="9" t="s">
        <v>38</v>
      </c>
      <c r="V553" s="9" t="s">
        <v>39</v>
      </c>
      <c r="W553" s="10">
        <v>45845</v>
      </c>
      <c r="X553" s="8" t="b">
        <v>1</v>
      </c>
      <c r="Y553" s="8" t="b">
        <v>0</v>
      </c>
      <c r="Z553" s="9" t="s">
        <v>52</v>
      </c>
      <c r="AA553" s="9" t="s">
        <v>41</v>
      </c>
      <c r="AB553" s="11">
        <v>1</v>
      </c>
      <c r="AC553">
        <f t="shared" si="42"/>
        <v>1334.5239999999999</v>
      </c>
      <c r="AD553">
        <f t="shared" si="43"/>
        <v>83.407749999999993</v>
      </c>
      <c r="AE553">
        <f t="shared" si="44"/>
        <v>333.63099999999997</v>
      </c>
      <c r="AF553">
        <f t="shared" si="40"/>
        <v>0</v>
      </c>
      <c r="AG553">
        <f t="shared" si="41"/>
        <v>0</v>
      </c>
      <c r="AH553">
        <f>(Table2[[#This Row],[Social_Media_Influence2]]+Table2[[#This Row],[Engagement_Score_Num]]+Table2[[#This Row],[Time_Spent_on_Product_Research(hours)]]/3)</f>
        <v>0.33333333333333331</v>
      </c>
      <c r="AI553" s="17">
        <f>IF(Table2[[#This Row],[Customer_Loyalty_Program_Member]]="TRUE",Table2[[#This Row],[Brand_Loyalty]]*1.2,Table2[[#This Row],[Brand_Loyalty]])</f>
        <v>4</v>
      </c>
      <c r="AJ553" s="17">
        <f>Table2[[#This Row],[Customer_Satisfaction]]-Table2[[#This Row],[Return_Rate]]</f>
        <v>4</v>
      </c>
    </row>
    <row r="554" spans="1:36">
      <c r="A554" s="5" t="s">
        <v>1183</v>
      </c>
      <c r="B554" s="4">
        <v>39</v>
      </c>
      <c r="C554" s="5" t="s">
        <v>29</v>
      </c>
      <c r="D554" s="5" t="s">
        <v>44</v>
      </c>
      <c r="E554" s="5" t="s">
        <v>69</v>
      </c>
      <c r="F554" s="5" t="s">
        <v>56</v>
      </c>
      <c r="G554" s="5" t="s">
        <v>44</v>
      </c>
      <c r="H554" s="5" t="s">
        <v>1184</v>
      </c>
      <c r="I554" s="5" t="s">
        <v>187</v>
      </c>
      <c r="J554" s="4">
        <v>333.63200000000001</v>
      </c>
      <c r="K554" s="4">
        <v>12</v>
      </c>
      <c r="L554" s="5" t="s">
        <v>48</v>
      </c>
      <c r="M554" s="4">
        <v>1</v>
      </c>
      <c r="N554" s="4">
        <v>4</v>
      </c>
      <c r="O554" s="4">
        <v>0</v>
      </c>
      <c r="P554" s="5" t="s">
        <v>36</v>
      </c>
      <c r="Q554" s="5" t="s">
        <v>37</v>
      </c>
      <c r="R554" s="4">
        <v>0</v>
      </c>
      <c r="S554" s="4">
        <v>6</v>
      </c>
      <c r="T554" s="5" t="s">
        <v>36</v>
      </c>
      <c r="U554" s="5" t="s">
        <v>79</v>
      </c>
      <c r="V554" s="5" t="s">
        <v>51</v>
      </c>
      <c r="W554" s="6">
        <v>45846</v>
      </c>
      <c r="X554" s="4" t="b">
        <v>1</v>
      </c>
      <c r="Y554" s="4" t="b">
        <v>0</v>
      </c>
      <c r="Z554" s="5" t="s">
        <v>62</v>
      </c>
      <c r="AA554" s="5" t="s">
        <v>67</v>
      </c>
      <c r="AB554" s="7">
        <v>3</v>
      </c>
      <c r="AC554">
        <f t="shared" si="42"/>
        <v>4003.5839999999998</v>
      </c>
      <c r="AD554">
        <f t="shared" si="43"/>
        <v>27.802666666666667</v>
      </c>
      <c r="AE554">
        <f t="shared" si="44"/>
        <v>333.63200000000001</v>
      </c>
      <c r="AF554">
        <f t="shared" si="40"/>
        <v>0</v>
      </c>
      <c r="AG554">
        <f t="shared" si="41"/>
        <v>0</v>
      </c>
      <c r="AH554">
        <f>(Table2[[#This Row],[Social_Media_Influence2]]+Table2[[#This Row],[Engagement_Score_Num]]+Table2[[#This Row],[Time_Spent_on_Product_Research(hours)]]/3)</f>
        <v>0</v>
      </c>
      <c r="AI554" s="17">
        <f>IF(Table2[[#This Row],[Customer_Loyalty_Program_Member]]="TRUE",Table2[[#This Row],[Brand_Loyalty]]*1.2,Table2[[#This Row],[Brand_Loyalty]])</f>
        <v>1</v>
      </c>
      <c r="AJ554" s="17">
        <f>Table2[[#This Row],[Customer_Satisfaction]]-Table2[[#This Row],[Return_Rate]]</f>
        <v>6</v>
      </c>
    </row>
    <row r="555" spans="1:36">
      <c r="A555" s="9" t="s">
        <v>1185</v>
      </c>
      <c r="B555" s="8">
        <v>22</v>
      </c>
      <c r="C555" s="9" t="s">
        <v>43</v>
      </c>
      <c r="D555" s="9" t="s">
        <v>30</v>
      </c>
      <c r="E555" s="9" t="s">
        <v>76</v>
      </c>
      <c r="F555" s="9" t="s">
        <v>56</v>
      </c>
      <c r="G555" s="9" t="s">
        <v>30</v>
      </c>
      <c r="H555" s="9" t="s">
        <v>1176</v>
      </c>
      <c r="I555" s="9" t="s">
        <v>2061</v>
      </c>
      <c r="J555" s="8">
        <v>333.63299999999998</v>
      </c>
      <c r="K555" s="8">
        <v>3</v>
      </c>
      <c r="L555" s="9" t="s">
        <v>35</v>
      </c>
      <c r="M555" s="8">
        <v>4</v>
      </c>
      <c r="N555" s="8">
        <v>5</v>
      </c>
      <c r="O555" s="8">
        <v>0</v>
      </c>
      <c r="P555" s="9" t="s">
        <v>49</v>
      </c>
      <c r="Q555" s="9" t="s">
        <v>50</v>
      </c>
      <c r="R555" s="8">
        <v>2</v>
      </c>
      <c r="S555" s="8">
        <v>6</v>
      </c>
      <c r="T555" s="9" t="s">
        <v>36</v>
      </c>
      <c r="U555" s="9" t="s">
        <v>79</v>
      </c>
      <c r="V555" s="9" t="s">
        <v>86</v>
      </c>
      <c r="W555" s="10">
        <v>45847</v>
      </c>
      <c r="X555" s="8" t="b">
        <v>0</v>
      </c>
      <c r="Y555" s="8" t="b">
        <v>0</v>
      </c>
      <c r="Z555" s="9" t="s">
        <v>40</v>
      </c>
      <c r="AA555" s="9" t="s">
        <v>41</v>
      </c>
      <c r="AB555" s="11">
        <v>7</v>
      </c>
      <c r="AC555">
        <f t="shared" si="42"/>
        <v>1000.8989999999999</v>
      </c>
      <c r="AD555">
        <f t="shared" si="43"/>
        <v>111.211</v>
      </c>
      <c r="AE555">
        <f t="shared" si="44"/>
        <v>333.63299999999998</v>
      </c>
      <c r="AF555">
        <f t="shared" si="40"/>
        <v>0</v>
      </c>
      <c r="AG555">
        <f t="shared" si="41"/>
        <v>2</v>
      </c>
      <c r="AH555">
        <f>(Table2[[#This Row],[Social_Media_Influence2]]+Table2[[#This Row],[Engagement_Score_Num]]+Table2[[#This Row],[Time_Spent_on_Product_Research(hours)]]/3)</f>
        <v>2</v>
      </c>
      <c r="AI555" s="17">
        <f>IF(Table2[[#This Row],[Customer_Loyalty_Program_Member]]="TRUE",Table2[[#This Row],[Brand_Loyalty]]*1.2,Table2[[#This Row],[Brand_Loyalty]])</f>
        <v>4</v>
      </c>
      <c r="AJ555" s="17">
        <f>Table2[[#This Row],[Customer_Satisfaction]]-Table2[[#This Row],[Return_Rate]]</f>
        <v>4</v>
      </c>
    </row>
    <row r="556" spans="1:36">
      <c r="A556" s="5" t="s">
        <v>1186</v>
      </c>
      <c r="B556" s="4">
        <v>25</v>
      </c>
      <c r="C556" s="5" t="s">
        <v>43</v>
      </c>
      <c r="D556" s="5" t="s">
        <v>44</v>
      </c>
      <c r="E556" s="5" t="s">
        <v>55</v>
      </c>
      <c r="F556" s="5" t="s">
        <v>45</v>
      </c>
      <c r="G556" s="5" t="s">
        <v>30</v>
      </c>
      <c r="H556" s="5" t="s">
        <v>1187</v>
      </c>
      <c r="I556" s="5" t="s">
        <v>141</v>
      </c>
      <c r="J556" s="4">
        <v>333.63400000000001</v>
      </c>
      <c r="K556" s="4">
        <v>11</v>
      </c>
      <c r="L556" s="5" t="s">
        <v>48</v>
      </c>
      <c r="M556" s="4">
        <v>2</v>
      </c>
      <c r="N556" s="4">
        <v>5</v>
      </c>
      <c r="O556" s="4">
        <v>2</v>
      </c>
      <c r="P556" s="5" t="s">
        <v>44</v>
      </c>
      <c r="Q556" s="5" t="s">
        <v>37</v>
      </c>
      <c r="R556" s="4">
        <v>0</v>
      </c>
      <c r="S556" s="4">
        <v>4</v>
      </c>
      <c r="T556" s="5" t="s">
        <v>49</v>
      </c>
      <c r="U556" s="5" t="s">
        <v>60</v>
      </c>
      <c r="V556" s="5" t="s">
        <v>66</v>
      </c>
      <c r="W556" s="6">
        <v>45848</v>
      </c>
      <c r="X556" s="4" t="b">
        <v>1</v>
      </c>
      <c r="Y556" s="4" t="b">
        <v>0</v>
      </c>
      <c r="Z556" s="5" t="s">
        <v>62</v>
      </c>
      <c r="AA556" s="5" t="s">
        <v>67</v>
      </c>
      <c r="AB556" s="7">
        <v>11</v>
      </c>
      <c r="AC556">
        <f t="shared" si="42"/>
        <v>3669.9740000000002</v>
      </c>
      <c r="AD556">
        <f t="shared" si="43"/>
        <v>30.330363636363639</v>
      </c>
      <c r="AE556">
        <f t="shared" si="44"/>
        <v>333.63400000000001</v>
      </c>
      <c r="AF556">
        <f t="shared" si="40"/>
        <v>2</v>
      </c>
      <c r="AG556">
        <f t="shared" si="41"/>
        <v>3</v>
      </c>
      <c r="AH556">
        <f>(Table2[[#This Row],[Social_Media_Influence2]]+Table2[[#This Row],[Engagement_Score_Num]]+Table2[[#This Row],[Time_Spent_on_Product_Research(hours)]]/3)</f>
        <v>5.666666666666667</v>
      </c>
      <c r="AI556" s="17">
        <f>IF(Table2[[#This Row],[Customer_Loyalty_Program_Member]]="TRUE",Table2[[#This Row],[Brand_Loyalty]]*1.2,Table2[[#This Row],[Brand_Loyalty]])</f>
        <v>2</v>
      </c>
      <c r="AJ556" s="17">
        <f>Table2[[#This Row],[Customer_Satisfaction]]-Table2[[#This Row],[Return_Rate]]</f>
        <v>4</v>
      </c>
    </row>
    <row r="557" spans="1:36">
      <c r="A557" s="9" t="s">
        <v>1188</v>
      </c>
      <c r="B557" s="8">
        <v>30</v>
      </c>
      <c r="C557" s="9" t="s">
        <v>29</v>
      </c>
      <c r="D557" s="9" t="s">
        <v>30</v>
      </c>
      <c r="E557" s="9" t="s">
        <v>31</v>
      </c>
      <c r="F557" s="9" t="s">
        <v>32</v>
      </c>
      <c r="G557" s="9" t="s">
        <v>30</v>
      </c>
      <c r="H557" s="9" t="s">
        <v>1189</v>
      </c>
      <c r="I557" s="9" t="s">
        <v>58</v>
      </c>
      <c r="J557" s="8">
        <v>333.63499999999999</v>
      </c>
      <c r="K557" s="8">
        <v>9</v>
      </c>
      <c r="L557" s="9" t="s">
        <v>35</v>
      </c>
      <c r="M557" s="8">
        <v>3</v>
      </c>
      <c r="N557" s="8">
        <v>4</v>
      </c>
      <c r="O557" s="8">
        <v>1</v>
      </c>
      <c r="P557" s="9" t="s">
        <v>59</v>
      </c>
      <c r="Q557" s="9" t="s">
        <v>37</v>
      </c>
      <c r="R557" s="8">
        <v>2</v>
      </c>
      <c r="S557" s="8">
        <v>4</v>
      </c>
      <c r="T557" s="9" t="s">
        <v>49</v>
      </c>
      <c r="U557" s="9" t="s">
        <v>60</v>
      </c>
      <c r="V557" s="9" t="s">
        <v>39</v>
      </c>
      <c r="W557" s="10">
        <v>45849</v>
      </c>
      <c r="X557" s="8" t="b">
        <v>1</v>
      </c>
      <c r="Y557" s="8" t="b">
        <v>0</v>
      </c>
      <c r="Z557" s="9" t="s">
        <v>40</v>
      </c>
      <c r="AA557" s="9" t="s">
        <v>53</v>
      </c>
      <c r="AB557" s="11">
        <v>13</v>
      </c>
      <c r="AC557">
        <f t="shared" si="42"/>
        <v>3002.7150000000001</v>
      </c>
      <c r="AD557">
        <f t="shared" si="43"/>
        <v>37.070555555555558</v>
      </c>
      <c r="AE557">
        <f t="shared" si="44"/>
        <v>333.63499999999999</v>
      </c>
      <c r="AF557">
        <f t="shared" si="40"/>
        <v>2</v>
      </c>
      <c r="AG557">
        <f t="shared" si="41"/>
        <v>1</v>
      </c>
      <c r="AH557">
        <f>(Table2[[#This Row],[Social_Media_Influence2]]+Table2[[#This Row],[Engagement_Score_Num]]+Table2[[#This Row],[Time_Spent_on_Product_Research(hours)]]/3)</f>
        <v>3.3333333333333335</v>
      </c>
      <c r="AI557" s="17">
        <f>IF(Table2[[#This Row],[Customer_Loyalty_Program_Member]]="TRUE",Table2[[#This Row],[Brand_Loyalty]]*1.2,Table2[[#This Row],[Brand_Loyalty]])</f>
        <v>3</v>
      </c>
      <c r="AJ557" s="17">
        <f>Table2[[#This Row],[Customer_Satisfaction]]-Table2[[#This Row],[Return_Rate]]</f>
        <v>2</v>
      </c>
    </row>
    <row r="558" spans="1:36">
      <c r="A558" s="5" t="s">
        <v>1190</v>
      </c>
      <c r="B558" s="4">
        <v>19</v>
      </c>
      <c r="C558" s="5" t="s">
        <v>210</v>
      </c>
      <c r="D558" s="5" t="s">
        <v>44</v>
      </c>
      <c r="E558" s="5" t="s">
        <v>31</v>
      </c>
      <c r="F558" s="5" t="s">
        <v>32</v>
      </c>
      <c r="G558" s="5" t="s">
        <v>44</v>
      </c>
      <c r="H558" s="5" t="s">
        <v>1191</v>
      </c>
      <c r="I558" s="5" t="s">
        <v>244</v>
      </c>
      <c r="J558" s="4">
        <v>333.63600000000002</v>
      </c>
      <c r="K558" s="4">
        <v>3</v>
      </c>
      <c r="L558" s="5" t="s">
        <v>78</v>
      </c>
      <c r="M558" s="4">
        <v>1</v>
      </c>
      <c r="N558" s="4">
        <v>4</v>
      </c>
      <c r="O558" s="4">
        <v>1</v>
      </c>
      <c r="P558" s="5" t="s">
        <v>44</v>
      </c>
      <c r="Q558" s="5" t="s">
        <v>37</v>
      </c>
      <c r="R558" s="4">
        <v>1</v>
      </c>
      <c r="S558" s="4">
        <v>4</v>
      </c>
      <c r="T558" s="5" t="s">
        <v>49</v>
      </c>
      <c r="U558" s="5" t="s">
        <v>38</v>
      </c>
      <c r="V558" s="5" t="s">
        <v>86</v>
      </c>
      <c r="W558" s="6">
        <v>45850</v>
      </c>
      <c r="X558" s="4" t="b">
        <v>1</v>
      </c>
      <c r="Y558" s="4" t="b">
        <v>0</v>
      </c>
      <c r="Z558" s="5" t="s">
        <v>62</v>
      </c>
      <c r="AA558" s="5" t="s">
        <v>53</v>
      </c>
      <c r="AB558" s="7">
        <v>13</v>
      </c>
      <c r="AC558">
        <f t="shared" si="42"/>
        <v>1000.9080000000001</v>
      </c>
      <c r="AD558">
        <f t="shared" si="43"/>
        <v>111.212</v>
      </c>
      <c r="AE558">
        <f t="shared" si="44"/>
        <v>333.63600000000002</v>
      </c>
      <c r="AF558">
        <f t="shared" si="40"/>
        <v>2</v>
      </c>
      <c r="AG558">
        <f t="shared" si="41"/>
        <v>3</v>
      </c>
      <c r="AH558">
        <f>(Table2[[#This Row],[Social_Media_Influence2]]+Table2[[#This Row],[Engagement_Score_Num]]+Table2[[#This Row],[Time_Spent_on_Product_Research(hours)]]/3)</f>
        <v>5.333333333333333</v>
      </c>
      <c r="AI558" s="17">
        <f>IF(Table2[[#This Row],[Customer_Loyalty_Program_Member]]="TRUE",Table2[[#This Row],[Brand_Loyalty]]*1.2,Table2[[#This Row],[Brand_Loyalty]])</f>
        <v>1</v>
      </c>
      <c r="AJ558" s="17">
        <f>Table2[[#This Row],[Customer_Satisfaction]]-Table2[[#This Row],[Return_Rate]]</f>
        <v>3</v>
      </c>
    </row>
    <row r="559" spans="1:36">
      <c r="A559" s="9" t="s">
        <v>1192</v>
      </c>
      <c r="B559" s="8">
        <v>35</v>
      </c>
      <c r="C559" s="9" t="s">
        <v>43</v>
      </c>
      <c r="D559" s="9" t="s">
        <v>44</v>
      </c>
      <c r="E559" s="9" t="s">
        <v>76</v>
      </c>
      <c r="F559" s="9" t="s">
        <v>56</v>
      </c>
      <c r="G559" s="9" t="s">
        <v>30</v>
      </c>
      <c r="H559" s="9" t="s">
        <v>1193</v>
      </c>
      <c r="I559" s="9" t="s">
        <v>182</v>
      </c>
      <c r="J559" s="8">
        <v>333.637</v>
      </c>
      <c r="K559" s="8">
        <v>12</v>
      </c>
      <c r="L559" s="9" t="s">
        <v>35</v>
      </c>
      <c r="M559" s="8">
        <v>3</v>
      </c>
      <c r="N559" s="8">
        <v>2</v>
      </c>
      <c r="O559" s="8">
        <v>1</v>
      </c>
      <c r="P559" s="9" t="s">
        <v>59</v>
      </c>
      <c r="Q559" s="9" t="s">
        <v>50</v>
      </c>
      <c r="R559" s="8">
        <v>1</v>
      </c>
      <c r="S559" s="8">
        <v>1</v>
      </c>
      <c r="T559" s="9" t="s">
        <v>49</v>
      </c>
      <c r="U559" s="9" t="s">
        <v>38</v>
      </c>
      <c r="V559" s="9" t="s">
        <v>86</v>
      </c>
      <c r="W559" s="10">
        <v>45851</v>
      </c>
      <c r="X559" s="8" t="b">
        <v>0</v>
      </c>
      <c r="Y559" s="8" t="b">
        <v>0</v>
      </c>
      <c r="Z559" s="9" t="s">
        <v>74</v>
      </c>
      <c r="AA559" s="9" t="s">
        <v>67</v>
      </c>
      <c r="AB559" s="11">
        <v>4</v>
      </c>
      <c r="AC559">
        <f t="shared" si="42"/>
        <v>4003.6440000000002</v>
      </c>
      <c r="AD559">
        <f t="shared" si="43"/>
        <v>27.803083333333333</v>
      </c>
      <c r="AE559">
        <f t="shared" si="44"/>
        <v>333.637</v>
      </c>
      <c r="AF559">
        <f t="shared" si="40"/>
        <v>2</v>
      </c>
      <c r="AG559">
        <f t="shared" si="41"/>
        <v>1</v>
      </c>
      <c r="AH559">
        <f>(Table2[[#This Row],[Social_Media_Influence2]]+Table2[[#This Row],[Engagement_Score_Num]]+Table2[[#This Row],[Time_Spent_on_Product_Research(hours)]]/3)</f>
        <v>3.3333333333333335</v>
      </c>
      <c r="AI559" s="17">
        <f>IF(Table2[[#This Row],[Customer_Loyalty_Program_Member]]="TRUE",Table2[[#This Row],[Brand_Loyalty]]*1.2,Table2[[#This Row],[Brand_Loyalty]])</f>
        <v>3</v>
      </c>
      <c r="AJ559" s="17">
        <f>Table2[[#This Row],[Customer_Satisfaction]]-Table2[[#This Row],[Return_Rate]]</f>
        <v>0</v>
      </c>
    </row>
    <row r="560" spans="1:36">
      <c r="A560" s="5" t="s">
        <v>1194</v>
      </c>
      <c r="B560" s="4">
        <v>45</v>
      </c>
      <c r="C560" s="5" t="s">
        <v>43</v>
      </c>
      <c r="D560" s="5" t="s">
        <v>30</v>
      </c>
      <c r="E560" s="5" t="s">
        <v>69</v>
      </c>
      <c r="F560" s="5" t="s">
        <v>45</v>
      </c>
      <c r="G560" s="5" t="s">
        <v>44</v>
      </c>
      <c r="H560" s="5" t="s">
        <v>1195</v>
      </c>
      <c r="I560" s="5" t="s">
        <v>98</v>
      </c>
      <c r="J560" s="4">
        <v>333.63799999999998</v>
      </c>
      <c r="K560" s="4">
        <v>3</v>
      </c>
      <c r="L560" s="5" t="s">
        <v>48</v>
      </c>
      <c r="M560" s="4">
        <v>3</v>
      </c>
      <c r="N560" s="4">
        <v>5</v>
      </c>
      <c r="O560" s="4">
        <v>1</v>
      </c>
      <c r="P560" s="5" t="s">
        <v>44</v>
      </c>
      <c r="Q560" s="5" t="s">
        <v>37</v>
      </c>
      <c r="R560" s="4">
        <v>2</v>
      </c>
      <c r="S560" s="4">
        <v>10</v>
      </c>
      <c r="T560" s="5" t="s">
        <v>44</v>
      </c>
      <c r="U560" s="5" t="s">
        <v>79</v>
      </c>
      <c r="V560" s="5" t="s">
        <v>86</v>
      </c>
      <c r="W560" s="6">
        <v>45852</v>
      </c>
      <c r="X560" s="4" t="b">
        <v>1</v>
      </c>
      <c r="Y560" s="4" t="b">
        <v>0</v>
      </c>
      <c r="Z560" s="5" t="s">
        <v>74</v>
      </c>
      <c r="AA560" s="5" t="s">
        <v>53</v>
      </c>
      <c r="AB560" s="7">
        <v>7</v>
      </c>
      <c r="AC560">
        <f t="shared" si="42"/>
        <v>1000.914</v>
      </c>
      <c r="AD560">
        <f t="shared" si="43"/>
        <v>111.21266666666666</v>
      </c>
      <c r="AE560">
        <f t="shared" si="44"/>
        <v>333.63799999999998</v>
      </c>
      <c r="AF560">
        <f t="shared" si="40"/>
        <v>3</v>
      </c>
      <c r="AG560">
        <f t="shared" si="41"/>
        <v>3</v>
      </c>
      <c r="AH560">
        <f>(Table2[[#This Row],[Social_Media_Influence2]]+Table2[[#This Row],[Engagement_Score_Num]]+Table2[[#This Row],[Time_Spent_on_Product_Research(hours)]]/3)</f>
        <v>6.333333333333333</v>
      </c>
      <c r="AI560" s="17">
        <f>IF(Table2[[#This Row],[Customer_Loyalty_Program_Member]]="TRUE",Table2[[#This Row],[Brand_Loyalty]]*1.2,Table2[[#This Row],[Brand_Loyalty]])</f>
        <v>3</v>
      </c>
      <c r="AJ560" s="17">
        <f>Table2[[#This Row],[Customer_Satisfaction]]-Table2[[#This Row],[Return_Rate]]</f>
        <v>8</v>
      </c>
    </row>
    <row r="561" spans="1:36">
      <c r="A561" s="9" t="s">
        <v>1196</v>
      </c>
      <c r="B561" s="8">
        <v>20</v>
      </c>
      <c r="C561" s="9" t="s">
        <v>43</v>
      </c>
      <c r="D561" s="9" t="s">
        <v>44</v>
      </c>
      <c r="E561" s="9" t="s">
        <v>55</v>
      </c>
      <c r="F561" s="9" t="s">
        <v>45</v>
      </c>
      <c r="G561" s="9" t="s">
        <v>44</v>
      </c>
      <c r="H561" s="9" t="s">
        <v>1197</v>
      </c>
      <c r="I561" s="9" t="s">
        <v>34</v>
      </c>
      <c r="J561" s="8">
        <v>333.63900000000001</v>
      </c>
      <c r="K561" s="8">
        <v>6</v>
      </c>
      <c r="L561" s="9" t="s">
        <v>35</v>
      </c>
      <c r="M561" s="8">
        <v>4</v>
      </c>
      <c r="N561" s="8">
        <v>1</v>
      </c>
      <c r="O561" s="8">
        <v>2</v>
      </c>
      <c r="P561" s="9" t="s">
        <v>36</v>
      </c>
      <c r="Q561" s="9" t="s">
        <v>37</v>
      </c>
      <c r="R561" s="8">
        <v>0</v>
      </c>
      <c r="S561" s="8">
        <v>6</v>
      </c>
      <c r="T561" s="9" t="s">
        <v>59</v>
      </c>
      <c r="U561" s="9" t="s">
        <v>79</v>
      </c>
      <c r="V561" s="9" t="s">
        <v>61</v>
      </c>
      <c r="W561" s="10">
        <v>45853</v>
      </c>
      <c r="X561" s="8" t="b">
        <v>0</v>
      </c>
      <c r="Y561" s="8" t="b">
        <v>1</v>
      </c>
      <c r="Z561" s="9" t="s">
        <v>74</v>
      </c>
      <c r="AA561" s="9" t="s">
        <v>41</v>
      </c>
      <c r="AB561" s="11">
        <v>6</v>
      </c>
      <c r="AC561">
        <f t="shared" si="42"/>
        <v>2001.8340000000001</v>
      </c>
      <c r="AD561">
        <f t="shared" si="43"/>
        <v>55.606500000000004</v>
      </c>
      <c r="AE561">
        <f t="shared" si="44"/>
        <v>333.63900000000001</v>
      </c>
      <c r="AF561">
        <f t="shared" si="40"/>
        <v>1</v>
      </c>
      <c r="AG561">
        <f t="shared" si="41"/>
        <v>0</v>
      </c>
      <c r="AH561">
        <f>(Table2[[#This Row],[Social_Media_Influence2]]+Table2[[#This Row],[Engagement_Score_Num]]+Table2[[#This Row],[Time_Spent_on_Product_Research(hours)]]/3)</f>
        <v>1.6666666666666665</v>
      </c>
      <c r="AI561" s="17">
        <f>IF(Table2[[#This Row],[Customer_Loyalty_Program_Member]]="TRUE",Table2[[#This Row],[Brand_Loyalty]]*1.2,Table2[[#This Row],[Brand_Loyalty]])</f>
        <v>4</v>
      </c>
      <c r="AJ561" s="17">
        <f>Table2[[#This Row],[Customer_Satisfaction]]-Table2[[#This Row],[Return_Rate]]</f>
        <v>6</v>
      </c>
    </row>
    <row r="562" spans="1:36">
      <c r="A562" s="5" t="s">
        <v>1198</v>
      </c>
      <c r="B562" s="4">
        <v>48</v>
      </c>
      <c r="C562" s="5" t="s">
        <v>43</v>
      </c>
      <c r="D562" s="5" t="s">
        <v>30</v>
      </c>
      <c r="E562" s="5" t="s">
        <v>76</v>
      </c>
      <c r="F562" s="5" t="s">
        <v>45</v>
      </c>
      <c r="G562" s="5" t="s">
        <v>44</v>
      </c>
      <c r="H562" s="5" t="s">
        <v>1199</v>
      </c>
      <c r="I562" s="5" t="s">
        <v>34</v>
      </c>
      <c r="J562" s="4">
        <v>333.64</v>
      </c>
      <c r="K562" s="4">
        <v>10</v>
      </c>
      <c r="L562" s="5" t="s">
        <v>78</v>
      </c>
      <c r="M562" s="4">
        <v>1</v>
      </c>
      <c r="N562" s="4">
        <v>4</v>
      </c>
      <c r="O562" s="4">
        <v>1</v>
      </c>
      <c r="P562" s="5" t="s">
        <v>49</v>
      </c>
      <c r="Q562" s="5" t="s">
        <v>37</v>
      </c>
      <c r="R562" s="4">
        <v>2</v>
      </c>
      <c r="S562" s="4">
        <v>9</v>
      </c>
      <c r="T562" s="5" t="s">
        <v>44</v>
      </c>
      <c r="U562" s="5" t="s">
        <v>38</v>
      </c>
      <c r="V562" s="5" t="s">
        <v>86</v>
      </c>
      <c r="W562" s="6">
        <v>45854</v>
      </c>
      <c r="X562" s="4" t="b">
        <v>1</v>
      </c>
      <c r="Y562" s="4" t="b">
        <v>1</v>
      </c>
      <c r="Z562" s="5" t="s">
        <v>52</v>
      </c>
      <c r="AA562" s="5" t="s">
        <v>67</v>
      </c>
      <c r="AB562" s="7">
        <v>13</v>
      </c>
      <c r="AC562">
        <f t="shared" si="42"/>
        <v>3336.3999999999996</v>
      </c>
      <c r="AD562">
        <f t="shared" si="43"/>
        <v>33.363999999999997</v>
      </c>
      <c r="AE562">
        <f t="shared" si="44"/>
        <v>333.64</v>
      </c>
      <c r="AF562">
        <f t="shared" si="40"/>
        <v>3</v>
      </c>
      <c r="AG562">
        <f t="shared" si="41"/>
        <v>2</v>
      </c>
      <c r="AH562">
        <f>(Table2[[#This Row],[Social_Media_Influence2]]+Table2[[#This Row],[Engagement_Score_Num]]+Table2[[#This Row],[Time_Spent_on_Product_Research(hours)]]/3)</f>
        <v>5.333333333333333</v>
      </c>
      <c r="AI562" s="17">
        <f>IF(Table2[[#This Row],[Customer_Loyalty_Program_Member]]="TRUE",Table2[[#This Row],[Brand_Loyalty]]*1.2,Table2[[#This Row],[Brand_Loyalty]])</f>
        <v>1</v>
      </c>
      <c r="AJ562" s="17">
        <f>Table2[[#This Row],[Customer_Satisfaction]]-Table2[[#This Row],[Return_Rate]]</f>
        <v>7</v>
      </c>
    </row>
    <row r="563" spans="1:36">
      <c r="A563" s="9" t="s">
        <v>1200</v>
      </c>
      <c r="B563" s="8">
        <v>23</v>
      </c>
      <c r="C563" s="9" t="s">
        <v>43</v>
      </c>
      <c r="D563" s="9" t="s">
        <v>30</v>
      </c>
      <c r="E563" s="9" t="s">
        <v>55</v>
      </c>
      <c r="F563" s="9" t="s">
        <v>56</v>
      </c>
      <c r="G563" s="9" t="s">
        <v>44</v>
      </c>
      <c r="H563" s="9" t="s">
        <v>1201</v>
      </c>
      <c r="I563" s="9" t="s">
        <v>107</v>
      </c>
      <c r="J563" s="8">
        <v>333.64100000000002</v>
      </c>
      <c r="K563" s="8">
        <v>2</v>
      </c>
      <c r="L563" s="9" t="s">
        <v>48</v>
      </c>
      <c r="M563" s="8">
        <v>4</v>
      </c>
      <c r="N563" s="8">
        <v>2</v>
      </c>
      <c r="O563" s="8">
        <v>0</v>
      </c>
      <c r="P563" s="9" t="s">
        <v>36</v>
      </c>
      <c r="Q563" s="9" t="s">
        <v>37</v>
      </c>
      <c r="R563" s="8">
        <v>1</v>
      </c>
      <c r="S563" s="8">
        <v>8</v>
      </c>
      <c r="T563" s="9" t="s">
        <v>59</v>
      </c>
      <c r="U563" s="9" t="s">
        <v>38</v>
      </c>
      <c r="V563" s="9" t="s">
        <v>66</v>
      </c>
      <c r="W563" s="10">
        <v>45855</v>
      </c>
      <c r="X563" s="8" t="b">
        <v>1</v>
      </c>
      <c r="Y563" s="8" t="b">
        <v>0</v>
      </c>
      <c r="Z563" s="9" t="s">
        <v>52</v>
      </c>
      <c r="AA563" s="9" t="s">
        <v>53</v>
      </c>
      <c r="AB563" s="11">
        <v>13</v>
      </c>
      <c r="AC563">
        <f t="shared" si="42"/>
        <v>667.28200000000004</v>
      </c>
      <c r="AD563">
        <f t="shared" si="43"/>
        <v>166.82050000000001</v>
      </c>
      <c r="AE563">
        <f t="shared" si="44"/>
        <v>333.64100000000002</v>
      </c>
      <c r="AF563">
        <f t="shared" si="40"/>
        <v>1</v>
      </c>
      <c r="AG563">
        <f t="shared" si="41"/>
        <v>0</v>
      </c>
      <c r="AH563">
        <f>(Table2[[#This Row],[Social_Media_Influence2]]+Table2[[#This Row],[Engagement_Score_Num]]+Table2[[#This Row],[Time_Spent_on_Product_Research(hours)]]/3)</f>
        <v>1</v>
      </c>
      <c r="AI563" s="17">
        <f>IF(Table2[[#This Row],[Customer_Loyalty_Program_Member]]="TRUE",Table2[[#This Row],[Brand_Loyalty]]*1.2,Table2[[#This Row],[Brand_Loyalty]])</f>
        <v>4</v>
      </c>
      <c r="AJ563" s="17">
        <f>Table2[[#This Row],[Customer_Satisfaction]]-Table2[[#This Row],[Return_Rate]]</f>
        <v>7</v>
      </c>
    </row>
    <row r="564" spans="1:36">
      <c r="A564" s="5" t="s">
        <v>1202</v>
      </c>
      <c r="B564" s="4">
        <v>49</v>
      </c>
      <c r="C564" s="5" t="s">
        <v>29</v>
      </c>
      <c r="D564" s="5" t="s">
        <v>44</v>
      </c>
      <c r="E564" s="5" t="s">
        <v>69</v>
      </c>
      <c r="F564" s="5" t="s">
        <v>45</v>
      </c>
      <c r="G564" s="5" t="s">
        <v>44</v>
      </c>
      <c r="H564" s="5" t="s">
        <v>1203</v>
      </c>
      <c r="I564" s="5" t="s">
        <v>125</v>
      </c>
      <c r="J564" s="4">
        <v>333.642</v>
      </c>
      <c r="K564" s="4">
        <v>11</v>
      </c>
      <c r="L564" s="5" t="s">
        <v>48</v>
      </c>
      <c r="M564" s="4">
        <v>1</v>
      </c>
      <c r="N564" s="4">
        <v>5</v>
      </c>
      <c r="O564" s="4">
        <v>2</v>
      </c>
      <c r="P564" s="5" t="s">
        <v>36</v>
      </c>
      <c r="Q564" s="5" t="s">
        <v>85</v>
      </c>
      <c r="R564" s="4">
        <v>1</v>
      </c>
      <c r="S564" s="4">
        <v>8</v>
      </c>
      <c r="T564" s="5" t="s">
        <v>44</v>
      </c>
      <c r="U564" s="5" t="s">
        <v>60</v>
      </c>
      <c r="V564" s="5" t="s">
        <v>51</v>
      </c>
      <c r="W564" s="6">
        <v>45856</v>
      </c>
      <c r="X564" s="4" t="b">
        <v>0</v>
      </c>
      <c r="Y564" s="4" t="b">
        <v>1</v>
      </c>
      <c r="Z564" s="5" t="s">
        <v>52</v>
      </c>
      <c r="AA564" s="5" t="s">
        <v>67</v>
      </c>
      <c r="AB564" s="7">
        <v>6</v>
      </c>
      <c r="AC564">
        <f t="shared" si="42"/>
        <v>3670.0619999999999</v>
      </c>
      <c r="AD564">
        <f t="shared" si="43"/>
        <v>30.331090909090907</v>
      </c>
      <c r="AE564">
        <f t="shared" si="44"/>
        <v>333.642</v>
      </c>
      <c r="AF564">
        <f t="shared" si="40"/>
        <v>3</v>
      </c>
      <c r="AG564">
        <f t="shared" si="41"/>
        <v>0</v>
      </c>
      <c r="AH564">
        <f>(Table2[[#This Row],[Social_Media_Influence2]]+Table2[[#This Row],[Engagement_Score_Num]]+Table2[[#This Row],[Time_Spent_on_Product_Research(hours)]]/3)</f>
        <v>3.6666666666666665</v>
      </c>
      <c r="AI564" s="17">
        <f>IF(Table2[[#This Row],[Customer_Loyalty_Program_Member]]="TRUE",Table2[[#This Row],[Brand_Loyalty]]*1.2,Table2[[#This Row],[Brand_Loyalty]])</f>
        <v>1</v>
      </c>
      <c r="AJ564" s="17">
        <f>Table2[[#This Row],[Customer_Satisfaction]]-Table2[[#This Row],[Return_Rate]]</f>
        <v>7</v>
      </c>
    </row>
    <row r="565" spans="1:36">
      <c r="A565" s="9" t="s">
        <v>1204</v>
      </c>
      <c r="B565" s="8">
        <v>23</v>
      </c>
      <c r="C565" s="9" t="s">
        <v>29</v>
      </c>
      <c r="D565" s="9" t="s">
        <v>30</v>
      </c>
      <c r="E565" s="9" t="s">
        <v>69</v>
      </c>
      <c r="F565" s="9" t="s">
        <v>32</v>
      </c>
      <c r="G565" s="9" t="s">
        <v>44</v>
      </c>
      <c r="H565" s="9" t="s">
        <v>1205</v>
      </c>
      <c r="I565" s="9" t="s">
        <v>116</v>
      </c>
      <c r="J565" s="8">
        <v>333.64299999999997</v>
      </c>
      <c r="K565" s="8">
        <v>3</v>
      </c>
      <c r="L565" s="9" t="s">
        <v>35</v>
      </c>
      <c r="M565" s="8">
        <v>1</v>
      </c>
      <c r="N565" s="8">
        <v>1</v>
      </c>
      <c r="O565" s="8">
        <v>2</v>
      </c>
      <c r="P565" s="9" t="s">
        <v>49</v>
      </c>
      <c r="Q565" s="9" t="s">
        <v>37</v>
      </c>
      <c r="R565" s="8">
        <v>0</v>
      </c>
      <c r="S565" s="8">
        <v>4</v>
      </c>
      <c r="T565" s="9" t="s">
        <v>36</v>
      </c>
      <c r="U565" s="9" t="s">
        <v>79</v>
      </c>
      <c r="V565" s="9" t="s">
        <v>51</v>
      </c>
      <c r="W565" s="10">
        <v>45857</v>
      </c>
      <c r="X565" s="8" t="b">
        <v>1</v>
      </c>
      <c r="Y565" s="8" t="b">
        <v>0</v>
      </c>
      <c r="Z565" s="9" t="s">
        <v>62</v>
      </c>
      <c r="AA565" s="9" t="s">
        <v>67</v>
      </c>
      <c r="AB565" s="11">
        <v>1</v>
      </c>
      <c r="AC565">
        <f t="shared" si="42"/>
        <v>1000.9289999999999</v>
      </c>
      <c r="AD565">
        <f t="shared" si="43"/>
        <v>111.21433333333333</v>
      </c>
      <c r="AE565">
        <f t="shared" si="44"/>
        <v>333.64299999999997</v>
      </c>
      <c r="AF565">
        <f t="shared" si="40"/>
        <v>0</v>
      </c>
      <c r="AG565">
        <f t="shared" si="41"/>
        <v>2</v>
      </c>
      <c r="AH565">
        <f>(Table2[[#This Row],[Social_Media_Influence2]]+Table2[[#This Row],[Engagement_Score_Num]]+Table2[[#This Row],[Time_Spent_on_Product_Research(hours)]]/3)</f>
        <v>2.6666666666666665</v>
      </c>
      <c r="AI565" s="17">
        <f>IF(Table2[[#This Row],[Customer_Loyalty_Program_Member]]="TRUE",Table2[[#This Row],[Brand_Loyalty]]*1.2,Table2[[#This Row],[Brand_Loyalty]])</f>
        <v>1</v>
      </c>
      <c r="AJ565" s="17">
        <f>Table2[[#This Row],[Customer_Satisfaction]]-Table2[[#This Row],[Return_Rate]]</f>
        <v>4</v>
      </c>
    </row>
    <row r="566" spans="1:36">
      <c r="A566" s="5" t="s">
        <v>1206</v>
      </c>
      <c r="B566" s="4">
        <v>39</v>
      </c>
      <c r="C566" s="5" t="s">
        <v>43</v>
      </c>
      <c r="D566" s="5" t="s">
        <v>30</v>
      </c>
      <c r="E566" s="5" t="s">
        <v>69</v>
      </c>
      <c r="F566" s="5" t="s">
        <v>45</v>
      </c>
      <c r="G566" s="5" t="s">
        <v>44</v>
      </c>
      <c r="H566" s="5" t="s">
        <v>1207</v>
      </c>
      <c r="I566" s="5" t="s">
        <v>34</v>
      </c>
      <c r="J566" s="4">
        <v>333.64400000000001</v>
      </c>
      <c r="K566" s="4">
        <v>8</v>
      </c>
      <c r="L566" s="5" t="s">
        <v>78</v>
      </c>
      <c r="M566" s="4">
        <v>5</v>
      </c>
      <c r="N566" s="4">
        <v>3</v>
      </c>
      <c r="O566" s="4">
        <v>0</v>
      </c>
      <c r="P566" s="5" t="s">
        <v>44</v>
      </c>
      <c r="Q566" s="5" t="s">
        <v>37</v>
      </c>
      <c r="R566" s="4">
        <v>1</v>
      </c>
      <c r="S566" s="4">
        <v>3</v>
      </c>
      <c r="T566" s="5" t="s">
        <v>36</v>
      </c>
      <c r="U566" s="5" t="s">
        <v>60</v>
      </c>
      <c r="V566" s="5" t="s">
        <v>51</v>
      </c>
      <c r="W566" s="6">
        <v>45858</v>
      </c>
      <c r="X566" s="4" t="b">
        <v>0</v>
      </c>
      <c r="Y566" s="4" t="b">
        <v>1</v>
      </c>
      <c r="Z566" s="5" t="s">
        <v>52</v>
      </c>
      <c r="AA566" s="5" t="s">
        <v>41</v>
      </c>
      <c r="AB566" s="7">
        <v>8</v>
      </c>
      <c r="AC566">
        <f t="shared" si="42"/>
        <v>2669.152</v>
      </c>
      <c r="AD566">
        <f t="shared" si="43"/>
        <v>41.705500000000001</v>
      </c>
      <c r="AE566">
        <f t="shared" si="44"/>
        <v>333.64400000000001</v>
      </c>
      <c r="AF566">
        <f t="shared" si="40"/>
        <v>0</v>
      </c>
      <c r="AG566">
        <f t="shared" si="41"/>
        <v>3</v>
      </c>
      <c r="AH566">
        <f>(Table2[[#This Row],[Social_Media_Influence2]]+Table2[[#This Row],[Engagement_Score_Num]]+Table2[[#This Row],[Time_Spent_on_Product_Research(hours)]]/3)</f>
        <v>3</v>
      </c>
      <c r="AI566" s="17">
        <f>IF(Table2[[#This Row],[Customer_Loyalty_Program_Member]]="TRUE",Table2[[#This Row],[Brand_Loyalty]]*1.2,Table2[[#This Row],[Brand_Loyalty]])</f>
        <v>5</v>
      </c>
      <c r="AJ566" s="17">
        <f>Table2[[#This Row],[Customer_Satisfaction]]-Table2[[#This Row],[Return_Rate]]</f>
        <v>2</v>
      </c>
    </row>
    <row r="567" spans="1:36">
      <c r="A567" s="9" t="s">
        <v>1208</v>
      </c>
      <c r="B567" s="8">
        <v>45</v>
      </c>
      <c r="C567" s="9" t="s">
        <v>43</v>
      </c>
      <c r="D567" s="9" t="s">
        <v>44</v>
      </c>
      <c r="E567" s="9" t="s">
        <v>31</v>
      </c>
      <c r="F567" s="9" t="s">
        <v>45</v>
      </c>
      <c r="G567" s="9" t="s">
        <v>44</v>
      </c>
      <c r="H567" s="9" t="s">
        <v>1209</v>
      </c>
      <c r="I567" s="9" t="s">
        <v>101</v>
      </c>
      <c r="J567" s="8">
        <v>333.64499999999998</v>
      </c>
      <c r="K567" s="8">
        <v>7</v>
      </c>
      <c r="L567" s="9" t="s">
        <v>48</v>
      </c>
      <c r="M567" s="8">
        <v>4</v>
      </c>
      <c r="N567" s="8">
        <v>1</v>
      </c>
      <c r="O567" s="8">
        <v>0</v>
      </c>
      <c r="P567" s="9" t="s">
        <v>59</v>
      </c>
      <c r="Q567" s="9" t="s">
        <v>85</v>
      </c>
      <c r="R567" s="8">
        <v>0</v>
      </c>
      <c r="S567" s="8">
        <v>1</v>
      </c>
      <c r="T567" s="9" t="s">
        <v>36</v>
      </c>
      <c r="U567" s="9" t="s">
        <v>79</v>
      </c>
      <c r="V567" s="9" t="s">
        <v>86</v>
      </c>
      <c r="W567" s="10">
        <v>45859</v>
      </c>
      <c r="X567" s="8" t="b">
        <v>1</v>
      </c>
      <c r="Y567" s="8" t="b">
        <v>0</v>
      </c>
      <c r="Z567" s="9" t="s">
        <v>52</v>
      </c>
      <c r="AA567" s="9" t="s">
        <v>53</v>
      </c>
      <c r="AB567" s="11">
        <v>8</v>
      </c>
      <c r="AC567">
        <f t="shared" si="42"/>
        <v>2335.5149999999999</v>
      </c>
      <c r="AD567">
        <f t="shared" si="43"/>
        <v>47.663571428571423</v>
      </c>
      <c r="AE567">
        <f t="shared" si="44"/>
        <v>333.64499999999998</v>
      </c>
      <c r="AF567">
        <f t="shared" si="40"/>
        <v>0</v>
      </c>
      <c r="AG567">
        <f t="shared" si="41"/>
        <v>1</v>
      </c>
      <c r="AH567">
        <f>(Table2[[#This Row],[Social_Media_Influence2]]+Table2[[#This Row],[Engagement_Score_Num]]+Table2[[#This Row],[Time_Spent_on_Product_Research(hours)]]/3)</f>
        <v>1</v>
      </c>
      <c r="AI567" s="17">
        <f>IF(Table2[[#This Row],[Customer_Loyalty_Program_Member]]="TRUE",Table2[[#This Row],[Brand_Loyalty]]*1.2,Table2[[#This Row],[Brand_Loyalty]])</f>
        <v>4</v>
      </c>
      <c r="AJ567" s="17">
        <f>Table2[[#This Row],[Customer_Satisfaction]]-Table2[[#This Row],[Return_Rate]]</f>
        <v>1</v>
      </c>
    </row>
    <row r="568" spans="1:36">
      <c r="A568" s="5" t="s">
        <v>1210</v>
      </c>
      <c r="B568" s="4">
        <v>31</v>
      </c>
      <c r="C568" s="5" t="s">
        <v>350</v>
      </c>
      <c r="D568" s="5" t="s">
        <v>44</v>
      </c>
      <c r="E568" s="5" t="s">
        <v>76</v>
      </c>
      <c r="F568" s="5" t="s">
        <v>56</v>
      </c>
      <c r="G568" s="5" t="s">
        <v>44</v>
      </c>
      <c r="H568" s="5" t="s">
        <v>1211</v>
      </c>
      <c r="I568" s="5" t="s">
        <v>157</v>
      </c>
      <c r="J568" s="4">
        <v>333.64600000000002</v>
      </c>
      <c r="K568" s="4">
        <v>3</v>
      </c>
      <c r="L568" s="5" t="s">
        <v>48</v>
      </c>
      <c r="M568" s="4">
        <v>2</v>
      </c>
      <c r="N568" s="4">
        <v>5</v>
      </c>
      <c r="O568" s="4">
        <v>2</v>
      </c>
      <c r="P568" s="5" t="s">
        <v>44</v>
      </c>
      <c r="Q568" s="5" t="s">
        <v>85</v>
      </c>
      <c r="R568" s="4">
        <v>1</v>
      </c>
      <c r="S568" s="4">
        <v>9</v>
      </c>
      <c r="T568" s="5" t="s">
        <v>36</v>
      </c>
      <c r="U568" s="5" t="s">
        <v>79</v>
      </c>
      <c r="V568" s="5" t="s">
        <v>51</v>
      </c>
      <c r="W568" s="6">
        <v>45860</v>
      </c>
      <c r="X568" s="4" t="b">
        <v>1</v>
      </c>
      <c r="Y568" s="4" t="b">
        <v>0</v>
      </c>
      <c r="Z568" s="5" t="s">
        <v>74</v>
      </c>
      <c r="AA568" s="5" t="s">
        <v>67</v>
      </c>
      <c r="AB568" s="7">
        <v>8</v>
      </c>
      <c r="AC568">
        <f t="shared" si="42"/>
        <v>1000.9380000000001</v>
      </c>
      <c r="AD568">
        <f t="shared" si="43"/>
        <v>111.21533333333333</v>
      </c>
      <c r="AE568">
        <f t="shared" si="44"/>
        <v>333.64600000000002</v>
      </c>
      <c r="AF568">
        <f t="shared" si="40"/>
        <v>0</v>
      </c>
      <c r="AG568">
        <f t="shared" si="41"/>
        <v>3</v>
      </c>
      <c r="AH568">
        <f>(Table2[[#This Row],[Social_Media_Influence2]]+Table2[[#This Row],[Engagement_Score_Num]]+Table2[[#This Row],[Time_Spent_on_Product_Research(hours)]]/3)</f>
        <v>3.6666666666666665</v>
      </c>
      <c r="AI568" s="17">
        <f>IF(Table2[[#This Row],[Customer_Loyalty_Program_Member]]="TRUE",Table2[[#This Row],[Brand_Loyalty]]*1.2,Table2[[#This Row],[Brand_Loyalty]])</f>
        <v>2</v>
      </c>
      <c r="AJ568" s="17">
        <f>Table2[[#This Row],[Customer_Satisfaction]]-Table2[[#This Row],[Return_Rate]]</f>
        <v>8</v>
      </c>
    </row>
    <row r="569" spans="1:36">
      <c r="A569" s="9" t="s">
        <v>1212</v>
      </c>
      <c r="B569" s="8">
        <v>19</v>
      </c>
      <c r="C569" s="9" t="s">
        <v>29</v>
      </c>
      <c r="D569" s="9" t="s">
        <v>30</v>
      </c>
      <c r="E569" s="9" t="s">
        <v>31</v>
      </c>
      <c r="F569" s="9" t="s">
        <v>32</v>
      </c>
      <c r="G569" s="9" t="s">
        <v>44</v>
      </c>
      <c r="H569" s="9" t="s">
        <v>1213</v>
      </c>
      <c r="I569" s="9" t="s">
        <v>116</v>
      </c>
      <c r="J569" s="8">
        <v>333.64699999999999</v>
      </c>
      <c r="K569" s="8">
        <v>3</v>
      </c>
      <c r="L569" s="9" t="s">
        <v>35</v>
      </c>
      <c r="M569" s="8">
        <v>3</v>
      </c>
      <c r="N569" s="8">
        <v>3</v>
      </c>
      <c r="O569" s="8">
        <v>0</v>
      </c>
      <c r="P569" s="9" t="s">
        <v>44</v>
      </c>
      <c r="Q569" s="9" t="s">
        <v>37</v>
      </c>
      <c r="R569" s="8">
        <v>1</v>
      </c>
      <c r="S569" s="8">
        <v>9</v>
      </c>
      <c r="T569" s="9" t="s">
        <v>36</v>
      </c>
      <c r="U569" s="9" t="s">
        <v>60</v>
      </c>
      <c r="V569" s="9" t="s">
        <v>66</v>
      </c>
      <c r="W569" s="10">
        <v>45861</v>
      </c>
      <c r="X569" s="8" t="b">
        <v>1</v>
      </c>
      <c r="Y569" s="8" t="b">
        <v>1</v>
      </c>
      <c r="Z569" s="9" t="s">
        <v>52</v>
      </c>
      <c r="AA569" s="9" t="s">
        <v>67</v>
      </c>
      <c r="AB569" s="11">
        <v>3</v>
      </c>
      <c r="AC569">
        <f t="shared" si="42"/>
        <v>1000.941</v>
      </c>
      <c r="AD569">
        <f t="shared" si="43"/>
        <v>111.21566666666666</v>
      </c>
      <c r="AE569">
        <f t="shared" si="44"/>
        <v>333.64699999999999</v>
      </c>
      <c r="AF569">
        <f t="shared" si="40"/>
        <v>0</v>
      </c>
      <c r="AG569">
        <f t="shared" si="41"/>
        <v>3</v>
      </c>
      <c r="AH569">
        <f>(Table2[[#This Row],[Social_Media_Influence2]]+Table2[[#This Row],[Engagement_Score_Num]]+Table2[[#This Row],[Time_Spent_on_Product_Research(hours)]]/3)</f>
        <v>3</v>
      </c>
      <c r="AI569" s="17">
        <f>IF(Table2[[#This Row],[Customer_Loyalty_Program_Member]]="TRUE",Table2[[#This Row],[Brand_Loyalty]]*1.2,Table2[[#This Row],[Brand_Loyalty]])</f>
        <v>3</v>
      </c>
      <c r="AJ569" s="17">
        <f>Table2[[#This Row],[Customer_Satisfaction]]-Table2[[#This Row],[Return_Rate]]</f>
        <v>8</v>
      </c>
    </row>
    <row r="570" spans="1:36">
      <c r="A570" s="5" t="s">
        <v>1214</v>
      </c>
      <c r="B570" s="4">
        <v>27</v>
      </c>
      <c r="C570" s="5" t="s">
        <v>43</v>
      </c>
      <c r="D570" s="5" t="s">
        <v>30</v>
      </c>
      <c r="E570" s="5" t="s">
        <v>55</v>
      </c>
      <c r="F570" s="5" t="s">
        <v>32</v>
      </c>
      <c r="G570" s="5" t="s">
        <v>44</v>
      </c>
      <c r="H570" s="5" t="s">
        <v>1215</v>
      </c>
      <c r="I570" s="5" t="s">
        <v>34</v>
      </c>
      <c r="J570" s="4">
        <v>333.64800000000002</v>
      </c>
      <c r="K570" s="4">
        <v>12</v>
      </c>
      <c r="L570" s="5" t="s">
        <v>35</v>
      </c>
      <c r="M570" s="4">
        <v>3</v>
      </c>
      <c r="N570" s="4">
        <v>2</v>
      </c>
      <c r="O570" s="4">
        <v>0</v>
      </c>
      <c r="P570" s="5" t="s">
        <v>44</v>
      </c>
      <c r="Q570" s="5" t="s">
        <v>50</v>
      </c>
      <c r="R570" s="4">
        <v>0</v>
      </c>
      <c r="S570" s="4">
        <v>5</v>
      </c>
      <c r="T570" s="5" t="s">
        <v>44</v>
      </c>
      <c r="U570" s="5" t="s">
        <v>38</v>
      </c>
      <c r="V570" s="5" t="s">
        <v>51</v>
      </c>
      <c r="W570" s="6">
        <v>45862</v>
      </c>
      <c r="X570" s="4" t="b">
        <v>1</v>
      </c>
      <c r="Y570" s="4" t="b">
        <v>0</v>
      </c>
      <c r="Z570" s="5" t="s">
        <v>40</v>
      </c>
      <c r="AA570" s="5" t="s">
        <v>67</v>
      </c>
      <c r="AB570" s="7">
        <v>2</v>
      </c>
      <c r="AC570">
        <f t="shared" si="42"/>
        <v>4003.7760000000003</v>
      </c>
      <c r="AD570">
        <f t="shared" si="43"/>
        <v>27.804000000000002</v>
      </c>
      <c r="AE570">
        <f t="shared" si="44"/>
        <v>333.64800000000002</v>
      </c>
      <c r="AF570">
        <f t="shared" si="40"/>
        <v>3</v>
      </c>
      <c r="AG570">
        <f t="shared" si="41"/>
        <v>3</v>
      </c>
      <c r="AH570">
        <f>(Table2[[#This Row],[Social_Media_Influence2]]+Table2[[#This Row],[Engagement_Score_Num]]+Table2[[#This Row],[Time_Spent_on_Product_Research(hours)]]/3)</f>
        <v>6</v>
      </c>
      <c r="AI570" s="17">
        <f>IF(Table2[[#This Row],[Customer_Loyalty_Program_Member]]="TRUE",Table2[[#This Row],[Brand_Loyalty]]*1.2,Table2[[#This Row],[Brand_Loyalty]])</f>
        <v>3</v>
      </c>
      <c r="AJ570" s="17">
        <f>Table2[[#This Row],[Customer_Satisfaction]]-Table2[[#This Row],[Return_Rate]]</f>
        <v>5</v>
      </c>
    </row>
    <row r="571" spans="1:36">
      <c r="A571" s="9" t="s">
        <v>1216</v>
      </c>
      <c r="B571" s="8">
        <v>32</v>
      </c>
      <c r="C571" s="9" t="s">
        <v>88</v>
      </c>
      <c r="D571" s="9" t="s">
        <v>30</v>
      </c>
      <c r="E571" s="9" t="s">
        <v>76</v>
      </c>
      <c r="F571" s="9" t="s">
        <v>56</v>
      </c>
      <c r="G571" s="9" t="s">
        <v>44</v>
      </c>
      <c r="H571" s="9" t="s">
        <v>1217</v>
      </c>
      <c r="I571" s="9" t="s">
        <v>182</v>
      </c>
      <c r="J571" s="8">
        <v>333.649</v>
      </c>
      <c r="K571" s="8">
        <v>5</v>
      </c>
      <c r="L571" s="9" t="s">
        <v>35</v>
      </c>
      <c r="M571" s="8">
        <v>1</v>
      </c>
      <c r="N571" s="8">
        <v>4</v>
      </c>
      <c r="O571" s="8">
        <v>2</v>
      </c>
      <c r="P571" s="9" t="s">
        <v>59</v>
      </c>
      <c r="Q571" s="9" t="s">
        <v>85</v>
      </c>
      <c r="R571" s="8">
        <v>1</v>
      </c>
      <c r="S571" s="8">
        <v>4</v>
      </c>
      <c r="T571" s="9" t="s">
        <v>59</v>
      </c>
      <c r="U571" s="9" t="s">
        <v>79</v>
      </c>
      <c r="V571" s="9" t="s">
        <v>86</v>
      </c>
      <c r="W571" s="10">
        <v>45863</v>
      </c>
      <c r="X571" s="8" t="b">
        <v>1</v>
      </c>
      <c r="Y571" s="8" t="b">
        <v>0</v>
      </c>
      <c r="Z571" s="9" t="s">
        <v>52</v>
      </c>
      <c r="AA571" s="9" t="s">
        <v>41</v>
      </c>
      <c r="AB571" s="11">
        <v>1</v>
      </c>
      <c r="AC571">
        <f t="shared" si="42"/>
        <v>1668.2449999999999</v>
      </c>
      <c r="AD571">
        <f t="shared" si="43"/>
        <v>66.729799999999997</v>
      </c>
      <c r="AE571">
        <f t="shared" si="44"/>
        <v>333.649</v>
      </c>
      <c r="AF571">
        <f t="shared" si="40"/>
        <v>1</v>
      </c>
      <c r="AG571">
        <f t="shared" si="41"/>
        <v>1</v>
      </c>
      <c r="AH571">
        <f>(Table2[[#This Row],[Social_Media_Influence2]]+Table2[[#This Row],[Engagement_Score_Num]]+Table2[[#This Row],[Time_Spent_on_Product_Research(hours)]]/3)</f>
        <v>2.6666666666666665</v>
      </c>
      <c r="AI571" s="17">
        <f>IF(Table2[[#This Row],[Customer_Loyalty_Program_Member]]="TRUE",Table2[[#This Row],[Brand_Loyalty]]*1.2,Table2[[#This Row],[Brand_Loyalty]])</f>
        <v>1</v>
      </c>
      <c r="AJ571" s="17">
        <f>Table2[[#This Row],[Customer_Satisfaction]]-Table2[[#This Row],[Return_Rate]]</f>
        <v>3</v>
      </c>
    </row>
    <row r="572" spans="1:36">
      <c r="A572" s="5" t="s">
        <v>1218</v>
      </c>
      <c r="B572" s="4">
        <v>24</v>
      </c>
      <c r="C572" s="5" t="s">
        <v>43</v>
      </c>
      <c r="D572" s="5" t="s">
        <v>30</v>
      </c>
      <c r="E572" s="5" t="s">
        <v>31</v>
      </c>
      <c r="F572" s="5" t="s">
        <v>56</v>
      </c>
      <c r="G572" s="5" t="s">
        <v>44</v>
      </c>
      <c r="H572" s="5" t="s">
        <v>1219</v>
      </c>
      <c r="I572" s="5" t="s">
        <v>65</v>
      </c>
      <c r="J572" s="4">
        <v>333.65</v>
      </c>
      <c r="K572" s="4">
        <v>7</v>
      </c>
      <c r="L572" s="5" t="s">
        <v>35</v>
      </c>
      <c r="M572" s="4">
        <v>2</v>
      </c>
      <c r="N572" s="4">
        <v>4</v>
      </c>
      <c r="O572" s="4">
        <v>0</v>
      </c>
      <c r="P572" s="5" t="s">
        <v>44</v>
      </c>
      <c r="Q572" s="5" t="s">
        <v>37</v>
      </c>
      <c r="R572" s="4">
        <v>0</v>
      </c>
      <c r="S572" s="4">
        <v>7</v>
      </c>
      <c r="T572" s="5" t="s">
        <v>36</v>
      </c>
      <c r="U572" s="5" t="s">
        <v>38</v>
      </c>
      <c r="V572" s="5" t="s">
        <v>86</v>
      </c>
      <c r="W572" s="6">
        <v>45864</v>
      </c>
      <c r="X572" s="4" t="b">
        <v>1</v>
      </c>
      <c r="Y572" s="4" t="b">
        <v>1</v>
      </c>
      <c r="Z572" s="5" t="s">
        <v>62</v>
      </c>
      <c r="AA572" s="5" t="s">
        <v>41</v>
      </c>
      <c r="AB572" s="7">
        <v>1</v>
      </c>
      <c r="AC572">
        <f t="shared" si="42"/>
        <v>2335.5499999999997</v>
      </c>
      <c r="AD572">
        <f t="shared" si="43"/>
        <v>47.664285714285711</v>
      </c>
      <c r="AE572">
        <f t="shared" si="44"/>
        <v>333.65</v>
      </c>
      <c r="AF572">
        <f t="shared" si="40"/>
        <v>0</v>
      </c>
      <c r="AG572">
        <f t="shared" si="41"/>
        <v>3</v>
      </c>
      <c r="AH572">
        <f>(Table2[[#This Row],[Social_Media_Influence2]]+Table2[[#This Row],[Engagement_Score_Num]]+Table2[[#This Row],[Time_Spent_on_Product_Research(hours)]]/3)</f>
        <v>3</v>
      </c>
      <c r="AI572" s="17">
        <f>IF(Table2[[#This Row],[Customer_Loyalty_Program_Member]]="TRUE",Table2[[#This Row],[Brand_Loyalty]]*1.2,Table2[[#This Row],[Brand_Loyalty]])</f>
        <v>2</v>
      </c>
      <c r="AJ572" s="17">
        <f>Table2[[#This Row],[Customer_Satisfaction]]-Table2[[#This Row],[Return_Rate]]</f>
        <v>7</v>
      </c>
    </row>
    <row r="573" spans="1:36">
      <c r="A573" s="9" t="s">
        <v>1220</v>
      </c>
      <c r="B573" s="8">
        <v>22</v>
      </c>
      <c r="C573" s="9" t="s">
        <v>43</v>
      </c>
      <c r="D573" s="9" t="s">
        <v>30</v>
      </c>
      <c r="E573" s="9" t="s">
        <v>31</v>
      </c>
      <c r="F573" s="9" t="s">
        <v>56</v>
      </c>
      <c r="G573" s="9" t="s">
        <v>44</v>
      </c>
      <c r="H573" s="9" t="s">
        <v>1221</v>
      </c>
      <c r="I573" s="9" t="s">
        <v>157</v>
      </c>
      <c r="J573" s="8">
        <v>333.65100000000001</v>
      </c>
      <c r="K573" s="8">
        <v>4</v>
      </c>
      <c r="L573" s="9" t="s">
        <v>35</v>
      </c>
      <c r="M573" s="8">
        <v>1</v>
      </c>
      <c r="N573" s="8">
        <v>4</v>
      </c>
      <c r="O573" s="8">
        <v>1</v>
      </c>
      <c r="P573" s="9" t="s">
        <v>36</v>
      </c>
      <c r="Q573" s="9" t="s">
        <v>37</v>
      </c>
      <c r="R573" s="8">
        <v>2</v>
      </c>
      <c r="S573" s="8">
        <v>8</v>
      </c>
      <c r="T573" s="9" t="s">
        <v>59</v>
      </c>
      <c r="U573" s="9" t="s">
        <v>60</v>
      </c>
      <c r="V573" s="9" t="s">
        <v>39</v>
      </c>
      <c r="W573" s="10">
        <v>45865</v>
      </c>
      <c r="X573" s="8" t="b">
        <v>1</v>
      </c>
      <c r="Y573" s="8" t="b">
        <v>1</v>
      </c>
      <c r="Z573" s="9" t="s">
        <v>52</v>
      </c>
      <c r="AA573" s="9" t="s">
        <v>41</v>
      </c>
      <c r="AB573" s="11">
        <v>4</v>
      </c>
      <c r="AC573">
        <f t="shared" si="42"/>
        <v>1334.604</v>
      </c>
      <c r="AD573">
        <f t="shared" si="43"/>
        <v>83.412750000000003</v>
      </c>
      <c r="AE573">
        <f t="shared" si="44"/>
        <v>333.65100000000001</v>
      </c>
      <c r="AF573">
        <f t="shared" si="40"/>
        <v>1</v>
      </c>
      <c r="AG573">
        <f t="shared" si="41"/>
        <v>0</v>
      </c>
      <c r="AH573">
        <f>(Table2[[#This Row],[Social_Media_Influence2]]+Table2[[#This Row],[Engagement_Score_Num]]+Table2[[#This Row],[Time_Spent_on_Product_Research(hours)]]/3)</f>
        <v>1.3333333333333333</v>
      </c>
      <c r="AI573" s="17">
        <f>IF(Table2[[#This Row],[Customer_Loyalty_Program_Member]]="TRUE",Table2[[#This Row],[Brand_Loyalty]]*1.2,Table2[[#This Row],[Brand_Loyalty]])</f>
        <v>1</v>
      </c>
      <c r="AJ573" s="17">
        <f>Table2[[#This Row],[Customer_Satisfaction]]-Table2[[#This Row],[Return_Rate]]</f>
        <v>6</v>
      </c>
    </row>
    <row r="574" spans="1:36">
      <c r="A574" s="5" t="s">
        <v>1222</v>
      </c>
      <c r="B574" s="4">
        <v>46</v>
      </c>
      <c r="C574" s="5" t="s">
        <v>43</v>
      </c>
      <c r="D574" s="5" t="s">
        <v>44</v>
      </c>
      <c r="E574" s="5" t="s">
        <v>55</v>
      </c>
      <c r="F574" s="5" t="s">
        <v>45</v>
      </c>
      <c r="G574" s="5" t="s">
        <v>30</v>
      </c>
      <c r="H574" s="5" t="s">
        <v>1223</v>
      </c>
      <c r="I574" s="5" t="s">
        <v>116</v>
      </c>
      <c r="J574" s="4">
        <v>333.65199999999999</v>
      </c>
      <c r="K574" s="4">
        <v>6</v>
      </c>
      <c r="L574" s="5" t="s">
        <v>78</v>
      </c>
      <c r="M574" s="4">
        <v>5</v>
      </c>
      <c r="N574" s="4">
        <v>5</v>
      </c>
      <c r="O574" s="4">
        <v>2</v>
      </c>
      <c r="P574" s="5" t="s">
        <v>44</v>
      </c>
      <c r="Q574" s="5" t="s">
        <v>37</v>
      </c>
      <c r="R574" s="4">
        <v>2</v>
      </c>
      <c r="S574" s="4">
        <v>4</v>
      </c>
      <c r="T574" s="5" t="s">
        <v>44</v>
      </c>
      <c r="U574" s="5" t="s">
        <v>60</v>
      </c>
      <c r="V574" s="5" t="s">
        <v>61</v>
      </c>
      <c r="W574" s="6">
        <v>45866</v>
      </c>
      <c r="X574" s="4" t="b">
        <v>0</v>
      </c>
      <c r="Y574" s="4" t="b">
        <v>1</v>
      </c>
      <c r="Z574" s="5" t="s">
        <v>40</v>
      </c>
      <c r="AA574" s="5" t="s">
        <v>41</v>
      </c>
      <c r="AB574" s="7">
        <v>13</v>
      </c>
      <c r="AC574">
        <f t="shared" si="42"/>
        <v>2001.9119999999998</v>
      </c>
      <c r="AD574">
        <f t="shared" si="43"/>
        <v>55.608666666666664</v>
      </c>
      <c r="AE574">
        <f t="shared" si="44"/>
        <v>333.65199999999999</v>
      </c>
      <c r="AF574">
        <f t="shared" si="40"/>
        <v>3</v>
      </c>
      <c r="AG574">
        <f t="shared" si="41"/>
        <v>3</v>
      </c>
      <c r="AH574">
        <f>(Table2[[#This Row],[Social_Media_Influence2]]+Table2[[#This Row],[Engagement_Score_Num]]+Table2[[#This Row],[Time_Spent_on_Product_Research(hours)]]/3)</f>
        <v>6.666666666666667</v>
      </c>
      <c r="AI574" s="17">
        <f>IF(Table2[[#This Row],[Customer_Loyalty_Program_Member]]="TRUE",Table2[[#This Row],[Brand_Loyalty]]*1.2,Table2[[#This Row],[Brand_Loyalty]])</f>
        <v>5</v>
      </c>
      <c r="AJ574" s="17">
        <f>Table2[[#This Row],[Customer_Satisfaction]]-Table2[[#This Row],[Return_Rate]]</f>
        <v>2</v>
      </c>
    </row>
    <row r="575" spans="1:36">
      <c r="A575" s="9" t="s">
        <v>1224</v>
      </c>
      <c r="B575" s="8">
        <v>37</v>
      </c>
      <c r="C575" s="9" t="s">
        <v>29</v>
      </c>
      <c r="D575" s="9" t="s">
        <v>30</v>
      </c>
      <c r="E575" s="9" t="s">
        <v>31</v>
      </c>
      <c r="F575" s="9" t="s">
        <v>32</v>
      </c>
      <c r="G575" s="9" t="s">
        <v>30</v>
      </c>
      <c r="H575" s="9" t="s">
        <v>1225</v>
      </c>
      <c r="I575" s="9" t="s">
        <v>119</v>
      </c>
      <c r="J575" s="8">
        <v>333.65300000000002</v>
      </c>
      <c r="K575" s="8">
        <v>6</v>
      </c>
      <c r="L575" s="9" t="s">
        <v>35</v>
      </c>
      <c r="M575" s="8">
        <v>2</v>
      </c>
      <c r="N575" s="8">
        <v>4</v>
      </c>
      <c r="O575" s="8">
        <v>0</v>
      </c>
      <c r="P575" s="9" t="s">
        <v>44</v>
      </c>
      <c r="Q575" s="9" t="s">
        <v>37</v>
      </c>
      <c r="R575" s="8">
        <v>1</v>
      </c>
      <c r="S575" s="8">
        <v>7</v>
      </c>
      <c r="T575" s="9" t="s">
        <v>36</v>
      </c>
      <c r="U575" s="9" t="s">
        <v>60</v>
      </c>
      <c r="V575" s="9" t="s">
        <v>66</v>
      </c>
      <c r="W575" s="10">
        <v>45867</v>
      </c>
      <c r="X575" s="8" t="b">
        <v>1</v>
      </c>
      <c r="Y575" s="8" t="b">
        <v>0</v>
      </c>
      <c r="Z575" s="9" t="s">
        <v>62</v>
      </c>
      <c r="AA575" s="9" t="s">
        <v>67</v>
      </c>
      <c r="AB575" s="11">
        <v>7</v>
      </c>
      <c r="AC575">
        <f t="shared" si="42"/>
        <v>2001.9180000000001</v>
      </c>
      <c r="AD575">
        <f t="shared" si="43"/>
        <v>55.608833333333337</v>
      </c>
      <c r="AE575">
        <f t="shared" si="44"/>
        <v>333.65300000000002</v>
      </c>
      <c r="AF575">
        <f t="shared" si="40"/>
        <v>0</v>
      </c>
      <c r="AG575">
        <f t="shared" si="41"/>
        <v>3</v>
      </c>
      <c r="AH575">
        <f>(Table2[[#This Row],[Social_Media_Influence2]]+Table2[[#This Row],[Engagement_Score_Num]]+Table2[[#This Row],[Time_Spent_on_Product_Research(hours)]]/3)</f>
        <v>3</v>
      </c>
      <c r="AI575" s="17">
        <f>IF(Table2[[#This Row],[Customer_Loyalty_Program_Member]]="TRUE",Table2[[#This Row],[Brand_Loyalty]]*1.2,Table2[[#This Row],[Brand_Loyalty]])</f>
        <v>2</v>
      </c>
      <c r="AJ575" s="17">
        <f>Table2[[#This Row],[Customer_Satisfaction]]-Table2[[#This Row],[Return_Rate]]</f>
        <v>6</v>
      </c>
    </row>
    <row r="576" spans="1:36">
      <c r="A576" s="5" t="s">
        <v>1226</v>
      </c>
      <c r="B576" s="4">
        <v>34</v>
      </c>
      <c r="C576" s="5" t="s">
        <v>43</v>
      </c>
      <c r="D576" s="5" t="s">
        <v>44</v>
      </c>
      <c r="E576" s="5" t="s">
        <v>55</v>
      </c>
      <c r="F576" s="5" t="s">
        <v>32</v>
      </c>
      <c r="G576" s="5" t="s">
        <v>44</v>
      </c>
      <c r="H576" s="5" t="s">
        <v>1227</v>
      </c>
      <c r="I576" s="5" t="s">
        <v>2061</v>
      </c>
      <c r="J576" s="4">
        <v>333.654</v>
      </c>
      <c r="K576" s="4">
        <v>8</v>
      </c>
      <c r="L576" s="5" t="s">
        <v>78</v>
      </c>
      <c r="M576" s="4">
        <v>5</v>
      </c>
      <c r="N576" s="4">
        <v>3</v>
      </c>
      <c r="O576" s="4">
        <v>2</v>
      </c>
      <c r="P576" s="5" t="s">
        <v>49</v>
      </c>
      <c r="Q576" s="5" t="s">
        <v>37</v>
      </c>
      <c r="R576" s="4">
        <v>0</v>
      </c>
      <c r="S576" s="4">
        <v>3</v>
      </c>
      <c r="T576" s="5" t="s">
        <v>49</v>
      </c>
      <c r="U576" s="5" t="s">
        <v>38</v>
      </c>
      <c r="V576" s="5" t="s">
        <v>86</v>
      </c>
      <c r="W576" s="6">
        <v>45868</v>
      </c>
      <c r="X576" s="4" t="b">
        <v>0</v>
      </c>
      <c r="Y576" s="4" t="b">
        <v>1</v>
      </c>
      <c r="Z576" s="5" t="s">
        <v>74</v>
      </c>
      <c r="AA576" s="5" t="s">
        <v>53</v>
      </c>
      <c r="AB576" s="7">
        <v>1</v>
      </c>
      <c r="AC576">
        <f t="shared" si="42"/>
        <v>2669.232</v>
      </c>
      <c r="AD576">
        <f t="shared" si="43"/>
        <v>41.70675</v>
      </c>
      <c r="AE576">
        <f t="shared" si="44"/>
        <v>333.654</v>
      </c>
      <c r="AF576">
        <f t="shared" si="40"/>
        <v>2</v>
      </c>
      <c r="AG576">
        <f t="shared" si="41"/>
        <v>2</v>
      </c>
      <c r="AH576">
        <f>(Table2[[#This Row],[Social_Media_Influence2]]+Table2[[#This Row],[Engagement_Score_Num]]+Table2[[#This Row],[Time_Spent_on_Product_Research(hours)]]/3)</f>
        <v>4.666666666666667</v>
      </c>
      <c r="AI576" s="17">
        <f>IF(Table2[[#This Row],[Customer_Loyalty_Program_Member]]="TRUE",Table2[[#This Row],[Brand_Loyalty]]*1.2,Table2[[#This Row],[Brand_Loyalty]])</f>
        <v>5</v>
      </c>
      <c r="AJ576" s="17">
        <f>Table2[[#This Row],[Customer_Satisfaction]]-Table2[[#This Row],[Return_Rate]]</f>
        <v>3</v>
      </c>
    </row>
    <row r="577" spans="1:36">
      <c r="A577" s="9" t="s">
        <v>1228</v>
      </c>
      <c r="B577" s="8">
        <v>32</v>
      </c>
      <c r="C577" s="9" t="s">
        <v>43</v>
      </c>
      <c r="D577" s="9" t="s">
        <v>30</v>
      </c>
      <c r="E577" s="9" t="s">
        <v>55</v>
      </c>
      <c r="F577" s="9" t="s">
        <v>56</v>
      </c>
      <c r="G577" s="9" t="s">
        <v>44</v>
      </c>
      <c r="H577" s="9" t="s">
        <v>1229</v>
      </c>
      <c r="I577" s="9" t="s">
        <v>157</v>
      </c>
      <c r="J577" s="8">
        <v>333.65499999999997</v>
      </c>
      <c r="K577" s="8">
        <v>2</v>
      </c>
      <c r="L577" s="9" t="s">
        <v>78</v>
      </c>
      <c r="M577" s="8">
        <v>3</v>
      </c>
      <c r="N577" s="8">
        <v>5</v>
      </c>
      <c r="O577" s="8">
        <v>1</v>
      </c>
      <c r="P577" s="9" t="s">
        <v>36</v>
      </c>
      <c r="Q577" s="9" t="s">
        <v>50</v>
      </c>
      <c r="R577" s="8">
        <v>2</v>
      </c>
      <c r="S577" s="8">
        <v>2</v>
      </c>
      <c r="T577" s="9" t="s">
        <v>59</v>
      </c>
      <c r="U577" s="9" t="s">
        <v>79</v>
      </c>
      <c r="V577" s="9" t="s">
        <v>66</v>
      </c>
      <c r="W577" s="10">
        <v>45869</v>
      </c>
      <c r="X577" s="8" t="b">
        <v>1</v>
      </c>
      <c r="Y577" s="8" t="b">
        <v>0</v>
      </c>
      <c r="Z577" s="9" t="s">
        <v>40</v>
      </c>
      <c r="AA577" s="9" t="s">
        <v>41</v>
      </c>
      <c r="AB577" s="11">
        <v>13</v>
      </c>
      <c r="AC577">
        <f t="shared" si="42"/>
        <v>667.31</v>
      </c>
      <c r="AD577">
        <f t="shared" si="43"/>
        <v>166.82749999999999</v>
      </c>
      <c r="AE577">
        <f t="shared" si="44"/>
        <v>333.65499999999997</v>
      </c>
      <c r="AF577">
        <f t="shared" si="40"/>
        <v>1</v>
      </c>
      <c r="AG577">
        <f t="shared" si="41"/>
        <v>0</v>
      </c>
      <c r="AH577">
        <f>(Table2[[#This Row],[Social_Media_Influence2]]+Table2[[#This Row],[Engagement_Score_Num]]+Table2[[#This Row],[Time_Spent_on_Product_Research(hours)]]/3)</f>
        <v>1.3333333333333333</v>
      </c>
      <c r="AI577" s="17">
        <f>IF(Table2[[#This Row],[Customer_Loyalty_Program_Member]]="TRUE",Table2[[#This Row],[Brand_Loyalty]]*1.2,Table2[[#This Row],[Brand_Loyalty]])</f>
        <v>3</v>
      </c>
      <c r="AJ577" s="17">
        <f>Table2[[#This Row],[Customer_Satisfaction]]-Table2[[#This Row],[Return_Rate]]</f>
        <v>0</v>
      </c>
    </row>
    <row r="578" spans="1:36">
      <c r="A578" s="5" t="s">
        <v>1230</v>
      </c>
      <c r="B578" s="4">
        <v>44</v>
      </c>
      <c r="C578" s="5" t="s">
        <v>43</v>
      </c>
      <c r="D578" s="5" t="s">
        <v>44</v>
      </c>
      <c r="E578" s="5" t="s">
        <v>76</v>
      </c>
      <c r="F578" s="5" t="s">
        <v>45</v>
      </c>
      <c r="G578" s="5" t="s">
        <v>30</v>
      </c>
      <c r="H578" s="5" t="s">
        <v>1231</v>
      </c>
      <c r="I578" s="5" t="s">
        <v>34</v>
      </c>
      <c r="J578" s="4">
        <v>333.65600000000001</v>
      </c>
      <c r="K578" s="4">
        <v>2</v>
      </c>
      <c r="L578" s="5" t="s">
        <v>48</v>
      </c>
      <c r="M578" s="4">
        <v>4</v>
      </c>
      <c r="N578" s="4">
        <v>2</v>
      </c>
      <c r="O578" s="4">
        <v>0</v>
      </c>
      <c r="P578" s="5" t="s">
        <v>36</v>
      </c>
      <c r="Q578" s="5" t="s">
        <v>37</v>
      </c>
      <c r="R578" s="4">
        <v>1</v>
      </c>
      <c r="S578" s="4">
        <v>6</v>
      </c>
      <c r="T578" s="5" t="s">
        <v>49</v>
      </c>
      <c r="U578" s="5" t="s">
        <v>79</v>
      </c>
      <c r="V578" s="5" t="s">
        <v>51</v>
      </c>
      <c r="W578" s="6">
        <v>45870</v>
      </c>
      <c r="X578" s="4" t="b">
        <v>0</v>
      </c>
      <c r="Y578" s="4" t="b">
        <v>0</v>
      </c>
      <c r="Z578" s="5" t="s">
        <v>52</v>
      </c>
      <c r="AA578" s="5" t="s">
        <v>67</v>
      </c>
      <c r="AB578" s="7">
        <v>14</v>
      </c>
      <c r="AC578">
        <f t="shared" si="42"/>
        <v>667.31200000000001</v>
      </c>
      <c r="AD578">
        <f t="shared" si="43"/>
        <v>166.828</v>
      </c>
      <c r="AE578">
        <f t="shared" si="44"/>
        <v>333.65600000000001</v>
      </c>
      <c r="AF578">
        <f t="shared" ref="AF578:AF641" si="45">IF(T578="High",3,IF(T578="Medium",2,IF(T578="Low",1,0)))</f>
        <v>2</v>
      </c>
      <c r="AG578">
        <f t="shared" ref="AG578:AG641" si="46">IF(P578="High",3,IF(P578="Medium",2,IF(P578="Low",1,0)))</f>
        <v>0</v>
      </c>
      <c r="AH578">
        <f>(Table2[[#This Row],[Social_Media_Influence2]]+Table2[[#This Row],[Engagement_Score_Num]]+Table2[[#This Row],[Time_Spent_on_Product_Research(hours)]]/3)</f>
        <v>2</v>
      </c>
      <c r="AI578" s="17">
        <f>IF(Table2[[#This Row],[Customer_Loyalty_Program_Member]]="TRUE",Table2[[#This Row],[Brand_Loyalty]]*1.2,Table2[[#This Row],[Brand_Loyalty]])</f>
        <v>4</v>
      </c>
      <c r="AJ578" s="17">
        <f>Table2[[#This Row],[Customer_Satisfaction]]-Table2[[#This Row],[Return_Rate]]</f>
        <v>5</v>
      </c>
    </row>
    <row r="579" spans="1:36">
      <c r="A579" s="9" t="s">
        <v>1232</v>
      </c>
      <c r="B579" s="8">
        <v>24</v>
      </c>
      <c r="C579" s="9" t="s">
        <v>29</v>
      </c>
      <c r="D579" s="9" t="s">
        <v>30</v>
      </c>
      <c r="E579" s="9" t="s">
        <v>76</v>
      </c>
      <c r="F579" s="9" t="s">
        <v>32</v>
      </c>
      <c r="G579" s="9" t="s">
        <v>30</v>
      </c>
      <c r="H579" s="9" t="s">
        <v>1233</v>
      </c>
      <c r="I579" s="9" t="s">
        <v>93</v>
      </c>
      <c r="J579" s="8">
        <v>333.65699999999998</v>
      </c>
      <c r="K579" s="8">
        <v>11</v>
      </c>
      <c r="L579" s="9" t="s">
        <v>35</v>
      </c>
      <c r="M579" s="8">
        <v>5</v>
      </c>
      <c r="N579" s="8">
        <v>4</v>
      </c>
      <c r="O579" s="8">
        <v>0</v>
      </c>
      <c r="P579" s="9" t="s">
        <v>49</v>
      </c>
      <c r="Q579" s="9" t="s">
        <v>37</v>
      </c>
      <c r="R579" s="8">
        <v>0</v>
      </c>
      <c r="S579" s="8">
        <v>6</v>
      </c>
      <c r="T579" s="9" t="s">
        <v>44</v>
      </c>
      <c r="U579" s="9" t="s">
        <v>38</v>
      </c>
      <c r="V579" s="9" t="s">
        <v>51</v>
      </c>
      <c r="W579" s="10">
        <v>45871</v>
      </c>
      <c r="X579" s="8" t="b">
        <v>0</v>
      </c>
      <c r="Y579" s="8" t="b">
        <v>1</v>
      </c>
      <c r="Z579" s="9" t="s">
        <v>62</v>
      </c>
      <c r="AA579" s="9" t="s">
        <v>67</v>
      </c>
      <c r="AB579" s="11">
        <v>2</v>
      </c>
      <c r="AC579">
        <f t="shared" ref="AC579:AC642" si="47">J579*K579</f>
        <v>3670.2269999999999</v>
      </c>
      <c r="AD579">
        <f t="shared" ref="AD579:AD642" si="48">IF(K579=0,0,J579/K579)</f>
        <v>30.332454545454542</v>
      </c>
      <c r="AE579">
        <f t="shared" ref="AE579:AE642" si="49">IF(X579="TRUE",J579*1.1,J579)</f>
        <v>333.65699999999998</v>
      </c>
      <c r="AF579">
        <f t="shared" si="45"/>
        <v>3</v>
      </c>
      <c r="AG579">
        <f t="shared" si="46"/>
        <v>2</v>
      </c>
      <c r="AH579">
        <f>(Table2[[#This Row],[Social_Media_Influence2]]+Table2[[#This Row],[Engagement_Score_Num]]+Table2[[#This Row],[Time_Spent_on_Product_Research(hours)]]/3)</f>
        <v>5</v>
      </c>
      <c r="AI579" s="17">
        <f>IF(Table2[[#This Row],[Customer_Loyalty_Program_Member]]="TRUE",Table2[[#This Row],[Brand_Loyalty]]*1.2,Table2[[#This Row],[Brand_Loyalty]])</f>
        <v>5</v>
      </c>
      <c r="AJ579" s="17">
        <f>Table2[[#This Row],[Customer_Satisfaction]]-Table2[[#This Row],[Return_Rate]]</f>
        <v>6</v>
      </c>
    </row>
    <row r="580" spans="1:36">
      <c r="A580" s="5" t="s">
        <v>1234</v>
      </c>
      <c r="B580" s="4">
        <v>22</v>
      </c>
      <c r="C580" s="5" t="s">
        <v>350</v>
      </c>
      <c r="D580" s="5" t="s">
        <v>30</v>
      </c>
      <c r="E580" s="5" t="s">
        <v>69</v>
      </c>
      <c r="F580" s="5" t="s">
        <v>56</v>
      </c>
      <c r="G580" s="5" t="s">
        <v>30</v>
      </c>
      <c r="H580" s="5" t="s">
        <v>1235</v>
      </c>
      <c r="I580" s="5" t="s">
        <v>98</v>
      </c>
      <c r="J580" s="4">
        <v>333.65800000000002</v>
      </c>
      <c r="K580" s="4">
        <v>5</v>
      </c>
      <c r="L580" s="5" t="s">
        <v>78</v>
      </c>
      <c r="M580" s="4">
        <v>2</v>
      </c>
      <c r="N580" s="4">
        <v>2</v>
      </c>
      <c r="O580" s="4">
        <v>0</v>
      </c>
      <c r="P580" s="5" t="s">
        <v>44</v>
      </c>
      <c r="Q580" s="5" t="s">
        <v>85</v>
      </c>
      <c r="R580" s="4">
        <v>1</v>
      </c>
      <c r="S580" s="4">
        <v>6</v>
      </c>
      <c r="T580" s="5" t="s">
        <v>49</v>
      </c>
      <c r="U580" s="5" t="s">
        <v>79</v>
      </c>
      <c r="V580" s="5" t="s">
        <v>51</v>
      </c>
      <c r="W580" s="6">
        <v>45872</v>
      </c>
      <c r="X580" s="4" t="b">
        <v>1</v>
      </c>
      <c r="Y580" s="4" t="b">
        <v>0</v>
      </c>
      <c r="Z580" s="5" t="s">
        <v>40</v>
      </c>
      <c r="AA580" s="5" t="s">
        <v>67</v>
      </c>
      <c r="AB580" s="7">
        <v>1</v>
      </c>
      <c r="AC580">
        <f t="shared" si="47"/>
        <v>1668.29</v>
      </c>
      <c r="AD580">
        <f t="shared" si="48"/>
        <v>66.7316</v>
      </c>
      <c r="AE580">
        <f t="shared" si="49"/>
        <v>333.65800000000002</v>
      </c>
      <c r="AF580">
        <f t="shared" si="45"/>
        <v>2</v>
      </c>
      <c r="AG580">
        <f t="shared" si="46"/>
        <v>3</v>
      </c>
      <c r="AH580">
        <f>(Table2[[#This Row],[Social_Media_Influence2]]+Table2[[#This Row],[Engagement_Score_Num]]+Table2[[#This Row],[Time_Spent_on_Product_Research(hours)]]/3)</f>
        <v>5</v>
      </c>
      <c r="AI580" s="17">
        <f>IF(Table2[[#This Row],[Customer_Loyalty_Program_Member]]="TRUE",Table2[[#This Row],[Brand_Loyalty]]*1.2,Table2[[#This Row],[Brand_Loyalty]])</f>
        <v>2</v>
      </c>
      <c r="AJ580" s="17">
        <f>Table2[[#This Row],[Customer_Satisfaction]]-Table2[[#This Row],[Return_Rate]]</f>
        <v>5</v>
      </c>
    </row>
    <row r="581" spans="1:36">
      <c r="A581" s="9" t="s">
        <v>1236</v>
      </c>
      <c r="B581" s="8">
        <v>37</v>
      </c>
      <c r="C581" s="9" t="s">
        <v>272</v>
      </c>
      <c r="D581" s="9" t="s">
        <v>44</v>
      </c>
      <c r="E581" s="9" t="s">
        <v>55</v>
      </c>
      <c r="F581" s="9" t="s">
        <v>45</v>
      </c>
      <c r="G581" s="9" t="s">
        <v>44</v>
      </c>
      <c r="H581" s="9" t="s">
        <v>1237</v>
      </c>
      <c r="I581" s="9" t="s">
        <v>182</v>
      </c>
      <c r="J581" s="8">
        <v>333.65899999999999</v>
      </c>
      <c r="K581" s="8">
        <v>2</v>
      </c>
      <c r="L581" s="9" t="s">
        <v>48</v>
      </c>
      <c r="M581" s="8">
        <v>2</v>
      </c>
      <c r="N581" s="8">
        <v>2</v>
      </c>
      <c r="O581" s="8">
        <v>0</v>
      </c>
      <c r="P581" s="9" t="s">
        <v>44</v>
      </c>
      <c r="Q581" s="9" t="s">
        <v>50</v>
      </c>
      <c r="R581" s="8">
        <v>0</v>
      </c>
      <c r="S581" s="8">
        <v>4</v>
      </c>
      <c r="T581" s="9" t="s">
        <v>59</v>
      </c>
      <c r="U581" s="9" t="s">
        <v>38</v>
      </c>
      <c r="V581" s="9" t="s">
        <v>39</v>
      </c>
      <c r="W581" s="10">
        <v>45873</v>
      </c>
      <c r="X581" s="8" t="b">
        <v>0</v>
      </c>
      <c r="Y581" s="8" t="b">
        <v>0</v>
      </c>
      <c r="Z581" s="9" t="s">
        <v>62</v>
      </c>
      <c r="AA581" s="9" t="s">
        <v>53</v>
      </c>
      <c r="AB581" s="11">
        <v>1</v>
      </c>
      <c r="AC581">
        <f t="shared" si="47"/>
        <v>667.31799999999998</v>
      </c>
      <c r="AD581">
        <f t="shared" si="48"/>
        <v>166.8295</v>
      </c>
      <c r="AE581">
        <f t="shared" si="49"/>
        <v>333.65899999999999</v>
      </c>
      <c r="AF581">
        <f t="shared" si="45"/>
        <v>1</v>
      </c>
      <c r="AG581">
        <f t="shared" si="46"/>
        <v>3</v>
      </c>
      <c r="AH581">
        <f>(Table2[[#This Row],[Social_Media_Influence2]]+Table2[[#This Row],[Engagement_Score_Num]]+Table2[[#This Row],[Time_Spent_on_Product_Research(hours)]]/3)</f>
        <v>4</v>
      </c>
      <c r="AI581" s="17">
        <f>IF(Table2[[#This Row],[Customer_Loyalty_Program_Member]]="TRUE",Table2[[#This Row],[Brand_Loyalty]]*1.2,Table2[[#This Row],[Brand_Loyalty]])</f>
        <v>2</v>
      </c>
      <c r="AJ581" s="17">
        <f>Table2[[#This Row],[Customer_Satisfaction]]-Table2[[#This Row],[Return_Rate]]</f>
        <v>4</v>
      </c>
    </row>
    <row r="582" spans="1:36">
      <c r="A582" s="5" t="s">
        <v>1238</v>
      </c>
      <c r="B582" s="4">
        <v>41</v>
      </c>
      <c r="C582" s="5" t="s">
        <v>29</v>
      </c>
      <c r="D582" s="5" t="s">
        <v>30</v>
      </c>
      <c r="E582" s="5" t="s">
        <v>76</v>
      </c>
      <c r="F582" s="5" t="s">
        <v>56</v>
      </c>
      <c r="G582" s="5" t="s">
        <v>44</v>
      </c>
      <c r="H582" s="5" t="s">
        <v>1239</v>
      </c>
      <c r="I582" s="5" t="s">
        <v>182</v>
      </c>
      <c r="J582" s="4">
        <v>333.66</v>
      </c>
      <c r="K582" s="4">
        <v>7</v>
      </c>
      <c r="L582" s="5" t="s">
        <v>48</v>
      </c>
      <c r="M582" s="4">
        <v>4</v>
      </c>
      <c r="N582" s="4">
        <v>5</v>
      </c>
      <c r="O582" s="4">
        <v>0</v>
      </c>
      <c r="P582" s="5" t="s">
        <v>36</v>
      </c>
      <c r="Q582" s="5" t="s">
        <v>50</v>
      </c>
      <c r="R582" s="4">
        <v>0</v>
      </c>
      <c r="S582" s="4">
        <v>1</v>
      </c>
      <c r="T582" s="5" t="s">
        <v>36</v>
      </c>
      <c r="U582" s="5" t="s">
        <v>38</v>
      </c>
      <c r="V582" s="5" t="s">
        <v>61</v>
      </c>
      <c r="W582" s="6">
        <v>45874</v>
      </c>
      <c r="X582" s="4" t="b">
        <v>1</v>
      </c>
      <c r="Y582" s="4" t="b">
        <v>0</v>
      </c>
      <c r="Z582" s="5" t="s">
        <v>74</v>
      </c>
      <c r="AA582" s="5" t="s">
        <v>41</v>
      </c>
      <c r="AB582" s="7">
        <v>8</v>
      </c>
      <c r="AC582">
        <f t="shared" si="47"/>
        <v>2335.6200000000003</v>
      </c>
      <c r="AD582">
        <f t="shared" si="48"/>
        <v>47.665714285714287</v>
      </c>
      <c r="AE582">
        <f t="shared" si="49"/>
        <v>333.66</v>
      </c>
      <c r="AF582">
        <f t="shared" si="45"/>
        <v>0</v>
      </c>
      <c r="AG582">
        <f t="shared" si="46"/>
        <v>0</v>
      </c>
      <c r="AH582">
        <f>(Table2[[#This Row],[Social_Media_Influence2]]+Table2[[#This Row],[Engagement_Score_Num]]+Table2[[#This Row],[Time_Spent_on_Product_Research(hours)]]/3)</f>
        <v>0</v>
      </c>
      <c r="AI582" s="17">
        <f>IF(Table2[[#This Row],[Customer_Loyalty_Program_Member]]="TRUE",Table2[[#This Row],[Brand_Loyalty]]*1.2,Table2[[#This Row],[Brand_Loyalty]])</f>
        <v>4</v>
      </c>
      <c r="AJ582" s="17">
        <f>Table2[[#This Row],[Customer_Satisfaction]]-Table2[[#This Row],[Return_Rate]]</f>
        <v>1</v>
      </c>
    </row>
    <row r="583" spans="1:36">
      <c r="A583" s="9" t="s">
        <v>1240</v>
      </c>
      <c r="B583" s="8">
        <v>32</v>
      </c>
      <c r="C583" s="9" t="s">
        <v>43</v>
      </c>
      <c r="D583" s="9" t="s">
        <v>44</v>
      </c>
      <c r="E583" s="9" t="s">
        <v>76</v>
      </c>
      <c r="F583" s="9" t="s">
        <v>45</v>
      </c>
      <c r="G583" s="9" t="s">
        <v>30</v>
      </c>
      <c r="H583" s="9" t="s">
        <v>1241</v>
      </c>
      <c r="I583" s="9" t="s">
        <v>58</v>
      </c>
      <c r="J583" s="8">
        <v>333.661</v>
      </c>
      <c r="K583" s="8">
        <v>7</v>
      </c>
      <c r="L583" s="9" t="s">
        <v>48</v>
      </c>
      <c r="M583" s="8">
        <v>5</v>
      </c>
      <c r="N583" s="8">
        <v>3</v>
      </c>
      <c r="O583" s="8">
        <v>1</v>
      </c>
      <c r="P583" s="9" t="s">
        <v>36</v>
      </c>
      <c r="Q583" s="9" t="s">
        <v>85</v>
      </c>
      <c r="R583" s="8">
        <v>2</v>
      </c>
      <c r="S583" s="8">
        <v>6</v>
      </c>
      <c r="T583" s="9" t="s">
        <v>59</v>
      </c>
      <c r="U583" s="9" t="s">
        <v>60</v>
      </c>
      <c r="V583" s="9" t="s">
        <v>51</v>
      </c>
      <c r="W583" s="10">
        <v>45875</v>
      </c>
      <c r="X583" s="8" t="b">
        <v>0</v>
      </c>
      <c r="Y583" s="8" t="b">
        <v>0</v>
      </c>
      <c r="Z583" s="9" t="s">
        <v>52</v>
      </c>
      <c r="AA583" s="9" t="s">
        <v>67</v>
      </c>
      <c r="AB583" s="11">
        <v>7</v>
      </c>
      <c r="AC583">
        <f t="shared" si="47"/>
        <v>2335.627</v>
      </c>
      <c r="AD583">
        <f t="shared" si="48"/>
        <v>47.665857142857142</v>
      </c>
      <c r="AE583">
        <f t="shared" si="49"/>
        <v>333.661</v>
      </c>
      <c r="AF583">
        <f t="shared" si="45"/>
        <v>1</v>
      </c>
      <c r="AG583">
        <f t="shared" si="46"/>
        <v>0</v>
      </c>
      <c r="AH583">
        <f>(Table2[[#This Row],[Social_Media_Influence2]]+Table2[[#This Row],[Engagement_Score_Num]]+Table2[[#This Row],[Time_Spent_on_Product_Research(hours)]]/3)</f>
        <v>1.3333333333333333</v>
      </c>
      <c r="AI583" s="17">
        <f>IF(Table2[[#This Row],[Customer_Loyalty_Program_Member]]="TRUE",Table2[[#This Row],[Brand_Loyalty]]*1.2,Table2[[#This Row],[Brand_Loyalty]])</f>
        <v>5</v>
      </c>
      <c r="AJ583" s="17">
        <f>Table2[[#This Row],[Customer_Satisfaction]]-Table2[[#This Row],[Return_Rate]]</f>
        <v>4</v>
      </c>
    </row>
    <row r="584" spans="1:36">
      <c r="A584" s="5" t="s">
        <v>1242</v>
      </c>
      <c r="B584" s="4">
        <v>37</v>
      </c>
      <c r="C584" s="5" t="s">
        <v>29</v>
      </c>
      <c r="D584" s="5" t="s">
        <v>44</v>
      </c>
      <c r="E584" s="5" t="s">
        <v>76</v>
      </c>
      <c r="F584" s="5" t="s">
        <v>32</v>
      </c>
      <c r="G584" s="5" t="s">
        <v>44</v>
      </c>
      <c r="H584" s="5" t="s">
        <v>1243</v>
      </c>
      <c r="I584" s="5" t="s">
        <v>134</v>
      </c>
      <c r="J584" s="4">
        <v>333.66199999999998</v>
      </c>
      <c r="K584" s="4">
        <v>6</v>
      </c>
      <c r="L584" s="5" t="s">
        <v>48</v>
      </c>
      <c r="M584" s="4">
        <v>5</v>
      </c>
      <c r="N584" s="4">
        <v>5</v>
      </c>
      <c r="O584" s="4">
        <v>0</v>
      </c>
      <c r="P584" s="5" t="s">
        <v>49</v>
      </c>
      <c r="Q584" s="5" t="s">
        <v>85</v>
      </c>
      <c r="R584" s="4">
        <v>0</v>
      </c>
      <c r="S584" s="4">
        <v>7</v>
      </c>
      <c r="T584" s="5" t="s">
        <v>59</v>
      </c>
      <c r="U584" s="5" t="s">
        <v>79</v>
      </c>
      <c r="V584" s="5" t="s">
        <v>66</v>
      </c>
      <c r="W584" s="6">
        <v>45876</v>
      </c>
      <c r="X584" s="4" t="b">
        <v>0</v>
      </c>
      <c r="Y584" s="4" t="b">
        <v>1</v>
      </c>
      <c r="Z584" s="5" t="s">
        <v>62</v>
      </c>
      <c r="AA584" s="5" t="s">
        <v>53</v>
      </c>
      <c r="AB584" s="7">
        <v>7</v>
      </c>
      <c r="AC584">
        <f t="shared" si="47"/>
        <v>2001.9719999999998</v>
      </c>
      <c r="AD584">
        <f t="shared" si="48"/>
        <v>55.61033333333333</v>
      </c>
      <c r="AE584">
        <f t="shared" si="49"/>
        <v>333.66199999999998</v>
      </c>
      <c r="AF584">
        <f t="shared" si="45"/>
        <v>1</v>
      </c>
      <c r="AG584">
        <f t="shared" si="46"/>
        <v>2</v>
      </c>
      <c r="AH584">
        <f>(Table2[[#This Row],[Social_Media_Influence2]]+Table2[[#This Row],[Engagement_Score_Num]]+Table2[[#This Row],[Time_Spent_on_Product_Research(hours)]]/3)</f>
        <v>3</v>
      </c>
      <c r="AI584" s="17">
        <f>IF(Table2[[#This Row],[Customer_Loyalty_Program_Member]]="TRUE",Table2[[#This Row],[Brand_Loyalty]]*1.2,Table2[[#This Row],[Brand_Loyalty]])</f>
        <v>5</v>
      </c>
      <c r="AJ584" s="17">
        <f>Table2[[#This Row],[Customer_Satisfaction]]-Table2[[#This Row],[Return_Rate]]</f>
        <v>7</v>
      </c>
    </row>
    <row r="585" spans="1:36">
      <c r="A585" s="9" t="s">
        <v>1244</v>
      </c>
      <c r="B585" s="8">
        <v>41</v>
      </c>
      <c r="C585" s="9" t="s">
        <v>43</v>
      </c>
      <c r="D585" s="9" t="s">
        <v>30</v>
      </c>
      <c r="E585" s="9" t="s">
        <v>69</v>
      </c>
      <c r="F585" s="9" t="s">
        <v>45</v>
      </c>
      <c r="G585" s="9" t="s">
        <v>30</v>
      </c>
      <c r="H585" s="9" t="s">
        <v>1245</v>
      </c>
      <c r="I585" s="9" t="s">
        <v>47</v>
      </c>
      <c r="J585" s="8">
        <v>333.66300000000001</v>
      </c>
      <c r="K585" s="8">
        <v>12</v>
      </c>
      <c r="L585" s="9" t="s">
        <v>48</v>
      </c>
      <c r="M585" s="8">
        <v>5</v>
      </c>
      <c r="N585" s="8">
        <v>3</v>
      </c>
      <c r="O585" s="8">
        <v>2</v>
      </c>
      <c r="P585" s="9" t="s">
        <v>44</v>
      </c>
      <c r="Q585" s="9" t="s">
        <v>85</v>
      </c>
      <c r="R585" s="8">
        <v>0</v>
      </c>
      <c r="S585" s="8">
        <v>4</v>
      </c>
      <c r="T585" s="9" t="s">
        <v>59</v>
      </c>
      <c r="U585" s="9" t="s">
        <v>79</v>
      </c>
      <c r="V585" s="9" t="s">
        <v>86</v>
      </c>
      <c r="W585" s="10">
        <v>45877</v>
      </c>
      <c r="X585" s="8" t="b">
        <v>1</v>
      </c>
      <c r="Y585" s="8" t="b">
        <v>1</v>
      </c>
      <c r="Z585" s="9" t="s">
        <v>62</v>
      </c>
      <c r="AA585" s="9" t="s">
        <v>53</v>
      </c>
      <c r="AB585" s="11">
        <v>12</v>
      </c>
      <c r="AC585">
        <f t="shared" si="47"/>
        <v>4003.9560000000001</v>
      </c>
      <c r="AD585">
        <f t="shared" si="48"/>
        <v>27.805250000000001</v>
      </c>
      <c r="AE585">
        <f t="shared" si="49"/>
        <v>333.66300000000001</v>
      </c>
      <c r="AF585">
        <f t="shared" si="45"/>
        <v>1</v>
      </c>
      <c r="AG585">
        <f t="shared" si="46"/>
        <v>3</v>
      </c>
      <c r="AH585">
        <f>(Table2[[#This Row],[Social_Media_Influence2]]+Table2[[#This Row],[Engagement_Score_Num]]+Table2[[#This Row],[Time_Spent_on_Product_Research(hours)]]/3)</f>
        <v>4.666666666666667</v>
      </c>
      <c r="AI585" s="17">
        <f>IF(Table2[[#This Row],[Customer_Loyalty_Program_Member]]="TRUE",Table2[[#This Row],[Brand_Loyalty]]*1.2,Table2[[#This Row],[Brand_Loyalty]])</f>
        <v>5</v>
      </c>
      <c r="AJ585" s="17">
        <f>Table2[[#This Row],[Customer_Satisfaction]]-Table2[[#This Row],[Return_Rate]]</f>
        <v>4</v>
      </c>
    </row>
    <row r="586" spans="1:36">
      <c r="A586" s="5" t="s">
        <v>1246</v>
      </c>
      <c r="B586" s="4">
        <v>37</v>
      </c>
      <c r="C586" s="5" t="s">
        <v>29</v>
      </c>
      <c r="D586" s="5" t="s">
        <v>44</v>
      </c>
      <c r="E586" s="5" t="s">
        <v>55</v>
      </c>
      <c r="F586" s="5" t="s">
        <v>45</v>
      </c>
      <c r="G586" s="5" t="s">
        <v>44</v>
      </c>
      <c r="H586" s="5" t="s">
        <v>1247</v>
      </c>
      <c r="I586" s="5" t="s">
        <v>82</v>
      </c>
      <c r="J586" s="4">
        <v>333.66399999999999</v>
      </c>
      <c r="K586" s="4">
        <v>12</v>
      </c>
      <c r="L586" s="5" t="s">
        <v>48</v>
      </c>
      <c r="M586" s="4">
        <v>2</v>
      </c>
      <c r="N586" s="4">
        <v>5</v>
      </c>
      <c r="O586" s="4">
        <v>0</v>
      </c>
      <c r="P586" s="5" t="s">
        <v>36</v>
      </c>
      <c r="Q586" s="5" t="s">
        <v>85</v>
      </c>
      <c r="R586" s="4">
        <v>0</v>
      </c>
      <c r="S586" s="4">
        <v>9</v>
      </c>
      <c r="T586" s="5" t="s">
        <v>59</v>
      </c>
      <c r="U586" s="5" t="s">
        <v>38</v>
      </c>
      <c r="V586" s="5" t="s">
        <v>39</v>
      </c>
      <c r="W586" s="6">
        <v>45878</v>
      </c>
      <c r="X586" s="4" t="b">
        <v>0</v>
      </c>
      <c r="Y586" s="4" t="b">
        <v>1</v>
      </c>
      <c r="Z586" s="5" t="s">
        <v>74</v>
      </c>
      <c r="AA586" s="5" t="s">
        <v>67</v>
      </c>
      <c r="AB586" s="7">
        <v>6</v>
      </c>
      <c r="AC586">
        <f t="shared" si="47"/>
        <v>4003.9679999999998</v>
      </c>
      <c r="AD586">
        <f t="shared" si="48"/>
        <v>27.805333333333333</v>
      </c>
      <c r="AE586">
        <f t="shared" si="49"/>
        <v>333.66399999999999</v>
      </c>
      <c r="AF586">
        <f t="shared" si="45"/>
        <v>1</v>
      </c>
      <c r="AG586">
        <f t="shared" si="46"/>
        <v>0</v>
      </c>
      <c r="AH586">
        <f>(Table2[[#This Row],[Social_Media_Influence2]]+Table2[[#This Row],[Engagement_Score_Num]]+Table2[[#This Row],[Time_Spent_on_Product_Research(hours)]]/3)</f>
        <v>1</v>
      </c>
      <c r="AI586" s="17">
        <f>IF(Table2[[#This Row],[Customer_Loyalty_Program_Member]]="TRUE",Table2[[#This Row],[Brand_Loyalty]]*1.2,Table2[[#This Row],[Brand_Loyalty]])</f>
        <v>2</v>
      </c>
      <c r="AJ586" s="17">
        <f>Table2[[#This Row],[Customer_Satisfaction]]-Table2[[#This Row],[Return_Rate]]</f>
        <v>9</v>
      </c>
    </row>
    <row r="587" spans="1:36">
      <c r="A587" s="9" t="s">
        <v>1248</v>
      </c>
      <c r="B587" s="8">
        <v>43</v>
      </c>
      <c r="C587" s="9" t="s">
        <v>43</v>
      </c>
      <c r="D587" s="9" t="s">
        <v>30</v>
      </c>
      <c r="E587" s="9" t="s">
        <v>69</v>
      </c>
      <c r="F587" s="9" t="s">
        <v>45</v>
      </c>
      <c r="G587" s="9" t="s">
        <v>44</v>
      </c>
      <c r="H587" s="9" t="s">
        <v>1249</v>
      </c>
      <c r="I587" s="9" t="s">
        <v>101</v>
      </c>
      <c r="J587" s="8">
        <v>333.66500000000002</v>
      </c>
      <c r="K587" s="8">
        <v>12</v>
      </c>
      <c r="L587" s="9" t="s">
        <v>35</v>
      </c>
      <c r="M587" s="8">
        <v>1</v>
      </c>
      <c r="N587" s="8">
        <v>2</v>
      </c>
      <c r="O587" s="8">
        <v>1</v>
      </c>
      <c r="P587" s="9" t="s">
        <v>49</v>
      </c>
      <c r="Q587" s="9" t="s">
        <v>85</v>
      </c>
      <c r="R587" s="8">
        <v>0</v>
      </c>
      <c r="S587" s="8">
        <v>7</v>
      </c>
      <c r="T587" s="9" t="s">
        <v>49</v>
      </c>
      <c r="U587" s="9" t="s">
        <v>38</v>
      </c>
      <c r="V587" s="9" t="s">
        <v>66</v>
      </c>
      <c r="W587" s="10">
        <v>45879</v>
      </c>
      <c r="X587" s="8" t="b">
        <v>1</v>
      </c>
      <c r="Y587" s="8" t="b">
        <v>0</v>
      </c>
      <c r="Z587" s="9" t="s">
        <v>74</v>
      </c>
      <c r="AA587" s="9" t="s">
        <v>53</v>
      </c>
      <c r="AB587" s="11">
        <v>9</v>
      </c>
      <c r="AC587">
        <f t="shared" si="47"/>
        <v>4003.9800000000005</v>
      </c>
      <c r="AD587">
        <f t="shared" si="48"/>
        <v>27.80541666666667</v>
      </c>
      <c r="AE587">
        <f t="shared" si="49"/>
        <v>333.66500000000002</v>
      </c>
      <c r="AF587">
        <f t="shared" si="45"/>
        <v>2</v>
      </c>
      <c r="AG587">
        <f t="shared" si="46"/>
        <v>2</v>
      </c>
      <c r="AH587">
        <f>(Table2[[#This Row],[Social_Media_Influence2]]+Table2[[#This Row],[Engagement_Score_Num]]+Table2[[#This Row],[Time_Spent_on_Product_Research(hours)]]/3)</f>
        <v>4.333333333333333</v>
      </c>
      <c r="AI587" s="17">
        <f>IF(Table2[[#This Row],[Customer_Loyalty_Program_Member]]="TRUE",Table2[[#This Row],[Brand_Loyalty]]*1.2,Table2[[#This Row],[Brand_Loyalty]])</f>
        <v>1</v>
      </c>
      <c r="AJ587" s="17">
        <f>Table2[[#This Row],[Customer_Satisfaction]]-Table2[[#This Row],[Return_Rate]]</f>
        <v>7</v>
      </c>
    </row>
    <row r="588" spans="1:36">
      <c r="A588" s="5" t="s">
        <v>1250</v>
      </c>
      <c r="B588" s="4">
        <v>49</v>
      </c>
      <c r="C588" s="5" t="s">
        <v>43</v>
      </c>
      <c r="D588" s="5" t="s">
        <v>44</v>
      </c>
      <c r="E588" s="5" t="s">
        <v>55</v>
      </c>
      <c r="F588" s="5" t="s">
        <v>45</v>
      </c>
      <c r="G588" s="5" t="s">
        <v>30</v>
      </c>
      <c r="H588" s="5" t="s">
        <v>1251</v>
      </c>
      <c r="I588" s="5" t="s">
        <v>122</v>
      </c>
      <c r="J588" s="4">
        <v>333.666</v>
      </c>
      <c r="K588" s="4">
        <v>6</v>
      </c>
      <c r="L588" s="5" t="s">
        <v>35</v>
      </c>
      <c r="M588" s="4">
        <v>2</v>
      </c>
      <c r="N588" s="4">
        <v>1</v>
      </c>
      <c r="O588" s="4">
        <v>0</v>
      </c>
      <c r="P588" s="5" t="s">
        <v>49</v>
      </c>
      <c r="Q588" s="5" t="s">
        <v>37</v>
      </c>
      <c r="R588" s="4">
        <v>2</v>
      </c>
      <c r="S588" s="4">
        <v>7</v>
      </c>
      <c r="T588" s="5" t="s">
        <v>49</v>
      </c>
      <c r="U588" s="5" t="s">
        <v>38</v>
      </c>
      <c r="V588" s="5" t="s">
        <v>51</v>
      </c>
      <c r="W588" s="6">
        <v>45880</v>
      </c>
      <c r="X588" s="4" t="b">
        <v>1</v>
      </c>
      <c r="Y588" s="4" t="b">
        <v>0</v>
      </c>
      <c r="Z588" s="5" t="s">
        <v>52</v>
      </c>
      <c r="AA588" s="5" t="s">
        <v>67</v>
      </c>
      <c r="AB588" s="7">
        <v>12</v>
      </c>
      <c r="AC588">
        <f t="shared" si="47"/>
        <v>2001.9960000000001</v>
      </c>
      <c r="AD588">
        <f t="shared" si="48"/>
        <v>55.610999999999997</v>
      </c>
      <c r="AE588">
        <f t="shared" si="49"/>
        <v>333.666</v>
      </c>
      <c r="AF588">
        <f t="shared" si="45"/>
        <v>2</v>
      </c>
      <c r="AG588">
        <f t="shared" si="46"/>
        <v>2</v>
      </c>
      <c r="AH588">
        <f>(Table2[[#This Row],[Social_Media_Influence2]]+Table2[[#This Row],[Engagement_Score_Num]]+Table2[[#This Row],[Time_Spent_on_Product_Research(hours)]]/3)</f>
        <v>4</v>
      </c>
      <c r="AI588" s="17">
        <f>IF(Table2[[#This Row],[Customer_Loyalty_Program_Member]]="TRUE",Table2[[#This Row],[Brand_Loyalty]]*1.2,Table2[[#This Row],[Brand_Loyalty]])</f>
        <v>2</v>
      </c>
      <c r="AJ588" s="17">
        <f>Table2[[#This Row],[Customer_Satisfaction]]-Table2[[#This Row],[Return_Rate]]</f>
        <v>5</v>
      </c>
    </row>
    <row r="589" spans="1:36">
      <c r="A589" s="9" t="s">
        <v>1252</v>
      </c>
      <c r="B589" s="8">
        <v>27</v>
      </c>
      <c r="C589" s="9" t="s">
        <v>29</v>
      </c>
      <c r="D589" s="9" t="s">
        <v>44</v>
      </c>
      <c r="E589" s="9" t="s">
        <v>55</v>
      </c>
      <c r="F589" s="9" t="s">
        <v>32</v>
      </c>
      <c r="G589" s="9" t="s">
        <v>44</v>
      </c>
      <c r="H589" s="9" t="s">
        <v>1253</v>
      </c>
      <c r="I589" s="9" t="s">
        <v>47</v>
      </c>
      <c r="J589" s="8">
        <v>333.66699999999997</v>
      </c>
      <c r="K589" s="8">
        <v>2</v>
      </c>
      <c r="L589" s="9" t="s">
        <v>78</v>
      </c>
      <c r="M589" s="8">
        <v>1</v>
      </c>
      <c r="N589" s="8">
        <v>5</v>
      </c>
      <c r="O589" s="8">
        <v>1</v>
      </c>
      <c r="P589" s="9" t="s">
        <v>44</v>
      </c>
      <c r="Q589" s="9" t="s">
        <v>85</v>
      </c>
      <c r="R589" s="8">
        <v>1</v>
      </c>
      <c r="S589" s="8">
        <v>2</v>
      </c>
      <c r="T589" s="9" t="s">
        <v>36</v>
      </c>
      <c r="U589" s="9" t="s">
        <v>38</v>
      </c>
      <c r="V589" s="9" t="s">
        <v>51</v>
      </c>
      <c r="W589" s="10">
        <v>45881</v>
      </c>
      <c r="X589" s="8" t="b">
        <v>0</v>
      </c>
      <c r="Y589" s="8" t="b">
        <v>1</v>
      </c>
      <c r="Z589" s="9" t="s">
        <v>52</v>
      </c>
      <c r="AA589" s="9" t="s">
        <v>53</v>
      </c>
      <c r="AB589" s="11">
        <v>10</v>
      </c>
      <c r="AC589">
        <f t="shared" si="47"/>
        <v>667.33399999999995</v>
      </c>
      <c r="AD589">
        <f t="shared" si="48"/>
        <v>166.83349999999999</v>
      </c>
      <c r="AE589">
        <f t="shared" si="49"/>
        <v>333.66699999999997</v>
      </c>
      <c r="AF589">
        <f t="shared" si="45"/>
        <v>0</v>
      </c>
      <c r="AG589">
        <f t="shared" si="46"/>
        <v>3</v>
      </c>
      <c r="AH589">
        <f>(Table2[[#This Row],[Social_Media_Influence2]]+Table2[[#This Row],[Engagement_Score_Num]]+Table2[[#This Row],[Time_Spent_on_Product_Research(hours)]]/3)</f>
        <v>3.3333333333333335</v>
      </c>
      <c r="AI589" s="17">
        <f>IF(Table2[[#This Row],[Customer_Loyalty_Program_Member]]="TRUE",Table2[[#This Row],[Brand_Loyalty]]*1.2,Table2[[#This Row],[Brand_Loyalty]])</f>
        <v>1</v>
      </c>
      <c r="AJ589" s="17">
        <f>Table2[[#This Row],[Customer_Satisfaction]]-Table2[[#This Row],[Return_Rate]]</f>
        <v>1</v>
      </c>
    </row>
    <row r="590" spans="1:36">
      <c r="A590" s="5" t="s">
        <v>1254</v>
      </c>
      <c r="B590" s="4">
        <v>41</v>
      </c>
      <c r="C590" s="5" t="s">
        <v>43</v>
      </c>
      <c r="D590" s="5" t="s">
        <v>30</v>
      </c>
      <c r="E590" s="5" t="s">
        <v>69</v>
      </c>
      <c r="F590" s="5" t="s">
        <v>45</v>
      </c>
      <c r="G590" s="5" t="s">
        <v>44</v>
      </c>
      <c r="H590" s="5" t="s">
        <v>1255</v>
      </c>
      <c r="I590" s="5" t="s">
        <v>104</v>
      </c>
      <c r="J590" s="4">
        <v>333.66800000000001</v>
      </c>
      <c r="K590" s="4">
        <v>6</v>
      </c>
      <c r="L590" s="5" t="s">
        <v>78</v>
      </c>
      <c r="M590" s="4">
        <v>5</v>
      </c>
      <c r="N590" s="4">
        <v>1</v>
      </c>
      <c r="O590" s="4">
        <v>1</v>
      </c>
      <c r="P590" s="5" t="s">
        <v>59</v>
      </c>
      <c r="Q590" s="5" t="s">
        <v>37</v>
      </c>
      <c r="R590" s="4">
        <v>1</v>
      </c>
      <c r="S590" s="4">
        <v>8</v>
      </c>
      <c r="T590" s="5" t="s">
        <v>36</v>
      </c>
      <c r="U590" s="5" t="s">
        <v>38</v>
      </c>
      <c r="V590" s="5" t="s">
        <v>61</v>
      </c>
      <c r="W590" s="6">
        <v>45882</v>
      </c>
      <c r="X590" s="4" t="b">
        <v>0</v>
      </c>
      <c r="Y590" s="4" t="b">
        <v>1</v>
      </c>
      <c r="Z590" s="5" t="s">
        <v>40</v>
      </c>
      <c r="AA590" s="5" t="s">
        <v>53</v>
      </c>
      <c r="AB590" s="7">
        <v>9</v>
      </c>
      <c r="AC590">
        <f t="shared" si="47"/>
        <v>2002.008</v>
      </c>
      <c r="AD590">
        <f t="shared" si="48"/>
        <v>55.611333333333334</v>
      </c>
      <c r="AE590">
        <f t="shared" si="49"/>
        <v>333.66800000000001</v>
      </c>
      <c r="AF590">
        <f t="shared" si="45"/>
        <v>0</v>
      </c>
      <c r="AG590">
        <f t="shared" si="46"/>
        <v>1</v>
      </c>
      <c r="AH590">
        <f>(Table2[[#This Row],[Social_Media_Influence2]]+Table2[[#This Row],[Engagement_Score_Num]]+Table2[[#This Row],[Time_Spent_on_Product_Research(hours)]]/3)</f>
        <v>1.3333333333333333</v>
      </c>
      <c r="AI590" s="17">
        <f>IF(Table2[[#This Row],[Customer_Loyalty_Program_Member]]="TRUE",Table2[[#This Row],[Brand_Loyalty]]*1.2,Table2[[#This Row],[Brand_Loyalty]])</f>
        <v>5</v>
      </c>
      <c r="AJ590" s="17">
        <f>Table2[[#This Row],[Customer_Satisfaction]]-Table2[[#This Row],[Return_Rate]]</f>
        <v>7</v>
      </c>
    </row>
    <row r="591" spans="1:36">
      <c r="A591" s="9" t="s">
        <v>1256</v>
      </c>
      <c r="B591" s="8">
        <v>33</v>
      </c>
      <c r="C591" s="9" t="s">
        <v>43</v>
      </c>
      <c r="D591" s="9" t="s">
        <v>44</v>
      </c>
      <c r="E591" s="9" t="s">
        <v>76</v>
      </c>
      <c r="F591" s="9" t="s">
        <v>32</v>
      </c>
      <c r="G591" s="9" t="s">
        <v>30</v>
      </c>
      <c r="H591" s="9" t="s">
        <v>1257</v>
      </c>
      <c r="I591" s="9" t="s">
        <v>2060</v>
      </c>
      <c r="J591" s="8">
        <v>333.66899999999998</v>
      </c>
      <c r="K591" s="8">
        <v>2</v>
      </c>
      <c r="L591" s="9" t="s">
        <v>48</v>
      </c>
      <c r="M591" s="8">
        <v>2</v>
      </c>
      <c r="N591" s="8">
        <v>1</v>
      </c>
      <c r="O591" s="8">
        <v>1</v>
      </c>
      <c r="P591" s="9" t="s">
        <v>44</v>
      </c>
      <c r="Q591" s="9" t="s">
        <v>85</v>
      </c>
      <c r="R591" s="8">
        <v>2</v>
      </c>
      <c r="S591" s="8">
        <v>8</v>
      </c>
      <c r="T591" s="9" t="s">
        <v>49</v>
      </c>
      <c r="U591" s="9" t="s">
        <v>38</v>
      </c>
      <c r="V591" s="9" t="s">
        <v>86</v>
      </c>
      <c r="W591" s="10">
        <v>45883</v>
      </c>
      <c r="X591" s="8" t="b">
        <v>1</v>
      </c>
      <c r="Y591" s="8" t="b">
        <v>1</v>
      </c>
      <c r="Z591" s="9" t="s">
        <v>74</v>
      </c>
      <c r="AA591" s="9" t="s">
        <v>41</v>
      </c>
      <c r="AB591" s="11">
        <v>10</v>
      </c>
      <c r="AC591">
        <f t="shared" si="47"/>
        <v>667.33799999999997</v>
      </c>
      <c r="AD591">
        <f t="shared" si="48"/>
        <v>166.83449999999999</v>
      </c>
      <c r="AE591">
        <f t="shared" si="49"/>
        <v>333.66899999999998</v>
      </c>
      <c r="AF591">
        <f t="shared" si="45"/>
        <v>2</v>
      </c>
      <c r="AG591">
        <f t="shared" si="46"/>
        <v>3</v>
      </c>
      <c r="AH591">
        <f>(Table2[[#This Row],[Social_Media_Influence2]]+Table2[[#This Row],[Engagement_Score_Num]]+Table2[[#This Row],[Time_Spent_on_Product_Research(hours)]]/3)</f>
        <v>5.333333333333333</v>
      </c>
      <c r="AI591" s="17">
        <f>IF(Table2[[#This Row],[Customer_Loyalty_Program_Member]]="TRUE",Table2[[#This Row],[Brand_Loyalty]]*1.2,Table2[[#This Row],[Brand_Loyalty]])</f>
        <v>2</v>
      </c>
      <c r="AJ591" s="17">
        <f>Table2[[#This Row],[Customer_Satisfaction]]-Table2[[#This Row],[Return_Rate]]</f>
        <v>6</v>
      </c>
    </row>
    <row r="592" spans="1:36">
      <c r="A592" s="5" t="s">
        <v>1258</v>
      </c>
      <c r="B592" s="4">
        <v>46</v>
      </c>
      <c r="C592" s="5" t="s">
        <v>43</v>
      </c>
      <c r="D592" s="5" t="s">
        <v>30</v>
      </c>
      <c r="E592" s="5" t="s">
        <v>76</v>
      </c>
      <c r="F592" s="5" t="s">
        <v>56</v>
      </c>
      <c r="G592" s="5" t="s">
        <v>30</v>
      </c>
      <c r="H592" s="5" t="s">
        <v>1259</v>
      </c>
      <c r="I592" s="5" t="s">
        <v>2061</v>
      </c>
      <c r="J592" s="4">
        <v>333.67</v>
      </c>
      <c r="K592" s="4">
        <v>3</v>
      </c>
      <c r="L592" s="5" t="s">
        <v>48</v>
      </c>
      <c r="M592" s="4">
        <v>1</v>
      </c>
      <c r="N592" s="4">
        <v>5</v>
      </c>
      <c r="O592" s="4">
        <v>0</v>
      </c>
      <c r="P592" s="5" t="s">
        <v>49</v>
      </c>
      <c r="Q592" s="5" t="s">
        <v>37</v>
      </c>
      <c r="R592" s="4">
        <v>2</v>
      </c>
      <c r="S592" s="4">
        <v>7</v>
      </c>
      <c r="T592" s="5" t="s">
        <v>36</v>
      </c>
      <c r="U592" s="5" t="s">
        <v>60</v>
      </c>
      <c r="V592" s="5" t="s">
        <v>51</v>
      </c>
      <c r="W592" s="6">
        <v>45884</v>
      </c>
      <c r="X592" s="4" t="b">
        <v>0</v>
      </c>
      <c r="Y592" s="4" t="b">
        <v>0</v>
      </c>
      <c r="Z592" s="5" t="s">
        <v>52</v>
      </c>
      <c r="AA592" s="5" t="s">
        <v>41</v>
      </c>
      <c r="AB592" s="7">
        <v>6</v>
      </c>
      <c r="AC592">
        <f t="shared" si="47"/>
        <v>1001.01</v>
      </c>
      <c r="AD592">
        <f t="shared" si="48"/>
        <v>111.22333333333334</v>
      </c>
      <c r="AE592">
        <f t="shared" si="49"/>
        <v>333.67</v>
      </c>
      <c r="AF592">
        <f t="shared" si="45"/>
        <v>0</v>
      </c>
      <c r="AG592">
        <f t="shared" si="46"/>
        <v>2</v>
      </c>
      <c r="AH592">
        <f>(Table2[[#This Row],[Social_Media_Influence2]]+Table2[[#This Row],[Engagement_Score_Num]]+Table2[[#This Row],[Time_Spent_on_Product_Research(hours)]]/3)</f>
        <v>2</v>
      </c>
      <c r="AI592" s="17">
        <f>IF(Table2[[#This Row],[Customer_Loyalty_Program_Member]]="TRUE",Table2[[#This Row],[Brand_Loyalty]]*1.2,Table2[[#This Row],[Brand_Loyalty]])</f>
        <v>1</v>
      </c>
      <c r="AJ592" s="17">
        <f>Table2[[#This Row],[Customer_Satisfaction]]-Table2[[#This Row],[Return_Rate]]</f>
        <v>5</v>
      </c>
    </row>
    <row r="593" spans="1:36">
      <c r="A593" s="9" t="s">
        <v>1260</v>
      </c>
      <c r="B593" s="8">
        <v>42</v>
      </c>
      <c r="C593" s="9" t="s">
        <v>29</v>
      </c>
      <c r="D593" s="9" t="s">
        <v>30</v>
      </c>
      <c r="E593" s="9" t="s">
        <v>31</v>
      </c>
      <c r="F593" s="9" t="s">
        <v>32</v>
      </c>
      <c r="G593" s="9" t="s">
        <v>30</v>
      </c>
      <c r="H593" s="9" t="s">
        <v>1261</v>
      </c>
      <c r="I593" s="9" t="s">
        <v>2061</v>
      </c>
      <c r="J593" s="8">
        <v>333.67099999999999</v>
      </c>
      <c r="K593" s="8">
        <v>4</v>
      </c>
      <c r="L593" s="9" t="s">
        <v>48</v>
      </c>
      <c r="M593" s="8">
        <v>4</v>
      </c>
      <c r="N593" s="8">
        <v>4</v>
      </c>
      <c r="O593" s="8">
        <v>2</v>
      </c>
      <c r="P593" s="9" t="s">
        <v>36</v>
      </c>
      <c r="Q593" s="9" t="s">
        <v>37</v>
      </c>
      <c r="R593" s="8">
        <v>1</v>
      </c>
      <c r="S593" s="8">
        <v>6</v>
      </c>
      <c r="T593" s="9" t="s">
        <v>44</v>
      </c>
      <c r="U593" s="9" t="s">
        <v>60</v>
      </c>
      <c r="V593" s="9" t="s">
        <v>61</v>
      </c>
      <c r="W593" s="10">
        <v>45885</v>
      </c>
      <c r="X593" s="8" t="b">
        <v>0</v>
      </c>
      <c r="Y593" s="8" t="b">
        <v>0</v>
      </c>
      <c r="Z593" s="9" t="s">
        <v>52</v>
      </c>
      <c r="AA593" s="9" t="s">
        <v>67</v>
      </c>
      <c r="AB593" s="11">
        <v>3</v>
      </c>
      <c r="AC593">
        <f t="shared" si="47"/>
        <v>1334.684</v>
      </c>
      <c r="AD593">
        <f t="shared" si="48"/>
        <v>83.417749999999998</v>
      </c>
      <c r="AE593">
        <f t="shared" si="49"/>
        <v>333.67099999999999</v>
      </c>
      <c r="AF593">
        <f t="shared" si="45"/>
        <v>3</v>
      </c>
      <c r="AG593">
        <f t="shared" si="46"/>
        <v>0</v>
      </c>
      <c r="AH593">
        <f>(Table2[[#This Row],[Social_Media_Influence2]]+Table2[[#This Row],[Engagement_Score_Num]]+Table2[[#This Row],[Time_Spent_on_Product_Research(hours)]]/3)</f>
        <v>3.6666666666666665</v>
      </c>
      <c r="AI593" s="17">
        <f>IF(Table2[[#This Row],[Customer_Loyalty_Program_Member]]="TRUE",Table2[[#This Row],[Brand_Loyalty]]*1.2,Table2[[#This Row],[Brand_Loyalty]])</f>
        <v>4</v>
      </c>
      <c r="AJ593" s="17">
        <f>Table2[[#This Row],[Customer_Satisfaction]]-Table2[[#This Row],[Return_Rate]]</f>
        <v>5</v>
      </c>
    </row>
    <row r="594" spans="1:36">
      <c r="A594" s="5" t="s">
        <v>1262</v>
      </c>
      <c r="B594" s="4">
        <v>27</v>
      </c>
      <c r="C594" s="5" t="s">
        <v>43</v>
      </c>
      <c r="D594" s="5" t="s">
        <v>30</v>
      </c>
      <c r="E594" s="5" t="s">
        <v>69</v>
      </c>
      <c r="F594" s="5" t="s">
        <v>45</v>
      </c>
      <c r="G594" s="5" t="s">
        <v>30</v>
      </c>
      <c r="H594" s="5" t="s">
        <v>1263</v>
      </c>
      <c r="I594" s="5" t="s">
        <v>187</v>
      </c>
      <c r="J594" s="4">
        <v>333.67200000000003</v>
      </c>
      <c r="K594" s="4">
        <v>12</v>
      </c>
      <c r="L594" s="5" t="s">
        <v>35</v>
      </c>
      <c r="M594" s="4">
        <v>2</v>
      </c>
      <c r="N594" s="4">
        <v>5</v>
      </c>
      <c r="O594" s="4">
        <v>0.3</v>
      </c>
      <c r="P594" s="5" t="s">
        <v>59</v>
      </c>
      <c r="Q594" s="5" t="s">
        <v>85</v>
      </c>
      <c r="R594" s="4">
        <v>0</v>
      </c>
      <c r="S594" s="4">
        <v>4</v>
      </c>
      <c r="T594" s="5" t="s">
        <v>59</v>
      </c>
      <c r="U594" s="5" t="s">
        <v>79</v>
      </c>
      <c r="V594" s="5" t="s">
        <v>39</v>
      </c>
      <c r="W594" s="6">
        <v>45886</v>
      </c>
      <c r="X594" s="4" t="b">
        <v>0</v>
      </c>
      <c r="Y594" s="4" t="b">
        <v>1</v>
      </c>
      <c r="Z594" s="5" t="s">
        <v>40</v>
      </c>
      <c r="AA594" s="5" t="s">
        <v>41</v>
      </c>
      <c r="AB594" s="7">
        <v>7</v>
      </c>
      <c r="AC594">
        <f t="shared" si="47"/>
        <v>4004.0640000000003</v>
      </c>
      <c r="AD594">
        <f t="shared" si="48"/>
        <v>27.806000000000001</v>
      </c>
      <c r="AE594">
        <f t="shared" si="49"/>
        <v>333.67200000000003</v>
      </c>
      <c r="AF594">
        <f t="shared" si="45"/>
        <v>1</v>
      </c>
      <c r="AG594">
        <f t="shared" si="46"/>
        <v>1</v>
      </c>
      <c r="AH594">
        <f>(Table2[[#This Row],[Social_Media_Influence2]]+Table2[[#This Row],[Engagement_Score_Num]]+Table2[[#This Row],[Time_Spent_on_Product_Research(hours)]]/3)</f>
        <v>2.1</v>
      </c>
      <c r="AI594" s="17">
        <f>IF(Table2[[#This Row],[Customer_Loyalty_Program_Member]]="TRUE",Table2[[#This Row],[Brand_Loyalty]]*1.2,Table2[[#This Row],[Brand_Loyalty]])</f>
        <v>2</v>
      </c>
      <c r="AJ594" s="17">
        <f>Table2[[#This Row],[Customer_Satisfaction]]-Table2[[#This Row],[Return_Rate]]</f>
        <v>4</v>
      </c>
    </row>
    <row r="595" spans="1:36">
      <c r="A595" s="9" t="s">
        <v>1264</v>
      </c>
      <c r="B595" s="8">
        <v>29</v>
      </c>
      <c r="C595" s="9" t="s">
        <v>43</v>
      </c>
      <c r="D595" s="9" t="s">
        <v>44</v>
      </c>
      <c r="E595" s="9" t="s">
        <v>76</v>
      </c>
      <c r="F595" s="9" t="s">
        <v>32</v>
      </c>
      <c r="G595" s="9" t="s">
        <v>30</v>
      </c>
      <c r="H595" s="9" t="s">
        <v>1265</v>
      </c>
      <c r="I595" s="9" t="s">
        <v>101</v>
      </c>
      <c r="J595" s="8">
        <v>333.673</v>
      </c>
      <c r="K595" s="8">
        <v>9</v>
      </c>
      <c r="L595" s="9" t="s">
        <v>48</v>
      </c>
      <c r="M595" s="8">
        <v>4</v>
      </c>
      <c r="N595" s="8">
        <v>1</v>
      </c>
      <c r="O595" s="8">
        <v>0</v>
      </c>
      <c r="P595" s="9" t="s">
        <v>59</v>
      </c>
      <c r="Q595" s="9" t="s">
        <v>50</v>
      </c>
      <c r="R595" s="8">
        <v>1</v>
      </c>
      <c r="S595" s="8">
        <v>6</v>
      </c>
      <c r="T595" s="9" t="s">
        <v>44</v>
      </c>
      <c r="U595" s="9" t="s">
        <v>38</v>
      </c>
      <c r="V595" s="9" t="s">
        <v>51</v>
      </c>
      <c r="W595" s="10">
        <v>45887</v>
      </c>
      <c r="X595" s="8" t="b">
        <v>1</v>
      </c>
      <c r="Y595" s="8" t="b">
        <v>1</v>
      </c>
      <c r="Z595" s="9" t="s">
        <v>40</v>
      </c>
      <c r="AA595" s="9" t="s">
        <v>41</v>
      </c>
      <c r="AB595" s="11">
        <v>8</v>
      </c>
      <c r="AC595">
        <f t="shared" si="47"/>
        <v>3003.0569999999998</v>
      </c>
      <c r="AD595">
        <f t="shared" si="48"/>
        <v>37.074777777777776</v>
      </c>
      <c r="AE595">
        <f t="shared" si="49"/>
        <v>333.673</v>
      </c>
      <c r="AF595">
        <f t="shared" si="45"/>
        <v>3</v>
      </c>
      <c r="AG595">
        <f t="shared" si="46"/>
        <v>1</v>
      </c>
      <c r="AH595">
        <f>(Table2[[#This Row],[Social_Media_Influence2]]+Table2[[#This Row],[Engagement_Score_Num]]+Table2[[#This Row],[Time_Spent_on_Product_Research(hours)]]/3)</f>
        <v>4</v>
      </c>
      <c r="AI595" s="17">
        <f>IF(Table2[[#This Row],[Customer_Loyalty_Program_Member]]="TRUE",Table2[[#This Row],[Brand_Loyalty]]*1.2,Table2[[#This Row],[Brand_Loyalty]])</f>
        <v>4</v>
      </c>
      <c r="AJ595" s="17">
        <f>Table2[[#This Row],[Customer_Satisfaction]]-Table2[[#This Row],[Return_Rate]]</f>
        <v>5</v>
      </c>
    </row>
    <row r="596" spans="1:36">
      <c r="A596" s="5" t="s">
        <v>1266</v>
      </c>
      <c r="B596" s="4">
        <v>38</v>
      </c>
      <c r="C596" s="5" t="s">
        <v>43</v>
      </c>
      <c r="D596" s="5" t="s">
        <v>44</v>
      </c>
      <c r="E596" s="5" t="s">
        <v>55</v>
      </c>
      <c r="F596" s="5" t="s">
        <v>56</v>
      </c>
      <c r="G596" s="5" t="s">
        <v>30</v>
      </c>
      <c r="H596" s="5" t="s">
        <v>1267</v>
      </c>
      <c r="I596" s="5" t="s">
        <v>116</v>
      </c>
      <c r="J596" s="4">
        <v>333.67399999999998</v>
      </c>
      <c r="K596" s="4">
        <v>8</v>
      </c>
      <c r="L596" s="5" t="s">
        <v>78</v>
      </c>
      <c r="M596" s="4">
        <v>5</v>
      </c>
      <c r="N596" s="4">
        <v>2</v>
      </c>
      <c r="O596" s="4">
        <v>1</v>
      </c>
      <c r="P596" s="5" t="s">
        <v>36</v>
      </c>
      <c r="Q596" s="5" t="s">
        <v>37</v>
      </c>
      <c r="R596" s="4">
        <v>2</v>
      </c>
      <c r="S596" s="4">
        <v>10</v>
      </c>
      <c r="T596" s="5" t="s">
        <v>44</v>
      </c>
      <c r="U596" s="5" t="s">
        <v>79</v>
      </c>
      <c r="V596" s="5" t="s">
        <v>51</v>
      </c>
      <c r="W596" s="6">
        <v>45888</v>
      </c>
      <c r="X596" s="4" t="b">
        <v>0</v>
      </c>
      <c r="Y596" s="4" t="b">
        <v>1</v>
      </c>
      <c r="Z596" s="5" t="s">
        <v>62</v>
      </c>
      <c r="AA596" s="5" t="s">
        <v>67</v>
      </c>
      <c r="AB596" s="7">
        <v>3</v>
      </c>
      <c r="AC596">
        <f t="shared" si="47"/>
        <v>2669.3919999999998</v>
      </c>
      <c r="AD596">
        <f t="shared" si="48"/>
        <v>41.709249999999997</v>
      </c>
      <c r="AE596">
        <f t="shared" si="49"/>
        <v>333.67399999999998</v>
      </c>
      <c r="AF596">
        <f t="shared" si="45"/>
        <v>3</v>
      </c>
      <c r="AG596">
        <f t="shared" si="46"/>
        <v>0</v>
      </c>
      <c r="AH596">
        <f>(Table2[[#This Row],[Social_Media_Influence2]]+Table2[[#This Row],[Engagement_Score_Num]]+Table2[[#This Row],[Time_Spent_on_Product_Research(hours)]]/3)</f>
        <v>3.3333333333333335</v>
      </c>
      <c r="AI596" s="17">
        <f>IF(Table2[[#This Row],[Customer_Loyalty_Program_Member]]="TRUE",Table2[[#This Row],[Brand_Loyalty]]*1.2,Table2[[#This Row],[Brand_Loyalty]])</f>
        <v>5</v>
      </c>
      <c r="AJ596" s="17">
        <f>Table2[[#This Row],[Customer_Satisfaction]]-Table2[[#This Row],[Return_Rate]]</f>
        <v>8</v>
      </c>
    </row>
    <row r="597" spans="1:36">
      <c r="A597" s="9" t="s">
        <v>1268</v>
      </c>
      <c r="B597" s="8">
        <v>21</v>
      </c>
      <c r="C597" s="9" t="s">
        <v>43</v>
      </c>
      <c r="D597" s="9" t="s">
        <v>30</v>
      </c>
      <c r="E597" s="9" t="s">
        <v>69</v>
      </c>
      <c r="F597" s="9" t="s">
        <v>32</v>
      </c>
      <c r="G597" s="9" t="s">
        <v>30</v>
      </c>
      <c r="H597" s="9" t="s">
        <v>1269</v>
      </c>
      <c r="I597" s="9" t="s">
        <v>34</v>
      </c>
      <c r="J597" s="8">
        <v>333.67500000000001</v>
      </c>
      <c r="K597" s="8">
        <v>9</v>
      </c>
      <c r="L597" s="9" t="s">
        <v>35</v>
      </c>
      <c r="M597" s="8">
        <v>2</v>
      </c>
      <c r="N597" s="8">
        <v>1</v>
      </c>
      <c r="O597" s="8">
        <v>2</v>
      </c>
      <c r="P597" s="9" t="s">
        <v>44</v>
      </c>
      <c r="Q597" s="9" t="s">
        <v>50</v>
      </c>
      <c r="R597" s="8">
        <v>2</v>
      </c>
      <c r="S597" s="8">
        <v>8</v>
      </c>
      <c r="T597" s="9" t="s">
        <v>49</v>
      </c>
      <c r="U597" s="9" t="s">
        <v>60</v>
      </c>
      <c r="V597" s="9" t="s">
        <v>66</v>
      </c>
      <c r="W597" s="10">
        <v>45889</v>
      </c>
      <c r="X597" s="8" t="b">
        <v>0</v>
      </c>
      <c r="Y597" s="8" t="b">
        <v>1</v>
      </c>
      <c r="Z597" s="9" t="s">
        <v>40</v>
      </c>
      <c r="AA597" s="9" t="s">
        <v>67</v>
      </c>
      <c r="AB597" s="11">
        <v>13</v>
      </c>
      <c r="AC597">
        <f t="shared" si="47"/>
        <v>3003.0750000000003</v>
      </c>
      <c r="AD597">
        <f t="shared" si="48"/>
        <v>37.075000000000003</v>
      </c>
      <c r="AE597">
        <f t="shared" si="49"/>
        <v>333.67500000000001</v>
      </c>
      <c r="AF597">
        <f t="shared" si="45"/>
        <v>2</v>
      </c>
      <c r="AG597">
        <f t="shared" si="46"/>
        <v>3</v>
      </c>
      <c r="AH597">
        <f>(Table2[[#This Row],[Social_Media_Influence2]]+Table2[[#This Row],[Engagement_Score_Num]]+Table2[[#This Row],[Time_Spent_on_Product_Research(hours)]]/3)</f>
        <v>5.666666666666667</v>
      </c>
      <c r="AI597" s="17">
        <f>IF(Table2[[#This Row],[Customer_Loyalty_Program_Member]]="TRUE",Table2[[#This Row],[Brand_Loyalty]]*1.2,Table2[[#This Row],[Brand_Loyalty]])</f>
        <v>2</v>
      </c>
      <c r="AJ597" s="17">
        <f>Table2[[#This Row],[Customer_Satisfaction]]-Table2[[#This Row],[Return_Rate]]</f>
        <v>6</v>
      </c>
    </row>
    <row r="598" spans="1:36">
      <c r="A598" s="5" t="s">
        <v>1270</v>
      </c>
      <c r="B598" s="4">
        <v>18</v>
      </c>
      <c r="C598" s="5" t="s">
        <v>43</v>
      </c>
      <c r="D598" s="5" t="s">
        <v>30</v>
      </c>
      <c r="E598" s="5" t="s">
        <v>55</v>
      </c>
      <c r="F598" s="5" t="s">
        <v>32</v>
      </c>
      <c r="G598" s="5" t="s">
        <v>30</v>
      </c>
      <c r="H598" s="5" t="s">
        <v>1271</v>
      </c>
      <c r="I598" s="5" t="s">
        <v>116</v>
      </c>
      <c r="J598" s="4">
        <v>333.67599999999999</v>
      </c>
      <c r="K598" s="4">
        <v>5</v>
      </c>
      <c r="L598" s="5" t="s">
        <v>78</v>
      </c>
      <c r="M598" s="4">
        <v>4</v>
      </c>
      <c r="N598" s="4">
        <v>1</v>
      </c>
      <c r="O598" s="4">
        <v>2</v>
      </c>
      <c r="P598" s="5" t="s">
        <v>49</v>
      </c>
      <c r="Q598" s="5" t="s">
        <v>37</v>
      </c>
      <c r="R598" s="4">
        <v>2</v>
      </c>
      <c r="S598" s="4">
        <v>5</v>
      </c>
      <c r="T598" s="5" t="s">
        <v>36</v>
      </c>
      <c r="U598" s="5" t="s">
        <v>79</v>
      </c>
      <c r="V598" s="5" t="s">
        <v>66</v>
      </c>
      <c r="W598" s="6">
        <v>45890</v>
      </c>
      <c r="X598" s="4" t="b">
        <v>1</v>
      </c>
      <c r="Y598" s="4" t="b">
        <v>1</v>
      </c>
      <c r="Z598" s="5" t="s">
        <v>74</v>
      </c>
      <c r="AA598" s="5" t="s">
        <v>67</v>
      </c>
      <c r="AB598" s="7">
        <v>14</v>
      </c>
      <c r="AC598">
        <f t="shared" si="47"/>
        <v>1668.3799999999999</v>
      </c>
      <c r="AD598">
        <f t="shared" si="48"/>
        <v>66.735199999999992</v>
      </c>
      <c r="AE598">
        <f t="shared" si="49"/>
        <v>333.67599999999999</v>
      </c>
      <c r="AF598">
        <f t="shared" si="45"/>
        <v>0</v>
      </c>
      <c r="AG598">
        <f t="shared" si="46"/>
        <v>2</v>
      </c>
      <c r="AH598">
        <f>(Table2[[#This Row],[Social_Media_Influence2]]+Table2[[#This Row],[Engagement_Score_Num]]+Table2[[#This Row],[Time_Spent_on_Product_Research(hours)]]/3)</f>
        <v>2.6666666666666665</v>
      </c>
      <c r="AI598" s="17">
        <f>IF(Table2[[#This Row],[Customer_Loyalty_Program_Member]]="TRUE",Table2[[#This Row],[Brand_Loyalty]]*1.2,Table2[[#This Row],[Brand_Loyalty]])</f>
        <v>4</v>
      </c>
      <c r="AJ598" s="17">
        <f>Table2[[#This Row],[Customer_Satisfaction]]-Table2[[#This Row],[Return_Rate]]</f>
        <v>3</v>
      </c>
    </row>
    <row r="599" spans="1:36">
      <c r="A599" s="9" t="s">
        <v>1272</v>
      </c>
      <c r="B599" s="8">
        <v>44</v>
      </c>
      <c r="C599" s="9" t="s">
        <v>189</v>
      </c>
      <c r="D599" s="9" t="s">
        <v>30</v>
      </c>
      <c r="E599" s="9" t="s">
        <v>55</v>
      </c>
      <c r="F599" s="9" t="s">
        <v>32</v>
      </c>
      <c r="G599" s="9" t="s">
        <v>30</v>
      </c>
      <c r="H599" s="9" t="s">
        <v>1273</v>
      </c>
      <c r="I599" s="9" t="s">
        <v>93</v>
      </c>
      <c r="J599" s="8">
        <v>333.67700000000002</v>
      </c>
      <c r="K599" s="8">
        <v>6</v>
      </c>
      <c r="L599" s="9" t="s">
        <v>78</v>
      </c>
      <c r="M599" s="8">
        <v>1</v>
      </c>
      <c r="N599" s="8">
        <v>4</v>
      </c>
      <c r="O599" s="8">
        <v>2</v>
      </c>
      <c r="P599" s="9" t="s">
        <v>44</v>
      </c>
      <c r="Q599" s="9" t="s">
        <v>85</v>
      </c>
      <c r="R599" s="8">
        <v>2</v>
      </c>
      <c r="S599" s="8">
        <v>5</v>
      </c>
      <c r="T599" s="9" t="s">
        <v>59</v>
      </c>
      <c r="U599" s="9" t="s">
        <v>60</v>
      </c>
      <c r="V599" s="9" t="s">
        <v>39</v>
      </c>
      <c r="W599" s="10">
        <v>45891</v>
      </c>
      <c r="X599" s="8" t="b">
        <v>1</v>
      </c>
      <c r="Y599" s="8" t="b">
        <v>0</v>
      </c>
      <c r="Z599" s="9" t="s">
        <v>62</v>
      </c>
      <c r="AA599" s="9" t="s">
        <v>53</v>
      </c>
      <c r="AB599" s="11">
        <v>7</v>
      </c>
      <c r="AC599">
        <f t="shared" si="47"/>
        <v>2002.0620000000001</v>
      </c>
      <c r="AD599">
        <f t="shared" si="48"/>
        <v>55.612833333333334</v>
      </c>
      <c r="AE599">
        <f t="shared" si="49"/>
        <v>333.67700000000002</v>
      </c>
      <c r="AF599">
        <f t="shared" si="45"/>
        <v>1</v>
      </c>
      <c r="AG599">
        <f t="shared" si="46"/>
        <v>3</v>
      </c>
      <c r="AH599">
        <f>(Table2[[#This Row],[Social_Media_Influence2]]+Table2[[#This Row],[Engagement_Score_Num]]+Table2[[#This Row],[Time_Spent_on_Product_Research(hours)]]/3)</f>
        <v>4.666666666666667</v>
      </c>
      <c r="AI599" s="17">
        <f>IF(Table2[[#This Row],[Customer_Loyalty_Program_Member]]="TRUE",Table2[[#This Row],[Brand_Loyalty]]*1.2,Table2[[#This Row],[Brand_Loyalty]])</f>
        <v>1</v>
      </c>
      <c r="AJ599" s="17">
        <f>Table2[[#This Row],[Customer_Satisfaction]]-Table2[[#This Row],[Return_Rate]]</f>
        <v>3</v>
      </c>
    </row>
    <row r="600" spans="1:36">
      <c r="A600" s="5" t="s">
        <v>1274</v>
      </c>
      <c r="B600" s="4">
        <v>22</v>
      </c>
      <c r="C600" s="5" t="s">
        <v>43</v>
      </c>
      <c r="D600" s="5" t="s">
        <v>30</v>
      </c>
      <c r="E600" s="5" t="s">
        <v>31</v>
      </c>
      <c r="F600" s="5" t="s">
        <v>45</v>
      </c>
      <c r="G600" s="5" t="s">
        <v>44</v>
      </c>
      <c r="H600" s="5" t="s">
        <v>252</v>
      </c>
      <c r="I600" s="5" t="s">
        <v>58</v>
      </c>
      <c r="J600" s="4">
        <v>333.678</v>
      </c>
      <c r="K600" s="4">
        <v>12</v>
      </c>
      <c r="L600" s="5" t="s">
        <v>48</v>
      </c>
      <c r="M600" s="4">
        <v>2</v>
      </c>
      <c r="N600" s="4">
        <v>1</v>
      </c>
      <c r="O600" s="4">
        <v>2</v>
      </c>
      <c r="P600" s="5" t="s">
        <v>36</v>
      </c>
      <c r="Q600" s="5" t="s">
        <v>37</v>
      </c>
      <c r="R600" s="4">
        <v>1</v>
      </c>
      <c r="S600" s="4">
        <v>1</v>
      </c>
      <c r="T600" s="5" t="s">
        <v>36</v>
      </c>
      <c r="U600" s="5" t="s">
        <v>38</v>
      </c>
      <c r="V600" s="5" t="s">
        <v>61</v>
      </c>
      <c r="W600" s="6">
        <v>45892</v>
      </c>
      <c r="X600" s="4" t="b">
        <v>0</v>
      </c>
      <c r="Y600" s="4" t="b">
        <v>0</v>
      </c>
      <c r="Z600" s="5" t="s">
        <v>62</v>
      </c>
      <c r="AA600" s="5" t="s">
        <v>53</v>
      </c>
      <c r="AB600" s="7">
        <v>12</v>
      </c>
      <c r="AC600">
        <f t="shared" si="47"/>
        <v>4004.136</v>
      </c>
      <c r="AD600">
        <f t="shared" si="48"/>
        <v>27.8065</v>
      </c>
      <c r="AE600">
        <f t="shared" si="49"/>
        <v>333.678</v>
      </c>
      <c r="AF600">
        <f t="shared" si="45"/>
        <v>0</v>
      </c>
      <c r="AG600">
        <f t="shared" si="46"/>
        <v>0</v>
      </c>
      <c r="AH600">
        <f>(Table2[[#This Row],[Social_Media_Influence2]]+Table2[[#This Row],[Engagement_Score_Num]]+Table2[[#This Row],[Time_Spent_on_Product_Research(hours)]]/3)</f>
        <v>0.66666666666666663</v>
      </c>
      <c r="AI600" s="17">
        <f>IF(Table2[[#This Row],[Customer_Loyalty_Program_Member]]="TRUE",Table2[[#This Row],[Brand_Loyalty]]*1.2,Table2[[#This Row],[Brand_Loyalty]])</f>
        <v>2</v>
      </c>
      <c r="AJ600" s="17">
        <f>Table2[[#This Row],[Customer_Satisfaction]]-Table2[[#This Row],[Return_Rate]]</f>
        <v>0</v>
      </c>
    </row>
    <row r="601" spans="1:36">
      <c r="A601" s="9" t="s">
        <v>1275</v>
      </c>
      <c r="B601" s="8">
        <v>18</v>
      </c>
      <c r="C601" s="9" t="s">
        <v>29</v>
      </c>
      <c r="D601" s="9" t="s">
        <v>30</v>
      </c>
      <c r="E601" s="9" t="s">
        <v>76</v>
      </c>
      <c r="F601" s="9" t="s">
        <v>45</v>
      </c>
      <c r="G601" s="9" t="s">
        <v>44</v>
      </c>
      <c r="H601" s="9" t="s">
        <v>1276</v>
      </c>
      <c r="I601" s="9" t="s">
        <v>47</v>
      </c>
      <c r="J601" s="8">
        <v>333.67899999999997</v>
      </c>
      <c r="K601" s="8">
        <v>4</v>
      </c>
      <c r="L601" s="9" t="s">
        <v>35</v>
      </c>
      <c r="M601" s="8">
        <v>3</v>
      </c>
      <c r="N601" s="8">
        <v>1</v>
      </c>
      <c r="O601" s="8">
        <v>2</v>
      </c>
      <c r="P601" s="9" t="s">
        <v>59</v>
      </c>
      <c r="Q601" s="9" t="s">
        <v>85</v>
      </c>
      <c r="R601" s="8">
        <v>0</v>
      </c>
      <c r="S601" s="8">
        <v>8</v>
      </c>
      <c r="T601" s="9" t="s">
        <v>44</v>
      </c>
      <c r="U601" s="9" t="s">
        <v>60</v>
      </c>
      <c r="V601" s="9" t="s">
        <v>61</v>
      </c>
      <c r="W601" s="10">
        <v>45893</v>
      </c>
      <c r="X601" s="8" t="b">
        <v>0</v>
      </c>
      <c r="Y601" s="8" t="b">
        <v>0</v>
      </c>
      <c r="Z601" s="9" t="s">
        <v>52</v>
      </c>
      <c r="AA601" s="9" t="s">
        <v>53</v>
      </c>
      <c r="AB601" s="11">
        <v>12</v>
      </c>
      <c r="AC601">
        <f t="shared" si="47"/>
        <v>1334.7159999999999</v>
      </c>
      <c r="AD601">
        <f t="shared" si="48"/>
        <v>83.419749999999993</v>
      </c>
      <c r="AE601">
        <f t="shared" si="49"/>
        <v>333.67899999999997</v>
      </c>
      <c r="AF601">
        <f t="shared" si="45"/>
        <v>3</v>
      </c>
      <c r="AG601">
        <f t="shared" si="46"/>
        <v>1</v>
      </c>
      <c r="AH601">
        <f>(Table2[[#This Row],[Social_Media_Influence2]]+Table2[[#This Row],[Engagement_Score_Num]]+Table2[[#This Row],[Time_Spent_on_Product_Research(hours)]]/3)</f>
        <v>4.666666666666667</v>
      </c>
      <c r="AI601" s="17">
        <f>IF(Table2[[#This Row],[Customer_Loyalty_Program_Member]]="TRUE",Table2[[#This Row],[Brand_Loyalty]]*1.2,Table2[[#This Row],[Brand_Loyalty]])</f>
        <v>3</v>
      </c>
      <c r="AJ601" s="17">
        <f>Table2[[#This Row],[Customer_Satisfaction]]-Table2[[#This Row],[Return_Rate]]</f>
        <v>8</v>
      </c>
    </row>
    <row r="602" spans="1:36">
      <c r="A602" s="5" t="s">
        <v>1277</v>
      </c>
      <c r="B602" s="4">
        <v>24</v>
      </c>
      <c r="C602" s="5" t="s">
        <v>29</v>
      </c>
      <c r="D602" s="5" t="s">
        <v>30</v>
      </c>
      <c r="E602" s="5" t="s">
        <v>69</v>
      </c>
      <c r="F602" s="5" t="s">
        <v>56</v>
      </c>
      <c r="G602" s="5" t="s">
        <v>30</v>
      </c>
      <c r="H602" s="5" t="s">
        <v>1278</v>
      </c>
      <c r="I602" s="5" t="s">
        <v>101</v>
      </c>
      <c r="J602" s="4">
        <v>333.68</v>
      </c>
      <c r="K602" s="4">
        <v>5</v>
      </c>
      <c r="L602" s="5" t="s">
        <v>35</v>
      </c>
      <c r="M602" s="4">
        <v>4</v>
      </c>
      <c r="N602" s="4">
        <v>4</v>
      </c>
      <c r="O602" s="4">
        <v>1</v>
      </c>
      <c r="P602" s="5" t="s">
        <v>36</v>
      </c>
      <c r="Q602" s="5" t="s">
        <v>50</v>
      </c>
      <c r="R602" s="4">
        <v>2</v>
      </c>
      <c r="S602" s="4">
        <v>4</v>
      </c>
      <c r="T602" s="5" t="s">
        <v>49</v>
      </c>
      <c r="U602" s="5" t="s">
        <v>60</v>
      </c>
      <c r="V602" s="5" t="s">
        <v>61</v>
      </c>
      <c r="W602" s="6">
        <v>45894</v>
      </c>
      <c r="X602" s="4" t="b">
        <v>0</v>
      </c>
      <c r="Y602" s="4" t="b">
        <v>1</v>
      </c>
      <c r="Z602" s="5" t="s">
        <v>40</v>
      </c>
      <c r="AA602" s="5" t="s">
        <v>67</v>
      </c>
      <c r="AB602" s="7">
        <v>5</v>
      </c>
      <c r="AC602">
        <f t="shared" si="47"/>
        <v>1668.4</v>
      </c>
      <c r="AD602">
        <f t="shared" si="48"/>
        <v>66.736000000000004</v>
      </c>
      <c r="AE602">
        <f t="shared" si="49"/>
        <v>333.68</v>
      </c>
      <c r="AF602">
        <f t="shared" si="45"/>
        <v>2</v>
      </c>
      <c r="AG602">
        <f t="shared" si="46"/>
        <v>0</v>
      </c>
      <c r="AH602">
        <f>(Table2[[#This Row],[Social_Media_Influence2]]+Table2[[#This Row],[Engagement_Score_Num]]+Table2[[#This Row],[Time_Spent_on_Product_Research(hours)]]/3)</f>
        <v>2.3333333333333335</v>
      </c>
      <c r="AI602" s="17">
        <f>IF(Table2[[#This Row],[Customer_Loyalty_Program_Member]]="TRUE",Table2[[#This Row],[Brand_Loyalty]]*1.2,Table2[[#This Row],[Brand_Loyalty]])</f>
        <v>4</v>
      </c>
      <c r="AJ602" s="17">
        <f>Table2[[#This Row],[Customer_Satisfaction]]-Table2[[#This Row],[Return_Rate]]</f>
        <v>2</v>
      </c>
    </row>
    <row r="603" spans="1:36">
      <c r="A603" s="9" t="s">
        <v>1279</v>
      </c>
      <c r="B603" s="8">
        <v>28</v>
      </c>
      <c r="C603" s="9" t="s">
        <v>43</v>
      </c>
      <c r="D603" s="9" t="s">
        <v>44</v>
      </c>
      <c r="E603" s="9" t="s">
        <v>76</v>
      </c>
      <c r="F603" s="9" t="s">
        <v>45</v>
      </c>
      <c r="G603" s="9" t="s">
        <v>30</v>
      </c>
      <c r="H603" s="9" t="s">
        <v>92</v>
      </c>
      <c r="I603" s="9" t="s">
        <v>98</v>
      </c>
      <c r="J603" s="8">
        <v>333.68099999999998</v>
      </c>
      <c r="K603" s="8">
        <v>11</v>
      </c>
      <c r="L603" s="9" t="s">
        <v>78</v>
      </c>
      <c r="M603" s="8">
        <v>1</v>
      </c>
      <c r="N603" s="8">
        <v>3</v>
      </c>
      <c r="O603" s="8">
        <v>1</v>
      </c>
      <c r="P603" s="9" t="s">
        <v>59</v>
      </c>
      <c r="Q603" s="9" t="s">
        <v>37</v>
      </c>
      <c r="R603" s="8">
        <v>0</v>
      </c>
      <c r="S603" s="8">
        <v>8</v>
      </c>
      <c r="T603" s="9" t="s">
        <v>44</v>
      </c>
      <c r="U603" s="9" t="s">
        <v>38</v>
      </c>
      <c r="V603" s="9" t="s">
        <v>39</v>
      </c>
      <c r="W603" s="10">
        <v>45895</v>
      </c>
      <c r="X603" s="8" t="b">
        <v>1</v>
      </c>
      <c r="Y603" s="8" t="b">
        <v>0</v>
      </c>
      <c r="Z603" s="9" t="s">
        <v>74</v>
      </c>
      <c r="AA603" s="9" t="s">
        <v>41</v>
      </c>
      <c r="AB603" s="11">
        <v>6</v>
      </c>
      <c r="AC603">
        <f t="shared" si="47"/>
        <v>3670.491</v>
      </c>
      <c r="AD603">
        <f t="shared" si="48"/>
        <v>30.334636363636363</v>
      </c>
      <c r="AE603">
        <f t="shared" si="49"/>
        <v>333.68099999999998</v>
      </c>
      <c r="AF603">
        <f t="shared" si="45"/>
        <v>3</v>
      </c>
      <c r="AG603">
        <f t="shared" si="46"/>
        <v>1</v>
      </c>
      <c r="AH603">
        <f>(Table2[[#This Row],[Social_Media_Influence2]]+Table2[[#This Row],[Engagement_Score_Num]]+Table2[[#This Row],[Time_Spent_on_Product_Research(hours)]]/3)</f>
        <v>4.333333333333333</v>
      </c>
      <c r="AI603" s="17">
        <f>IF(Table2[[#This Row],[Customer_Loyalty_Program_Member]]="TRUE",Table2[[#This Row],[Brand_Loyalty]]*1.2,Table2[[#This Row],[Brand_Loyalty]])</f>
        <v>1</v>
      </c>
      <c r="AJ603" s="17">
        <f>Table2[[#This Row],[Customer_Satisfaction]]-Table2[[#This Row],[Return_Rate]]</f>
        <v>8</v>
      </c>
    </row>
    <row r="604" spans="1:36">
      <c r="A604" s="5" t="s">
        <v>1280</v>
      </c>
      <c r="B604" s="4">
        <v>24</v>
      </c>
      <c r="C604" s="5" t="s">
        <v>43</v>
      </c>
      <c r="D604" s="5" t="s">
        <v>44</v>
      </c>
      <c r="E604" s="5" t="s">
        <v>55</v>
      </c>
      <c r="F604" s="5" t="s">
        <v>32</v>
      </c>
      <c r="G604" s="5" t="s">
        <v>30</v>
      </c>
      <c r="H604" s="5" t="s">
        <v>1281</v>
      </c>
      <c r="I604" s="5" t="s">
        <v>93</v>
      </c>
      <c r="J604" s="4">
        <v>333.68200000000002</v>
      </c>
      <c r="K604" s="4">
        <v>11</v>
      </c>
      <c r="L604" s="5" t="s">
        <v>48</v>
      </c>
      <c r="M604" s="4">
        <v>1</v>
      </c>
      <c r="N604" s="4">
        <v>2</v>
      </c>
      <c r="O604" s="4">
        <v>2</v>
      </c>
      <c r="P604" s="5" t="s">
        <v>44</v>
      </c>
      <c r="Q604" s="5" t="s">
        <v>85</v>
      </c>
      <c r="R604" s="4">
        <v>1</v>
      </c>
      <c r="S604" s="4">
        <v>8</v>
      </c>
      <c r="T604" s="5" t="s">
        <v>59</v>
      </c>
      <c r="U604" s="5" t="s">
        <v>79</v>
      </c>
      <c r="V604" s="5" t="s">
        <v>86</v>
      </c>
      <c r="W604" s="6">
        <v>45896</v>
      </c>
      <c r="X604" s="4" t="b">
        <v>0</v>
      </c>
      <c r="Y604" s="4" t="b">
        <v>1</v>
      </c>
      <c r="Z604" s="5" t="s">
        <v>62</v>
      </c>
      <c r="AA604" s="5" t="s">
        <v>67</v>
      </c>
      <c r="AB604" s="7">
        <v>14</v>
      </c>
      <c r="AC604">
        <f t="shared" si="47"/>
        <v>3670.5020000000004</v>
      </c>
      <c r="AD604">
        <f t="shared" si="48"/>
        <v>30.334727272727275</v>
      </c>
      <c r="AE604">
        <f t="shared" si="49"/>
        <v>333.68200000000002</v>
      </c>
      <c r="AF604">
        <f t="shared" si="45"/>
        <v>1</v>
      </c>
      <c r="AG604">
        <f t="shared" si="46"/>
        <v>3</v>
      </c>
      <c r="AH604">
        <f>(Table2[[#This Row],[Social_Media_Influence2]]+Table2[[#This Row],[Engagement_Score_Num]]+Table2[[#This Row],[Time_Spent_on_Product_Research(hours)]]/3)</f>
        <v>4.666666666666667</v>
      </c>
      <c r="AI604" s="17">
        <f>IF(Table2[[#This Row],[Customer_Loyalty_Program_Member]]="TRUE",Table2[[#This Row],[Brand_Loyalty]]*1.2,Table2[[#This Row],[Brand_Loyalty]])</f>
        <v>1</v>
      </c>
      <c r="AJ604" s="17">
        <f>Table2[[#This Row],[Customer_Satisfaction]]-Table2[[#This Row],[Return_Rate]]</f>
        <v>7</v>
      </c>
    </row>
    <row r="605" spans="1:36">
      <c r="A605" s="9" t="s">
        <v>1282</v>
      </c>
      <c r="B605" s="8">
        <v>40</v>
      </c>
      <c r="C605" s="9" t="s">
        <v>29</v>
      </c>
      <c r="D605" s="9" t="s">
        <v>30</v>
      </c>
      <c r="E605" s="9" t="s">
        <v>31</v>
      </c>
      <c r="F605" s="9" t="s">
        <v>56</v>
      </c>
      <c r="G605" s="9" t="s">
        <v>44</v>
      </c>
      <c r="H605" s="9" t="s">
        <v>1283</v>
      </c>
      <c r="I605" s="9" t="s">
        <v>141</v>
      </c>
      <c r="J605" s="8">
        <v>333.68299999999999</v>
      </c>
      <c r="K605" s="8">
        <v>2</v>
      </c>
      <c r="L605" s="9" t="s">
        <v>78</v>
      </c>
      <c r="M605" s="8">
        <v>3</v>
      </c>
      <c r="N605" s="8">
        <v>1</v>
      </c>
      <c r="O605" s="8">
        <v>1</v>
      </c>
      <c r="P605" s="9" t="s">
        <v>36</v>
      </c>
      <c r="Q605" s="9" t="s">
        <v>50</v>
      </c>
      <c r="R605" s="8">
        <v>0</v>
      </c>
      <c r="S605" s="8">
        <v>1</v>
      </c>
      <c r="T605" s="9" t="s">
        <v>49</v>
      </c>
      <c r="U605" s="9" t="s">
        <v>60</v>
      </c>
      <c r="V605" s="9" t="s">
        <v>66</v>
      </c>
      <c r="W605" s="10">
        <v>45897</v>
      </c>
      <c r="X605" s="8" t="b">
        <v>0</v>
      </c>
      <c r="Y605" s="8" t="b">
        <v>1</v>
      </c>
      <c r="Z605" s="9" t="s">
        <v>62</v>
      </c>
      <c r="AA605" s="9" t="s">
        <v>67</v>
      </c>
      <c r="AB605" s="11">
        <v>8</v>
      </c>
      <c r="AC605">
        <f t="shared" si="47"/>
        <v>667.36599999999999</v>
      </c>
      <c r="AD605">
        <f t="shared" si="48"/>
        <v>166.8415</v>
      </c>
      <c r="AE605">
        <f t="shared" si="49"/>
        <v>333.68299999999999</v>
      </c>
      <c r="AF605">
        <f t="shared" si="45"/>
        <v>2</v>
      </c>
      <c r="AG605">
        <f t="shared" si="46"/>
        <v>0</v>
      </c>
      <c r="AH605">
        <f>(Table2[[#This Row],[Social_Media_Influence2]]+Table2[[#This Row],[Engagement_Score_Num]]+Table2[[#This Row],[Time_Spent_on_Product_Research(hours)]]/3)</f>
        <v>2.3333333333333335</v>
      </c>
      <c r="AI605" s="17">
        <f>IF(Table2[[#This Row],[Customer_Loyalty_Program_Member]]="TRUE",Table2[[#This Row],[Brand_Loyalty]]*1.2,Table2[[#This Row],[Brand_Loyalty]])</f>
        <v>3</v>
      </c>
      <c r="AJ605" s="17">
        <f>Table2[[#This Row],[Customer_Satisfaction]]-Table2[[#This Row],[Return_Rate]]</f>
        <v>1</v>
      </c>
    </row>
    <row r="606" spans="1:36">
      <c r="A606" s="5" t="s">
        <v>1284</v>
      </c>
      <c r="B606" s="4">
        <v>50</v>
      </c>
      <c r="C606" s="5" t="s">
        <v>43</v>
      </c>
      <c r="D606" s="5" t="s">
        <v>44</v>
      </c>
      <c r="E606" s="5" t="s">
        <v>69</v>
      </c>
      <c r="F606" s="5" t="s">
        <v>32</v>
      </c>
      <c r="G606" s="5" t="s">
        <v>30</v>
      </c>
      <c r="H606" s="5" t="s">
        <v>1285</v>
      </c>
      <c r="I606" s="5" t="s">
        <v>187</v>
      </c>
      <c r="J606" s="4">
        <v>333.68400000000003</v>
      </c>
      <c r="K606" s="4">
        <v>2</v>
      </c>
      <c r="L606" s="5" t="s">
        <v>48</v>
      </c>
      <c r="M606" s="4">
        <v>5</v>
      </c>
      <c r="N606" s="4">
        <v>5</v>
      </c>
      <c r="O606" s="4">
        <v>1</v>
      </c>
      <c r="P606" s="5" t="s">
        <v>59</v>
      </c>
      <c r="Q606" s="5" t="s">
        <v>37</v>
      </c>
      <c r="R606" s="4">
        <v>0</v>
      </c>
      <c r="S606" s="4">
        <v>10</v>
      </c>
      <c r="T606" s="5" t="s">
        <v>36</v>
      </c>
      <c r="U606" s="5" t="s">
        <v>79</v>
      </c>
      <c r="V606" s="5" t="s">
        <v>39</v>
      </c>
      <c r="W606" s="6">
        <v>45898</v>
      </c>
      <c r="X606" s="4" t="b">
        <v>1</v>
      </c>
      <c r="Y606" s="4" t="b">
        <v>0</v>
      </c>
      <c r="Z606" s="5" t="s">
        <v>74</v>
      </c>
      <c r="AA606" s="5" t="s">
        <v>41</v>
      </c>
      <c r="AB606" s="7">
        <v>1</v>
      </c>
      <c r="AC606">
        <f t="shared" si="47"/>
        <v>667.36800000000005</v>
      </c>
      <c r="AD606">
        <f t="shared" si="48"/>
        <v>166.84200000000001</v>
      </c>
      <c r="AE606">
        <f t="shared" si="49"/>
        <v>333.68400000000003</v>
      </c>
      <c r="AF606">
        <f t="shared" si="45"/>
        <v>0</v>
      </c>
      <c r="AG606">
        <f t="shared" si="46"/>
        <v>1</v>
      </c>
      <c r="AH606">
        <f>(Table2[[#This Row],[Social_Media_Influence2]]+Table2[[#This Row],[Engagement_Score_Num]]+Table2[[#This Row],[Time_Spent_on_Product_Research(hours)]]/3)</f>
        <v>1.3333333333333333</v>
      </c>
      <c r="AI606" s="17">
        <f>IF(Table2[[#This Row],[Customer_Loyalty_Program_Member]]="TRUE",Table2[[#This Row],[Brand_Loyalty]]*1.2,Table2[[#This Row],[Brand_Loyalty]])</f>
        <v>5</v>
      </c>
      <c r="AJ606" s="17">
        <f>Table2[[#This Row],[Customer_Satisfaction]]-Table2[[#This Row],[Return_Rate]]</f>
        <v>10</v>
      </c>
    </row>
    <row r="607" spans="1:36">
      <c r="A607" s="9" t="s">
        <v>1286</v>
      </c>
      <c r="B607" s="8">
        <v>49</v>
      </c>
      <c r="C607" s="9" t="s">
        <v>43</v>
      </c>
      <c r="D607" s="9" t="s">
        <v>30</v>
      </c>
      <c r="E607" s="9" t="s">
        <v>69</v>
      </c>
      <c r="F607" s="9" t="s">
        <v>56</v>
      </c>
      <c r="G607" s="9" t="s">
        <v>44</v>
      </c>
      <c r="H607" s="9" t="s">
        <v>1287</v>
      </c>
      <c r="I607" s="9" t="s">
        <v>82</v>
      </c>
      <c r="J607" s="8">
        <v>333.685</v>
      </c>
      <c r="K607" s="8">
        <v>9</v>
      </c>
      <c r="L607" s="9" t="s">
        <v>35</v>
      </c>
      <c r="M607" s="8">
        <v>2</v>
      </c>
      <c r="N607" s="8">
        <v>5</v>
      </c>
      <c r="O607" s="8">
        <v>2</v>
      </c>
      <c r="P607" s="9" t="s">
        <v>49</v>
      </c>
      <c r="Q607" s="9" t="s">
        <v>85</v>
      </c>
      <c r="R607" s="8">
        <v>0</v>
      </c>
      <c r="S607" s="8">
        <v>2</v>
      </c>
      <c r="T607" s="9" t="s">
        <v>49</v>
      </c>
      <c r="U607" s="9" t="s">
        <v>60</v>
      </c>
      <c r="V607" s="9" t="s">
        <v>39</v>
      </c>
      <c r="W607" s="10">
        <v>45899</v>
      </c>
      <c r="X607" s="8" t="b">
        <v>1</v>
      </c>
      <c r="Y607" s="8" t="b">
        <v>0</v>
      </c>
      <c r="Z607" s="9" t="s">
        <v>40</v>
      </c>
      <c r="AA607" s="9" t="s">
        <v>53</v>
      </c>
      <c r="AB607" s="11">
        <v>9</v>
      </c>
      <c r="AC607">
        <f t="shared" si="47"/>
        <v>3003.165</v>
      </c>
      <c r="AD607">
        <f t="shared" si="48"/>
        <v>37.076111111111111</v>
      </c>
      <c r="AE607">
        <f t="shared" si="49"/>
        <v>333.685</v>
      </c>
      <c r="AF607">
        <f t="shared" si="45"/>
        <v>2</v>
      </c>
      <c r="AG607">
        <f t="shared" si="46"/>
        <v>2</v>
      </c>
      <c r="AH607">
        <f>(Table2[[#This Row],[Social_Media_Influence2]]+Table2[[#This Row],[Engagement_Score_Num]]+Table2[[#This Row],[Time_Spent_on_Product_Research(hours)]]/3)</f>
        <v>4.666666666666667</v>
      </c>
      <c r="AI607" s="17">
        <f>IF(Table2[[#This Row],[Customer_Loyalty_Program_Member]]="TRUE",Table2[[#This Row],[Brand_Loyalty]]*1.2,Table2[[#This Row],[Brand_Loyalty]])</f>
        <v>2</v>
      </c>
      <c r="AJ607" s="17">
        <f>Table2[[#This Row],[Customer_Satisfaction]]-Table2[[#This Row],[Return_Rate]]</f>
        <v>2</v>
      </c>
    </row>
    <row r="608" spans="1:36">
      <c r="A608" s="5" t="s">
        <v>1288</v>
      </c>
      <c r="B608" s="4">
        <v>35</v>
      </c>
      <c r="C608" s="5" t="s">
        <v>43</v>
      </c>
      <c r="D608" s="5" t="s">
        <v>30</v>
      </c>
      <c r="E608" s="5" t="s">
        <v>69</v>
      </c>
      <c r="F608" s="5" t="s">
        <v>56</v>
      </c>
      <c r="G608" s="5" t="s">
        <v>30</v>
      </c>
      <c r="H608" s="5" t="s">
        <v>1265</v>
      </c>
      <c r="I608" s="5" t="s">
        <v>116</v>
      </c>
      <c r="J608" s="4">
        <v>333.68599999999998</v>
      </c>
      <c r="K608" s="4">
        <v>8</v>
      </c>
      <c r="L608" s="5" t="s">
        <v>78</v>
      </c>
      <c r="M608" s="4">
        <v>3</v>
      </c>
      <c r="N608" s="4">
        <v>4</v>
      </c>
      <c r="O608" s="4">
        <v>0</v>
      </c>
      <c r="P608" s="5" t="s">
        <v>49</v>
      </c>
      <c r="Q608" s="5" t="s">
        <v>50</v>
      </c>
      <c r="R608" s="4">
        <v>1</v>
      </c>
      <c r="S608" s="4">
        <v>10</v>
      </c>
      <c r="T608" s="5" t="s">
        <v>36</v>
      </c>
      <c r="U608" s="5" t="s">
        <v>38</v>
      </c>
      <c r="V608" s="5" t="s">
        <v>61</v>
      </c>
      <c r="W608" s="6">
        <v>45900</v>
      </c>
      <c r="X608" s="4" t="b">
        <v>0</v>
      </c>
      <c r="Y608" s="4" t="b">
        <v>0</v>
      </c>
      <c r="Z608" s="5" t="s">
        <v>74</v>
      </c>
      <c r="AA608" s="5" t="s">
        <v>41</v>
      </c>
      <c r="AB608" s="7">
        <v>1</v>
      </c>
      <c r="AC608">
        <f t="shared" si="47"/>
        <v>2669.4879999999998</v>
      </c>
      <c r="AD608">
        <f t="shared" si="48"/>
        <v>41.710749999999997</v>
      </c>
      <c r="AE608">
        <f t="shared" si="49"/>
        <v>333.68599999999998</v>
      </c>
      <c r="AF608">
        <f t="shared" si="45"/>
        <v>0</v>
      </c>
      <c r="AG608">
        <f t="shared" si="46"/>
        <v>2</v>
      </c>
      <c r="AH608">
        <f>(Table2[[#This Row],[Social_Media_Influence2]]+Table2[[#This Row],[Engagement_Score_Num]]+Table2[[#This Row],[Time_Spent_on_Product_Research(hours)]]/3)</f>
        <v>2</v>
      </c>
      <c r="AI608" s="17">
        <f>IF(Table2[[#This Row],[Customer_Loyalty_Program_Member]]="TRUE",Table2[[#This Row],[Brand_Loyalty]]*1.2,Table2[[#This Row],[Brand_Loyalty]])</f>
        <v>3</v>
      </c>
      <c r="AJ608" s="17">
        <f>Table2[[#This Row],[Customer_Satisfaction]]-Table2[[#This Row],[Return_Rate]]</f>
        <v>9</v>
      </c>
    </row>
    <row r="609" spans="1:36">
      <c r="A609" s="9" t="s">
        <v>1289</v>
      </c>
      <c r="B609" s="8">
        <v>25</v>
      </c>
      <c r="C609" s="9" t="s">
        <v>29</v>
      </c>
      <c r="D609" s="9" t="s">
        <v>44</v>
      </c>
      <c r="E609" s="9" t="s">
        <v>31</v>
      </c>
      <c r="F609" s="9" t="s">
        <v>45</v>
      </c>
      <c r="G609" s="9" t="s">
        <v>30</v>
      </c>
      <c r="H609" s="9" t="s">
        <v>1290</v>
      </c>
      <c r="I609" s="9" t="s">
        <v>71</v>
      </c>
      <c r="J609" s="8">
        <v>333.68700000000001</v>
      </c>
      <c r="K609" s="8">
        <v>8</v>
      </c>
      <c r="L609" s="9" t="s">
        <v>78</v>
      </c>
      <c r="M609" s="8">
        <v>1</v>
      </c>
      <c r="N609" s="8">
        <v>4</v>
      </c>
      <c r="O609" s="8">
        <v>1</v>
      </c>
      <c r="P609" s="9" t="s">
        <v>49</v>
      </c>
      <c r="Q609" s="9" t="s">
        <v>37</v>
      </c>
      <c r="R609" s="8">
        <v>2</v>
      </c>
      <c r="S609" s="8">
        <v>5</v>
      </c>
      <c r="T609" s="9" t="s">
        <v>49</v>
      </c>
      <c r="U609" s="9" t="s">
        <v>38</v>
      </c>
      <c r="V609" s="9" t="s">
        <v>66</v>
      </c>
      <c r="W609" s="10">
        <v>45901</v>
      </c>
      <c r="X609" s="8" t="b">
        <v>0</v>
      </c>
      <c r="Y609" s="8" t="b">
        <v>1</v>
      </c>
      <c r="Z609" s="9" t="s">
        <v>62</v>
      </c>
      <c r="AA609" s="9" t="s">
        <v>41</v>
      </c>
      <c r="AB609" s="11">
        <v>10</v>
      </c>
      <c r="AC609">
        <f t="shared" si="47"/>
        <v>2669.4960000000001</v>
      </c>
      <c r="AD609">
        <f t="shared" si="48"/>
        <v>41.710875000000001</v>
      </c>
      <c r="AE609">
        <f t="shared" si="49"/>
        <v>333.68700000000001</v>
      </c>
      <c r="AF609">
        <f t="shared" si="45"/>
        <v>2</v>
      </c>
      <c r="AG609">
        <f t="shared" si="46"/>
        <v>2</v>
      </c>
      <c r="AH609">
        <f>(Table2[[#This Row],[Social_Media_Influence2]]+Table2[[#This Row],[Engagement_Score_Num]]+Table2[[#This Row],[Time_Spent_on_Product_Research(hours)]]/3)</f>
        <v>4.333333333333333</v>
      </c>
      <c r="AI609" s="17">
        <f>IF(Table2[[#This Row],[Customer_Loyalty_Program_Member]]="TRUE",Table2[[#This Row],[Brand_Loyalty]]*1.2,Table2[[#This Row],[Brand_Loyalty]])</f>
        <v>1</v>
      </c>
      <c r="AJ609" s="17">
        <f>Table2[[#This Row],[Customer_Satisfaction]]-Table2[[#This Row],[Return_Rate]]</f>
        <v>3</v>
      </c>
    </row>
    <row r="610" spans="1:36">
      <c r="A610" s="5" t="s">
        <v>1291</v>
      </c>
      <c r="B610" s="4">
        <v>40</v>
      </c>
      <c r="C610" s="5" t="s">
        <v>29</v>
      </c>
      <c r="D610" s="5" t="s">
        <v>44</v>
      </c>
      <c r="E610" s="5" t="s">
        <v>69</v>
      </c>
      <c r="F610" s="5" t="s">
        <v>45</v>
      </c>
      <c r="G610" s="5" t="s">
        <v>44</v>
      </c>
      <c r="H610" s="5" t="s">
        <v>1292</v>
      </c>
      <c r="I610" s="5" t="s">
        <v>93</v>
      </c>
      <c r="J610" s="4">
        <v>333.68799999999999</v>
      </c>
      <c r="K610" s="4">
        <v>4</v>
      </c>
      <c r="L610" s="5" t="s">
        <v>48</v>
      </c>
      <c r="M610" s="4">
        <v>3</v>
      </c>
      <c r="N610" s="4">
        <v>5</v>
      </c>
      <c r="O610" s="4">
        <v>1</v>
      </c>
      <c r="P610" s="5" t="s">
        <v>49</v>
      </c>
      <c r="Q610" s="5" t="s">
        <v>37</v>
      </c>
      <c r="R610" s="4">
        <v>0</v>
      </c>
      <c r="S610" s="4">
        <v>6</v>
      </c>
      <c r="T610" s="5" t="s">
        <v>49</v>
      </c>
      <c r="U610" s="5" t="s">
        <v>38</v>
      </c>
      <c r="V610" s="5" t="s">
        <v>51</v>
      </c>
      <c r="W610" s="6">
        <v>45902</v>
      </c>
      <c r="X610" s="4" t="b">
        <v>0</v>
      </c>
      <c r="Y610" s="4" t="b">
        <v>1</v>
      </c>
      <c r="Z610" s="5" t="s">
        <v>52</v>
      </c>
      <c r="AA610" s="5" t="s">
        <v>67</v>
      </c>
      <c r="AB610" s="7">
        <v>8</v>
      </c>
      <c r="AC610">
        <f t="shared" si="47"/>
        <v>1334.752</v>
      </c>
      <c r="AD610">
        <f t="shared" si="48"/>
        <v>83.421999999999997</v>
      </c>
      <c r="AE610">
        <f t="shared" si="49"/>
        <v>333.68799999999999</v>
      </c>
      <c r="AF610">
        <f t="shared" si="45"/>
        <v>2</v>
      </c>
      <c r="AG610">
        <f t="shared" si="46"/>
        <v>2</v>
      </c>
      <c r="AH610">
        <f>(Table2[[#This Row],[Social_Media_Influence2]]+Table2[[#This Row],[Engagement_Score_Num]]+Table2[[#This Row],[Time_Spent_on_Product_Research(hours)]]/3)</f>
        <v>4.333333333333333</v>
      </c>
      <c r="AI610" s="17">
        <f>IF(Table2[[#This Row],[Customer_Loyalty_Program_Member]]="TRUE",Table2[[#This Row],[Brand_Loyalty]]*1.2,Table2[[#This Row],[Brand_Loyalty]])</f>
        <v>3</v>
      </c>
      <c r="AJ610" s="17">
        <f>Table2[[#This Row],[Customer_Satisfaction]]-Table2[[#This Row],[Return_Rate]]</f>
        <v>6</v>
      </c>
    </row>
    <row r="611" spans="1:36">
      <c r="A611" s="9" t="s">
        <v>1293</v>
      </c>
      <c r="B611" s="8">
        <v>40</v>
      </c>
      <c r="C611" s="9" t="s">
        <v>29</v>
      </c>
      <c r="D611" s="9" t="s">
        <v>44</v>
      </c>
      <c r="E611" s="9" t="s">
        <v>69</v>
      </c>
      <c r="F611" s="9" t="s">
        <v>56</v>
      </c>
      <c r="G611" s="9" t="s">
        <v>44</v>
      </c>
      <c r="H611" s="9" t="s">
        <v>1294</v>
      </c>
      <c r="I611" s="9" t="s">
        <v>116</v>
      </c>
      <c r="J611" s="8">
        <v>333.68900000000002</v>
      </c>
      <c r="K611" s="8">
        <v>11</v>
      </c>
      <c r="L611" s="9" t="s">
        <v>48</v>
      </c>
      <c r="M611" s="8">
        <v>1</v>
      </c>
      <c r="N611" s="8">
        <v>2</v>
      </c>
      <c r="O611" s="8">
        <v>1</v>
      </c>
      <c r="P611" s="9" t="s">
        <v>36</v>
      </c>
      <c r="Q611" s="9" t="s">
        <v>50</v>
      </c>
      <c r="R611" s="8">
        <v>1</v>
      </c>
      <c r="S611" s="8">
        <v>1</v>
      </c>
      <c r="T611" s="9" t="s">
        <v>44</v>
      </c>
      <c r="U611" s="9" t="s">
        <v>79</v>
      </c>
      <c r="V611" s="9" t="s">
        <v>66</v>
      </c>
      <c r="W611" s="10">
        <v>45903</v>
      </c>
      <c r="X611" s="8" t="b">
        <v>1</v>
      </c>
      <c r="Y611" s="8" t="b">
        <v>1</v>
      </c>
      <c r="Z611" s="9" t="s">
        <v>52</v>
      </c>
      <c r="AA611" s="9" t="s">
        <v>41</v>
      </c>
      <c r="AB611" s="11">
        <v>9</v>
      </c>
      <c r="AC611">
        <f t="shared" si="47"/>
        <v>3670.5790000000002</v>
      </c>
      <c r="AD611">
        <f t="shared" si="48"/>
        <v>30.335363636363638</v>
      </c>
      <c r="AE611">
        <f t="shared" si="49"/>
        <v>333.68900000000002</v>
      </c>
      <c r="AF611">
        <f t="shared" si="45"/>
        <v>3</v>
      </c>
      <c r="AG611">
        <f t="shared" si="46"/>
        <v>0</v>
      </c>
      <c r="AH611">
        <f>(Table2[[#This Row],[Social_Media_Influence2]]+Table2[[#This Row],[Engagement_Score_Num]]+Table2[[#This Row],[Time_Spent_on_Product_Research(hours)]]/3)</f>
        <v>3.3333333333333335</v>
      </c>
      <c r="AI611" s="17">
        <f>IF(Table2[[#This Row],[Customer_Loyalty_Program_Member]]="TRUE",Table2[[#This Row],[Brand_Loyalty]]*1.2,Table2[[#This Row],[Brand_Loyalty]])</f>
        <v>1</v>
      </c>
      <c r="AJ611" s="17">
        <f>Table2[[#This Row],[Customer_Satisfaction]]-Table2[[#This Row],[Return_Rate]]</f>
        <v>0</v>
      </c>
    </row>
    <row r="612" spans="1:36">
      <c r="A612" s="5" t="s">
        <v>1295</v>
      </c>
      <c r="B612" s="4">
        <v>50</v>
      </c>
      <c r="C612" s="5" t="s">
        <v>43</v>
      </c>
      <c r="D612" s="5" t="s">
        <v>30</v>
      </c>
      <c r="E612" s="5" t="s">
        <v>55</v>
      </c>
      <c r="F612" s="5" t="s">
        <v>32</v>
      </c>
      <c r="G612" s="5" t="s">
        <v>30</v>
      </c>
      <c r="H612" s="5" t="s">
        <v>1296</v>
      </c>
      <c r="I612" s="5" t="s">
        <v>134</v>
      </c>
      <c r="J612" s="4">
        <v>333.69</v>
      </c>
      <c r="K612" s="4">
        <v>6</v>
      </c>
      <c r="L612" s="5" t="s">
        <v>35</v>
      </c>
      <c r="M612" s="4">
        <v>5</v>
      </c>
      <c r="N612" s="4">
        <v>1</v>
      </c>
      <c r="O612" s="4">
        <v>1</v>
      </c>
      <c r="P612" s="5" t="s">
        <v>44</v>
      </c>
      <c r="Q612" s="5" t="s">
        <v>37</v>
      </c>
      <c r="R612" s="4">
        <v>0</v>
      </c>
      <c r="S612" s="4">
        <v>9</v>
      </c>
      <c r="T612" s="5" t="s">
        <v>59</v>
      </c>
      <c r="U612" s="5" t="s">
        <v>38</v>
      </c>
      <c r="V612" s="5" t="s">
        <v>66</v>
      </c>
      <c r="W612" s="6">
        <v>45904</v>
      </c>
      <c r="X612" s="4" t="b">
        <v>0</v>
      </c>
      <c r="Y612" s="4" t="b">
        <v>0</v>
      </c>
      <c r="Z612" s="5" t="s">
        <v>62</v>
      </c>
      <c r="AA612" s="5" t="s">
        <v>67</v>
      </c>
      <c r="AB612" s="7">
        <v>7</v>
      </c>
      <c r="AC612">
        <f t="shared" si="47"/>
        <v>2002.1399999999999</v>
      </c>
      <c r="AD612">
        <f t="shared" si="48"/>
        <v>55.615000000000002</v>
      </c>
      <c r="AE612">
        <f t="shared" si="49"/>
        <v>333.69</v>
      </c>
      <c r="AF612">
        <f t="shared" si="45"/>
        <v>1</v>
      </c>
      <c r="AG612">
        <f t="shared" si="46"/>
        <v>3</v>
      </c>
      <c r="AH612">
        <f>(Table2[[#This Row],[Social_Media_Influence2]]+Table2[[#This Row],[Engagement_Score_Num]]+Table2[[#This Row],[Time_Spent_on_Product_Research(hours)]]/3)</f>
        <v>4.333333333333333</v>
      </c>
      <c r="AI612" s="17">
        <f>IF(Table2[[#This Row],[Customer_Loyalty_Program_Member]]="TRUE",Table2[[#This Row],[Brand_Loyalty]]*1.2,Table2[[#This Row],[Brand_Loyalty]])</f>
        <v>5</v>
      </c>
      <c r="AJ612" s="17">
        <f>Table2[[#This Row],[Customer_Satisfaction]]-Table2[[#This Row],[Return_Rate]]</f>
        <v>9</v>
      </c>
    </row>
    <row r="613" spans="1:36">
      <c r="A613" s="9" t="s">
        <v>1297</v>
      </c>
      <c r="B613" s="8">
        <v>24</v>
      </c>
      <c r="C613" s="9" t="s">
        <v>43</v>
      </c>
      <c r="D613" s="9" t="s">
        <v>30</v>
      </c>
      <c r="E613" s="9" t="s">
        <v>55</v>
      </c>
      <c r="F613" s="9" t="s">
        <v>45</v>
      </c>
      <c r="G613" s="9" t="s">
        <v>30</v>
      </c>
      <c r="H613" s="9" t="s">
        <v>1298</v>
      </c>
      <c r="I613" s="9" t="s">
        <v>119</v>
      </c>
      <c r="J613" s="8">
        <v>333.69099999999997</v>
      </c>
      <c r="K613" s="8">
        <v>5</v>
      </c>
      <c r="L613" s="9" t="s">
        <v>48</v>
      </c>
      <c r="M613" s="8">
        <v>1</v>
      </c>
      <c r="N613" s="8">
        <v>1</v>
      </c>
      <c r="O613" s="8">
        <v>1</v>
      </c>
      <c r="P613" s="9" t="s">
        <v>36</v>
      </c>
      <c r="Q613" s="9" t="s">
        <v>37</v>
      </c>
      <c r="R613" s="8">
        <v>2</v>
      </c>
      <c r="S613" s="8">
        <v>10</v>
      </c>
      <c r="T613" s="9" t="s">
        <v>49</v>
      </c>
      <c r="U613" s="9" t="s">
        <v>38</v>
      </c>
      <c r="V613" s="9" t="s">
        <v>39</v>
      </c>
      <c r="W613" s="10">
        <v>45905</v>
      </c>
      <c r="X613" s="8" t="b">
        <v>1</v>
      </c>
      <c r="Y613" s="8" t="b">
        <v>0</v>
      </c>
      <c r="Z613" s="9" t="s">
        <v>52</v>
      </c>
      <c r="AA613" s="9" t="s">
        <v>53</v>
      </c>
      <c r="AB613" s="11">
        <v>1</v>
      </c>
      <c r="AC613">
        <f t="shared" si="47"/>
        <v>1668.4549999999999</v>
      </c>
      <c r="AD613">
        <f t="shared" si="48"/>
        <v>66.738199999999992</v>
      </c>
      <c r="AE613">
        <f t="shared" si="49"/>
        <v>333.69099999999997</v>
      </c>
      <c r="AF613">
        <f t="shared" si="45"/>
        <v>2</v>
      </c>
      <c r="AG613">
        <f t="shared" si="46"/>
        <v>0</v>
      </c>
      <c r="AH613">
        <f>(Table2[[#This Row],[Social_Media_Influence2]]+Table2[[#This Row],[Engagement_Score_Num]]+Table2[[#This Row],[Time_Spent_on_Product_Research(hours)]]/3)</f>
        <v>2.3333333333333335</v>
      </c>
      <c r="AI613" s="17">
        <f>IF(Table2[[#This Row],[Customer_Loyalty_Program_Member]]="TRUE",Table2[[#This Row],[Brand_Loyalty]]*1.2,Table2[[#This Row],[Brand_Loyalty]])</f>
        <v>1</v>
      </c>
      <c r="AJ613" s="17">
        <f>Table2[[#This Row],[Customer_Satisfaction]]-Table2[[#This Row],[Return_Rate]]</f>
        <v>8</v>
      </c>
    </row>
    <row r="614" spans="1:36">
      <c r="A614" s="5" t="s">
        <v>1299</v>
      </c>
      <c r="B614" s="4">
        <v>30</v>
      </c>
      <c r="C614" s="5" t="s">
        <v>29</v>
      </c>
      <c r="D614" s="5" t="s">
        <v>30</v>
      </c>
      <c r="E614" s="5" t="s">
        <v>31</v>
      </c>
      <c r="F614" s="5" t="s">
        <v>32</v>
      </c>
      <c r="G614" s="5" t="s">
        <v>44</v>
      </c>
      <c r="H614" s="5" t="s">
        <v>1300</v>
      </c>
      <c r="I614" s="5" t="s">
        <v>2061</v>
      </c>
      <c r="J614" s="4">
        <v>333.69200000000001</v>
      </c>
      <c r="K614" s="4">
        <v>12</v>
      </c>
      <c r="L614" s="5" t="s">
        <v>35</v>
      </c>
      <c r="M614" s="4">
        <v>2</v>
      </c>
      <c r="N614" s="4">
        <v>1</v>
      </c>
      <c r="O614" s="4">
        <v>1</v>
      </c>
      <c r="P614" s="5" t="s">
        <v>49</v>
      </c>
      <c r="Q614" s="5" t="s">
        <v>85</v>
      </c>
      <c r="R614" s="4">
        <v>1</v>
      </c>
      <c r="S614" s="4">
        <v>10</v>
      </c>
      <c r="T614" s="5" t="s">
        <v>36</v>
      </c>
      <c r="U614" s="5" t="s">
        <v>79</v>
      </c>
      <c r="V614" s="5" t="s">
        <v>51</v>
      </c>
      <c r="W614" s="6">
        <v>45906</v>
      </c>
      <c r="X614" s="4" t="b">
        <v>1</v>
      </c>
      <c r="Y614" s="4" t="b">
        <v>0</v>
      </c>
      <c r="Z614" s="5" t="s">
        <v>62</v>
      </c>
      <c r="AA614" s="5" t="s">
        <v>67</v>
      </c>
      <c r="AB614" s="7">
        <v>13</v>
      </c>
      <c r="AC614">
        <f t="shared" si="47"/>
        <v>4004.3040000000001</v>
      </c>
      <c r="AD614">
        <f t="shared" si="48"/>
        <v>27.807666666666666</v>
      </c>
      <c r="AE614">
        <f t="shared" si="49"/>
        <v>333.69200000000001</v>
      </c>
      <c r="AF614">
        <f t="shared" si="45"/>
        <v>0</v>
      </c>
      <c r="AG614">
        <f t="shared" si="46"/>
        <v>2</v>
      </c>
      <c r="AH614">
        <f>(Table2[[#This Row],[Social_Media_Influence2]]+Table2[[#This Row],[Engagement_Score_Num]]+Table2[[#This Row],[Time_Spent_on_Product_Research(hours)]]/3)</f>
        <v>2.3333333333333335</v>
      </c>
      <c r="AI614" s="17">
        <f>IF(Table2[[#This Row],[Customer_Loyalty_Program_Member]]="TRUE",Table2[[#This Row],[Brand_Loyalty]]*1.2,Table2[[#This Row],[Brand_Loyalty]])</f>
        <v>2</v>
      </c>
      <c r="AJ614" s="17">
        <f>Table2[[#This Row],[Customer_Satisfaction]]-Table2[[#This Row],[Return_Rate]]</f>
        <v>9</v>
      </c>
    </row>
    <row r="615" spans="1:36">
      <c r="A615" s="9" t="s">
        <v>1301</v>
      </c>
      <c r="B615" s="8">
        <v>32</v>
      </c>
      <c r="C615" s="9" t="s">
        <v>29</v>
      </c>
      <c r="D615" s="9" t="s">
        <v>44</v>
      </c>
      <c r="E615" s="9" t="s">
        <v>69</v>
      </c>
      <c r="F615" s="9" t="s">
        <v>32</v>
      </c>
      <c r="G615" s="9" t="s">
        <v>30</v>
      </c>
      <c r="H615" s="9" t="s">
        <v>1302</v>
      </c>
      <c r="I615" s="9" t="s">
        <v>65</v>
      </c>
      <c r="J615" s="8">
        <v>333.69299999999998</v>
      </c>
      <c r="K615" s="8">
        <v>4</v>
      </c>
      <c r="L615" s="9" t="s">
        <v>35</v>
      </c>
      <c r="M615" s="8">
        <v>2</v>
      </c>
      <c r="N615" s="8">
        <v>4</v>
      </c>
      <c r="O615" s="8">
        <v>1.2</v>
      </c>
      <c r="P615" s="9" t="s">
        <v>36</v>
      </c>
      <c r="Q615" s="9" t="s">
        <v>37</v>
      </c>
      <c r="R615" s="8">
        <v>0</v>
      </c>
      <c r="S615" s="8">
        <v>6</v>
      </c>
      <c r="T615" s="9" t="s">
        <v>36</v>
      </c>
      <c r="U615" s="9" t="s">
        <v>60</v>
      </c>
      <c r="V615" s="9" t="s">
        <v>61</v>
      </c>
      <c r="W615" s="10">
        <v>45907</v>
      </c>
      <c r="X615" s="8" t="b">
        <v>1</v>
      </c>
      <c r="Y615" s="8" t="b">
        <v>0</v>
      </c>
      <c r="Z615" s="9" t="s">
        <v>40</v>
      </c>
      <c r="AA615" s="9" t="s">
        <v>67</v>
      </c>
      <c r="AB615" s="11">
        <v>10</v>
      </c>
      <c r="AC615">
        <f t="shared" si="47"/>
        <v>1334.7719999999999</v>
      </c>
      <c r="AD615">
        <f t="shared" si="48"/>
        <v>83.423249999999996</v>
      </c>
      <c r="AE615">
        <f t="shared" si="49"/>
        <v>333.69299999999998</v>
      </c>
      <c r="AF615">
        <f t="shared" si="45"/>
        <v>0</v>
      </c>
      <c r="AG615">
        <f t="shared" si="46"/>
        <v>0</v>
      </c>
      <c r="AH615">
        <f>(Table2[[#This Row],[Social_Media_Influence2]]+Table2[[#This Row],[Engagement_Score_Num]]+Table2[[#This Row],[Time_Spent_on_Product_Research(hours)]]/3)</f>
        <v>0.39999999999999997</v>
      </c>
      <c r="AI615" s="17">
        <f>IF(Table2[[#This Row],[Customer_Loyalty_Program_Member]]="TRUE",Table2[[#This Row],[Brand_Loyalty]]*1.2,Table2[[#This Row],[Brand_Loyalty]])</f>
        <v>2</v>
      </c>
      <c r="AJ615" s="17">
        <f>Table2[[#This Row],[Customer_Satisfaction]]-Table2[[#This Row],[Return_Rate]]</f>
        <v>6</v>
      </c>
    </row>
    <row r="616" spans="1:36">
      <c r="A616" s="5" t="s">
        <v>1303</v>
      </c>
      <c r="B616" s="4">
        <v>48</v>
      </c>
      <c r="C616" s="5" t="s">
        <v>29</v>
      </c>
      <c r="D616" s="5" t="s">
        <v>44</v>
      </c>
      <c r="E616" s="5" t="s">
        <v>69</v>
      </c>
      <c r="F616" s="5" t="s">
        <v>45</v>
      </c>
      <c r="G616" s="5" t="s">
        <v>30</v>
      </c>
      <c r="H616" s="5" t="s">
        <v>1304</v>
      </c>
      <c r="I616" s="5" t="s">
        <v>187</v>
      </c>
      <c r="J616" s="4">
        <v>333.69400000000002</v>
      </c>
      <c r="K616" s="4">
        <v>2</v>
      </c>
      <c r="L616" s="5" t="s">
        <v>48</v>
      </c>
      <c r="M616" s="4">
        <v>1</v>
      </c>
      <c r="N616" s="4">
        <v>3</v>
      </c>
      <c r="O616" s="4">
        <v>2</v>
      </c>
      <c r="P616" s="5" t="s">
        <v>44</v>
      </c>
      <c r="Q616" s="5" t="s">
        <v>50</v>
      </c>
      <c r="R616" s="4">
        <v>0</v>
      </c>
      <c r="S616" s="4">
        <v>1</v>
      </c>
      <c r="T616" s="5" t="s">
        <v>44</v>
      </c>
      <c r="U616" s="5" t="s">
        <v>38</v>
      </c>
      <c r="V616" s="5" t="s">
        <v>66</v>
      </c>
      <c r="W616" s="6">
        <v>45908</v>
      </c>
      <c r="X616" s="4" t="b">
        <v>1</v>
      </c>
      <c r="Y616" s="4" t="b">
        <v>0</v>
      </c>
      <c r="Z616" s="5" t="s">
        <v>74</v>
      </c>
      <c r="AA616" s="5" t="s">
        <v>41</v>
      </c>
      <c r="AB616" s="7">
        <v>5</v>
      </c>
      <c r="AC616">
        <f t="shared" si="47"/>
        <v>667.38800000000003</v>
      </c>
      <c r="AD616">
        <f t="shared" si="48"/>
        <v>166.84700000000001</v>
      </c>
      <c r="AE616">
        <f t="shared" si="49"/>
        <v>333.69400000000002</v>
      </c>
      <c r="AF616">
        <f t="shared" si="45"/>
        <v>3</v>
      </c>
      <c r="AG616">
        <f t="shared" si="46"/>
        <v>3</v>
      </c>
      <c r="AH616">
        <f>(Table2[[#This Row],[Social_Media_Influence2]]+Table2[[#This Row],[Engagement_Score_Num]]+Table2[[#This Row],[Time_Spent_on_Product_Research(hours)]]/3)</f>
        <v>6.666666666666667</v>
      </c>
      <c r="AI616" s="17">
        <f>IF(Table2[[#This Row],[Customer_Loyalty_Program_Member]]="TRUE",Table2[[#This Row],[Brand_Loyalty]]*1.2,Table2[[#This Row],[Brand_Loyalty]])</f>
        <v>1</v>
      </c>
      <c r="AJ616" s="17">
        <f>Table2[[#This Row],[Customer_Satisfaction]]-Table2[[#This Row],[Return_Rate]]</f>
        <v>1</v>
      </c>
    </row>
    <row r="617" spans="1:36">
      <c r="A617" s="9" t="s">
        <v>1305</v>
      </c>
      <c r="B617" s="8">
        <v>44</v>
      </c>
      <c r="C617" s="9" t="s">
        <v>29</v>
      </c>
      <c r="D617" s="9" t="s">
        <v>44</v>
      </c>
      <c r="E617" s="9" t="s">
        <v>31</v>
      </c>
      <c r="F617" s="9" t="s">
        <v>32</v>
      </c>
      <c r="G617" s="9" t="s">
        <v>44</v>
      </c>
      <c r="H617" s="9" t="s">
        <v>1306</v>
      </c>
      <c r="I617" s="9" t="s">
        <v>98</v>
      </c>
      <c r="J617" s="8">
        <v>333.69499999999999</v>
      </c>
      <c r="K617" s="8">
        <v>12</v>
      </c>
      <c r="L617" s="9" t="s">
        <v>78</v>
      </c>
      <c r="M617" s="8">
        <v>1</v>
      </c>
      <c r="N617" s="8">
        <v>3</v>
      </c>
      <c r="O617" s="8">
        <v>1</v>
      </c>
      <c r="P617" s="9" t="s">
        <v>59</v>
      </c>
      <c r="Q617" s="9" t="s">
        <v>85</v>
      </c>
      <c r="R617" s="8">
        <v>2</v>
      </c>
      <c r="S617" s="8">
        <v>10</v>
      </c>
      <c r="T617" s="9" t="s">
        <v>59</v>
      </c>
      <c r="U617" s="9" t="s">
        <v>38</v>
      </c>
      <c r="V617" s="9" t="s">
        <v>39</v>
      </c>
      <c r="W617" s="10">
        <v>45909</v>
      </c>
      <c r="X617" s="8" t="b">
        <v>1</v>
      </c>
      <c r="Y617" s="8" t="b">
        <v>1</v>
      </c>
      <c r="Z617" s="9" t="s">
        <v>52</v>
      </c>
      <c r="AA617" s="9" t="s">
        <v>53</v>
      </c>
      <c r="AB617" s="11">
        <v>14</v>
      </c>
      <c r="AC617">
        <f t="shared" si="47"/>
        <v>4004.34</v>
      </c>
      <c r="AD617">
        <f t="shared" si="48"/>
        <v>27.807916666666667</v>
      </c>
      <c r="AE617">
        <f t="shared" si="49"/>
        <v>333.69499999999999</v>
      </c>
      <c r="AF617">
        <f t="shared" si="45"/>
        <v>1</v>
      </c>
      <c r="AG617">
        <f t="shared" si="46"/>
        <v>1</v>
      </c>
      <c r="AH617">
        <f>(Table2[[#This Row],[Social_Media_Influence2]]+Table2[[#This Row],[Engagement_Score_Num]]+Table2[[#This Row],[Time_Spent_on_Product_Research(hours)]]/3)</f>
        <v>2.3333333333333335</v>
      </c>
      <c r="AI617" s="17">
        <f>IF(Table2[[#This Row],[Customer_Loyalty_Program_Member]]="TRUE",Table2[[#This Row],[Brand_Loyalty]]*1.2,Table2[[#This Row],[Brand_Loyalty]])</f>
        <v>1</v>
      </c>
      <c r="AJ617" s="17">
        <f>Table2[[#This Row],[Customer_Satisfaction]]-Table2[[#This Row],[Return_Rate]]</f>
        <v>8</v>
      </c>
    </row>
    <row r="618" spans="1:36">
      <c r="A618" s="5" t="s">
        <v>1307</v>
      </c>
      <c r="B618" s="4">
        <v>19</v>
      </c>
      <c r="C618" s="5" t="s">
        <v>29</v>
      </c>
      <c r="D618" s="5" t="s">
        <v>44</v>
      </c>
      <c r="E618" s="5" t="s">
        <v>69</v>
      </c>
      <c r="F618" s="5" t="s">
        <v>56</v>
      </c>
      <c r="G618" s="5" t="s">
        <v>30</v>
      </c>
      <c r="H618" s="5" t="s">
        <v>1308</v>
      </c>
      <c r="I618" s="5" t="s">
        <v>157</v>
      </c>
      <c r="J618" s="4">
        <v>333.69600000000003</v>
      </c>
      <c r="K618" s="4">
        <v>11</v>
      </c>
      <c r="L618" s="5" t="s">
        <v>35</v>
      </c>
      <c r="M618" s="4">
        <v>1</v>
      </c>
      <c r="N618" s="4">
        <v>4</v>
      </c>
      <c r="O618" s="4">
        <v>2</v>
      </c>
      <c r="P618" s="5" t="s">
        <v>59</v>
      </c>
      <c r="Q618" s="5" t="s">
        <v>37</v>
      </c>
      <c r="R618" s="4">
        <v>2</v>
      </c>
      <c r="S618" s="4">
        <v>10</v>
      </c>
      <c r="T618" s="5" t="s">
        <v>49</v>
      </c>
      <c r="U618" s="5" t="s">
        <v>60</v>
      </c>
      <c r="V618" s="5" t="s">
        <v>51</v>
      </c>
      <c r="W618" s="6">
        <v>45910</v>
      </c>
      <c r="X618" s="4" t="b">
        <v>1</v>
      </c>
      <c r="Y618" s="4" t="b">
        <v>0</v>
      </c>
      <c r="Z618" s="5" t="s">
        <v>62</v>
      </c>
      <c r="AA618" s="5" t="s">
        <v>67</v>
      </c>
      <c r="AB618" s="7">
        <v>11</v>
      </c>
      <c r="AC618">
        <f t="shared" si="47"/>
        <v>3670.6560000000004</v>
      </c>
      <c r="AD618">
        <f t="shared" si="48"/>
        <v>30.336000000000002</v>
      </c>
      <c r="AE618">
        <f t="shared" si="49"/>
        <v>333.69600000000003</v>
      </c>
      <c r="AF618">
        <f t="shared" si="45"/>
        <v>2</v>
      </c>
      <c r="AG618">
        <f t="shared" si="46"/>
        <v>1</v>
      </c>
      <c r="AH618">
        <f>(Table2[[#This Row],[Social_Media_Influence2]]+Table2[[#This Row],[Engagement_Score_Num]]+Table2[[#This Row],[Time_Spent_on_Product_Research(hours)]]/3)</f>
        <v>3.6666666666666665</v>
      </c>
      <c r="AI618" s="17">
        <f>IF(Table2[[#This Row],[Customer_Loyalty_Program_Member]]="TRUE",Table2[[#This Row],[Brand_Loyalty]]*1.2,Table2[[#This Row],[Brand_Loyalty]])</f>
        <v>1</v>
      </c>
      <c r="AJ618" s="17">
        <f>Table2[[#This Row],[Customer_Satisfaction]]-Table2[[#This Row],[Return_Rate]]</f>
        <v>8</v>
      </c>
    </row>
    <row r="619" spans="1:36">
      <c r="A619" s="9" t="s">
        <v>1309</v>
      </c>
      <c r="B619" s="8">
        <v>39</v>
      </c>
      <c r="C619" s="9" t="s">
        <v>43</v>
      </c>
      <c r="D619" s="9" t="s">
        <v>30</v>
      </c>
      <c r="E619" s="9" t="s">
        <v>69</v>
      </c>
      <c r="F619" s="9" t="s">
        <v>32</v>
      </c>
      <c r="G619" s="9" t="s">
        <v>44</v>
      </c>
      <c r="H619" s="9" t="s">
        <v>1310</v>
      </c>
      <c r="I619" s="9" t="s">
        <v>182</v>
      </c>
      <c r="J619" s="8">
        <v>333.697</v>
      </c>
      <c r="K619" s="8">
        <v>9</v>
      </c>
      <c r="L619" s="9" t="s">
        <v>48</v>
      </c>
      <c r="M619" s="8">
        <v>4</v>
      </c>
      <c r="N619" s="8">
        <v>4</v>
      </c>
      <c r="O619" s="8">
        <v>1</v>
      </c>
      <c r="P619" s="9" t="s">
        <v>49</v>
      </c>
      <c r="Q619" s="9" t="s">
        <v>85</v>
      </c>
      <c r="R619" s="8">
        <v>0</v>
      </c>
      <c r="S619" s="8">
        <v>5</v>
      </c>
      <c r="T619" s="9" t="s">
        <v>36</v>
      </c>
      <c r="U619" s="9" t="s">
        <v>79</v>
      </c>
      <c r="V619" s="9" t="s">
        <v>86</v>
      </c>
      <c r="W619" s="10">
        <v>45911</v>
      </c>
      <c r="X619" s="8" t="b">
        <v>0</v>
      </c>
      <c r="Y619" s="8" t="b">
        <v>1</v>
      </c>
      <c r="Z619" s="9" t="s">
        <v>40</v>
      </c>
      <c r="AA619" s="9" t="s">
        <v>53</v>
      </c>
      <c r="AB619" s="11">
        <v>7</v>
      </c>
      <c r="AC619">
        <f t="shared" si="47"/>
        <v>3003.2730000000001</v>
      </c>
      <c r="AD619">
        <f t="shared" si="48"/>
        <v>37.077444444444446</v>
      </c>
      <c r="AE619">
        <f t="shared" si="49"/>
        <v>333.697</v>
      </c>
      <c r="AF619">
        <f t="shared" si="45"/>
        <v>0</v>
      </c>
      <c r="AG619">
        <f t="shared" si="46"/>
        <v>2</v>
      </c>
      <c r="AH619">
        <f>(Table2[[#This Row],[Social_Media_Influence2]]+Table2[[#This Row],[Engagement_Score_Num]]+Table2[[#This Row],[Time_Spent_on_Product_Research(hours)]]/3)</f>
        <v>2.3333333333333335</v>
      </c>
      <c r="AI619" s="17">
        <f>IF(Table2[[#This Row],[Customer_Loyalty_Program_Member]]="TRUE",Table2[[#This Row],[Brand_Loyalty]]*1.2,Table2[[#This Row],[Brand_Loyalty]])</f>
        <v>4</v>
      </c>
      <c r="AJ619" s="17">
        <f>Table2[[#This Row],[Customer_Satisfaction]]-Table2[[#This Row],[Return_Rate]]</f>
        <v>5</v>
      </c>
    </row>
    <row r="620" spans="1:36">
      <c r="A620" s="5" t="s">
        <v>1311</v>
      </c>
      <c r="B620" s="4">
        <v>35</v>
      </c>
      <c r="C620" s="5" t="s">
        <v>29</v>
      </c>
      <c r="D620" s="5" t="s">
        <v>44</v>
      </c>
      <c r="E620" s="5" t="s">
        <v>55</v>
      </c>
      <c r="F620" s="5" t="s">
        <v>32</v>
      </c>
      <c r="G620" s="5" t="s">
        <v>30</v>
      </c>
      <c r="H620" s="5" t="s">
        <v>1312</v>
      </c>
      <c r="I620" s="5" t="s">
        <v>122</v>
      </c>
      <c r="J620" s="4">
        <v>333.69799999999998</v>
      </c>
      <c r="K620" s="4">
        <v>6</v>
      </c>
      <c r="L620" s="5" t="s">
        <v>78</v>
      </c>
      <c r="M620" s="4">
        <v>4</v>
      </c>
      <c r="N620" s="4">
        <v>4</v>
      </c>
      <c r="O620" s="4">
        <v>2</v>
      </c>
      <c r="P620" s="5" t="s">
        <v>59</v>
      </c>
      <c r="Q620" s="5" t="s">
        <v>37</v>
      </c>
      <c r="R620" s="4">
        <v>2</v>
      </c>
      <c r="S620" s="4">
        <v>2</v>
      </c>
      <c r="T620" s="5" t="s">
        <v>44</v>
      </c>
      <c r="U620" s="5" t="s">
        <v>79</v>
      </c>
      <c r="V620" s="5" t="s">
        <v>39</v>
      </c>
      <c r="W620" s="6">
        <v>45912</v>
      </c>
      <c r="X620" s="4" t="b">
        <v>0</v>
      </c>
      <c r="Y620" s="4" t="b">
        <v>1</v>
      </c>
      <c r="Z620" s="5" t="s">
        <v>40</v>
      </c>
      <c r="AA620" s="5" t="s">
        <v>53</v>
      </c>
      <c r="AB620" s="7">
        <v>3</v>
      </c>
      <c r="AC620">
        <f t="shared" si="47"/>
        <v>2002.1879999999999</v>
      </c>
      <c r="AD620">
        <f t="shared" si="48"/>
        <v>55.61633333333333</v>
      </c>
      <c r="AE620">
        <f t="shared" si="49"/>
        <v>333.69799999999998</v>
      </c>
      <c r="AF620">
        <f t="shared" si="45"/>
        <v>3</v>
      </c>
      <c r="AG620">
        <f t="shared" si="46"/>
        <v>1</v>
      </c>
      <c r="AH620">
        <f>(Table2[[#This Row],[Social_Media_Influence2]]+Table2[[#This Row],[Engagement_Score_Num]]+Table2[[#This Row],[Time_Spent_on_Product_Research(hours)]]/3)</f>
        <v>4.666666666666667</v>
      </c>
      <c r="AI620" s="17">
        <f>IF(Table2[[#This Row],[Customer_Loyalty_Program_Member]]="TRUE",Table2[[#This Row],[Brand_Loyalty]]*1.2,Table2[[#This Row],[Brand_Loyalty]])</f>
        <v>4</v>
      </c>
      <c r="AJ620" s="17">
        <f>Table2[[#This Row],[Customer_Satisfaction]]-Table2[[#This Row],[Return_Rate]]</f>
        <v>0</v>
      </c>
    </row>
    <row r="621" spans="1:36">
      <c r="A621" s="9" t="s">
        <v>1313</v>
      </c>
      <c r="B621" s="8">
        <v>39</v>
      </c>
      <c r="C621" s="9" t="s">
        <v>43</v>
      </c>
      <c r="D621" s="9" t="s">
        <v>30</v>
      </c>
      <c r="E621" s="9" t="s">
        <v>55</v>
      </c>
      <c r="F621" s="9" t="s">
        <v>56</v>
      </c>
      <c r="G621" s="9" t="s">
        <v>30</v>
      </c>
      <c r="H621" s="9" t="s">
        <v>1314</v>
      </c>
      <c r="I621" s="9" t="s">
        <v>104</v>
      </c>
      <c r="J621" s="8">
        <v>333.69900000000001</v>
      </c>
      <c r="K621" s="8">
        <v>9</v>
      </c>
      <c r="L621" s="9" t="s">
        <v>48</v>
      </c>
      <c r="M621" s="8">
        <v>5</v>
      </c>
      <c r="N621" s="8">
        <v>4</v>
      </c>
      <c r="O621" s="8">
        <v>1</v>
      </c>
      <c r="P621" s="9" t="s">
        <v>49</v>
      </c>
      <c r="Q621" s="9" t="s">
        <v>50</v>
      </c>
      <c r="R621" s="8">
        <v>0</v>
      </c>
      <c r="S621" s="8">
        <v>9</v>
      </c>
      <c r="T621" s="9" t="s">
        <v>44</v>
      </c>
      <c r="U621" s="9" t="s">
        <v>60</v>
      </c>
      <c r="V621" s="9" t="s">
        <v>39</v>
      </c>
      <c r="W621" s="10">
        <v>45913</v>
      </c>
      <c r="X621" s="8" t="b">
        <v>1</v>
      </c>
      <c r="Y621" s="8" t="b">
        <v>1</v>
      </c>
      <c r="Z621" s="9" t="s">
        <v>52</v>
      </c>
      <c r="AA621" s="9" t="s">
        <v>67</v>
      </c>
      <c r="AB621" s="11">
        <v>8</v>
      </c>
      <c r="AC621">
        <f t="shared" si="47"/>
        <v>3003.2910000000002</v>
      </c>
      <c r="AD621">
        <f t="shared" si="48"/>
        <v>37.077666666666666</v>
      </c>
      <c r="AE621">
        <f t="shared" si="49"/>
        <v>333.69900000000001</v>
      </c>
      <c r="AF621">
        <f t="shared" si="45"/>
        <v>3</v>
      </c>
      <c r="AG621">
        <f t="shared" si="46"/>
        <v>2</v>
      </c>
      <c r="AH621">
        <f>(Table2[[#This Row],[Social_Media_Influence2]]+Table2[[#This Row],[Engagement_Score_Num]]+Table2[[#This Row],[Time_Spent_on_Product_Research(hours)]]/3)</f>
        <v>5.333333333333333</v>
      </c>
      <c r="AI621" s="17">
        <f>IF(Table2[[#This Row],[Customer_Loyalty_Program_Member]]="TRUE",Table2[[#This Row],[Brand_Loyalty]]*1.2,Table2[[#This Row],[Brand_Loyalty]])</f>
        <v>5</v>
      </c>
      <c r="AJ621" s="17">
        <f>Table2[[#This Row],[Customer_Satisfaction]]-Table2[[#This Row],[Return_Rate]]</f>
        <v>9</v>
      </c>
    </row>
    <row r="622" spans="1:36">
      <c r="A622" s="5" t="s">
        <v>1315</v>
      </c>
      <c r="B622" s="4">
        <v>31</v>
      </c>
      <c r="C622" s="5" t="s">
        <v>43</v>
      </c>
      <c r="D622" s="5" t="s">
        <v>30</v>
      </c>
      <c r="E622" s="5" t="s">
        <v>31</v>
      </c>
      <c r="F622" s="5" t="s">
        <v>56</v>
      </c>
      <c r="G622" s="5" t="s">
        <v>44</v>
      </c>
      <c r="H622" s="5" t="s">
        <v>1316</v>
      </c>
      <c r="I622" s="5" t="s">
        <v>93</v>
      </c>
      <c r="J622" s="4">
        <v>333.7</v>
      </c>
      <c r="K622" s="4">
        <v>4</v>
      </c>
      <c r="L622" s="5" t="s">
        <v>48</v>
      </c>
      <c r="M622" s="4">
        <v>4</v>
      </c>
      <c r="N622" s="4">
        <v>4</v>
      </c>
      <c r="O622" s="4">
        <v>2</v>
      </c>
      <c r="P622" s="5" t="s">
        <v>44</v>
      </c>
      <c r="Q622" s="5" t="s">
        <v>37</v>
      </c>
      <c r="R622" s="4">
        <v>2</v>
      </c>
      <c r="S622" s="4">
        <v>2</v>
      </c>
      <c r="T622" s="5" t="s">
        <v>59</v>
      </c>
      <c r="U622" s="5" t="s">
        <v>79</v>
      </c>
      <c r="V622" s="5" t="s">
        <v>51</v>
      </c>
      <c r="W622" s="6">
        <v>45914</v>
      </c>
      <c r="X622" s="4" t="b">
        <v>1</v>
      </c>
      <c r="Y622" s="4" t="b">
        <v>1</v>
      </c>
      <c r="Z622" s="5" t="s">
        <v>52</v>
      </c>
      <c r="AA622" s="5" t="s">
        <v>67</v>
      </c>
      <c r="AB622" s="7">
        <v>6</v>
      </c>
      <c r="AC622">
        <f t="shared" si="47"/>
        <v>1334.8</v>
      </c>
      <c r="AD622">
        <f t="shared" si="48"/>
        <v>83.424999999999997</v>
      </c>
      <c r="AE622">
        <f t="shared" si="49"/>
        <v>333.7</v>
      </c>
      <c r="AF622">
        <f t="shared" si="45"/>
        <v>1</v>
      </c>
      <c r="AG622">
        <f t="shared" si="46"/>
        <v>3</v>
      </c>
      <c r="AH622">
        <f>(Table2[[#This Row],[Social_Media_Influence2]]+Table2[[#This Row],[Engagement_Score_Num]]+Table2[[#This Row],[Time_Spent_on_Product_Research(hours)]]/3)</f>
        <v>4.666666666666667</v>
      </c>
      <c r="AI622" s="17">
        <f>IF(Table2[[#This Row],[Customer_Loyalty_Program_Member]]="TRUE",Table2[[#This Row],[Brand_Loyalty]]*1.2,Table2[[#This Row],[Brand_Loyalty]])</f>
        <v>4</v>
      </c>
      <c r="AJ622" s="17">
        <f>Table2[[#This Row],[Customer_Satisfaction]]-Table2[[#This Row],[Return_Rate]]</f>
        <v>0</v>
      </c>
    </row>
    <row r="623" spans="1:36">
      <c r="A623" s="9" t="s">
        <v>1317</v>
      </c>
      <c r="B623" s="8">
        <v>38</v>
      </c>
      <c r="C623" s="9" t="s">
        <v>29</v>
      </c>
      <c r="D623" s="9" t="s">
        <v>44</v>
      </c>
      <c r="E623" s="9" t="s">
        <v>69</v>
      </c>
      <c r="F623" s="9" t="s">
        <v>32</v>
      </c>
      <c r="G623" s="9" t="s">
        <v>30</v>
      </c>
      <c r="H623" s="9" t="s">
        <v>1318</v>
      </c>
      <c r="I623" s="9" t="s">
        <v>157</v>
      </c>
      <c r="J623" s="8">
        <v>333.70100000000002</v>
      </c>
      <c r="K623" s="8">
        <v>11</v>
      </c>
      <c r="L623" s="9" t="s">
        <v>78</v>
      </c>
      <c r="M623" s="8">
        <v>1</v>
      </c>
      <c r="N623" s="8">
        <v>1</v>
      </c>
      <c r="O623" s="8">
        <v>0.3</v>
      </c>
      <c r="P623" s="9" t="s">
        <v>59</v>
      </c>
      <c r="Q623" s="9" t="s">
        <v>37</v>
      </c>
      <c r="R623" s="8">
        <v>1</v>
      </c>
      <c r="S623" s="8">
        <v>3</v>
      </c>
      <c r="T623" s="9" t="s">
        <v>44</v>
      </c>
      <c r="U623" s="9" t="s">
        <v>79</v>
      </c>
      <c r="V623" s="9" t="s">
        <v>66</v>
      </c>
      <c r="W623" s="10">
        <v>45915</v>
      </c>
      <c r="X623" s="8" t="b">
        <v>1</v>
      </c>
      <c r="Y623" s="8" t="b">
        <v>0</v>
      </c>
      <c r="Z623" s="9" t="s">
        <v>52</v>
      </c>
      <c r="AA623" s="9" t="s">
        <v>41</v>
      </c>
      <c r="AB623" s="11">
        <v>12</v>
      </c>
      <c r="AC623">
        <f t="shared" si="47"/>
        <v>3670.7110000000002</v>
      </c>
      <c r="AD623">
        <f t="shared" si="48"/>
        <v>30.336454545454547</v>
      </c>
      <c r="AE623">
        <f t="shared" si="49"/>
        <v>333.70100000000002</v>
      </c>
      <c r="AF623">
        <f t="shared" si="45"/>
        <v>3</v>
      </c>
      <c r="AG623">
        <f t="shared" si="46"/>
        <v>1</v>
      </c>
      <c r="AH623">
        <f>(Table2[[#This Row],[Social_Media_Influence2]]+Table2[[#This Row],[Engagement_Score_Num]]+Table2[[#This Row],[Time_Spent_on_Product_Research(hours)]]/3)</f>
        <v>4.0999999999999996</v>
      </c>
      <c r="AI623" s="17">
        <f>IF(Table2[[#This Row],[Customer_Loyalty_Program_Member]]="TRUE",Table2[[#This Row],[Brand_Loyalty]]*1.2,Table2[[#This Row],[Brand_Loyalty]])</f>
        <v>1</v>
      </c>
      <c r="AJ623" s="17">
        <f>Table2[[#This Row],[Customer_Satisfaction]]-Table2[[#This Row],[Return_Rate]]</f>
        <v>2</v>
      </c>
    </row>
    <row r="624" spans="1:36">
      <c r="A624" s="5" t="s">
        <v>1319</v>
      </c>
      <c r="B624" s="4">
        <v>33</v>
      </c>
      <c r="C624" s="5" t="s">
        <v>43</v>
      </c>
      <c r="D624" s="5" t="s">
        <v>30</v>
      </c>
      <c r="E624" s="5" t="s">
        <v>31</v>
      </c>
      <c r="F624" s="5" t="s">
        <v>45</v>
      </c>
      <c r="G624" s="5" t="s">
        <v>44</v>
      </c>
      <c r="H624" s="5" t="s">
        <v>1320</v>
      </c>
      <c r="I624" s="5" t="s">
        <v>182</v>
      </c>
      <c r="J624" s="4">
        <v>333.702</v>
      </c>
      <c r="K624" s="4">
        <v>2</v>
      </c>
      <c r="L624" s="5" t="s">
        <v>35</v>
      </c>
      <c r="M624" s="4">
        <v>3</v>
      </c>
      <c r="N624" s="4">
        <v>1</v>
      </c>
      <c r="O624" s="4">
        <v>1</v>
      </c>
      <c r="P624" s="5" t="s">
        <v>44</v>
      </c>
      <c r="Q624" s="5" t="s">
        <v>50</v>
      </c>
      <c r="R624" s="4">
        <v>0</v>
      </c>
      <c r="S624" s="4">
        <v>7</v>
      </c>
      <c r="T624" s="5" t="s">
        <v>36</v>
      </c>
      <c r="U624" s="5" t="s">
        <v>60</v>
      </c>
      <c r="V624" s="5" t="s">
        <v>39</v>
      </c>
      <c r="W624" s="6">
        <v>45916</v>
      </c>
      <c r="X624" s="4" t="b">
        <v>0</v>
      </c>
      <c r="Y624" s="4" t="b">
        <v>0</v>
      </c>
      <c r="Z624" s="5" t="s">
        <v>74</v>
      </c>
      <c r="AA624" s="5" t="s">
        <v>41</v>
      </c>
      <c r="AB624" s="7">
        <v>5</v>
      </c>
      <c r="AC624">
        <f t="shared" si="47"/>
        <v>667.404</v>
      </c>
      <c r="AD624">
        <f t="shared" si="48"/>
        <v>166.851</v>
      </c>
      <c r="AE624">
        <f t="shared" si="49"/>
        <v>333.702</v>
      </c>
      <c r="AF624">
        <f t="shared" si="45"/>
        <v>0</v>
      </c>
      <c r="AG624">
        <f t="shared" si="46"/>
        <v>3</v>
      </c>
      <c r="AH624">
        <f>(Table2[[#This Row],[Social_Media_Influence2]]+Table2[[#This Row],[Engagement_Score_Num]]+Table2[[#This Row],[Time_Spent_on_Product_Research(hours)]]/3)</f>
        <v>3.3333333333333335</v>
      </c>
      <c r="AI624" s="17">
        <f>IF(Table2[[#This Row],[Customer_Loyalty_Program_Member]]="TRUE",Table2[[#This Row],[Brand_Loyalty]]*1.2,Table2[[#This Row],[Brand_Loyalty]])</f>
        <v>3</v>
      </c>
      <c r="AJ624" s="17">
        <f>Table2[[#This Row],[Customer_Satisfaction]]-Table2[[#This Row],[Return_Rate]]</f>
        <v>7</v>
      </c>
    </row>
    <row r="625" spans="1:36">
      <c r="A625" s="9" t="s">
        <v>1321</v>
      </c>
      <c r="B625" s="8">
        <v>33</v>
      </c>
      <c r="C625" s="9" t="s">
        <v>43</v>
      </c>
      <c r="D625" s="9" t="s">
        <v>30</v>
      </c>
      <c r="E625" s="9" t="s">
        <v>76</v>
      </c>
      <c r="F625" s="9" t="s">
        <v>56</v>
      </c>
      <c r="G625" s="9" t="s">
        <v>30</v>
      </c>
      <c r="H625" s="9" t="s">
        <v>1322</v>
      </c>
      <c r="I625" s="9" t="s">
        <v>244</v>
      </c>
      <c r="J625" s="8">
        <v>333.70299999999997</v>
      </c>
      <c r="K625" s="8">
        <v>5</v>
      </c>
      <c r="L625" s="9" t="s">
        <v>78</v>
      </c>
      <c r="M625" s="8">
        <v>3</v>
      </c>
      <c r="N625" s="8">
        <v>4</v>
      </c>
      <c r="O625" s="8">
        <v>1.3</v>
      </c>
      <c r="P625" s="9" t="s">
        <v>49</v>
      </c>
      <c r="Q625" s="9" t="s">
        <v>85</v>
      </c>
      <c r="R625" s="8">
        <v>2</v>
      </c>
      <c r="S625" s="8">
        <v>10</v>
      </c>
      <c r="T625" s="9" t="s">
        <v>36</v>
      </c>
      <c r="U625" s="9" t="s">
        <v>79</v>
      </c>
      <c r="V625" s="9" t="s">
        <v>51</v>
      </c>
      <c r="W625" s="10">
        <v>45917</v>
      </c>
      <c r="X625" s="8" t="b">
        <v>0</v>
      </c>
      <c r="Y625" s="8" t="b">
        <v>1</v>
      </c>
      <c r="Z625" s="9" t="s">
        <v>52</v>
      </c>
      <c r="AA625" s="9" t="s">
        <v>53</v>
      </c>
      <c r="AB625" s="11">
        <v>14</v>
      </c>
      <c r="AC625">
        <f t="shared" si="47"/>
        <v>1668.5149999999999</v>
      </c>
      <c r="AD625">
        <f t="shared" si="48"/>
        <v>66.740600000000001</v>
      </c>
      <c r="AE625">
        <f t="shared" si="49"/>
        <v>333.70299999999997</v>
      </c>
      <c r="AF625">
        <f t="shared" si="45"/>
        <v>0</v>
      </c>
      <c r="AG625">
        <f t="shared" si="46"/>
        <v>2</v>
      </c>
      <c r="AH625">
        <f>(Table2[[#This Row],[Social_Media_Influence2]]+Table2[[#This Row],[Engagement_Score_Num]]+Table2[[#This Row],[Time_Spent_on_Product_Research(hours)]]/3)</f>
        <v>2.4333333333333336</v>
      </c>
      <c r="AI625" s="17">
        <f>IF(Table2[[#This Row],[Customer_Loyalty_Program_Member]]="TRUE",Table2[[#This Row],[Brand_Loyalty]]*1.2,Table2[[#This Row],[Brand_Loyalty]])</f>
        <v>3</v>
      </c>
      <c r="AJ625" s="17">
        <f>Table2[[#This Row],[Customer_Satisfaction]]-Table2[[#This Row],[Return_Rate]]</f>
        <v>8</v>
      </c>
    </row>
    <row r="626" spans="1:36">
      <c r="A626" s="5" t="s">
        <v>1323</v>
      </c>
      <c r="B626" s="4">
        <v>42</v>
      </c>
      <c r="C626" s="5" t="s">
        <v>272</v>
      </c>
      <c r="D626" s="5" t="s">
        <v>30</v>
      </c>
      <c r="E626" s="5" t="s">
        <v>31</v>
      </c>
      <c r="F626" s="5" t="s">
        <v>32</v>
      </c>
      <c r="G626" s="5" t="s">
        <v>44</v>
      </c>
      <c r="H626" s="5" t="s">
        <v>1324</v>
      </c>
      <c r="I626" s="5" t="s">
        <v>2060</v>
      </c>
      <c r="J626" s="4">
        <v>333.70400000000001</v>
      </c>
      <c r="K626" s="4">
        <v>10</v>
      </c>
      <c r="L626" s="5" t="s">
        <v>78</v>
      </c>
      <c r="M626" s="4">
        <v>4</v>
      </c>
      <c r="N626" s="4">
        <v>3</v>
      </c>
      <c r="O626" s="4">
        <v>2</v>
      </c>
      <c r="P626" s="5" t="s">
        <v>36</v>
      </c>
      <c r="Q626" s="5" t="s">
        <v>85</v>
      </c>
      <c r="R626" s="4">
        <v>2</v>
      </c>
      <c r="S626" s="4">
        <v>9</v>
      </c>
      <c r="T626" s="5" t="s">
        <v>49</v>
      </c>
      <c r="U626" s="5" t="s">
        <v>38</v>
      </c>
      <c r="V626" s="5" t="s">
        <v>86</v>
      </c>
      <c r="W626" s="6">
        <v>45918</v>
      </c>
      <c r="X626" s="4" t="b">
        <v>0</v>
      </c>
      <c r="Y626" s="4" t="b">
        <v>0</v>
      </c>
      <c r="Z626" s="5" t="s">
        <v>40</v>
      </c>
      <c r="AA626" s="5" t="s">
        <v>53</v>
      </c>
      <c r="AB626" s="7">
        <v>1</v>
      </c>
      <c r="AC626">
        <f t="shared" si="47"/>
        <v>3337.04</v>
      </c>
      <c r="AD626">
        <f t="shared" si="48"/>
        <v>33.370400000000004</v>
      </c>
      <c r="AE626">
        <f t="shared" si="49"/>
        <v>333.70400000000001</v>
      </c>
      <c r="AF626">
        <f t="shared" si="45"/>
        <v>2</v>
      </c>
      <c r="AG626">
        <f t="shared" si="46"/>
        <v>0</v>
      </c>
      <c r="AH626">
        <f>(Table2[[#This Row],[Social_Media_Influence2]]+Table2[[#This Row],[Engagement_Score_Num]]+Table2[[#This Row],[Time_Spent_on_Product_Research(hours)]]/3)</f>
        <v>2.6666666666666665</v>
      </c>
      <c r="AI626" s="17">
        <f>IF(Table2[[#This Row],[Customer_Loyalty_Program_Member]]="TRUE",Table2[[#This Row],[Brand_Loyalty]]*1.2,Table2[[#This Row],[Brand_Loyalty]])</f>
        <v>4</v>
      </c>
      <c r="AJ626" s="17">
        <f>Table2[[#This Row],[Customer_Satisfaction]]-Table2[[#This Row],[Return_Rate]]</f>
        <v>7</v>
      </c>
    </row>
    <row r="627" spans="1:36">
      <c r="A627" s="9" t="s">
        <v>1325</v>
      </c>
      <c r="B627" s="8">
        <v>49</v>
      </c>
      <c r="C627" s="9" t="s">
        <v>43</v>
      </c>
      <c r="D627" s="9" t="s">
        <v>30</v>
      </c>
      <c r="E627" s="9" t="s">
        <v>76</v>
      </c>
      <c r="F627" s="9" t="s">
        <v>45</v>
      </c>
      <c r="G627" s="9" t="s">
        <v>44</v>
      </c>
      <c r="H627" s="9" t="s">
        <v>1326</v>
      </c>
      <c r="I627" s="9" t="s">
        <v>107</v>
      </c>
      <c r="J627" s="8">
        <v>333.70499999999998</v>
      </c>
      <c r="K627" s="8">
        <v>6</v>
      </c>
      <c r="L627" s="9" t="s">
        <v>35</v>
      </c>
      <c r="M627" s="8">
        <v>2</v>
      </c>
      <c r="N627" s="8">
        <v>5</v>
      </c>
      <c r="O627" s="8">
        <v>1</v>
      </c>
      <c r="P627" s="9" t="s">
        <v>59</v>
      </c>
      <c r="Q627" s="9" t="s">
        <v>85</v>
      </c>
      <c r="R627" s="8">
        <v>2</v>
      </c>
      <c r="S627" s="8">
        <v>7</v>
      </c>
      <c r="T627" s="9" t="s">
        <v>59</v>
      </c>
      <c r="U627" s="9" t="s">
        <v>38</v>
      </c>
      <c r="V627" s="9" t="s">
        <v>86</v>
      </c>
      <c r="W627" s="10">
        <v>45919</v>
      </c>
      <c r="X627" s="8" t="b">
        <v>0</v>
      </c>
      <c r="Y627" s="8" t="b">
        <v>0</v>
      </c>
      <c r="Z627" s="9" t="s">
        <v>62</v>
      </c>
      <c r="AA627" s="9" t="s">
        <v>41</v>
      </c>
      <c r="AB627" s="11">
        <v>12</v>
      </c>
      <c r="AC627">
        <f t="shared" si="47"/>
        <v>2002.23</v>
      </c>
      <c r="AD627">
        <f t="shared" si="48"/>
        <v>55.6175</v>
      </c>
      <c r="AE627">
        <f t="shared" si="49"/>
        <v>333.70499999999998</v>
      </c>
      <c r="AF627">
        <f t="shared" si="45"/>
        <v>1</v>
      </c>
      <c r="AG627">
        <f t="shared" si="46"/>
        <v>1</v>
      </c>
      <c r="AH627">
        <f>(Table2[[#This Row],[Social_Media_Influence2]]+Table2[[#This Row],[Engagement_Score_Num]]+Table2[[#This Row],[Time_Spent_on_Product_Research(hours)]]/3)</f>
        <v>2.3333333333333335</v>
      </c>
      <c r="AI627" s="17">
        <f>IF(Table2[[#This Row],[Customer_Loyalty_Program_Member]]="TRUE",Table2[[#This Row],[Brand_Loyalty]]*1.2,Table2[[#This Row],[Brand_Loyalty]])</f>
        <v>2</v>
      </c>
      <c r="AJ627" s="17">
        <f>Table2[[#This Row],[Customer_Satisfaction]]-Table2[[#This Row],[Return_Rate]]</f>
        <v>5</v>
      </c>
    </row>
    <row r="628" spans="1:36">
      <c r="A628" s="5" t="s">
        <v>1327</v>
      </c>
      <c r="B628" s="4">
        <v>46</v>
      </c>
      <c r="C628" s="5" t="s">
        <v>189</v>
      </c>
      <c r="D628" s="5" t="s">
        <v>30</v>
      </c>
      <c r="E628" s="5" t="s">
        <v>76</v>
      </c>
      <c r="F628" s="5" t="s">
        <v>45</v>
      </c>
      <c r="G628" s="5" t="s">
        <v>44</v>
      </c>
      <c r="H628" s="5" t="s">
        <v>1328</v>
      </c>
      <c r="I628" s="5" t="s">
        <v>90</v>
      </c>
      <c r="J628" s="4">
        <v>333.70600000000002</v>
      </c>
      <c r="K628" s="4">
        <v>11</v>
      </c>
      <c r="L628" s="5" t="s">
        <v>48</v>
      </c>
      <c r="M628" s="4">
        <v>1</v>
      </c>
      <c r="N628" s="4">
        <v>5</v>
      </c>
      <c r="O628" s="4">
        <v>1</v>
      </c>
      <c r="P628" s="5" t="s">
        <v>49</v>
      </c>
      <c r="Q628" s="5" t="s">
        <v>85</v>
      </c>
      <c r="R628" s="4">
        <v>1</v>
      </c>
      <c r="S628" s="4">
        <v>6</v>
      </c>
      <c r="T628" s="5" t="s">
        <v>59</v>
      </c>
      <c r="U628" s="5" t="s">
        <v>79</v>
      </c>
      <c r="V628" s="5" t="s">
        <v>61</v>
      </c>
      <c r="W628" s="6">
        <v>45920</v>
      </c>
      <c r="X628" s="4" t="b">
        <v>1</v>
      </c>
      <c r="Y628" s="4" t="b">
        <v>1</v>
      </c>
      <c r="Z628" s="5" t="s">
        <v>74</v>
      </c>
      <c r="AA628" s="5" t="s">
        <v>67</v>
      </c>
      <c r="AB628" s="7">
        <v>1</v>
      </c>
      <c r="AC628">
        <f t="shared" si="47"/>
        <v>3670.7660000000001</v>
      </c>
      <c r="AD628">
        <f t="shared" si="48"/>
        <v>30.336909090909092</v>
      </c>
      <c r="AE628">
        <f t="shared" si="49"/>
        <v>333.70600000000002</v>
      </c>
      <c r="AF628">
        <f t="shared" si="45"/>
        <v>1</v>
      </c>
      <c r="AG628">
        <f t="shared" si="46"/>
        <v>2</v>
      </c>
      <c r="AH628">
        <f>(Table2[[#This Row],[Social_Media_Influence2]]+Table2[[#This Row],[Engagement_Score_Num]]+Table2[[#This Row],[Time_Spent_on_Product_Research(hours)]]/3)</f>
        <v>3.3333333333333335</v>
      </c>
      <c r="AI628" s="17">
        <f>IF(Table2[[#This Row],[Customer_Loyalty_Program_Member]]="TRUE",Table2[[#This Row],[Brand_Loyalty]]*1.2,Table2[[#This Row],[Brand_Loyalty]])</f>
        <v>1</v>
      </c>
      <c r="AJ628" s="17">
        <f>Table2[[#This Row],[Customer_Satisfaction]]-Table2[[#This Row],[Return_Rate]]</f>
        <v>5</v>
      </c>
    </row>
    <row r="629" spans="1:36">
      <c r="A629" s="9" t="s">
        <v>1329</v>
      </c>
      <c r="B629" s="8">
        <v>42</v>
      </c>
      <c r="C629" s="9" t="s">
        <v>43</v>
      </c>
      <c r="D629" s="9" t="s">
        <v>44</v>
      </c>
      <c r="E629" s="9" t="s">
        <v>55</v>
      </c>
      <c r="F629" s="9" t="s">
        <v>32</v>
      </c>
      <c r="G629" s="9" t="s">
        <v>30</v>
      </c>
      <c r="H629" s="9" t="s">
        <v>1330</v>
      </c>
      <c r="I629" s="9" t="s">
        <v>82</v>
      </c>
      <c r="J629" s="8">
        <v>333.70699999999999</v>
      </c>
      <c r="K629" s="8">
        <v>4</v>
      </c>
      <c r="L629" s="9" t="s">
        <v>35</v>
      </c>
      <c r="M629" s="8">
        <v>1</v>
      </c>
      <c r="N629" s="8">
        <v>3</v>
      </c>
      <c r="O629" s="8">
        <v>1</v>
      </c>
      <c r="P629" s="9" t="s">
        <v>44</v>
      </c>
      <c r="Q629" s="9" t="s">
        <v>37</v>
      </c>
      <c r="R629" s="8">
        <v>1</v>
      </c>
      <c r="S629" s="8">
        <v>1</v>
      </c>
      <c r="T629" s="9" t="s">
        <v>44</v>
      </c>
      <c r="U629" s="9" t="s">
        <v>60</v>
      </c>
      <c r="V629" s="9" t="s">
        <v>86</v>
      </c>
      <c r="W629" s="10">
        <v>45921</v>
      </c>
      <c r="X629" s="8" t="b">
        <v>1</v>
      </c>
      <c r="Y629" s="8" t="b">
        <v>1</v>
      </c>
      <c r="Z629" s="9" t="s">
        <v>74</v>
      </c>
      <c r="AA629" s="9" t="s">
        <v>53</v>
      </c>
      <c r="AB629" s="11">
        <v>1</v>
      </c>
      <c r="AC629">
        <f t="shared" si="47"/>
        <v>1334.828</v>
      </c>
      <c r="AD629">
        <f t="shared" si="48"/>
        <v>83.426749999999998</v>
      </c>
      <c r="AE629">
        <f t="shared" si="49"/>
        <v>333.70699999999999</v>
      </c>
      <c r="AF629">
        <f t="shared" si="45"/>
        <v>3</v>
      </c>
      <c r="AG629">
        <f t="shared" si="46"/>
        <v>3</v>
      </c>
      <c r="AH629">
        <f>(Table2[[#This Row],[Social_Media_Influence2]]+Table2[[#This Row],[Engagement_Score_Num]]+Table2[[#This Row],[Time_Spent_on_Product_Research(hours)]]/3)</f>
        <v>6.333333333333333</v>
      </c>
      <c r="AI629" s="17">
        <f>IF(Table2[[#This Row],[Customer_Loyalty_Program_Member]]="TRUE",Table2[[#This Row],[Brand_Loyalty]]*1.2,Table2[[#This Row],[Brand_Loyalty]])</f>
        <v>1</v>
      </c>
      <c r="AJ629" s="17">
        <f>Table2[[#This Row],[Customer_Satisfaction]]-Table2[[#This Row],[Return_Rate]]</f>
        <v>0</v>
      </c>
    </row>
    <row r="630" spans="1:36">
      <c r="A630" s="5" t="s">
        <v>1331</v>
      </c>
      <c r="B630" s="4">
        <v>44</v>
      </c>
      <c r="C630" s="5" t="s">
        <v>29</v>
      </c>
      <c r="D630" s="5" t="s">
        <v>30</v>
      </c>
      <c r="E630" s="5" t="s">
        <v>31</v>
      </c>
      <c r="F630" s="5" t="s">
        <v>56</v>
      </c>
      <c r="G630" s="5" t="s">
        <v>44</v>
      </c>
      <c r="H630" s="5" t="s">
        <v>1332</v>
      </c>
      <c r="I630" s="5" t="s">
        <v>98</v>
      </c>
      <c r="J630" s="4">
        <v>333.70800000000003</v>
      </c>
      <c r="K630" s="4">
        <v>3</v>
      </c>
      <c r="L630" s="5" t="s">
        <v>48</v>
      </c>
      <c r="M630" s="4">
        <v>4</v>
      </c>
      <c r="N630" s="4">
        <v>3</v>
      </c>
      <c r="O630" s="4">
        <v>1</v>
      </c>
      <c r="P630" s="5" t="s">
        <v>44</v>
      </c>
      <c r="Q630" s="5" t="s">
        <v>37</v>
      </c>
      <c r="R630" s="4">
        <v>0</v>
      </c>
      <c r="S630" s="4">
        <v>4</v>
      </c>
      <c r="T630" s="5" t="s">
        <v>36</v>
      </c>
      <c r="U630" s="5" t="s">
        <v>79</v>
      </c>
      <c r="V630" s="5" t="s">
        <v>66</v>
      </c>
      <c r="W630" s="6">
        <v>45922</v>
      </c>
      <c r="X630" s="4" t="b">
        <v>1</v>
      </c>
      <c r="Y630" s="4" t="b">
        <v>1</v>
      </c>
      <c r="Z630" s="5" t="s">
        <v>62</v>
      </c>
      <c r="AA630" s="5" t="s">
        <v>53</v>
      </c>
      <c r="AB630" s="7">
        <v>4</v>
      </c>
      <c r="AC630">
        <f t="shared" si="47"/>
        <v>1001.124</v>
      </c>
      <c r="AD630">
        <f t="shared" si="48"/>
        <v>111.236</v>
      </c>
      <c r="AE630">
        <f t="shared" si="49"/>
        <v>333.70800000000003</v>
      </c>
      <c r="AF630">
        <f t="shared" si="45"/>
        <v>0</v>
      </c>
      <c r="AG630">
        <f t="shared" si="46"/>
        <v>3</v>
      </c>
      <c r="AH630">
        <f>(Table2[[#This Row],[Social_Media_Influence2]]+Table2[[#This Row],[Engagement_Score_Num]]+Table2[[#This Row],[Time_Spent_on_Product_Research(hours)]]/3)</f>
        <v>3.3333333333333335</v>
      </c>
      <c r="AI630" s="17">
        <f>IF(Table2[[#This Row],[Customer_Loyalty_Program_Member]]="TRUE",Table2[[#This Row],[Brand_Loyalty]]*1.2,Table2[[#This Row],[Brand_Loyalty]])</f>
        <v>4</v>
      </c>
      <c r="AJ630" s="17">
        <f>Table2[[#This Row],[Customer_Satisfaction]]-Table2[[#This Row],[Return_Rate]]</f>
        <v>4</v>
      </c>
    </row>
    <row r="631" spans="1:36">
      <c r="A631" s="9" t="s">
        <v>1333</v>
      </c>
      <c r="B631" s="8">
        <v>33</v>
      </c>
      <c r="C631" s="9" t="s">
        <v>29</v>
      </c>
      <c r="D631" s="9" t="s">
        <v>44</v>
      </c>
      <c r="E631" s="9" t="s">
        <v>76</v>
      </c>
      <c r="F631" s="9" t="s">
        <v>56</v>
      </c>
      <c r="G631" s="9" t="s">
        <v>30</v>
      </c>
      <c r="H631" s="9" t="s">
        <v>1334</v>
      </c>
      <c r="I631" s="9" t="s">
        <v>244</v>
      </c>
      <c r="J631" s="8">
        <v>333.709</v>
      </c>
      <c r="K631" s="8">
        <v>11</v>
      </c>
      <c r="L631" s="9" t="s">
        <v>78</v>
      </c>
      <c r="M631" s="8">
        <v>3</v>
      </c>
      <c r="N631" s="8">
        <v>2</v>
      </c>
      <c r="O631" s="8">
        <v>2</v>
      </c>
      <c r="P631" s="9" t="s">
        <v>49</v>
      </c>
      <c r="Q631" s="9" t="s">
        <v>85</v>
      </c>
      <c r="R631" s="8">
        <v>0</v>
      </c>
      <c r="S631" s="8">
        <v>4</v>
      </c>
      <c r="T631" s="9" t="s">
        <v>59</v>
      </c>
      <c r="U631" s="9" t="s">
        <v>38</v>
      </c>
      <c r="V631" s="9" t="s">
        <v>86</v>
      </c>
      <c r="W631" s="10">
        <v>45923</v>
      </c>
      <c r="X631" s="8" t="b">
        <v>1</v>
      </c>
      <c r="Y631" s="8" t="b">
        <v>0</v>
      </c>
      <c r="Z631" s="9" t="s">
        <v>74</v>
      </c>
      <c r="AA631" s="9" t="s">
        <v>67</v>
      </c>
      <c r="AB631" s="11">
        <v>4</v>
      </c>
      <c r="AC631">
        <f t="shared" si="47"/>
        <v>3670.799</v>
      </c>
      <c r="AD631">
        <f t="shared" si="48"/>
        <v>30.337181818181818</v>
      </c>
      <c r="AE631">
        <f t="shared" si="49"/>
        <v>333.709</v>
      </c>
      <c r="AF631">
        <f t="shared" si="45"/>
        <v>1</v>
      </c>
      <c r="AG631">
        <f t="shared" si="46"/>
        <v>2</v>
      </c>
      <c r="AH631">
        <f>(Table2[[#This Row],[Social_Media_Influence2]]+Table2[[#This Row],[Engagement_Score_Num]]+Table2[[#This Row],[Time_Spent_on_Product_Research(hours)]]/3)</f>
        <v>3.6666666666666665</v>
      </c>
      <c r="AI631" s="17">
        <f>IF(Table2[[#This Row],[Customer_Loyalty_Program_Member]]="TRUE",Table2[[#This Row],[Brand_Loyalty]]*1.2,Table2[[#This Row],[Brand_Loyalty]])</f>
        <v>3</v>
      </c>
      <c r="AJ631" s="17">
        <f>Table2[[#This Row],[Customer_Satisfaction]]-Table2[[#This Row],[Return_Rate]]</f>
        <v>4</v>
      </c>
    </row>
    <row r="632" spans="1:36">
      <c r="A632" s="5" t="s">
        <v>1335</v>
      </c>
      <c r="B632" s="4">
        <v>36</v>
      </c>
      <c r="C632" s="5" t="s">
        <v>43</v>
      </c>
      <c r="D632" s="5" t="s">
        <v>30</v>
      </c>
      <c r="E632" s="5" t="s">
        <v>69</v>
      </c>
      <c r="F632" s="5" t="s">
        <v>56</v>
      </c>
      <c r="G632" s="5" t="s">
        <v>30</v>
      </c>
      <c r="H632" s="5" t="s">
        <v>1336</v>
      </c>
      <c r="I632" s="5" t="s">
        <v>98</v>
      </c>
      <c r="J632" s="4">
        <v>333.71</v>
      </c>
      <c r="K632" s="4">
        <v>2</v>
      </c>
      <c r="L632" s="5" t="s">
        <v>48</v>
      </c>
      <c r="M632" s="4">
        <v>2</v>
      </c>
      <c r="N632" s="4">
        <v>3</v>
      </c>
      <c r="O632" s="4">
        <v>1</v>
      </c>
      <c r="P632" s="5" t="s">
        <v>44</v>
      </c>
      <c r="Q632" s="5" t="s">
        <v>37</v>
      </c>
      <c r="R632" s="4">
        <v>0</v>
      </c>
      <c r="S632" s="4">
        <v>3</v>
      </c>
      <c r="T632" s="5" t="s">
        <v>49</v>
      </c>
      <c r="U632" s="5" t="s">
        <v>60</v>
      </c>
      <c r="V632" s="5" t="s">
        <v>39</v>
      </c>
      <c r="W632" s="6">
        <v>45924</v>
      </c>
      <c r="X632" s="4" t="b">
        <v>1</v>
      </c>
      <c r="Y632" s="4" t="b">
        <v>0</v>
      </c>
      <c r="Z632" s="5" t="s">
        <v>40</v>
      </c>
      <c r="AA632" s="5" t="s">
        <v>53</v>
      </c>
      <c r="AB632" s="7">
        <v>8</v>
      </c>
      <c r="AC632">
        <f t="shared" si="47"/>
        <v>667.42</v>
      </c>
      <c r="AD632">
        <f t="shared" si="48"/>
        <v>166.85499999999999</v>
      </c>
      <c r="AE632">
        <f t="shared" si="49"/>
        <v>333.71</v>
      </c>
      <c r="AF632">
        <f t="shared" si="45"/>
        <v>2</v>
      </c>
      <c r="AG632">
        <f t="shared" si="46"/>
        <v>3</v>
      </c>
      <c r="AH632">
        <f>(Table2[[#This Row],[Social_Media_Influence2]]+Table2[[#This Row],[Engagement_Score_Num]]+Table2[[#This Row],[Time_Spent_on_Product_Research(hours)]]/3)</f>
        <v>5.333333333333333</v>
      </c>
      <c r="AI632" s="17">
        <f>IF(Table2[[#This Row],[Customer_Loyalty_Program_Member]]="TRUE",Table2[[#This Row],[Brand_Loyalty]]*1.2,Table2[[#This Row],[Brand_Loyalty]])</f>
        <v>2</v>
      </c>
      <c r="AJ632" s="17">
        <f>Table2[[#This Row],[Customer_Satisfaction]]-Table2[[#This Row],[Return_Rate]]</f>
        <v>3</v>
      </c>
    </row>
    <row r="633" spans="1:36">
      <c r="A633" s="9" t="s">
        <v>1337</v>
      </c>
      <c r="B633" s="8">
        <v>35</v>
      </c>
      <c r="C633" s="9" t="s">
        <v>43</v>
      </c>
      <c r="D633" s="9" t="s">
        <v>44</v>
      </c>
      <c r="E633" s="9" t="s">
        <v>76</v>
      </c>
      <c r="F633" s="9" t="s">
        <v>56</v>
      </c>
      <c r="G633" s="9" t="s">
        <v>30</v>
      </c>
      <c r="H633" s="9" t="s">
        <v>1338</v>
      </c>
      <c r="I633" s="9" t="s">
        <v>141</v>
      </c>
      <c r="J633" s="8">
        <v>333.71100000000001</v>
      </c>
      <c r="K633" s="8">
        <v>12</v>
      </c>
      <c r="L633" s="9" t="s">
        <v>78</v>
      </c>
      <c r="M633" s="8">
        <v>2</v>
      </c>
      <c r="N633" s="8">
        <v>2</v>
      </c>
      <c r="O633" s="8">
        <v>0</v>
      </c>
      <c r="P633" s="9" t="s">
        <v>44</v>
      </c>
      <c r="Q633" s="9" t="s">
        <v>85</v>
      </c>
      <c r="R633" s="8">
        <v>2</v>
      </c>
      <c r="S633" s="8">
        <v>10</v>
      </c>
      <c r="T633" s="9" t="s">
        <v>59</v>
      </c>
      <c r="U633" s="9" t="s">
        <v>79</v>
      </c>
      <c r="V633" s="9" t="s">
        <v>51</v>
      </c>
      <c r="W633" s="10">
        <v>45925</v>
      </c>
      <c r="X633" s="8" t="b">
        <v>1</v>
      </c>
      <c r="Y633" s="8" t="b">
        <v>1</v>
      </c>
      <c r="Z633" s="9" t="s">
        <v>74</v>
      </c>
      <c r="AA633" s="9" t="s">
        <v>53</v>
      </c>
      <c r="AB633" s="11">
        <v>2</v>
      </c>
      <c r="AC633">
        <f t="shared" si="47"/>
        <v>4004.5320000000002</v>
      </c>
      <c r="AD633">
        <f t="shared" si="48"/>
        <v>27.809250000000002</v>
      </c>
      <c r="AE633">
        <f t="shared" si="49"/>
        <v>333.71100000000001</v>
      </c>
      <c r="AF633">
        <f t="shared" si="45"/>
        <v>1</v>
      </c>
      <c r="AG633">
        <f t="shared" si="46"/>
        <v>3</v>
      </c>
      <c r="AH633">
        <f>(Table2[[#This Row],[Social_Media_Influence2]]+Table2[[#This Row],[Engagement_Score_Num]]+Table2[[#This Row],[Time_Spent_on_Product_Research(hours)]]/3)</f>
        <v>4</v>
      </c>
      <c r="AI633" s="17">
        <f>IF(Table2[[#This Row],[Customer_Loyalty_Program_Member]]="TRUE",Table2[[#This Row],[Brand_Loyalty]]*1.2,Table2[[#This Row],[Brand_Loyalty]])</f>
        <v>2</v>
      </c>
      <c r="AJ633" s="17">
        <f>Table2[[#This Row],[Customer_Satisfaction]]-Table2[[#This Row],[Return_Rate]]</f>
        <v>8</v>
      </c>
    </row>
    <row r="634" spans="1:36">
      <c r="A634" s="5" t="s">
        <v>1339</v>
      </c>
      <c r="B634" s="4">
        <v>26</v>
      </c>
      <c r="C634" s="5" t="s">
        <v>43</v>
      </c>
      <c r="D634" s="5" t="s">
        <v>44</v>
      </c>
      <c r="E634" s="5" t="s">
        <v>76</v>
      </c>
      <c r="F634" s="5" t="s">
        <v>32</v>
      </c>
      <c r="G634" s="5" t="s">
        <v>30</v>
      </c>
      <c r="H634" s="5" t="s">
        <v>1340</v>
      </c>
      <c r="I634" s="5" t="s">
        <v>65</v>
      </c>
      <c r="J634" s="4">
        <v>333.71199999999999</v>
      </c>
      <c r="K634" s="4">
        <v>4</v>
      </c>
      <c r="L634" s="5" t="s">
        <v>35</v>
      </c>
      <c r="M634" s="4">
        <v>5</v>
      </c>
      <c r="N634" s="4">
        <v>5</v>
      </c>
      <c r="O634" s="4">
        <v>0</v>
      </c>
      <c r="P634" s="5" t="s">
        <v>59</v>
      </c>
      <c r="Q634" s="5" t="s">
        <v>37</v>
      </c>
      <c r="R634" s="4">
        <v>1</v>
      </c>
      <c r="S634" s="4">
        <v>5</v>
      </c>
      <c r="T634" s="5" t="s">
        <v>59</v>
      </c>
      <c r="U634" s="5" t="s">
        <v>60</v>
      </c>
      <c r="V634" s="5" t="s">
        <v>39</v>
      </c>
      <c r="W634" s="6">
        <v>45926</v>
      </c>
      <c r="X634" s="4" t="b">
        <v>1</v>
      </c>
      <c r="Y634" s="4" t="b">
        <v>1</v>
      </c>
      <c r="Z634" s="5" t="s">
        <v>40</v>
      </c>
      <c r="AA634" s="5" t="s">
        <v>67</v>
      </c>
      <c r="AB634" s="7">
        <v>8</v>
      </c>
      <c r="AC634">
        <f t="shared" si="47"/>
        <v>1334.848</v>
      </c>
      <c r="AD634">
        <f t="shared" si="48"/>
        <v>83.427999999999997</v>
      </c>
      <c r="AE634">
        <f t="shared" si="49"/>
        <v>333.71199999999999</v>
      </c>
      <c r="AF634">
        <f t="shared" si="45"/>
        <v>1</v>
      </c>
      <c r="AG634">
        <f t="shared" si="46"/>
        <v>1</v>
      </c>
      <c r="AH634">
        <f>(Table2[[#This Row],[Social_Media_Influence2]]+Table2[[#This Row],[Engagement_Score_Num]]+Table2[[#This Row],[Time_Spent_on_Product_Research(hours)]]/3)</f>
        <v>2</v>
      </c>
      <c r="AI634" s="17">
        <f>IF(Table2[[#This Row],[Customer_Loyalty_Program_Member]]="TRUE",Table2[[#This Row],[Brand_Loyalty]]*1.2,Table2[[#This Row],[Brand_Loyalty]])</f>
        <v>5</v>
      </c>
      <c r="AJ634" s="17">
        <f>Table2[[#This Row],[Customer_Satisfaction]]-Table2[[#This Row],[Return_Rate]]</f>
        <v>4</v>
      </c>
    </row>
    <row r="635" spans="1:36">
      <c r="A635" s="9" t="s">
        <v>1341</v>
      </c>
      <c r="B635" s="8">
        <v>43</v>
      </c>
      <c r="C635" s="9" t="s">
        <v>29</v>
      </c>
      <c r="D635" s="9" t="s">
        <v>44</v>
      </c>
      <c r="E635" s="9" t="s">
        <v>69</v>
      </c>
      <c r="F635" s="9" t="s">
        <v>32</v>
      </c>
      <c r="G635" s="9" t="s">
        <v>44</v>
      </c>
      <c r="H635" s="9" t="s">
        <v>1342</v>
      </c>
      <c r="I635" s="9" t="s">
        <v>101</v>
      </c>
      <c r="J635" s="8">
        <v>333.71300000000002</v>
      </c>
      <c r="K635" s="8">
        <v>5</v>
      </c>
      <c r="L635" s="9" t="s">
        <v>78</v>
      </c>
      <c r="M635" s="8">
        <v>4</v>
      </c>
      <c r="N635" s="8">
        <v>3</v>
      </c>
      <c r="O635" s="8">
        <v>2</v>
      </c>
      <c r="P635" s="9" t="s">
        <v>36</v>
      </c>
      <c r="Q635" s="9" t="s">
        <v>50</v>
      </c>
      <c r="R635" s="8">
        <v>2</v>
      </c>
      <c r="S635" s="8">
        <v>7</v>
      </c>
      <c r="T635" s="9" t="s">
        <v>59</v>
      </c>
      <c r="U635" s="9" t="s">
        <v>38</v>
      </c>
      <c r="V635" s="9" t="s">
        <v>61</v>
      </c>
      <c r="W635" s="10">
        <v>45927</v>
      </c>
      <c r="X635" s="8" t="b">
        <v>0</v>
      </c>
      <c r="Y635" s="8" t="b">
        <v>0</v>
      </c>
      <c r="Z635" s="9" t="s">
        <v>40</v>
      </c>
      <c r="AA635" s="9" t="s">
        <v>67</v>
      </c>
      <c r="AB635" s="11">
        <v>7</v>
      </c>
      <c r="AC635">
        <f t="shared" si="47"/>
        <v>1668.5650000000001</v>
      </c>
      <c r="AD635">
        <f t="shared" si="48"/>
        <v>66.74260000000001</v>
      </c>
      <c r="AE635">
        <f t="shared" si="49"/>
        <v>333.71300000000002</v>
      </c>
      <c r="AF635">
        <f t="shared" si="45"/>
        <v>1</v>
      </c>
      <c r="AG635">
        <f t="shared" si="46"/>
        <v>0</v>
      </c>
      <c r="AH635">
        <f>(Table2[[#This Row],[Social_Media_Influence2]]+Table2[[#This Row],[Engagement_Score_Num]]+Table2[[#This Row],[Time_Spent_on_Product_Research(hours)]]/3)</f>
        <v>1.6666666666666665</v>
      </c>
      <c r="AI635" s="17">
        <f>IF(Table2[[#This Row],[Customer_Loyalty_Program_Member]]="TRUE",Table2[[#This Row],[Brand_Loyalty]]*1.2,Table2[[#This Row],[Brand_Loyalty]])</f>
        <v>4</v>
      </c>
      <c r="AJ635" s="17">
        <f>Table2[[#This Row],[Customer_Satisfaction]]-Table2[[#This Row],[Return_Rate]]</f>
        <v>5</v>
      </c>
    </row>
    <row r="636" spans="1:36">
      <c r="A636" s="5" t="s">
        <v>1343</v>
      </c>
      <c r="B636" s="4">
        <v>25</v>
      </c>
      <c r="C636" s="5" t="s">
        <v>43</v>
      </c>
      <c r="D636" s="5" t="s">
        <v>44</v>
      </c>
      <c r="E636" s="5" t="s">
        <v>76</v>
      </c>
      <c r="F636" s="5" t="s">
        <v>32</v>
      </c>
      <c r="G636" s="5" t="s">
        <v>30</v>
      </c>
      <c r="H636" s="5" t="s">
        <v>1344</v>
      </c>
      <c r="I636" s="5" t="s">
        <v>34</v>
      </c>
      <c r="J636" s="4">
        <v>333.714</v>
      </c>
      <c r="K636" s="4">
        <v>11</v>
      </c>
      <c r="L636" s="5" t="s">
        <v>78</v>
      </c>
      <c r="M636" s="4">
        <v>3</v>
      </c>
      <c r="N636" s="4">
        <v>3</v>
      </c>
      <c r="O636" s="4">
        <v>2</v>
      </c>
      <c r="P636" s="5" t="s">
        <v>44</v>
      </c>
      <c r="Q636" s="5" t="s">
        <v>50</v>
      </c>
      <c r="R636" s="4">
        <v>2</v>
      </c>
      <c r="S636" s="4">
        <v>10</v>
      </c>
      <c r="T636" s="5" t="s">
        <v>36</v>
      </c>
      <c r="U636" s="5" t="s">
        <v>60</v>
      </c>
      <c r="V636" s="5" t="s">
        <v>86</v>
      </c>
      <c r="W636" s="6">
        <v>45928</v>
      </c>
      <c r="X636" s="4" t="b">
        <v>0</v>
      </c>
      <c r="Y636" s="4" t="b">
        <v>0</v>
      </c>
      <c r="Z636" s="5" t="s">
        <v>62</v>
      </c>
      <c r="AA636" s="5" t="s">
        <v>41</v>
      </c>
      <c r="AB636" s="7">
        <v>10</v>
      </c>
      <c r="AC636">
        <f t="shared" si="47"/>
        <v>3670.8539999999998</v>
      </c>
      <c r="AD636">
        <f t="shared" si="48"/>
        <v>30.337636363636364</v>
      </c>
      <c r="AE636">
        <f t="shared" si="49"/>
        <v>333.714</v>
      </c>
      <c r="AF636">
        <f t="shared" si="45"/>
        <v>0</v>
      </c>
      <c r="AG636">
        <f t="shared" si="46"/>
        <v>3</v>
      </c>
      <c r="AH636">
        <f>(Table2[[#This Row],[Social_Media_Influence2]]+Table2[[#This Row],[Engagement_Score_Num]]+Table2[[#This Row],[Time_Spent_on_Product_Research(hours)]]/3)</f>
        <v>3.6666666666666665</v>
      </c>
      <c r="AI636" s="17">
        <f>IF(Table2[[#This Row],[Customer_Loyalty_Program_Member]]="TRUE",Table2[[#This Row],[Brand_Loyalty]]*1.2,Table2[[#This Row],[Brand_Loyalty]])</f>
        <v>3</v>
      </c>
      <c r="AJ636" s="17">
        <f>Table2[[#This Row],[Customer_Satisfaction]]-Table2[[#This Row],[Return_Rate]]</f>
        <v>8</v>
      </c>
    </row>
    <row r="637" spans="1:36">
      <c r="A637" s="9" t="s">
        <v>1345</v>
      </c>
      <c r="B637" s="8">
        <v>37</v>
      </c>
      <c r="C637" s="9" t="s">
        <v>29</v>
      </c>
      <c r="D637" s="9" t="s">
        <v>44</v>
      </c>
      <c r="E637" s="9" t="s">
        <v>76</v>
      </c>
      <c r="F637" s="9" t="s">
        <v>56</v>
      </c>
      <c r="G637" s="9" t="s">
        <v>30</v>
      </c>
      <c r="H637" s="9" t="s">
        <v>1346</v>
      </c>
      <c r="I637" s="9" t="s">
        <v>244</v>
      </c>
      <c r="J637" s="8">
        <v>333.71499999999997</v>
      </c>
      <c r="K637" s="8">
        <v>3</v>
      </c>
      <c r="L637" s="9" t="s">
        <v>48</v>
      </c>
      <c r="M637" s="8">
        <v>4</v>
      </c>
      <c r="N637" s="8">
        <v>4</v>
      </c>
      <c r="O637" s="8">
        <v>2</v>
      </c>
      <c r="P637" s="9" t="s">
        <v>49</v>
      </c>
      <c r="Q637" s="9" t="s">
        <v>50</v>
      </c>
      <c r="R637" s="8">
        <v>1</v>
      </c>
      <c r="S637" s="8">
        <v>4</v>
      </c>
      <c r="T637" s="9" t="s">
        <v>44</v>
      </c>
      <c r="U637" s="9" t="s">
        <v>38</v>
      </c>
      <c r="V637" s="9" t="s">
        <v>61</v>
      </c>
      <c r="W637" s="10">
        <v>45929</v>
      </c>
      <c r="X637" s="8" t="b">
        <v>0</v>
      </c>
      <c r="Y637" s="8" t="b">
        <v>1</v>
      </c>
      <c r="Z637" s="9" t="s">
        <v>52</v>
      </c>
      <c r="AA637" s="9" t="s">
        <v>41</v>
      </c>
      <c r="AB637" s="11">
        <v>14</v>
      </c>
      <c r="AC637">
        <f t="shared" si="47"/>
        <v>1001.145</v>
      </c>
      <c r="AD637">
        <f t="shared" si="48"/>
        <v>111.23833333333333</v>
      </c>
      <c r="AE637">
        <f t="shared" si="49"/>
        <v>333.71499999999997</v>
      </c>
      <c r="AF637">
        <f t="shared" si="45"/>
        <v>3</v>
      </c>
      <c r="AG637">
        <f t="shared" si="46"/>
        <v>2</v>
      </c>
      <c r="AH637">
        <f>(Table2[[#This Row],[Social_Media_Influence2]]+Table2[[#This Row],[Engagement_Score_Num]]+Table2[[#This Row],[Time_Spent_on_Product_Research(hours)]]/3)</f>
        <v>5.666666666666667</v>
      </c>
      <c r="AI637" s="17">
        <f>IF(Table2[[#This Row],[Customer_Loyalty_Program_Member]]="TRUE",Table2[[#This Row],[Brand_Loyalty]]*1.2,Table2[[#This Row],[Brand_Loyalty]])</f>
        <v>4</v>
      </c>
      <c r="AJ637" s="17">
        <f>Table2[[#This Row],[Customer_Satisfaction]]-Table2[[#This Row],[Return_Rate]]</f>
        <v>3</v>
      </c>
    </row>
    <row r="638" spans="1:36">
      <c r="A638" s="5" t="s">
        <v>1347</v>
      </c>
      <c r="B638" s="4">
        <v>25</v>
      </c>
      <c r="C638" s="5" t="s">
        <v>43</v>
      </c>
      <c r="D638" s="5" t="s">
        <v>44</v>
      </c>
      <c r="E638" s="5" t="s">
        <v>69</v>
      </c>
      <c r="F638" s="5" t="s">
        <v>32</v>
      </c>
      <c r="G638" s="5" t="s">
        <v>30</v>
      </c>
      <c r="H638" s="5" t="s">
        <v>1348</v>
      </c>
      <c r="I638" s="5" t="s">
        <v>65</v>
      </c>
      <c r="J638" s="4">
        <v>333.71600000000001</v>
      </c>
      <c r="K638" s="4">
        <v>3</v>
      </c>
      <c r="L638" s="5" t="s">
        <v>78</v>
      </c>
      <c r="M638" s="4">
        <v>1</v>
      </c>
      <c r="N638" s="4">
        <v>2</v>
      </c>
      <c r="O638" s="4">
        <v>1</v>
      </c>
      <c r="P638" s="5" t="s">
        <v>49</v>
      </c>
      <c r="Q638" s="5" t="s">
        <v>85</v>
      </c>
      <c r="R638" s="4">
        <v>1</v>
      </c>
      <c r="S638" s="4">
        <v>1</v>
      </c>
      <c r="T638" s="5" t="s">
        <v>36</v>
      </c>
      <c r="U638" s="5" t="s">
        <v>79</v>
      </c>
      <c r="V638" s="5" t="s">
        <v>51</v>
      </c>
      <c r="W638" s="6">
        <v>45930</v>
      </c>
      <c r="X638" s="4" t="b">
        <v>0</v>
      </c>
      <c r="Y638" s="4" t="b">
        <v>1</v>
      </c>
      <c r="Z638" s="5" t="s">
        <v>40</v>
      </c>
      <c r="AA638" s="5" t="s">
        <v>53</v>
      </c>
      <c r="AB638" s="7">
        <v>3</v>
      </c>
      <c r="AC638">
        <f t="shared" si="47"/>
        <v>1001.148</v>
      </c>
      <c r="AD638">
        <f t="shared" si="48"/>
        <v>111.23866666666667</v>
      </c>
      <c r="AE638">
        <f t="shared" si="49"/>
        <v>333.71600000000001</v>
      </c>
      <c r="AF638">
        <f t="shared" si="45"/>
        <v>0</v>
      </c>
      <c r="AG638">
        <f t="shared" si="46"/>
        <v>2</v>
      </c>
      <c r="AH638">
        <f>(Table2[[#This Row],[Social_Media_Influence2]]+Table2[[#This Row],[Engagement_Score_Num]]+Table2[[#This Row],[Time_Spent_on_Product_Research(hours)]]/3)</f>
        <v>2.3333333333333335</v>
      </c>
      <c r="AI638" s="17">
        <f>IF(Table2[[#This Row],[Customer_Loyalty_Program_Member]]="TRUE",Table2[[#This Row],[Brand_Loyalty]]*1.2,Table2[[#This Row],[Brand_Loyalty]])</f>
        <v>1</v>
      </c>
      <c r="AJ638" s="17">
        <f>Table2[[#This Row],[Customer_Satisfaction]]-Table2[[#This Row],[Return_Rate]]</f>
        <v>0</v>
      </c>
    </row>
    <row r="639" spans="1:36">
      <c r="A639" s="9" t="s">
        <v>1349</v>
      </c>
      <c r="B639" s="8">
        <v>40</v>
      </c>
      <c r="C639" s="9" t="s">
        <v>29</v>
      </c>
      <c r="D639" s="9" t="s">
        <v>30</v>
      </c>
      <c r="E639" s="9" t="s">
        <v>76</v>
      </c>
      <c r="F639" s="9" t="s">
        <v>45</v>
      </c>
      <c r="G639" s="9" t="s">
        <v>30</v>
      </c>
      <c r="H639" s="9" t="s">
        <v>1350</v>
      </c>
      <c r="I639" s="9" t="s">
        <v>187</v>
      </c>
      <c r="J639" s="8">
        <v>333.71699999999998</v>
      </c>
      <c r="K639" s="8">
        <v>3</v>
      </c>
      <c r="L639" s="9" t="s">
        <v>35</v>
      </c>
      <c r="M639" s="8">
        <v>4</v>
      </c>
      <c r="N639" s="8">
        <v>5</v>
      </c>
      <c r="O639" s="8">
        <v>0.3</v>
      </c>
      <c r="P639" s="9" t="s">
        <v>36</v>
      </c>
      <c r="Q639" s="9" t="s">
        <v>50</v>
      </c>
      <c r="R639" s="8">
        <v>2</v>
      </c>
      <c r="S639" s="8">
        <v>5</v>
      </c>
      <c r="T639" s="9" t="s">
        <v>36</v>
      </c>
      <c r="U639" s="9" t="s">
        <v>38</v>
      </c>
      <c r="V639" s="9" t="s">
        <v>61</v>
      </c>
      <c r="W639" s="10">
        <v>45931</v>
      </c>
      <c r="X639" s="8" t="b">
        <v>0</v>
      </c>
      <c r="Y639" s="8" t="b">
        <v>0</v>
      </c>
      <c r="Z639" s="9" t="s">
        <v>52</v>
      </c>
      <c r="AA639" s="9" t="s">
        <v>67</v>
      </c>
      <c r="AB639" s="11">
        <v>14</v>
      </c>
      <c r="AC639">
        <f t="shared" si="47"/>
        <v>1001.151</v>
      </c>
      <c r="AD639">
        <f t="shared" si="48"/>
        <v>111.23899999999999</v>
      </c>
      <c r="AE639">
        <f t="shared" si="49"/>
        <v>333.71699999999998</v>
      </c>
      <c r="AF639">
        <f t="shared" si="45"/>
        <v>0</v>
      </c>
      <c r="AG639">
        <f t="shared" si="46"/>
        <v>0</v>
      </c>
      <c r="AH639">
        <f>(Table2[[#This Row],[Social_Media_Influence2]]+Table2[[#This Row],[Engagement_Score_Num]]+Table2[[#This Row],[Time_Spent_on_Product_Research(hours)]]/3)</f>
        <v>9.9999999999999992E-2</v>
      </c>
      <c r="AI639" s="17">
        <f>IF(Table2[[#This Row],[Customer_Loyalty_Program_Member]]="TRUE",Table2[[#This Row],[Brand_Loyalty]]*1.2,Table2[[#This Row],[Brand_Loyalty]])</f>
        <v>4</v>
      </c>
      <c r="AJ639" s="17">
        <f>Table2[[#This Row],[Customer_Satisfaction]]-Table2[[#This Row],[Return_Rate]]</f>
        <v>3</v>
      </c>
    </row>
    <row r="640" spans="1:36">
      <c r="A640" s="5" t="s">
        <v>1351</v>
      </c>
      <c r="B640" s="4">
        <v>40</v>
      </c>
      <c r="C640" s="5" t="s">
        <v>29</v>
      </c>
      <c r="D640" s="5" t="s">
        <v>30</v>
      </c>
      <c r="E640" s="5" t="s">
        <v>31</v>
      </c>
      <c r="F640" s="5" t="s">
        <v>32</v>
      </c>
      <c r="G640" s="5" t="s">
        <v>44</v>
      </c>
      <c r="H640" s="5" t="s">
        <v>1352</v>
      </c>
      <c r="I640" s="5" t="s">
        <v>90</v>
      </c>
      <c r="J640" s="4">
        <v>333.71800000000002</v>
      </c>
      <c r="K640" s="4">
        <v>2</v>
      </c>
      <c r="L640" s="5" t="s">
        <v>48</v>
      </c>
      <c r="M640" s="4">
        <v>4</v>
      </c>
      <c r="N640" s="4">
        <v>2</v>
      </c>
      <c r="O640" s="4">
        <v>2</v>
      </c>
      <c r="P640" s="5" t="s">
        <v>36</v>
      </c>
      <c r="Q640" s="5" t="s">
        <v>50</v>
      </c>
      <c r="R640" s="4">
        <v>0</v>
      </c>
      <c r="S640" s="4">
        <v>4</v>
      </c>
      <c r="T640" s="5" t="s">
        <v>49</v>
      </c>
      <c r="U640" s="5" t="s">
        <v>60</v>
      </c>
      <c r="V640" s="5" t="s">
        <v>61</v>
      </c>
      <c r="W640" s="6">
        <v>45932</v>
      </c>
      <c r="X640" s="4" t="b">
        <v>0</v>
      </c>
      <c r="Y640" s="4" t="b">
        <v>0</v>
      </c>
      <c r="Z640" s="5" t="s">
        <v>52</v>
      </c>
      <c r="AA640" s="5" t="s">
        <v>41</v>
      </c>
      <c r="AB640" s="7">
        <v>3</v>
      </c>
      <c r="AC640">
        <f t="shared" si="47"/>
        <v>667.43600000000004</v>
      </c>
      <c r="AD640">
        <f t="shared" si="48"/>
        <v>166.85900000000001</v>
      </c>
      <c r="AE640">
        <f t="shared" si="49"/>
        <v>333.71800000000002</v>
      </c>
      <c r="AF640">
        <f t="shared" si="45"/>
        <v>2</v>
      </c>
      <c r="AG640">
        <f t="shared" si="46"/>
        <v>0</v>
      </c>
      <c r="AH640">
        <f>(Table2[[#This Row],[Social_Media_Influence2]]+Table2[[#This Row],[Engagement_Score_Num]]+Table2[[#This Row],[Time_Spent_on_Product_Research(hours)]]/3)</f>
        <v>2.6666666666666665</v>
      </c>
      <c r="AI640" s="17">
        <f>IF(Table2[[#This Row],[Customer_Loyalty_Program_Member]]="TRUE",Table2[[#This Row],[Brand_Loyalty]]*1.2,Table2[[#This Row],[Brand_Loyalty]])</f>
        <v>4</v>
      </c>
      <c r="AJ640" s="17">
        <f>Table2[[#This Row],[Customer_Satisfaction]]-Table2[[#This Row],[Return_Rate]]</f>
        <v>4</v>
      </c>
    </row>
    <row r="641" spans="1:36">
      <c r="A641" s="9" t="s">
        <v>1353</v>
      </c>
      <c r="B641" s="8">
        <v>20</v>
      </c>
      <c r="C641" s="9" t="s">
        <v>29</v>
      </c>
      <c r="D641" s="9" t="s">
        <v>30</v>
      </c>
      <c r="E641" s="9" t="s">
        <v>69</v>
      </c>
      <c r="F641" s="9" t="s">
        <v>45</v>
      </c>
      <c r="G641" s="9" t="s">
        <v>30</v>
      </c>
      <c r="H641" s="9" t="s">
        <v>1354</v>
      </c>
      <c r="I641" s="9" t="s">
        <v>244</v>
      </c>
      <c r="J641" s="8">
        <v>333.71899999999999</v>
      </c>
      <c r="K641" s="8">
        <v>5</v>
      </c>
      <c r="L641" s="9" t="s">
        <v>78</v>
      </c>
      <c r="M641" s="8">
        <v>5</v>
      </c>
      <c r="N641" s="8">
        <v>5</v>
      </c>
      <c r="O641" s="8">
        <v>1</v>
      </c>
      <c r="P641" s="9" t="s">
        <v>49</v>
      </c>
      <c r="Q641" s="9" t="s">
        <v>85</v>
      </c>
      <c r="R641" s="8">
        <v>1</v>
      </c>
      <c r="S641" s="8">
        <v>9</v>
      </c>
      <c r="T641" s="9" t="s">
        <v>36</v>
      </c>
      <c r="U641" s="9" t="s">
        <v>60</v>
      </c>
      <c r="V641" s="9" t="s">
        <v>86</v>
      </c>
      <c r="W641" s="10">
        <v>45933</v>
      </c>
      <c r="X641" s="8" t="b">
        <v>0</v>
      </c>
      <c r="Y641" s="8" t="b">
        <v>0</v>
      </c>
      <c r="Z641" s="9" t="s">
        <v>40</v>
      </c>
      <c r="AA641" s="9" t="s">
        <v>53</v>
      </c>
      <c r="AB641" s="11">
        <v>13</v>
      </c>
      <c r="AC641">
        <f t="shared" si="47"/>
        <v>1668.595</v>
      </c>
      <c r="AD641">
        <f t="shared" si="48"/>
        <v>66.743799999999993</v>
      </c>
      <c r="AE641">
        <f t="shared" si="49"/>
        <v>333.71899999999999</v>
      </c>
      <c r="AF641">
        <f t="shared" si="45"/>
        <v>0</v>
      </c>
      <c r="AG641">
        <f t="shared" si="46"/>
        <v>2</v>
      </c>
      <c r="AH641">
        <f>(Table2[[#This Row],[Social_Media_Influence2]]+Table2[[#This Row],[Engagement_Score_Num]]+Table2[[#This Row],[Time_Spent_on_Product_Research(hours)]]/3)</f>
        <v>2.3333333333333335</v>
      </c>
      <c r="AI641" s="17">
        <f>IF(Table2[[#This Row],[Customer_Loyalty_Program_Member]]="TRUE",Table2[[#This Row],[Brand_Loyalty]]*1.2,Table2[[#This Row],[Brand_Loyalty]])</f>
        <v>5</v>
      </c>
      <c r="AJ641" s="17">
        <f>Table2[[#This Row],[Customer_Satisfaction]]-Table2[[#This Row],[Return_Rate]]</f>
        <v>8</v>
      </c>
    </row>
    <row r="642" spans="1:36">
      <c r="A642" s="5" t="s">
        <v>1355</v>
      </c>
      <c r="B642" s="4">
        <v>39</v>
      </c>
      <c r="C642" s="5" t="s">
        <v>43</v>
      </c>
      <c r="D642" s="5" t="s">
        <v>44</v>
      </c>
      <c r="E642" s="5" t="s">
        <v>69</v>
      </c>
      <c r="F642" s="5" t="s">
        <v>32</v>
      </c>
      <c r="G642" s="5" t="s">
        <v>44</v>
      </c>
      <c r="H642" s="5" t="s">
        <v>1356</v>
      </c>
      <c r="I642" s="5" t="s">
        <v>244</v>
      </c>
      <c r="J642" s="4">
        <v>333.72</v>
      </c>
      <c r="K642" s="4">
        <v>9</v>
      </c>
      <c r="L642" s="5" t="s">
        <v>48</v>
      </c>
      <c r="M642" s="4">
        <v>2</v>
      </c>
      <c r="N642" s="4">
        <v>1</v>
      </c>
      <c r="O642" s="4">
        <v>2</v>
      </c>
      <c r="P642" s="5" t="s">
        <v>59</v>
      </c>
      <c r="Q642" s="5" t="s">
        <v>37</v>
      </c>
      <c r="R642" s="4">
        <v>2</v>
      </c>
      <c r="S642" s="4">
        <v>7</v>
      </c>
      <c r="T642" s="5" t="s">
        <v>36</v>
      </c>
      <c r="U642" s="5" t="s">
        <v>38</v>
      </c>
      <c r="V642" s="5" t="s">
        <v>66</v>
      </c>
      <c r="W642" s="6">
        <v>45934</v>
      </c>
      <c r="X642" s="4" t="b">
        <v>1</v>
      </c>
      <c r="Y642" s="4" t="b">
        <v>1</v>
      </c>
      <c r="Z642" s="5" t="s">
        <v>40</v>
      </c>
      <c r="AA642" s="5" t="s">
        <v>67</v>
      </c>
      <c r="AB642" s="7">
        <v>12</v>
      </c>
      <c r="AC642">
        <f t="shared" si="47"/>
        <v>3003.4800000000005</v>
      </c>
      <c r="AD642">
        <f t="shared" si="48"/>
        <v>37.080000000000005</v>
      </c>
      <c r="AE642">
        <f t="shared" si="49"/>
        <v>333.72</v>
      </c>
      <c r="AF642">
        <f t="shared" ref="AF642:AF705" si="50">IF(T642="High",3,IF(T642="Medium",2,IF(T642="Low",1,0)))</f>
        <v>0</v>
      </c>
      <c r="AG642">
        <f t="shared" ref="AG642:AG705" si="51">IF(P642="High",3,IF(P642="Medium",2,IF(P642="Low",1,0)))</f>
        <v>1</v>
      </c>
      <c r="AH642">
        <f>(Table2[[#This Row],[Social_Media_Influence2]]+Table2[[#This Row],[Engagement_Score_Num]]+Table2[[#This Row],[Time_Spent_on_Product_Research(hours)]]/3)</f>
        <v>1.6666666666666665</v>
      </c>
      <c r="AI642" s="17">
        <f>IF(Table2[[#This Row],[Customer_Loyalty_Program_Member]]="TRUE",Table2[[#This Row],[Brand_Loyalty]]*1.2,Table2[[#This Row],[Brand_Loyalty]])</f>
        <v>2</v>
      </c>
      <c r="AJ642" s="17">
        <f>Table2[[#This Row],[Customer_Satisfaction]]-Table2[[#This Row],[Return_Rate]]</f>
        <v>5</v>
      </c>
    </row>
    <row r="643" spans="1:36">
      <c r="A643" s="9" t="s">
        <v>1357</v>
      </c>
      <c r="B643" s="8">
        <v>19</v>
      </c>
      <c r="C643" s="9" t="s">
        <v>29</v>
      </c>
      <c r="D643" s="9" t="s">
        <v>44</v>
      </c>
      <c r="E643" s="9" t="s">
        <v>55</v>
      </c>
      <c r="F643" s="9" t="s">
        <v>32</v>
      </c>
      <c r="G643" s="9" t="s">
        <v>44</v>
      </c>
      <c r="H643" s="9" t="s">
        <v>1358</v>
      </c>
      <c r="I643" s="9" t="s">
        <v>134</v>
      </c>
      <c r="J643" s="8">
        <v>333.721</v>
      </c>
      <c r="K643" s="8">
        <v>3</v>
      </c>
      <c r="L643" s="9" t="s">
        <v>35</v>
      </c>
      <c r="M643" s="8">
        <v>2</v>
      </c>
      <c r="N643" s="8">
        <v>3</v>
      </c>
      <c r="O643" s="8">
        <v>2</v>
      </c>
      <c r="P643" s="9" t="s">
        <v>36</v>
      </c>
      <c r="Q643" s="9" t="s">
        <v>85</v>
      </c>
      <c r="R643" s="8">
        <v>2</v>
      </c>
      <c r="S643" s="8">
        <v>7</v>
      </c>
      <c r="T643" s="9" t="s">
        <v>44</v>
      </c>
      <c r="U643" s="9" t="s">
        <v>38</v>
      </c>
      <c r="V643" s="9" t="s">
        <v>51</v>
      </c>
      <c r="W643" s="10">
        <v>45935</v>
      </c>
      <c r="X643" s="8" t="b">
        <v>1</v>
      </c>
      <c r="Y643" s="8" t="b">
        <v>1</v>
      </c>
      <c r="Z643" s="9" t="s">
        <v>74</v>
      </c>
      <c r="AA643" s="9" t="s">
        <v>53</v>
      </c>
      <c r="AB643" s="11">
        <v>11</v>
      </c>
      <c r="AC643">
        <f t="shared" ref="AC643:AC706" si="52">J643*K643</f>
        <v>1001.163</v>
      </c>
      <c r="AD643">
        <f t="shared" ref="AD643:AD706" si="53">IF(K643=0,0,J643/K643)</f>
        <v>111.24033333333334</v>
      </c>
      <c r="AE643">
        <f t="shared" ref="AE643:AE706" si="54">IF(X643="TRUE",J643*1.1,J643)</f>
        <v>333.721</v>
      </c>
      <c r="AF643">
        <f t="shared" si="50"/>
        <v>3</v>
      </c>
      <c r="AG643">
        <f t="shared" si="51"/>
        <v>0</v>
      </c>
      <c r="AH643">
        <f>(Table2[[#This Row],[Social_Media_Influence2]]+Table2[[#This Row],[Engagement_Score_Num]]+Table2[[#This Row],[Time_Spent_on_Product_Research(hours)]]/3)</f>
        <v>3.6666666666666665</v>
      </c>
      <c r="AI643" s="17">
        <f>IF(Table2[[#This Row],[Customer_Loyalty_Program_Member]]="TRUE",Table2[[#This Row],[Brand_Loyalty]]*1.2,Table2[[#This Row],[Brand_Loyalty]])</f>
        <v>2</v>
      </c>
      <c r="AJ643" s="17">
        <f>Table2[[#This Row],[Customer_Satisfaction]]-Table2[[#This Row],[Return_Rate]]</f>
        <v>5</v>
      </c>
    </row>
    <row r="644" spans="1:36">
      <c r="A644" s="5" t="s">
        <v>1359</v>
      </c>
      <c r="B644" s="4">
        <v>31</v>
      </c>
      <c r="C644" s="5" t="s">
        <v>29</v>
      </c>
      <c r="D644" s="5" t="s">
        <v>30</v>
      </c>
      <c r="E644" s="5" t="s">
        <v>69</v>
      </c>
      <c r="F644" s="5" t="s">
        <v>56</v>
      </c>
      <c r="G644" s="5" t="s">
        <v>44</v>
      </c>
      <c r="H644" s="5" t="s">
        <v>1360</v>
      </c>
      <c r="I644" s="5" t="s">
        <v>98</v>
      </c>
      <c r="J644" s="4">
        <v>333.72199999999998</v>
      </c>
      <c r="K644" s="4">
        <v>6</v>
      </c>
      <c r="L644" s="5" t="s">
        <v>35</v>
      </c>
      <c r="M644" s="4">
        <v>1</v>
      </c>
      <c r="N644" s="4">
        <v>2</v>
      </c>
      <c r="O644" s="4">
        <v>0</v>
      </c>
      <c r="P644" s="5" t="s">
        <v>49</v>
      </c>
      <c r="Q644" s="5" t="s">
        <v>37</v>
      </c>
      <c r="R644" s="4">
        <v>2</v>
      </c>
      <c r="S644" s="4">
        <v>10</v>
      </c>
      <c r="T644" s="5" t="s">
        <v>59</v>
      </c>
      <c r="U644" s="5" t="s">
        <v>60</v>
      </c>
      <c r="V644" s="5" t="s">
        <v>61</v>
      </c>
      <c r="W644" s="6">
        <v>45936</v>
      </c>
      <c r="X644" s="4" t="b">
        <v>1</v>
      </c>
      <c r="Y644" s="4" t="b">
        <v>1</v>
      </c>
      <c r="Z644" s="5" t="s">
        <v>62</v>
      </c>
      <c r="AA644" s="5" t="s">
        <v>67</v>
      </c>
      <c r="AB644" s="7">
        <v>12</v>
      </c>
      <c r="AC644">
        <f t="shared" si="52"/>
        <v>2002.3319999999999</v>
      </c>
      <c r="AD644">
        <f t="shared" si="53"/>
        <v>55.620333333333328</v>
      </c>
      <c r="AE644">
        <f t="shared" si="54"/>
        <v>333.72199999999998</v>
      </c>
      <c r="AF644">
        <f t="shared" si="50"/>
        <v>1</v>
      </c>
      <c r="AG644">
        <f t="shared" si="51"/>
        <v>2</v>
      </c>
      <c r="AH644">
        <f>(Table2[[#This Row],[Social_Media_Influence2]]+Table2[[#This Row],[Engagement_Score_Num]]+Table2[[#This Row],[Time_Spent_on_Product_Research(hours)]]/3)</f>
        <v>3</v>
      </c>
      <c r="AI644" s="17">
        <f>IF(Table2[[#This Row],[Customer_Loyalty_Program_Member]]="TRUE",Table2[[#This Row],[Brand_Loyalty]]*1.2,Table2[[#This Row],[Brand_Loyalty]])</f>
        <v>1</v>
      </c>
      <c r="AJ644" s="17">
        <f>Table2[[#This Row],[Customer_Satisfaction]]-Table2[[#This Row],[Return_Rate]]</f>
        <v>8</v>
      </c>
    </row>
    <row r="645" spans="1:36">
      <c r="A645" s="9" t="s">
        <v>1361</v>
      </c>
      <c r="B645" s="8">
        <v>36</v>
      </c>
      <c r="C645" s="9" t="s">
        <v>29</v>
      </c>
      <c r="D645" s="9" t="s">
        <v>30</v>
      </c>
      <c r="E645" s="9" t="s">
        <v>31</v>
      </c>
      <c r="F645" s="9" t="s">
        <v>32</v>
      </c>
      <c r="G645" s="9" t="s">
        <v>30</v>
      </c>
      <c r="H645" s="9" t="s">
        <v>1362</v>
      </c>
      <c r="I645" s="9" t="s">
        <v>90</v>
      </c>
      <c r="J645" s="8">
        <v>333.72300000000001</v>
      </c>
      <c r="K645" s="8">
        <v>7</v>
      </c>
      <c r="L645" s="9" t="s">
        <v>78</v>
      </c>
      <c r="M645" s="8">
        <v>5</v>
      </c>
      <c r="N645" s="8">
        <v>1</v>
      </c>
      <c r="O645" s="8">
        <v>0</v>
      </c>
      <c r="P645" s="9" t="s">
        <v>49</v>
      </c>
      <c r="Q645" s="9" t="s">
        <v>85</v>
      </c>
      <c r="R645" s="8">
        <v>2</v>
      </c>
      <c r="S645" s="8">
        <v>2</v>
      </c>
      <c r="T645" s="9" t="s">
        <v>44</v>
      </c>
      <c r="U645" s="9" t="s">
        <v>60</v>
      </c>
      <c r="V645" s="9" t="s">
        <v>61</v>
      </c>
      <c r="W645" s="10">
        <v>45937</v>
      </c>
      <c r="X645" s="8" t="b">
        <v>1</v>
      </c>
      <c r="Y645" s="8" t="b">
        <v>1</v>
      </c>
      <c r="Z645" s="9" t="s">
        <v>40</v>
      </c>
      <c r="AA645" s="9" t="s">
        <v>41</v>
      </c>
      <c r="AB645" s="11">
        <v>7</v>
      </c>
      <c r="AC645">
        <f t="shared" si="52"/>
        <v>2336.0610000000001</v>
      </c>
      <c r="AD645">
        <f t="shared" si="53"/>
        <v>47.674714285714288</v>
      </c>
      <c r="AE645">
        <f t="shared" si="54"/>
        <v>333.72300000000001</v>
      </c>
      <c r="AF645">
        <f t="shared" si="50"/>
        <v>3</v>
      </c>
      <c r="AG645">
        <f t="shared" si="51"/>
        <v>2</v>
      </c>
      <c r="AH645">
        <f>(Table2[[#This Row],[Social_Media_Influence2]]+Table2[[#This Row],[Engagement_Score_Num]]+Table2[[#This Row],[Time_Spent_on_Product_Research(hours)]]/3)</f>
        <v>5</v>
      </c>
      <c r="AI645" s="17">
        <f>IF(Table2[[#This Row],[Customer_Loyalty_Program_Member]]="TRUE",Table2[[#This Row],[Brand_Loyalty]]*1.2,Table2[[#This Row],[Brand_Loyalty]])</f>
        <v>5</v>
      </c>
      <c r="AJ645" s="17">
        <f>Table2[[#This Row],[Customer_Satisfaction]]-Table2[[#This Row],[Return_Rate]]</f>
        <v>0</v>
      </c>
    </row>
    <row r="646" spans="1:36">
      <c r="A646" s="5" t="s">
        <v>1363</v>
      </c>
      <c r="B646" s="4">
        <v>31</v>
      </c>
      <c r="C646" s="5" t="s">
        <v>147</v>
      </c>
      <c r="D646" s="5" t="s">
        <v>30</v>
      </c>
      <c r="E646" s="5" t="s">
        <v>31</v>
      </c>
      <c r="F646" s="5" t="s">
        <v>45</v>
      </c>
      <c r="G646" s="5" t="s">
        <v>44</v>
      </c>
      <c r="H646" s="5" t="s">
        <v>1364</v>
      </c>
      <c r="I646" s="5" t="s">
        <v>157</v>
      </c>
      <c r="J646" s="4">
        <v>333.72399999999999</v>
      </c>
      <c r="K646" s="4">
        <v>4</v>
      </c>
      <c r="L646" s="5" t="s">
        <v>78</v>
      </c>
      <c r="M646" s="4">
        <v>2</v>
      </c>
      <c r="N646" s="4">
        <v>1</v>
      </c>
      <c r="O646" s="4">
        <v>2</v>
      </c>
      <c r="P646" s="5" t="s">
        <v>44</v>
      </c>
      <c r="Q646" s="5" t="s">
        <v>37</v>
      </c>
      <c r="R646" s="4">
        <v>1</v>
      </c>
      <c r="S646" s="4">
        <v>6</v>
      </c>
      <c r="T646" s="5" t="s">
        <v>36</v>
      </c>
      <c r="U646" s="5" t="s">
        <v>60</v>
      </c>
      <c r="V646" s="5" t="s">
        <v>51</v>
      </c>
      <c r="W646" s="6">
        <v>45938</v>
      </c>
      <c r="X646" s="4" t="b">
        <v>1</v>
      </c>
      <c r="Y646" s="4" t="b">
        <v>1</v>
      </c>
      <c r="Z646" s="5" t="s">
        <v>52</v>
      </c>
      <c r="AA646" s="5" t="s">
        <v>41</v>
      </c>
      <c r="AB646" s="7">
        <v>3</v>
      </c>
      <c r="AC646">
        <f t="shared" si="52"/>
        <v>1334.896</v>
      </c>
      <c r="AD646">
        <f t="shared" si="53"/>
        <v>83.430999999999997</v>
      </c>
      <c r="AE646">
        <f t="shared" si="54"/>
        <v>333.72399999999999</v>
      </c>
      <c r="AF646">
        <f t="shared" si="50"/>
        <v>0</v>
      </c>
      <c r="AG646">
        <f t="shared" si="51"/>
        <v>3</v>
      </c>
      <c r="AH646">
        <f>(Table2[[#This Row],[Social_Media_Influence2]]+Table2[[#This Row],[Engagement_Score_Num]]+Table2[[#This Row],[Time_Spent_on_Product_Research(hours)]]/3)</f>
        <v>3.6666666666666665</v>
      </c>
      <c r="AI646" s="17">
        <f>IF(Table2[[#This Row],[Customer_Loyalty_Program_Member]]="TRUE",Table2[[#This Row],[Brand_Loyalty]]*1.2,Table2[[#This Row],[Brand_Loyalty]])</f>
        <v>2</v>
      </c>
      <c r="AJ646" s="17">
        <f>Table2[[#This Row],[Customer_Satisfaction]]-Table2[[#This Row],[Return_Rate]]</f>
        <v>5</v>
      </c>
    </row>
    <row r="647" spans="1:36">
      <c r="A647" s="9" t="s">
        <v>1365</v>
      </c>
      <c r="B647" s="8">
        <v>45</v>
      </c>
      <c r="C647" s="9" t="s">
        <v>29</v>
      </c>
      <c r="D647" s="9" t="s">
        <v>44</v>
      </c>
      <c r="E647" s="9" t="s">
        <v>76</v>
      </c>
      <c r="F647" s="9" t="s">
        <v>32</v>
      </c>
      <c r="G647" s="9" t="s">
        <v>30</v>
      </c>
      <c r="H647" s="9" t="s">
        <v>1366</v>
      </c>
      <c r="I647" s="9" t="s">
        <v>58</v>
      </c>
      <c r="J647" s="8">
        <v>333.72500000000002</v>
      </c>
      <c r="K647" s="8">
        <v>4</v>
      </c>
      <c r="L647" s="9" t="s">
        <v>35</v>
      </c>
      <c r="M647" s="8">
        <v>5</v>
      </c>
      <c r="N647" s="8">
        <v>1</v>
      </c>
      <c r="O647" s="8">
        <v>1</v>
      </c>
      <c r="P647" s="9" t="s">
        <v>36</v>
      </c>
      <c r="Q647" s="9" t="s">
        <v>85</v>
      </c>
      <c r="R647" s="8">
        <v>1</v>
      </c>
      <c r="S647" s="8">
        <v>2</v>
      </c>
      <c r="T647" s="9" t="s">
        <v>36</v>
      </c>
      <c r="U647" s="9" t="s">
        <v>60</v>
      </c>
      <c r="V647" s="9" t="s">
        <v>86</v>
      </c>
      <c r="W647" s="10">
        <v>45939</v>
      </c>
      <c r="X647" s="8" t="b">
        <v>0</v>
      </c>
      <c r="Y647" s="8" t="b">
        <v>1</v>
      </c>
      <c r="Z647" s="9" t="s">
        <v>52</v>
      </c>
      <c r="AA647" s="9" t="s">
        <v>67</v>
      </c>
      <c r="AB647" s="11">
        <v>1</v>
      </c>
      <c r="AC647">
        <f t="shared" si="52"/>
        <v>1334.9</v>
      </c>
      <c r="AD647">
        <f t="shared" si="53"/>
        <v>83.431250000000006</v>
      </c>
      <c r="AE647">
        <f t="shared" si="54"/>
        <v>333.72500000000002</v>
      </c>
      <c r="AF647">
        <f t="shared" si="50"/>
        <v>0</v>
      </c>
      <c r="AG647">
        <f t="shared" si="51"/>
        <v>0</v>
      </c>
      <c r="AH647">
        <f>(Table2[[#This Row],[Social_Media_Influence2]]+Table2[[#This Row],[Engagement_Score_Num]]+Table2[[#This Row],[Time_Spent_on_Product_Research(hours)]]/3)</f>
        <v>0.33333333333333331</v>
      </c>
      <c r="AI647" s="17">
        <f>IF(Table2[[#This Row],[Customer_Loyalty_Program_Member]]="TRUE",Table2[[#This Row],[Brand_Loyalty]]*1.2,Table2[[#This Row],[Brand_Loyalty]])</f>
        <v>5</v>
      </c>
      <c r="AJ647" s="17">
        <f>Table2[[#This Row],[Customer_Satisfaction]]-Table2[[#This Row],[Return_Rate]]</f>
        <v>1</v>
      </c>
    </row>
    <row r="648" spans="1:36">
      <c r="A648" s="5" t="s">
        <v>1367</v>
      </c>
      <c r="B648" s="4">
        <v>45</v>
      </c>
      <c r="C648" s="5" t="s">
        <v>272</v>
      </c>
      <c r="D648" s="5" t="s">
        <v>30</v>
      </c>
      <c r="E648" s="5" t="s">
        <v>55</v>
      </c>
      <c r="F648" s="5" t="s">
        <v>45</v>
      </c>
      <c r="G648" s="5" t="s">
        <v>30</v>
      </c>
      <c r="H648" s="5" t="s">
        <v>1368</v>
      </c>
      <c r="I648" s="5" t="s">
        <v>65</v>
      </c>
      <c r="J648" s="4">
        <v>333.726</v>
      </c>
      <c r="K648" s="4">
        <v>8</v>
      </c>
      <c r="L648" s="5" t="s">
        <v>35</v>
      </c>
      <c r="M648" s="4">
        <v>2</v>
      </c>
      <c r="N648" s="4">
        <v>2</v>
      </c>
      <c r="O648" s="4">
        <v>2</v>
      </c>
      <c r="P648" s="5" t="s">
        <v>36</v>
      </c>
      <c r="Q648" s="5" t="s">
        <v>85</v>
      </c>
      <c r="R648" s="4">
        <v>1</v>
      </c>
      <c r="S648" s="4">
        <v>3</v>
      </c>
      <c r="T648" s="5" t="s">
        <v>49</v>
      </c>
      <c r="U648" s="5" t="s">
        <v>38</v>
      </c>
      <c r="V648" s="5" t="s">
        <v>61</v>
      </c>
      <c r="W648" s="6">
        <v>45940</v>
      </c>
      <c r="X648" s="4" t="b">
        <v>1</v>
      </c>
      <c r="Y648" s="4" t="b">
        <v>1</v>
      </c>
      <c r="Z648" s="5" t="s">
        <v>40</v>
      </c>
      <c r="AA648" s="5" t="s">
        <v>67</v>
      </c>
      <c r="AB648" s="7">
        <v>6</v>
      </c>
      <c r="AC648">
        <f t="shared" si="52"/>
        <v>2669.808</v>
      </c>
      <c r="AD648">
        <f t="shared" si="53"/>
        <v>41.71575</v>
      </c>
      <c r="AE648">
        <f t="shared" si="54"/>
        <v>333.726</v>
      </c>
      <c r="AF648">
        <f t="shared" si="50"/>
        <v>2</v>
      </c>
      <c r="AG648">
        <f t="shared" si="51"/>
        <v>0</v>
      </c>
      <c r="AH648">
        <f>(Table2[[#This Row],[Social_Media_Influence2]]+Table2[[#This Row],[Engagement_Score_Num]]+Table2[[#This Row],[Time_Spent_on_Product_Research(hours)]]/3)</f>
        <v>2.6666666666666665</v>
      </c>
      <c r="AI648" s="17">
        <f>IF(Table2[[#This Row],[Customer_Loyalty_Program_Member]]="TRUE",Table2[[#This Row],[Brand_Loyalty]]*1.2,Table2[[#This Row],[Brand_Loyalty]])</f>
        <v>2</v>
      </c>
      <c r="AJ648" s="17">
        <f>Table2[[#This Row],[Customer_Satisfaction]]-Table2[[#This Row],[Return_Rate]]</f>
        <v>2</v>
      </c>
    </row>
    <row r="649" spans="1:36">
      <c r="A649" s="9" t="s">
        <v>1369</v>
      </c>
      <c r="B649" s="8">
        <v>23</v>
      </c>
      <c r="C649" s="9" t="s">
        <v>29</v>
      </c>
      <c r="D649" s="9" t="s">
        <v>44</v>
      </c>
      <c r="E649" s="9" t="s">
        <v>76</v>
      </c>
      <c r="F649" s="9" t="s">
        <v>56</v>
      </c>
      <c r="G649" s="9" t="s">
        <v>44</v>
      </c>
      <c r="H649" s="9" t="s">
        <v>1370</v>
      </c>
      <c r="I649" s="9" t="s">
        <v>90</v>
      </c>
      <c r="J649" s="8">
        <v>333.72699999999998</v>
      </c>
      <c r="K649" s="8">
        <v>4</v>
      </c>
      <c r="L649" s="9" t="s">
        <v>48</v>
      </c>
      <c r="M649" s="8">
        <v>1</v>
      </c>
      <c r="N649" s="8">
        <v>2</v>
      </c>
      <c r="O649" s="8">
        <v>1</v>
      </c>
      <c r="P649" s="9" t="s">
        <v>59</v>
      </c>
      <c r="Q649" s="9" t="s">
        <v>85</v>
      </c>
      <c r="R649" s="8">
        <v>2</v>
      </c>
      <c r="S649" s="8">
        <v>5</v>
      </c>
      <c r="T649" s="9" t="s">
        <v>44</v>
      </c>
      <c r="U649" s="9" t="s">
        <v>79</v>
      </c>
      <c r="V649" s="9" t="s">
        <v>66</v>
      </c>
      <c r="W649" s="10">
        <v>45941</v>
      </c>
      <c r="X649" s="8" t="b">
        <v>0</v>
      </c>
      <c r="Y649" s="8" t="b">
        <v>0</v>
      </c>
      <c r="Z649" s="9" t="s">
        <v>40</v>
      </c>
      <c r="AA649" s="9" t="s">
        <v>41</v>
      </c>
      <c r="AB649" s="11">
        <v>1</v>
      </c>
      <c r="AC649">
        <f t="shared" si="52"/>
        <v>1334.9079999999999</v>
      </c>
      <c r="AD649">
        <f t="shared" si="53"/>
        <v>83.431749999999994</v>
      </c>
      <c r="AE649">
        <f t="shared" si="54"/>
        <v>333.72699999999998</v>
      </c>
      <c r="AF649">
        <f t="shared" si="50"/>
        <v>3</v>
      </c>
      <c r="AG649">
        <f t="shared" si="51"/>
        <v>1</v>
      </c>
      <c r="AH649">
        <f>(Table2[[#This Row],[Social_Media_Influence2]]+Table2[[#This Row],[Engagement_Score_Num]]+Table2[[#This Row],[Time_Spent_on_Product_Research(hours)]]/3)</f>
        <v>4.333333333333333</v>
      </c>
      <c r="AI649" s="17">
        <f>IF(Table2[[#This Row],[Customer_Loyalty_Program_Member]]="TRUE",Table2[[#This Row],[Brand_Loyalty]]*1.2,Table2[[#This Row],[Brand_Loyalty]])</f>
        <v>1</v>
      </c>
      <c r="AJ649" s="17">
        <f>Table2[[#This Row],[Customer_Satisfaction]]-Table2[[#This Row],[Return_Rate]]</f>
        <v>3</v>
      </c>
    </row>
    <row r="650" spans="1:36">
      <c r="A650" s="5" t="s">
        <v>1371</v>
      </c>
      <c r="B650" s="4">
        <v>28</v>
      </c>
      <c r="C650" s="5" t="s">
        <v>43</v>
      </c>
      <c r="D650" s="5" t="s">
        <v>30</v>
      </c>
      <c r="E650" s="5" t="s">
        <v>31</v>
      </c>
      <c r="F650" s="5" t="s">
        <v>45</v>
      </c>
      <c r="G650" s="5" t="s">
        <v>44</v>
      </c>
      <c r="H650" s="5" t="s">
        <v>1372</v>
      </c>
      <c r="I650" s="5" t="s">
        <v>119</v>
      </c>
      <c r="J650" s="4">
        <v>333.72800000000001</v>
      </c>
      <c r="K650" s="4">
        <v>11</v>
      </c>
      <c r="L650" s="5" t="s">
        <v>78</v>
      </c>
      <c r="M650" s="4">
        <v>5</v>
      </c>
      <c r="N650" s="4">
        <v>2</v>
      </c>
      <c r="O650" s="4">
        <v>1</v>
      </c>
      <c r="P650" s="5" t="s">
        <v>49</v>
      </c>
      <c r="Q650" s="5" t="s">
        <v>37</v>
      </c>
      <c r="R650" s="4">
        <v>1</v>
      </c>
      <c r="S650" s="4">
        <v>3</v>
      </c>
      <c r="T650" s="5" t="s">
        <v>44</v>
      </c>
      <c r="U650" s="5" t="s">
        <v>38</v>
      </c>
      <c r="V650" s="5" t="s">
        <v>86</v>
      </c>
      <c r="W650" s="6">
        <v>45942</v>
      </c>
      <c r="X650" s="4" t="b">
        <v>1</v>
      </c>
      <c r="Y650" s="4" t="b">
        <v>0</v>
      </c>
      <c r="Z650" s="5" t="s">
        <v>62</v>
      </c>
      <c r="AA650" s="5" t="s">
        <v>67</v>
      </c>
      <c r="AB650" s="7">
        <v>11</v>
      </c>
      <c r="AC650">
        <f t="shared" si="52"/>
        <v>3671.0080000000003</v>
      </c>
      <c r="AD650">
        <f t="shared" si="53"/>
        <v>30.338909090909091</v>
      </c>
      <c r="AE650">
        <f t="shared" si="54"/>
        <v>333.72800000000001</v>
      </c>
      <c r="AF650">
        <f t="shared" si="50"/>
        <v>3</v>
      </c>
      <c r="AG650">
        <f t="shared" si="51"/>
        <v>2</v>
      </c>
      <c r="AH650">
        <f>(Table2[[#This Row],[Social_Media_Influence2]]+Table2[[#This Row],[Engagement_Score_Num]]+Table2[[#This Row],[Time_Spent_on_Product_Research(hours)]]/3)</f>
        <v>5.333333333333333</v>
      </c>
      <c r="AI650" s="17">
        <f>IF(Table2[[#This Row],[Customer_Loyalty_Program_Member]]="TRUE",Table2[[#This Row],[Brand_Loyalty]]*1.2,Table2[[#This Row],[Brand_Loyalty]])</f>
        <v>5</v>
      </c>
      <c r="AJ650" s="17">
        <f>Table2[[#This Row],[Customer_Satisfaction]]-Table2[[#This Row],[Return_Rate]]</f>
        <v>2</v>
      </c>
    </row>
    <row r="651" spans="1:36">
      <c r="A651" s="9" t="s">
        <v>1373</v>
      </c>
      <c r="B651" s="8">
        <v>26</v>
      </c>
      <c r="C651" s="9" t="s">
        <v>29</v>
      </c>
      <c r="D651" s="9" t="s">
        <v>44</v>
      </c>
      <c r="E651" s="9" t="s">
        <v>55</v>
      </c>
      <c r="F651" s="9" t="s">
        <v>45</v>
      </c>
      <c r="G651" s="9" t="s">
        <v>30</v>
      </c>
      <c r="H651" s="9" t="s">
        <v>1374</v>
      </c>
      <c r="I651" s="9" t="s">
        <v>182</v>
      </c>
      <c r="J651" s="8">
        <v>333.72899999999998</v>
      </c>
      <c r="K651" s="8">
        <v>7</v>
      </c>
      <c r="L651" s="9" t="s">
        <v>48</v>
      </c>
      <c r="M651" s="8">
        <v>4</v>
      </c>
      <c r="N651" s="8">
        <v>4</v>
      </c>
      <c r="O651" s="8">
        <v>0</v>
      </c>
      <c r="P651" s="9" t="s">
        <v>36</v>
      </c>
      <c r="Q651" s="9" t="s">
        <v>85</v>
      </c>
      <c r="R651" s="8">
        <v>0</v>
      </c>
      <c r="S651" s="8">
        <v>10</v>
      </c>
      <c r="T651" s="9" t="s">
        <v>49</v>
      </c>
      <c r="U651" s="9" t="s">
        <v>79</v>
      </c>
      <c r="V651" s="9" t="s">
        <v>51</v>
      </c>
      <c r="W651" s="10">
        <v>45943</v>
      </c>
      <c r="X651" s="8" t="b">
        <v>1</v>
      </c>
      <c r="Y651" s="8" t="b">
        <v>1</v>
      </c>
      <c r="Z651" s="9" t="s">
        <v>62</v>
      </c>
      <c r="AA651" s="9" t="s">
        <v>41</v>
      </c>
      <c r="AB651" s="11">
        <v>14</v>
      </c>
      <c r="AC651">
        <f t="shared" si="52"/>
        <v>2336.1030000000001</v>
      </c>
      <c r="AD651">
        <f t="shared" si="53"/>
        <v>47.675571428571423</v>
      </c>
      <c r="AE651">
        <f t="shared" si="54"/>
        <v>333.72899999999998</v>
      </c>
      <c r="AF651">
        <f t="shared" si="50"/>
        <v>2</v>
      </c>
      <c r="AG651">
        <f t="shared" si="51"/>
        <v>0</v>
      </c>
      <c r="AH651">
        <f>(Table2[[#This Row],[Social_Media_Influence2]]+Table2[[#This Row],[Engagement_Score_Num]]+Table2[[#This Row],[Time_Spent_on_Product_Research(hours)]]/3)</f>
        <v>2</v>
      </c>
      <c r="AI651" s="17">
        <f>IF(Table2[[#This Row],[Customer_Loyalty_Program_Member]]="TRUE",Table2[[#This Row],[Brand_Loyalty]]*1.2,Table2[[#This Row],[Brand_Loyalty]])</f>
        <v>4</v>
      </c>
      <c r="AJ651" s="17">
        <f>Table2[[#This Row],[Customer_Satisfaction]]-Table2[[#This Row],[Return_Rate]]</f>
        <v>10</v>
      </c>
    </row>
    <row r="652" spans="1:36">
      <c r="A652" s="5" t="s">
        <v>1375</v>
      </c>
      <c r="B652" s="4">
        <v>50</v>
      </c>
      <c r="C652" s="5" t="s">
        <v>29</v>
      </c>
      <c r="D652" s="5" t="s">
        <v>30</v>
      </c>
      <c r="E652" s="5" t="s">
        <v>76</v>
      </c>
      <c r="F652" s="5" t="s">
        <v>56</v>
      </c>
      <c r="G652" s="5" t="s">
        <v>44</v>
      </c>
      <c r="H652" s="5" t="s">
        <v>1376</v>
      </c>
      <c r="I652" s="5" t="s">
        <v>134</v>
      </c>
      <c r="J652" s="4">
        <v>333.73</v>
      </c>
      <c r="K652" s="4">
        <v>5</v>
      </c>
      <c r="L652" s="5" t="s">
        <v>78</v>
      </c>
      <c r="M652" s="4">
        <v>3</v>
      </c>
      <c r="N652" s="4">
        <v>2</v>
      </c>
      <c r="O652" s="4">
        <v>1</v>
      </c>
      <c r="P652" s="5" t="s">
        <v>36</v>
      </c>
      <c r="Q652" s="5" t="s">
        <v>37</v>
      </c>
      <c r="R652" s="4">
        <v>1</v>
      </c>
      <c r="S652" s="4">
        <v>7</v>
      </c>
      <c r="T652" s="5" t="s">
        <v>59</v>
      </c>
      <c r="U652" s="5" t="s">
        <v>60</v>
      </c>
      <c r="V652" s="5" t="s">
        <v>66</v>
      </c>
      <c r="W652" s="6">
        <v>45944</v>
      </c>
      <c r="X652" s="4" t="b">
        <v>1</v>
      </c>
      <c r="Y652" s="4" t="b">
        <v>1</v>
      </c>
      <c r="Z652" s="5" t="s">
        <v>40</v>
      </c>
      <c r="AA652" s="5" t="s">
        <v>53</v>
      </c>
      <c r="AB652" s="7">
        <v>7</v>
      </c>
      <c r="AC652">
        <f t="shared" si="52"/>
        <v>1668.65</v>
      </c>
      <c r="AD652">
        <f t="shared" si="53"/>
        <v>66.746000000000009</v>
      </c>
      <c r="AE652">
        <f t="shared" si="54"/>
        <v>333.73</v>
      </c>
      <c r="AF652">
        <f t="shared" si="50"/>
        <v>1</v>
      </c>
      <c r="AG652">
        <f t="shared" si="51"/>
        <v>0</v>
      </c>
      <c r="AH652">
        <f>(Table2[[#This Row],[Social_Media_Influence2]]+Table2[[#This Row],[Engagement_Score_Num]]+Table2[[#This Row],[Time_Spent_on_Product_Research(hours)]]/3)</f>
        <v>1.3333333333333333</v>
      </c>
      <c r="AI652" s="17">
        <f>IF(Table2[[#This Row],[Customer_Loyalty_Program_Member]]="TRUE",Table2[[#This Row],[Brand_Loyalty]]*1.2,Table2[[#This Row],[Brand_Loyalty]])</f>
        <v>3</v>
      </c>
      <c r="AJ652" s="17">
        <f>Table2[[#This Row],[Customer_Satisfaction]]-Table2[[#This Row],[Return_Rate]]</f>
        <v>6</v>
      </c>
    </row>
    <row r="653" spans="1:36">
      <c r="A653" s="9" t="s">
        <v>1377</v>
      </c>
      <c r="B653" s="8">
        <v>36</v>
      </c>
      <c r="C653" s="9" t="s">
        <v>29</v>
      </c>
      <c r="D653" s="9" t="s">
        <v>30</v>
      </c>
      <c r="E653" s="9" t="s">
        <v>69</v>
      </c>
      <c r="F653" s="9" t="s">
        <v>32</v>
      </c>
      <c r="G653" s="9" t="s">
        <v>44</v>
      </c>
      <c r="H653" s="9" t="s">
        <v>1378</v>
      </c>
      <c r="I653" s="9" t="s">
        <v>134</v>
      </c>
      <c r="J653" s="8">
        <v>333.73099999999999</v>
      </c>
      <c r="K653" s="8">
        <v>10</v>
      </c>
      <c r="L653" s="9" t="s">
        <v>48</v>
      </c>
      <c r="M653" s="8">
        <v>1</v>
      </c>
      <c r="N653" s="8">
        <v>3</v>
      </c>
      <c r="O653" s="8">
        <v>2</v>
      </c>
      <c r="P653" s="9" t="s">
        <v>44</v>
      </c>
      <c r="Q653" s="9" t="s">
        <v>50</v>
      </c>
      <c r="R653" s="8">
        <v>2</v>
      </c>
      <c r="S653" s="8">
        <v>10</v>
      </c>
      <c r="T653" s="9" t="s">
        <v>44</v>
      </c>
      <c r="U653" s="9" t="s">
        <v>79</v>
      </c>
      <c r="V653" s="9" t="s">
        <v>61</v>
      </c>
      <c r="W653" s="10">
        <v>45945</v>
      </c>
      <c r="X653" s="8" t="b">
        <v>0</v>
      </c>
      <c r="Y653" s="8" t="b">
        <v>0</v>
      </c>
      <c r="Z653" s="9" t="s">
        <v>40</v>
      </c>
      <c r="AA653" s="9" t="s">
        <v>41</v>
      </c>
      <c r="AB653" s="11">
        <v>7</v>
      </c>
      <c r="AC653">
        <f t="shared" si="52"/>
        <v>3337.31</v>
      </c>
      <c r="AD653">
        <f t="shared" si="53"/>
        <v>33.373100000000001</v>
      </c>
      <c r="AE653">
        <f t="shared" si="54"/>
        <v>333.73099999999999</v>
      </c>
      <c r="AF653">
        <f t="shared" si="50"/>
        <v>3</v>
      </c>
      <c r="AG653">
        <f t="shared" si="51"/>
        <v>3</v>
      </c>
      <c r="AH653">
        <f>(Table2[[#This Row],[Social_Media_Influence2]]+Table2[[#This Row],[Engagement_Score_Num]]+Table2[[#This Row],[Time_Spent_on_Product_Research(hours)]]/3)</f>
        <v>6.666666666666667</v>
      </c>
      <c r="AI653" s="17">
        <f>IF(Table2[[#This Row],[Customer_Loyalty_Program_Member]]="TRUE",Table2[[#This Row],[Brand_Loyalty]]*1.2,Table2[[#This Row],[Brand_Loyalty]])</f>
        <v>1</v>
      </c>
      <c r="AJ653" s="17">
        <f>Table2[[#This Row],[Customer_Satisfaction]]-Table2[[#This Row],[Return_Rate]]</f>
        <v>8</v>
      </c>
    </row>
    <row r="654" spans="1:36">
      <c r="A654" s="5" t="s">
        <v>1379</v>
      </c>
      <c r="B654" s="4">
        <v>32</v>
      </c>
      <c r="C654" s="5" t="s">
        <v>43</v>
      </c>
      <c r="D654" s="5" t="s">
        <v>30</v>
      </c>
      <c r="E654" s="5" t="s">
        <v>69</v>
      </c>
      <c r="F654" s="5" t="s">
        <v>56</v>
      </c>
      <c r="G654" s="5" t="s">
        <v>30</v>
      </c>
      <c r="H654" s="5" t="s">
        <v>1380</v>
      </c>
      <c r="I654" s="5" t="s">
        <v>65</v>
      </c>
      <c r="J654" s="4">
        <v>333.73200000000003</v>
      </c>
      <c r="K654" s="4">
        <v>2</v>
      </c>
      <c r="L654" s="5" t="s">
        <v>48</v>
      </c>
      <c r="M654" s="4">
        <v>5</v>
      </c>
      <c r="N654" s="4">
        <v>1</v>
      </c>
      <c r="O654" s="4">
        <v>1</v>
      </c>
      <c r="P654" s="5" t="s">
        <v>59</v>
      </c>
      <c r="Q654" s="5" t="s">
        <v>85</v>
      </c>
      <c r="R654" s="4">
        <v>0</v>
      </c>
      <c r="S654" s="4">
        <v>1</v>
      </c>
      <c r="T654" s="5" t="s">
        <v>49</v>
      </c>
      <c r="U654" s="5" t="s">
        <v>38</v>
      </c>
      <c r="V654" s="5" t="s">
        <v>39</v>
      </c>
      <c r="W654" s="6">
        <v>45946</v>
      </c>
      <c r="X654" s="4" t="b">
        <v>0</v>
      </c>
      <c r="Y654" s="4" t="b">
        <v>1</v>
      </c>
      <c r="Z654" s="5" t="s">
        <v>74</v>
      </c>
      <c r="AA654" s="5" t="s">
        <v>67</v>
      </c>
      <c r="AB654" s="7">
        <v>8</v>
      </c>
      <c r="AC654">
        <f t="shared" si="52"/>
        <v>667.46400000000006</v>
      </c>
      <c r="AD654">
        <f t="shared" si="53"/>
        <v>166.86600000000001</v>
      </c>
      <c r="AE654">
        <f t="shared" si="54"/>
        <v>333.73200000000003</v>
      </c>
      <c r="AF654">
        <f t="shared" si="50"/>
        <v>2</v>
      </c>
      <c r="AG654">
        <f t="shared" si="51"/>
        <v>1</v>
      </c>
      <c r="AH654">
        <f>(Table2[[#This Row],[Social_Media_Influence2]]+Table2[[#This Row],[Engagement_Score_Num]]+Table2[[#This Row],[Time_Spent_on_Product_Research(hours)]]/3)</f>
        <v>3.3333333333333335</v>
      </c>
      <c r="AI654" s="17">
        <f>IF(Table2[[#This Row],[Customer_Loyalty_Program_Member]]="TRUE",Table2[[#This Row],[Brand_Loyalty]]*1.2,Table2[[#This Row],[Brand_Loyalty]])</f>
        <v>5</v>
      </c>
      <c r="AJ654" s="17">
        <f>Table2[[#This Row],[Customer_Satisfaction]]-Table2[[#This Row],[Return_Rate]]</f>
        <v>1</v>
      </c>
    </row>
    <row r="655" spans="1:36">
      <c r="A655" s="9" t="s">
        <v>1381</v>
      </c>
      <c r="B655" s="8">
        <v>34</v>
      </c>
      <c r="C655" s="9" t="s">
        <v>43</v>
      </c>
      <c r="D655" s="9" t="s">
        <v>44</v>
      </c>
      <c r="E655" s="9" t="s">
        <v>31</v>
      </c>
      <c r="F655" s="9" t="s">
        <v>56</v>
      </c>
      <c r="G655" s="9" t="s">
        <v>30</v>
      </c>
      <c r="H655" s="9" t="s">
        <v>1382</v>
      </c>
      <c r="I655" s="9" t="s">
        <v>47</v>
      </c>
      <c r="J655" s="8">
        <v>333.733</v>
      </c>
      <c r="K655" s="8">
        <v>7</v>
      </c>
      <c r="L655" s="9" t="s">
        <v>35</v>
      </c>
      <c r="M655" s="8">
        <v>5</v>
      </c>
      <c r="N655" s="8">
        <v>3</v>
      </c>
      <c r="O655" s="8">
        <v>2</v>
      </c>
      <c r="P655" s="9" t="s">
        <v>44</v>
      </c>
      <c r="Q655" s="9" t="s">
        <v>85</v>
      </c>
      <c r="R655" s="8">
        <v>2</v>
      </c>
      <c r="S655" s="8">
        <v>10</v>
      </c>
      <c r="T655" s="9" t="s">
        <v>59</v>
      </c>
      <c r="U655" s="9" t="s">
        <v>60</v>
      </c>
      <c r="V655" s="9" t="s">
        <v>39</v>
      </c>
      <c r="W655" s="10">
        <v>45947</v>
      </c>
      <c r="X655" s="8" t="b">
        <v>0</v>
      </c>
      <c r="Y655" s="8" t="b">
        <v>1</v>
      </c>
      <c r="Z655" s="9" t="s">
        <v>52</v>
      </c>
      <c r="AA655" s="9" t="s">
        <v>41</v>
      </c>
      <c r="AB655" s="11">
        <v>2</v>
      </c>
      <c r="AC655">
        <f t="shared" si="52"/>
        <v>2336.1309999999999</v>
      </c>
      <c r="AD655">
        <f t="shared" si="53"/>
        <v>47.676142857142857</v>
      </c>
      <c r="AE655">
        <f t="shared" si="54"/>
        <v>333.733</v>
      </c>
      <c r="AF655">
        <f t="shared" si="50"/>
        <v>1</v>
      </c>
      <c r="AG655">
        <f t="shared" si="51"/>
        <v>3</v>
      </c>
      <c r="AH655">
        <f>(Table2[[#This Row],[Social_Media_Influence2]]+Table2[[#This Row],[Engagement_Score_Num]]+Table2[[#This Row],[Time_Spent_on_Product_Research(hours)]]/3)</f>
        <v>4.666666666666667</v>
      </c>
      <c r="AI655" s="17">
        <f>IF(Table2[[#This Row],[Customer_Loyalty_Program_Member]]="TRUE",Table2[[#This Row],[Brand_Loyalty]]*1.2,Table2[[#This Row],[Brand_Loyalty]])</f>
        <v>5</v>
      </c>
      <c r="AJ655" s="17">
        <f>Table2[[#This Row],[Customer_Satisfaction]]-Table2[[#This Row],[Return_Rate]]</f>
        <v>8</v>
      </c>
    </row>
    <row r="656" spans="1:36">
      <c r="A656" s="5" t="s">
        <v>1383</v>
      </c>
      <c r="B656" s="4">
        <v>50</v>
      </c>
      <c r="C656" s="5" t="s">
        <v>43</v>
      </c>
      <c r="D656" s="5" t="s">
        <v>30</v>
      </c>
      <c r="E656" s="5" t="s">
        <v>31</v>
      </c>
      <c r="F656" s="5" t="s">
        <v>45</v>
      </c>
      <c r="G656" s="5" t="s">
        <v>30</v>
      </c>
      <c r="H656" s="5" t="s">
        <v>1384</v>
      </c>
      <c r="I656" s="5" t="s">
        <v>122</v>
      </c>
      <c r="J656" s="4">
        <v>333.73399999999998</v>
      </c>
      <c r="K656" s="4">
        <v>11</v>
      </c>
      <c r="L656" s="5" t="s">
        <v>78</v>
      </c>
      <c r="M656" s="4">
        <v>4</v>
      </c>
      <c r="N656" s="4">
        <v>2</v>
      </c>
      <c r="O656" s="4">
        <v>1</v>
      </c>
      <c r="P656" s="5" t="s">
        <v>49</v>
      </c>
      <c r="Q656" s="5" t="s">
        <v>50</v>
      </c>
      <c r="R656" s="4">
        <v>0</v>
      </c>
      <c r="S656" s="4">
        <v>6</v>
      </c>
      <c r="T656" s="5" t="s">
        <v>59</v>
      </c>
      <c r="U656" s="5" t="s">
        <v>79</v>
      </c>
      <c r="V656" s="5" t="s">
        <v>66</v>
      </c>
      <c r="W656" s="6">
        <v>45948</v>
      </c>
      <c r="X656" s="4" t="b">
        <v>1</v>
      </c>
      <c r="Y656" s="4" t="b">
        <v>1</v>
      </c>
      <c r="Z656" s="5" t="s">
        <v>74</v>
      </c>
      <c r="AA656" s="5" t="s">
        <v>67</v>
      </c>
      <c r="AB656" s="7">
        <v>4</v>
      </c>
      <c r="AC656">
        <f t="shared" si="52"/>
        <v>3671.0739999999996</v>
      </c>
      <c r="AD656">
        <f t="shared" si="53"/>
        <v>30.339454545454544</v>
      </c>
      <c r="AE656">
        <f t="shared" si="54"/>
        <v>333.73399999999998</v>
      </c>
      <c r="AF656">
        <f t="shared" si="50"/>
        <v>1</v>
      </c>
      <c r="AG656">
        <f t="shared" si="51"/>
        <v>2</v>
      </c>
      <c r="AH656">
        <f>(Table2[[#This Row],[Social_Media_Influence2]]+Table2[[#This Row],[Engagement_Score_Num]]+Table2[[#This Row],[Time_Spent_on_Product_Research(hours)]]/3)</f>
        <v>3.3333333333333335</v>
      </c>
      <c r="AI656" s="17">
        <f>IF(Table2[[#This Row],[Customer_Loyalty_Program_Member]]="TRUE",Table2[[#This Row],[Brand_Loyalty]]*1.2,Table2[[#This Row],[Brand_Loyalty]])</f>
        <v>4</v>
      </c>
      <c r="AJ656" s="17">
        <f>Table2[[#This Row],[Customer_Satisfaction]]-Table2[[#This Row],[Return_Rate]]</f>
        <v>6</v>
      </c>
    </row>
    <row r="657" spans="1:36">
      <c r="A657" s="9" t="s">
        <v>1385</v>
      </c>
      <c r="B657" s="8">
        <v>24</v>
      </c>
      <c r="C657" s="9" t="s">
        <v>29</v>
      </c>
      <c r="D657" s="9" t="s">
        <v>30</v>
      </c>
      <c r="E657" s="9" t="s">
        <v>69</v>
      </c>
      <c r="F657" s="9" t="s">
        <v>32</v>
      </c>
      <c r="G657" s="9" t="s">
        <v>30</v>
      </c>
      <c r="H657" s="9" t="s">
        <v>1386</v>
      </c>
      <c r="I657" s="9" t="s">
        <v>2061</v>
      </c>
      <c r="J657" s="8">
        <v>333.73500000000001</v>
      </c>
      <c r="K657" s="8">
        <v>9</v>
      </c>
      <c r="L657" s="9" t="s">
        <v>78</v>
      </c>
      <c r="M657" s="8">
        <v>1</v>
      </c>
      <c r="N657" s="8">
        <v>2</v>
      </c>
      <c r="O657" s="8">
        <v>1</v>
      </c>
      <c r="P657" s="9" t="s">
        <v>59</v>
      </c>
      <c r="Q657" s="9" t="s">
        <v>85</v>
      </c>
      <c r="R657" s="8">
        <v>2</v>
      </c>
      <c r="S657" s="8">
        <v>8</v>
      </c>
      <c r="T657" s="9" t="s">
        <v>49</v>
      </c>
      <c r="U657" s="9" t="s">
        <v>79</v>
      </c>
      <c r="V657" s="9" t="s">
        <v>86</v>
      </c>
      <c r="W657" s="10">
        <v>45949</v>
      </c>
      <c r="X657" s="8" t="b">
        <v>1</v>
      </c>
      <c r="Y657" s="8" t="b">
        <v>1</v>
      </c>
      <c r="Z657" s="9" t="s">
        <v>74</v>
      </c>
      <c r="AA657" s="9" t="s">
        <v>41</v>
      </c>
      <c r="AB657" s="11">
        <v>10</v>
      </c>
      <c r="AC657">
        <f t="shared" si="52"/>
        <v>3003.6150000000002</v>
      </c>
      <c r="AD657">
        <f t="shared" si="53"/>
        <v>37.081666666666671</v>
      </c>
      <c r="AE657">
        <f t="shared" si="54"/>
        <v>333.73500000000001</v>
      </c>
      <c r="AF657">
        <f t="shared" si="50"/>
        <v>2</v>
      </c>
      <c r="AG657">
        <f t="shared" si="51"/>
        <v>1</v>
      </c>
      <c r="AH657">
        <f>(Table2[[#This Row],[Social_Media_Influence2]]+Table2[[#This Row],[Engagement_Score_Num]]+Table2[[#This Row],[Time_Spent_on_Product_Research(hours)]]/3)</f>
        <v>3.3333333333333335</v>
      </c>
      <c r="AI657" s="17">
        <f>IF(Table2[[#This Row],[Customer_Loyalty_Program_Member]]="TRUE",Table2[[#This Row],[Brand_Loyalty]]*1.2,Table2[[#This Row],[Brand_Loyalty]])</f>
        <v>1</v>
      </c>
      <c r="AJ657" s="17">
        <f>Table2[[#This Row],[Customer_Satisfaction]]-Table2[[#This Row],[Return_Rate]]</f>
        <v>6</v>
      </c>
    </row>
    <row r="658" spans="1:36">
      <c r="A658" s="5" t="s">
        <v>1387</v>
      </c>
      <c r="B658" s="4">
        <v>49</v>
      </c>
      <c r="C658" s="5" t="s">
        <v>43</v>
      </c>
      <c r="D658" s="5" t="s">
        <v>30</v>
      </c>
      <c r="E658" s="5" t="s">
        <v>69</v>
      </c>
      <c r="F658" s="5" t="s">
        <v>56</v>
      </c>
      <c r="G658" s="5" t="s">
        <v>44</v>
      </c>
      <c r="H658" s="5" t="s">
        <v>1388</v>
      </c>
      <c r="I658" s="5" t="s">
        <v>65</v>
      </c>
      <c r="J658" s="4">
        <v>333.73599999999999</v>
      </c>
      <c r="K658" s="4">
        <v>12</v>
      </c>
      <c r="L658" s="5" t="s">
        <v>48</v>
      </c>
      <c r="M658" s="4">
        <v>4</v>
      </c>
      <c r="N658" s="4">
        <v>4</v>
      </c>
      <c r="O658" s="4">
        <v>2</v>
      </c>
      <c r="P658" s="5" t="s">
        <v>36</v>
      </c>
      <c r="Q658" s="5" t="s">
        <v>37</v>
      </c>
      <c r="R658" s="4">
        <v>0</v>
      </c>
      <c r="S658" s="4">
        <v>8</v>
      </c>
      <c r="T658" s="5" t="s">
        <v>44</v>
      </c>
      <c r="U658" s="5" t="s">
        <v>79</v>
      </c>
      <c r="V658" s="5" t="s">
        <v>51</v>
      </c>
      <c r="W658" s="6">
        <v>45950</v>
      </c>
      <c r="X658" s="4" t="b">
        <v>0</v>
      </c>
      <c r="Y658" s="4" t="b">
        <v>1</v>
      </c>
      <c r="Z658" s="5" t="s">
        <v>74</v>
      </c>
      <c r="AA658" s="5" t="s">
        <v>41</v>
      </c>
      <c r="AB658" s="7">
        <v>1</v>
      </c>
      <c r="AC658">
        <f t="shared" si="52"/>
        <v>4004.8319999999999</v>
      </c>
      <c r="AD658">
        <f t="shared" si="53"/>
        <v>27.811333333333334</v>
      </c>
      <c r="AE658">
        <f t="shared" si="54"/>
        <v>333.73599999999999</v>
      </c>
      <c r="AF658">
        <f t="shared" si="50"/>
        <v>3</v>
      </c>
      <c r="AG658">
        <f t="shared" si="51"/>
        <v>0</v>
      </c>
      <c r="AH658">
        <f>(Table2[[#This Row],[Social_Media_Influence2]]+Table2[[#This Row],[Engagement_Score_Num]]+Table2[[#This Row],[Time_Spent_on_Product_Research(hours)]]/3)</f>
        <v>3.6666666666666665</v>
      </c>
      <c r="AI658" s="17">
        <f>IF(Table2[[#This Row],[Customer_Loyalty_Program_Member]]="TRUE",Table2[[#This Row],[Brand_Loyalty]]*1.2,Table2[[#This Row],[Brand_Loyalty]])</f>
        <v>4</v>
      </c>
      <c r="AJ658" s="17">
        <f>Table2[[#This Row],[Customer_Satisfaction]]-Table2[[#This Row],[Return_Rate]]</f>
        <v>8</v>
      </c>
    </row>
    <row r="659" spans="1:36">
      <c r="A659" s="9" t="s">
        <v>1389</v>
      </c>
      <c r="B659" s="8">
        <v>18</v>
      </c>
      <c r="C659" s="9" t="s">
        <v>29</v>
      </c>
      <c r="D659" s="9" t="s">
        <v>30</v>
      </c>
      <c r="E659" s="9" t="s">
        <v>55</v>
      </c>
      <c r="F659" s="9" t="s">
        <v>32</v>
      </c>
      <c r="G659" s="9" t="s">
        <v>30</v>
      </c>
      <c r="H659" s="9" t="s">
        <v>1390</v>
      </c>
      <c r="I659" s="9" t="s">
        <v>141</v>
      </c>
      <c r="J659" s="8">
        <v>333.73700000000002</v>
      </c>
      <c r="K659" s="8">
        <v>11</v>
      </c>
      <c r="L659" s="9" t="s">
        <v>35</v>
      </c>
      <c r="M659" s="8">
        <v>2</v>
      </c>
      <c r="N659" s="8">
        <v>4</v>
      </c>
      <c r="O659" s="8">
        <v>2</v>
      </c>
      <c r="P659" s="9" t="s">
        <v>49</v>
      </c>
      <c r="Q659" s="9" t="s">
        <v>50</v>
      </c>
      <c r="R659" s="8">
        <v>1</v>
      </c>
      <c r="S659" s="8">
        <v>4</v>
      </c>
      <c r="T659" s="9" t="s">
        <v>59</v>
      </c>
      <c r="U659" s="9" t="s">
        <v>79</v>
      </c>
      <c r="V659" s="9" t="s">
        <v>61</v>
      </c>
      <c r="W659" s="10">
        <v>45951</v>
      </c>
      <c r="X659" s="8" t="b">
        <v>1</v>
      </c>
      <c r="Y659" s="8" t="b">
        <v>1</v>
      </c>
      <c r="Z659" s="9" t="s">
        <v>52</v>
      </c>
      <c r="AA659" s="9" t="s">
        <v>53</v>
      </c>
      <c r="AB659" s="11">
        <v>5</v>
      </c>
      <c r="AC659">
        <f t="shared" si="52"/>
        <v>3671.1070000000004</v>
      </c>
      <c r="AD659">
        <f t="shared" si="53"/>
        <v>30.339727272727274</v>
      </c>
      <c r="AE659">
        <f t="shared" si="54"/>
        <v>333.73700000000002</v>
      </c>
      <c r="AF659">
        <f t="shared" si="50"/>
        <v>1</v>
      </c>
      <c r="AG659">
        <f t="shared" si="51"/>
        <v>2</v>
      </c>
      <c r="AH659">
        <f>(Table2[[#This Row],[Social_Media_Influence2]]+Table2[[#This Row],[Engagement_Score_Num]]+Table2[[#This Row],[Time_Spent_on_Product_Research(hours)]]/3)</f>
        <v>3.6666666666666665</v>
      </c>
      <c r="AI659" s="17">
        <f>IF(Table2[[#This Row],[Customer_Loyalty_Program_Member]]="TRUE",Table2[[#This Row],[Brand_Loyalty]]*1.2,Table2[[#This Row],[Brand_Loyalty]])</f>
        <v>2</v>
      </c>
      <c r="AJ659" s="17">
        <f>Table2[[#This Row],[Customer_Satisfaction]]-Table2[[#This Row],[Return_Rate]]</f>
        <v>3</v>
      </c>
    </row>
    <row r="660" spans="1:36">
      <c r="A660" s="5" t="s">
        <v>1391</v>
      </c>
      <c r="B660" s="4">
        <v>44</v>
      </c>
      <c r="C660" s="5" t="s">
        <v>43</v>
      </c>
      <c r="D660" s="5" t="s">
        <v>44</v>
      </c>
      <c r="E660" s="5" t="s">
        <v>76</v>
      </c>
      <c r="F660" s="5" t="s">
        <v>45</v>
      </c>
      <c r="G660" s="5" t="s">
        <v>30</v>
      </c>
      <c r="H660" s="5" t="s">
        <v>1392</v>
      </c>
      <c r="I660" s="5" t="s">
        <v>2061</v>
      </c>
      <c r="J660" s="4">
        <v>333.738</v>
      </c>
      <c r="K660" s="4">
        <v>8</v>
      </c>
      <c r="L660" s="5" t="s">
        <v>48</v>
      </c>
      <c r="M660" s="4">
        <v>1</v>
      </c>
      <c r="N660" s="4">
        <v>1</v>
      </c>
      <c r="O660" s="4">
        <v>2</v>
      </c>
      <c r="P660" s="5" t="s">
        <v>44</v>
      </c>
      <c r="Q660" s="5" t="s">
        <v>85</v>
      </c>
      <c r="R660" s="4">
        <v>2</v>
      </c>
      <c r="S660" s="4">
        <v>7</v>
      </c>
      <c r="T660" s="5" t="s">
        <v>44</v>
      </c>
      <c r="U660" s="5" t="s">
        <v>38</v>
      </c>
      <c r="V660" s="5" t="s">
        <v>61</v>
      </c>
      <c r="W660" s="6">
        <v>45952</v>
      </c>
      <c r="X660" s="4" t="b">
        <v>0</v>
      </c>
      <c r="Y660" s="4" t="b">
        <v>0</v>
      </c>
      <c r="Z660" s="5" t="s">
        <v>62</v>
      </c>
      <c r="AA660" s="5" t="s">
        <v>53</v>
      </c>
      <c r="AB660" s="7">
        <v>14</v>
      </c>
      <c r="AC660">
        <f t="shared" si="52"/>
        <v>2669.904</v>
      </c>
      <c r="AD660">
        <f t="shared" si="53"/>
        <v>41.71725</v>
      </c>
      <c r="AE660">
        <f t="shared" si="54"/>
        <v>333.738</v>
      </c>
      <c r="AF660">
        <f t="shared" si="50"/>
        <v>3</v>
      </c>
      <c r="AG660">
        <f t="shared" si="51"/>
        <v>3</v>
      </c>
      <c r="AH660">
        <f>(Table2[[#This Row],[Social_Media_Influence2]]+Table2[[#This Row],[Engagement_Score_Num]]+Table2[[#This Row],[Time_Spent_on_Product_Research(hours)]]/3)</f>
        <v>6.666666666666667</v>
      </c>
      <c r="AI660" s="17">
        <f>IF(Table2[[#This Row],[Customer_Loyalty_Program_Member]]="TRUE",Table2[[#This Row],[Brand_Loyalty]]*1.2,Table2[[#This Row],[Brand_Loyalty]])</f>
        <v>1</v>
      </c>
      <c r="AJ660" s="17">
        <f>Table2[[#This Row],[Customer_Satisfaction]]-Table2[[#This Row],[Return_Rate]]</f>
        <v>5</v>
      </c>
    </row>
    <row r="661" spans="1:36">
      <c r="A661" s="9" t="s">
        <v>1393</v>
      </c>
      <c r="B661" s="8">
        <v>41</v>
      </c>
      <c r="C661" s="9" t="s">
        <v>43</v>
      </c>
      <c r="D661" s="9" t="s">
        <v>44</v>
      </c>
      <c r="E661" s="9" t="s">
        <v>31</v>
      </c>
      <c r="F661" s="9" t="s">
        <v>45</v>
      </c>
      <c r="G661" s="9" t="s">
        <v>30</v>
      </c>
      <c r="H661" s="9" t="s">
        <v>1394</v>
      </c>
      <c r="I661" s="9" t="s">
        <v>2061</v>
      </c>
      <c r="J661" s="8">
        <v>333.73899999999998</v>
      </c>
      <c r="K661" s="8">
        <v>10</v>
      </c>
      <c r="L661" s="9" t="s">
        <v>78</v>
      </c>
      <c r="M661" s="8">
        <v>3</v>
      </c>
      <c r="N661" s="8">
        <v>2</v>
      </c>
      <c r="O661" s="8">
        <v>1</v>
      </c>
      <c r="P661" s="9" t="s">
        <v>59</v>
      </c>
      <c r="Q661" s="9" t="s">
        <v>37</v>
      </c>
      <c r="R661" s="8">
        <v>2</v>
      </c>
      <c r="S661" s="8">
        <v>4</v>
      </c>
      <c r="T661" s="9" t="s">
        <v>44</v>
      </c>
      <c r="U661" s="9" t="s">
        <v>60</v>
      </c>
      <c r="V661" s="9" t="s">
        <v>61</v>
      </c>
      <c r="W661" s="10">
        <v>45953</v>
      </c>
      <c r="X661" s="8" t="b">
        <v>0</v>
      </c>
      <c r="Y661" s="8" t="b">
        <v>0</v>
      </c>
      <c r="Z661" s="9" t="s">
        <v>74</v>
      </c>
      <c r="AA661" s="9" t="s">
        <v>41</v>
      </c>
      <c r="AB661" s="11">
        <v>2</v>
      </c>
      <c r="AC661">
        <f t="shared" si="52"/>
        <v>3337.39</v>
      </c>
      <c r="AD661">
        <f t="shared" si="53"/>
        <v>33.373899999999999</v>
      </c>
      <c r="AE661">
        <f t="shared" si="54"/>
        <v>333.73899999999998</v>
      </c>
      <c r="AF661">
        <f t="shared" si="50"/>
        <v>3</v>
      </c>
      <c r="AG661">
        <f t="shared" si="51"/>
        <v>1</v>
      </c>
      <c r="AH661">
        <f>(Table2[[#This Row],[Social_Media_Influence2]]+Table2[[#This Row],[Engagement_Score_Num]]+Table2[[#This Row],[Time_Spent_on_Product_Research(hours)]]/3)</f>
        <v>4.333333333333333</v>
      </c>
      <c r="AI661" s="17">
        <f>IF(Table2[[#This Row],[Customer_Loyalty_Program_Member]]="TRUE",Table2[[#This Row],[Brand_Loyalty]]*1.2,Table2[[#This Row],[Brand_Loyalty]])</f>
        <v>3</v>
      </c>
      <c r="AJ661" s="17">
        <f>Table2[[#This Row],[Customer_Satisfaction]]-Table2[[#This Row],[Return_Rate]]</f>
        <v>2</v>
      </c>
    </row>
    <row r="662" spans="1:36">
      <c r="A662" s="5" t="s">
        <v>1395</v>
      </c>
      <c r="B662" s="4">
        <v>33</v>
      </c>
      <c r="C662" s="5" t="s">
        <v>43</v>
      </c>
      <c r="D662" s="5" t="s">
        <v>44</v>
      </c>
      <c r="E662" s="5" t="s">
        <v>76</v>
      </c>
      <c r="F662" s="5" t="s">
        <v>45</v>
      </c>
      <c r="G662" s="5" t="s">
        <v>44</v>
      </c>
      <c r="H662" s="5" t="s">
        <v>1396</v>
      </c>
      <c r="I662" s="5" t="s">
        <v>82</v>
      </c>
      <c r="J662" s="4">
        <v>333.74</v>
      </c>
      <c r="K662" s="4">
        <v>12</v>
      </c>
      <c r="L662" s="5" t="s">
        <v>48</v>
      </c>
      <c r="M662" s="4">
        <v>4</v>
      </c>
      <c r="N662" s="4">
        <v>3</v>
      </c>
      <c r="O662" s="4">
        <v>0.3</v>
      </c>
      <c r="P662" s="5" t="s">
        <v>49</v>
      </c>
      <c r="Q662" s="5" t="s">
        <v>50</v>
      </c>
      <c r="R662" s="4">
        <v>1</v>
      </c>
      <c r="S662" s="4">
        <v>3</v>
      </c>
      <c r="T662" s="5" t="s">
        <v>44</v>
      </c>
      <c r="U662" s="5" t="s">
        <v>38</v>
      </c>
      <c r="V662" s="5" t="s">
        <v>51</v>
      </c>
      <c r="W662" s="6">
        <v>45954</v>
      </c>
      <c r="X662" s="4" t="b">
        <v>0</v>
      </c>
      <c r="Y662" s="4" t="b">
        <v>1</v>
      </c>
      <c r="Z662" s="5" t="s">
        <v>40</v>
      </c>
      <c r="AA662" s="5" t="s">
        <v>67</v>
      </c>
      <c r="AB662" s="7">
        <v>3</v>
      </c>
      <c r="AC662">
        <f t="shared" si="52"/>
        <v>4004.88</v>
      </c>
      <c r="AD662">
        <f t="shared" si="53"/>
        <v>27.811666666666667</v>
      </c>
      <c r="AE662">
        <f t="shared" si="54"/>
        <v>333.74</v>
      </c>
      <c r="AF662">
        <f t="shared" si="50"/>
        <v>3</v>
      </c>
      <c r="AG662">
        <f t="shared" si="51"/>
        <v>2</v>
      </c>
      <c r="AH662">
        <f>(Table2[[#This Row],[Social_Media_Influence2]]+Table2[[#This Row],[Engagement_Score_Num]]+Table2[[#This Row],[Time_Spent_on_Product_Research(hours)]]/3)</f>
        <v>5.0999999999999996</v>
      </c>
      <c r="AI662" s="17">
        <f>IF(Table2[[#This Row],[Customer_Loyalty_Program_Member]]="TRUE",Table2[[#This Row],[Brand_Loyalty]]*1.2,Table2[[#This Row],[Brand_Loyalty]])</f>
        <v>4</v>
      </c>
      <c r="AJ662" s="17">
        <f>Table2[[#This Row],[Customer_Satisfaction]]-Table2[[#This Row],[Return_Rate]]</f>
        <v>2</v>
      </c>
    </row>
    <row r="663" spans="1:36">
      <c r="A663" s="9" t="s">
        <v>1397</v>
      </c>
      <c r="B663" s="8">
        <v>46</v>
      </c>
      <c r="C663" s="9" t="s">
        <v>43</v>
      </c>
      <c r="D663" s="9" t="s">
        <v>44</v>
      </c>
      <c r="E663" s="9" t="s">
        <v>55</v>
      </c>
      <c r="F663" s="9" t="s">
        <v>32</v>
      </c>
      <c r="G663" s="9" t="s">
        <v>44</v>
      </c>
      <c r="H663" s="9" t="s">
        <v>1398</v>
      </c>
      <c r="I663" s="9" t="s">
        <v>119</v>
      </c>
      <c r="J663" s="8">
        <v>333.74099999999999</v>
      </c>
      <c r="K663" s="8">
        <v>8</v>
      </c>
      <c r="L663" s="9" t="s">
        <v>48</v>
      </c>
      <c r="M663" s="8">
        <v>4</v>
      </c>
      <c r="N663" s="8">
        <v>1</v>
      </c>
      <c r="O663" s="8">
        <v>2</v>
      </c>
      <c r="P663" s="9" t="s">
        <v>44</v>
      </c>
      <c r="Q663" s="9" t="s">
        <v>37</v>
      </c>
      <c r="R663" s="8">
        <v>1</v>
      </c>
      <c r="S663" s="8">
        <v>6</v>
      </c>
      <c r="T663" s="9" t="s">
        <v>49</v>
      </c>
      <c r="U663" s="9" t="s">
        <v>38</v>
      </c>
      <c r="V663" s="9" t="s">
        <v>66</v>
      </c>
      <c r="W663" s="10">
        <v>45955</v>
      </c>
      <c r="X663" s="8" t="b">
        <v>0</v>
      </c>
      <c r="Y663" s="8" t="b">
        <v>0</v>
      </c>
      <c r="Z663" s="9" t="s">
        <v>52</v>
      </c>
      <c r="AA663" s="9" t="s">
        <v>67</v>
      </c>
      <c r="AB663" s="11">
        <v>3</v>
      </c>
      <c r="AC663">
        <f t="shared" si="52"/>
        <v>2669.9279999999999</v>
      </c>
      <c r="AD663">
        <f t="shared" si="53"/>
        <v>41.717624999999998</v>
      </c>
      <c r="AE663">
        <f t="shared" si="54"/>
        <v>333.74099999999999</v>
      </c>
      <c r="AF663">
        <f t="shared" si="50"/>
        <v>2</v>
      </c>
      <c r="AG663">
        <f t="shared" si="51"/>
        <v>3</v>
      </c>
      <c r="AH663">
        <f>(Table2[[#This Row],[Social_Media_Influence2]]+Table2[[#This Row],[Engagement_Score_Num]]+Table2[[#This Row],[Time_Spent_on_Product_Research(hours)]]/3)</f>
        <v>5.666666666666667</v>
      </c>
      <c r="AI663" s="17">
        <f>IF(Table2[[#This Row],[Customer_Loyalty_Program_Member]]="TRUE",Table2[[#This Row],[Brand_Loyalty]]*1.2,Table2[[#This Row],[Brand_Loyalty]])</f>
        <v>4</v>
      </c>
      <c r="AJ663" s="17">
        <f>Table2[[#This Row],[Customer_Satisfaction]]-Table2[[#This Row],[Return_Rate]]</f>
        <v>5</v>
      </c>
    </row>
    <row r="664" spans="1:36">
      <c r="A664" s="5" t="s">
        <v>1399</v>
      </c>
      <c r="B664" s="4">
        <v>23</v>
      </c>
      <c r="C664" s="5" t="s">
        <v>29</v>
      </c>
      <c r="D664" s="5" t="s">
        <v>44</v>
      </c>
      <c r="E664" s="5" t="s">
        <v>31</v>
      </c>
      <c r="F664" s="5" t="s">
        <v>32</v>
      </c>
      <c r="G664" s="5" t="s">
        <v>44</v>
      </c>
      <c r="H664" s="5" t="s">
        <v>1400</v>
      </c>
      <c r="I664" s="5" t="s">
        <v>125</v>
      </c>
      <c r="J664" s="4">
        <v>333.74200000000002</v>
      </c>
      <c r="K664" s="4">
        <v>12</v>
      </c>
      <c r="L664" s="5" t="s">
        <v>78</v>
      </c>
      <c r="M664" s="4">
        <v>1</v>
      </c>
      <c r="N664" s="4">
        <v>5</v>
      </c>
      <c r="O664" s="4">
        <v>1</v>
      </c>
      <c r="P664" s="5" t="s">
        <v>59</v>
      </c>
      <c r="Q664" s="5" t="s">
        <v>37</v>
      </c>
      <c r="R664" s="4">
        <v>0</v>
      </c>
      <c r="S664" s="4">
        <v>9</v>
      </c>
      <c r="T664" s="5" t="s">
        <v>36</v>
      </c>
      <c r="U664" s="5" t="s">
        <v>60</v>
      </c>
      <c r="V664" s="5" t="s">
        <v>61</v>
      </c>
      <c r="W664" s="6">
        <v>45956</v>
      </c>
      <c r="X664" s="4" t="b">
        <v>1</v>
      </c>
      <c r="Y664" s="4" t="b">
        <v>1</v>
      </c>
      <c r="Z664" s="5" t="s">
        <v>74</v>
      </c>
      <c r="AA664" s="5" t="s">
        <v>67</v>
      </c>
      <c r="AB664" s="7">
        <v>11</v>
      </c>
      <c r="AC664">
        <f t="shared" si="52"/>
        <v>4004.9040000000005</v>
      </c>
      <c r="AD664">
        <f t="shared" si="53"/>
        <v>27.811833333333336</v>
      </c>
      <c r="AE664">
        <f t="shared" si="54"/>
        <v>333.74200000000002</v>
      </c>
      <c r="AF664">
        <f t="shared" si="50"/>
        <v>0</v>
      </c>
      <c r="AG664">
        <f t="shared" si="51"/>
        <v>1</v>
      </c>
      <c r="AH664">
        <f>(Table2[[#This Row],[Social_Media_Influence2]]+Table2[[#This Row],[Engagement_Score_Num]]+Table2[[#This Row],[Time_Spent_on_Product_Research(hours)]]/3)</f>
        <v>1.3333333333333333</v>
      </c>
      <c r="AI664" s="17">
        <f>IF(Table2[[#This Row],[Customer_Loyalty_Program_Member]]="TRUE",Table2[[#This Row],[Brand_Loyalty]]*1.2,Table2[[#This Row],[Brand_Loyalty]])</f>
        <v>1</v>
      </c>
      <c r="AJ664" s="17">
        <f>Table2[[#This Row],[Customer_Satisfaction]]-Table2[[#This Row],[Return_Rate]]</f>
        <v>9</v>
      </c>
    </row>
    <row r="665" spans="1:36">
      <c r="A665" s="9" t="s">
        <v>1401</v>
      </c>
      <c r="B665" s="8">
        <v>35</v>
      </c>
      <c r="C665" s="9" t="s">
        <v>29</v>
      </c>
      <c r="D665" s="9" t="s">
        <v>44</v>
      </c>
      <c r="E665" s="9" t="s">
        <v>55</v>
      </c>
      <c r="F665" s="9" t="s">
        <v>56</v>
      </c>
      <c r="G665" s="9" t="s">
        <v>30</v>
      </c>
      <c r="H665" s="9" t="s">
        <v>1402</v>
      </c>
      <c r="I665" s="9" t="s">
        <v>119</v>
      </c>
      <c r="J665" s="8">
        <v>333.74299999999999</v>
      </c>
      <c r="K665" s="8">
        <v>12</v>
      </c>
      <c r="L665" s="9" t="s">
        <v>48</v>
      </c>
      <c r="M665" s="8">
        <v>5</v>
      </c>
      <c r="N665" s="8">
        <v>4</v>
      </c>
      <c r="O665" s="8">
        <v>2</v>
      </c>
      <c r="P665" s="9" t="s">
        <v>59</v>
      </c>
      <c r="Q665" s="9" t="s">
        <v>50</v>
      </c>
      <c r="R665" s="8">
        <v>1</v>
      </c>
      <c r="S665" s="8">
        <v>5</v>
      </c>
      <c r="T665" s="9" t="s">
        <v>59</v>
      </c>
      <c r="U665" s="9" t="s">
        <v>38</v>
      </c>
      <c r="V665" s="9" t="s">
        <v>61</v>
      </c>
      <c r="W665" s="10">
        <v>45957</v>
      </c>
      <c r="X665" s="8" t="b">
        <v>0</v>
      </c>
      <c r="Y665" s="8" t="b">
        <v>0</v>
      </c>
      <c r="Z665" s="9" t="s">
        <v>74</v>
      </c>
      <c r="AA665" s="9" t="s">
        <v>41</v>
      </c>
      <c r="AB665" s="11">
        <v>7</v>
      </c>
      <c r="AC665">
        <f t="shared" si="52"/>
        <v>4004.9160000000002</v>
      </c>
      <c r="AD665">
        <f t="shared" si="53"/>
        <v>27.811916666666665</v>
      </c>
      <c r="AE665">
        <f t="shared" si="54"/>
        <v>333.74299999999999</v>
      </c>
      <c r="AF665">
        <f t="shared" si="50"/>
        <v>1</v>
      </c>
      <c r="AG665">
        <f t="shared" si="51"/>
        <v>1</v>
      </c>
      <c r="AH665">
        <f>(Table2[[#This Row],[Social_Media_Influence2]]+Table2[[#This Row],[Engagement_Score_Num]]+Table2[[#This Row],[Time_Spent_on_Product_Research(hours)]]/3)</f>
        <v>2.6666666666666665</v>
      </c>
      <c r="AI665" s="17">
        <f>IF(Table2[[#This Row],[Customer_Loyalty_Program_Member]]="TRUE",Table2[[#This Row],[Brand_Loyalty]]*1.2,Table2[[#This Row],[Brand_Loyalty]])</f>
        <v>5</v>
      </c>
      <c r="AJ665" s="17">
        <f>Table2[[#This Row],[Customer_Satisfaction]]-Table2[[#This Row],[Return_Rate]]</f>
        <v>4</v>
      </c>
    </row>
    <row r="666" spans="1:36">
      <c r="A666" s="5" t="s">
        <v>1403</v>
      </c>
      <c r="B666" s="4">
        <v>31</v>
      </c>
      <c r="C666" s="5" t="s">
        <v>29</v>
      </c>
      <c r="D666" s="5" t="s">
        <v>30</v>
      </c>
      <c r="E666" s="5" t="s">
        <v>69</v>
      </c>
      <c r="F666" s="5" t="s">
        <v>45</v>
      </c>
      <c r="G666" s="5" t="s">
        <v>44</v>
      </c>
      <c r="H666" s="5" t="s">
        <v>1404</v>
      </c>
      <c r="I666" s="5" t="s">
        <v>134</v>
      </c>
      <c r="J666" s="4">
        <v>333.74400000000003</v>
      </c>
      <c r="K666" s="4">
        <v>6</v>
      </c>
      <c r="L666" s="5" t="s">
        <v>78</v>
      </c>
      <c r="M666" s="4">
        <v>3</v>
      </c>
      <c r="N666" s="4">
        <v>2</v>
      </c>
      <c r="O666" s="4">
        <v>2</v>
      </c>
      <c r="P666" s="5" t="s">
        <v>49</v>
      </c>
      <c r="Q666" s="5" t="s">
        <v>85</v>
      </c>
      <c r="R666" s="4">
        <v>2</v>
      </c>
      <c r="S666" s="4">
        <v>9</v>
      </c>
      <c r="T666" s="5" t="s">
        <v>49</v>
      </c>
      <c r="U666" s="5" t="s">
        <v>38</v>
      </c>
      <c r="V666" s="5" t="s">
        <v>51</v>
      </c>
      <c r="W666" s="6">
        <v>45958</v>
      </c>
      <c r="X666" s="4" t="b">
        <v>1</v>
      </c>
      <c r="Y666" s="4" t="b">
        <v>1</v>
      </c>
      <c r="Z666" s="5" t="s">
        <v>52</v>
      </c>
      <c r="AA666" s="5" t="s">
        <v>53</v>
      </c>
      <c r="AB666" s="7">
        <v>8</v>
      </c>
      <c r="AC666">
        <f t="shared" si="52"/>
        <v>2002.4640000000002</v>
      </c>
      <c r="AD666">
        <f t="shared" si="53"/>
        <v>55.624000000000002</v>
      </c>
      <c r="AE666">
        <f t="shared" si="54"/>
        <v>333.74400000000003</v>
      </c>
      <c r="AF666">
        <f t="shared" si="50"/>
        <v>2</v>
      </c>
      <c r="AG666">
        <f t="shared" si="51"/>
        <v>2</v>
      </c>
      <c r="AH666">
        <f>(Table2[[#This Row],[Social_Media_Influence2]]+Table2[[#This Row],[Engagement_Score_Num]]+Table2[[#This Row],[Time_Spent_on_Product_Research(hours)]]/3)</f>
        <v>4.666666666666667</v>
      </c>
      <c r="AI666" s="17">
        <f>IF(Table2[[#This Row],[Customer_Loyalty_Program_Member]]="TRUE",Table2[[#This Row],[Brand_Loyalty]]*1.2,Table2[[#This Row],[Brand_Loyalty]])</f>
        <v>3</v>
      </c>
      <c r="AJ666" s="17">
        <f>Table2[[#This Row],[Customer_Satisfaction]]-Table2[[#This Row],[Return_Rate]]</f>
        <v>7</v>
      </c>
    </row>
    <row r="667" spans="1:36">
      <c r="A667" s="9" t="s">
        <v>1405</v>
      </c>
      <c r="B667" s="8">
        <v>20</v>
      </c>
      <c r="C667" s="9" t="s">
        <v>29</v>
      </c>
      <c r="D667" s="9" t="s">
        <v>44</v>
      </c>
      <c r="E667" s="9" t="s">
        <v>55</v>
      </c>
      <c r="F667" s="9" t="s">
        <v>32</v>
      </c>
      <c r="G667" s="9" t="s">
        <v>44</v>
      </c>
      <c r="H667" s="9" t="s">
        <v>1406</v>
      </c>
      <c r="I667" s="9" t="s">
        <v>90</v>
      </c>
      <c r="J667" s="8">
        <v>333.745</v>
      </c>
      <c r="K667" s="8">
        <v>8</v>
      </c>
      <c r="L667" s="9" t="s">
        <v>35</v>
      </c>
      <c r="M667" s="8">
        <v>3</v>
      </c>
      <c r="N667" s="8">
        <v>5</v>
      </c>
      <c r="O667" s="8">
        <v>0</v>
      </c>
      <c r="P667" s="9" t="s">
        <v>36</v>
      </c>
      <c r="Q667" s="9" t="s">
        <v>50</v>
      </c>
      <c r="R667" s="8">
        <v>2</v>
      </c>
      <c r="S667" s="8">
        <v>4</v>
      </c>
      <c r="T667" s="9" t="s">
        <v>49</v>
      </c>
      <c r="U667" s="9" t="s">
        <v>38</v>
      </c>
      <c r="V667" s="9" t="s">
        <v>39</v>
      </c>
      <c r="W667" s="10">
        <v>45959</v>
      </c>
      <c r="X667" s="8" t="b">
        <v>1</v>
      </c>
      <c r="Y667" s="8" t="b">
        <v>1</v>
      </c>
      <c r="Z667" s="9" t="s">
        <v>74</v>
      </c>
      <c r="AA667" s="9" t="s">
        <v>41</v>
      </c>
      <c r="AB667" s="11">
        <v>4</v>
      </c>
      <c r="AC667">
        <f t="shared" si="52"/>
        <v>2669.96</v>
      </c>
      <c r="AD667">
        <f t="shared" si="53"/>
        <v>41.718125000000001</v>
      </c>
      <c r="AE667">
        <f t="shared" si="54"/>
        <v>333.745</v>
      </c>
      <c r="AF667">
        <f t="shared" si="50"/>
        <v>2</v>
      </c>
      <c r="AG667">
        <f t="shared" si="51"/>
        <v>0</v>
      </c>
      <c r="AH667">
        <f>(Table2[[#This Row],[Social_Media_Influence2]]+Table2[[#This Row],[Engagement_Score_Num]]+Table2[[#This Row],[Time_Spent_on_Product_Research(hours)]]/3)</f>
        <v>2</v>
      </c>
      <c r="AI667" s="17">
        <f>IF(Table2[[#This Row],[Customer_Loyalty_Program_Member]]="TRUE",Table2[[#This Row],[Brand_Loyalty]]*1.2,Table2[[#This Row],[Brand_Loyalty]])</f>
        <v>3</v>
      </c>
      <c r="AJ667" s="17">
        <f>Table2[[#This Row],[Customer_Satisfaction]]-Table2[[#This Row],[Return_Rate]]</f>
        <v>2</v>
      </c>
    </row>
    <row r="668" spans="1:36">
      <c r="A668" s="5" t="s">
        <v>1407</v>
      </c>
      <c r="B668" s="4">
        <v>49</v>
      </c>
      <c r="C668" s="5" t="s">
        <v>29</v>
      </c>
      <c r="D668" s="5" t="s">
        <v>30</v>
      </c>
      <c r="E668" s="5" t="s">
        <v>31</v>
      </c>
      <c r="F668" s="5" t="s">
        <v>32</v>
      </c>
      <c r="G668" s="5" t="s">
        <v>44</v>
      </c>
      <c r="H668" s="5" t="s">
        <v>1408</v>
      </c>
      <c r="I668" s="5" t="s">
        <v>47</v>
      </c>
      <c r="J668" s="4">
        <v>333.74599999999998</v>
      </c>
      <c r="K668" s="4">
        <v>12</v>
      </c>
      <c r="L668" s="5" t="s">
        <v>35</v>
      </c>
      <c r="M668" s="4">
        <v>1</v>
      </c>
      <c r="N668" s="4">
        <v>5</v>
      </c>
      <c r="O668" s="4">
        <v>1</v>
      </c>
      <c r="P668" s="5" t="s">
        <v>49</v>
      </c>
      <c r="Q668" s="5" t="s">
        <v>37</v>
      </c>
      <c r="R668" s="4">
        <v>0</v>
      </c>
      <c r="S668" s="4">
        <v>1</v>
      </c>
      <c r="T668" s="5" t="s">
        <v>44</v>
      </c>
      <c r="U668" s="5" t="s">
        <v>38</v>
      </c>
      <c r="V668" s="5" t="s">
        <v>66</v>
      </c>
      <c r="W668" s="6">
        <v>45960</v>
      </c>
      <c r="X668" s="4" t="b">
        <v>1</v>
      </c>
      <c r="Y668" s="4" t="b">
        <v>1</v>
      </c>
      <c r="Z668" s="5" t="s">
        <v>52</v>
      </c>
      <c r="AA668" s="5" t="s">
        <v>53</v>
      </c>
      <c r="AB668" s="7">
        <v>2</v>
      </c>
      <c r="AC668">
        <f t="shared" si="52"/>
        <v>4004.9519999999998</v>
      </c>
      <c r="AD668">
        <f t="shared" si="53"/>
        <v>27.812166666666666</v>
      </c>
      <c r="AE668">
        <f t="shared" si="54"/>
        <v>333.74599999999998</v>
      </c>
      <c r="AF668">
        <f t="shared" si="50"/>
        <v>3</v>
      </c>
      <c r="AG668">
        <f t="shared" si="51"/>
        <v>2</v>
      </c>
      <c r="AH668">
        <f>(Table2[[#This Row],[Social_Media_Influence2]]+Table2[[#This Row],[Engagement_Score_Num]]+Table2[[#This Row],[Time_Spent_on_Product_Research(hours)]]/3)</f>
        <v>5.333333333333333</v>
      </c>
      <c r="AI668" s="17">
        <f>IF(Table2[[#This Row],[Customer_Loyalty_Program_Member]]="TRUE",Table2[[#This Row],[Brand_Loyalty]]*1.2,Table2[[#This Row],[Brand_Loyalty]])</f>
        <v>1</v>
      </c>
      <c r="AJ668" s="17">
        <f>Table2[[#This Row],[Customer_Satisfaction]]-Table2[[#This Row],[Return_Rate]]</f>
        <v>1</v>
      </c>
    </row>
    <row r="669" spans="1:36">
      <c r="A669" s="9" t="s">
        <v>1409</v>
      </c>
      <c r="B669" s="8">
        <v>26</v>
      </c>
      <c r="C669" s="9" t="s">
        <v>29</v>
      </c>
      <c r="D669" s="9" t="s">
        <v>44</v>
      </c>
      <c r="E669" s="9" t="s">
        <v>69</v>
      </c>
      <c r="F669" s="9" t="s">
        <v>32</v>
      </c>
      <c r="G669" s="9" t="s">
        <v>44</v>
      </c>
      <c r="H669" s="9" t="s">
        <v>1410</v>
      </c>
      <c r="I669" s="9" t="s">
        <v>141</v>
      </c>
      <c r="J669" s="8">
        <v>333.74700000000001</v>
      </c>
      <c r="K669" s="8">
        <v>10</v>
      </c>
      <c r="L669" s="9" t="s">
        <v>48</v>
      </c>
      <c r="M669" s="8">
        <v>1</v>
      </c>
      <c r="N669" s="8">
        <v>3</v>
      </c>
      <c r="O669" s="8">
        <v>2</v>
      </c>
      <c r="P669" s="9" t="s">
        <v>49</v>
      </c>
      <c r="Q669" s="9" t="s">
        <v>37</v>
      </c>
      <c r="R669" s="8">
        <v>1</v>
      </c>
      <c r="S669" s="8">
        <v>3</v>
      </c>
      <c r="T669" s="9" t="s">
        <v>49</v>
      </c>
      <c r="U669" s="9" t="s">
        <v>79</v>
      </c>
      <c r="V669" s="9" t="s">
        <v>66</v>
      </c>
      <c r="W669" s="10">
        <v>45961</v>
      </c>
      <c r="X669" s="8" t="b">
        <v>0</v>
      </c>
      <c r="Y669" s="8" t="b">
        <v>0</v>
      </c>
      <c r="Z669" s="9" t="s">
        <v>74</v>
      </c>
      <c r="AA669" s="9" t="s">
        <v>41</v>
      </c>
      <c r="AB669" s="11">
        <v>9</v>
      </c>
      <c r="AC669">
        <f t="shared" si="52"/>
        <v>3337.4700000000003</v>
      </c>
      <c r="AD669">
        <f t="shared" si="53"/>
        <v>33.374700000000004</v>
      </c>
      <c r="AE669">
        <f t="shared" si="54"/>
        <v>333.74700000000001</v>
      </c>
      <c r="AF669">
        <f t="shared" si="50"/>
        <v>2</v>
      </c>
      <c r="AG669">
        <f t="shared" si="51"/>
        <v>2</v>
      </c>
      <c r="AH669">
        <f>(Table2[[#This Row],[Social_Media_Influence2]]+Table2[[#This Row],[Engagement_Score_Num]]+Table2[[#This Row],[Time_Spent_on_Product_Research(hours)]]/3)</f>
        <v>4.666666666666667</v>
      </c>
      <c r="AI669" s="17">
        <f>IF(Table2[[#This Row],[Customer_Loyalty_Program_Member]]="TRUE",Table2[[#This Row],[Brand_Loyalty]]*1.2,Table2[[#This Row],[Brand_Loyalty]])</f>
        <v>1</v>
      </c>
      <c r="AJ669" s="17">
        <f>Table2[[#This Row],[Customer_Satisfaction]]-Table2[[#This Row],[Return_Rate]]</f>
        <v>2</v>
      </c>
    </row>
    <row r="670" spans="1:36">
      <c r="A670" s="5" t="s">
        <v>1411</v>
      </c>
      <c r="B670" s="4">
        <v>36</v>
      </c>
      <c r="C670" s="5" t="s">
        <v>43</v>
      </c>
      <c r="D670" s="5" t="s">
        <v>30</v>
      </c>
      <c r="E670" s="5" t="s">
        <v>69</v>
      </c>
      <c r="F670" s="5" t="s">
        <v>45</v>
      </c>
      <c r="G670" s="5" t="s">
        <v>44</v>
      </c>
      <c r="H670" s="5" t="s">
        <v>1412</v>
      </c>
      <c r="I670" s="5" t="s">
        <v>71</v>
      </c>
      <c r="J670" s="4">
        <v>333.74799999999999</v>
      </c>
      <c r="K670" s="4">
        <v>11</v>
      </c>
      <c r="L670" s="5" t="s">
        <v>78</v>
      </c>
      <c r="M670" s="4">
        <v>1</v>
      </c>
      <c r="N670" s="4">
        <v>4</v>
      </c>
      <c r="O670" s="4">
        <v>0</v>
      </c>
      <c r="P670" s="5" t="s">
        <v>44</v>
      </c>
      <c r="Q670" s="5" t="s">
        <v>37</v>
      </c>
      <c r="R670" s="4">
        <v>0</v>
      </c>
      <c r="S670" s="4">
        <v>9</v>
      </c>
      <c r="T670" s="5" t="s">
        <v>49</v>
      </c>
      <c r="U670" s="5" t="s">
        <v>79</v>
      </c>
      <c r="V670" s="5" t="s">
        <v>86</v>
      </c>
      <c r="W670" s="6">
        <v>45962</v>
      </c>
      <c r="X670" s="4" t="b">
        <v>0</v>
      </c>
      <c r="Y670" s="4" t="b">
        <v>0</v>
      </c>
      <c r="Z670" s="5" t="s">
        <v>52</v>
      </c>
      <c r="AA670" s="5" t="s">
        <v>67</v>
      </c>
      <c r="AB670" s="7">
        <v>14</v>
      </c>
      <c r="AC670">
        <f t="shared" si="52"/>
        <v>3671.2280000000001</v>
      </c>
      <c r="AD670">
        <f t="shared" si="53"/>
        <v>30.340727272727271</v>
      </c>
      <c r="AE670">
        <f t="shared" si="54"/>
        <v>333.74799999999999</v>
      </c>
      <c r="AF670">
        <f t="shared" si="50"/>
        <v>2</v>
      </c>
      <c r="AG670">
        <f t="shared" si="51"/>
        <v>3</v>
      </c>
      <c r="AH670">
        <f>(Table2[[#This Row],[Social_Media_Influence2]]+Table2[[#This Row],[Engagement_Score_Num]]+Table2[[#This Row],[Time_Spent_on_Product_Research(hours)]]/3)</f>
        <v>5</v>
      </c>
      <c r="AI670" s="17">
        <f>IF(Table2[[#This Row],[Customer_Loyalty_Program_Member]]="TRUE",Table2[[#This Row],[Brand_Loyalty]]*1.2,Table2[[#This Row],[Brand_Loyalty]])</f>
        <v>1</v>
      </c>
      <c r="AJ670" s="17">
        <f>Table2[[#This Row],[Customer_Satisfaction]]-Table2[[#This Row],[Return_Rate]]</f>
        <v>9</v>
      </c>
    </row>
    <row r="671" spans="1:36">
      <c r="A671" s="9" t="s">
        <v>1413</v>
      </c>
      <c r="B671" s="8">
        <v>21</v>
      </c>
      <c r="C671" s="9" t="s">
        <v>43</v>
      </c>
      <c r="D671" s="9" t="s">
        <v>30</v>
      </c>
      <c r="E671" s="9" t="s">
        <v>31</v>
      </c>
      <c r="F671" s="9" t="s">
        <v>45</v>
      </c>
      <c r="G671" s="9" t="s">
        <v>44</v>
      </c>
      <c r="H671" s="9" t="s">
        <v>1414</v>
      </c>
      <c r="I671" s="9" t="s">
        <v>90</v>
      </c>
      <c r="J671" s="8">
        <v>333.74900000000002</v>
      </c>
      <c r="K671" s="8">
        <v>11</v>
      </c>
      <c r="L671" s="9" t="s">
        <v>35</v>
      </c>
      <c r="M671" s="8">
        <v>3</v>
      </c>
      <c r="N671" s="8">
        <v>2</v>
      </c>
      <c r="O671" s="8">
        <v>1</v>
      </c>
      <c r="P671" s="9" t="s">
        <v>44</v>
      </c>
      <c r="Q671" s="9" t="s">
        <v>50</v>
      </c>
      <c r="R671" s="8">
        <v>0</v>
      </c>
      <c r="S671" s="8">
        <v>2</v>
      </c>
      <c r="T671" s="9" t="s">
        <v>36</v>
      </c>
      <c r="U671" s="9" t="s">
        <v>79</v>
      </c>
      <c r="V671" s="9" t="s">
        <v>39</v>
      </c>
      <c r="W671" s="10">
        <v>45963</v>
      </c>
      <c r="X671" s="8" t="b">
        <v>0</v>
      </c>
      <c r="Y671" s="8" t="b">
        <v>0</v>
      </c>
      <c r="Z671" s="9" t="s">
        <v>40</v>
      </c>
      <c r="AA671" s="9" t="s">
        <v>41</v>
      </c>
      <c r="AB671" s="11">
        <v>8</v>
      </c>
      <c r="AC671">
        <f t="shared" si="52"/>
        <v>3671.2390000000005</v>
      </c>
      <c r="AD671">
        <f t="shared" si="53"/>
        <v>30.340818181818182</v>
      </c>
      <c r="AE671">
        <f t="shared" si="54"/>
        <v>333.74900000000002</v>
      </c>
      <c r="AF671">
        <f t="shared" si="50"/>
        <v>0</v>
      </c>
      <c r="AG671">
        <f t="shared" si="51"/>
        <v>3</v>
      </c>
      <c r="AH671">
        <f>(Table2[[#This Row],[Social_Media_Influence2]]+Table2[[#This Row],[Engagement_Score_Num]]+Table2[[#This Row],[Time_Spent_on_Product_Research(hours)]]/3)</f>
        <v>3.3333333333333335</v>
      </c>
      <c r="AI671" s="17">
        <f>IF(Table2[[#This Row],[Customer_Loyalty_Program_Member]]="TRUE",Table2[[#This Row],[Brand_Loyalty]]*1.2,Table2[[#This Row],[Brand_Loyalty]])</f>
        <v>3</v>
      </c>
      <c r="AJ671" s="17">
        <f>Table2[[#This Row],[Customer_Satisfaction]]-Table2[[#This Row],[Return_Rate]]</f>
        <v>2</v>
      </c>
    </row>
    <row r="672" spans="1:36">
      <c r="A672" s="5" t="s">
        <v>1415</v>
      </c>
      <c r="B672" s="4">
        <v>35</v>
      </c>
      <c r="C672" s="5" t="s">
        <v>29</v>
      </c>
      <c r="D672" s="5" t="s">
        <v>30</v>
      </c>
      <c r="E672" s="5" t="s">
        <v>69</v>
      </c>
      <c r="F672" s="5" t="s">
        <v>45</v>
      </c>
      <c r="G672" s="5" t="s">
        <v>30</v>
      </c>
      <c r="H672" s="5" t="s">
        <v>1416</v>
      </c>
      <c r="I672" s="5" t="s">
        <v>104</v>
      </c>
      <c r="J672" s="4">
        <v>333.75</v>
      </c>
      <c r="K672" s="4">
        <v>5</v>
      </c>
      <c r="L672" s="5" t="s">
        <v>48</v>
      </c>
      <c r="M672" s="4">
        <v>4</v>
      </c>
      <c r="N672" s="4">
        <v>2</v>
      </c>
      <c r="O672" s="4">
        <v>0</v>
      </c>
      <c r="P672" s="5" t="s">
        <v>44</v>
      </c>
      <c r="Q672" s="5" t="s">
        <v>85</v>
      </c>
      <c r="R672" s="4">
        <v>1</v>
      </c>
      <c r="S672" s="4">
        <v>7</v>
      </c>
      <c r="T672" s="5" t="s">
        <v>36</v>
      </c>
      <c r="U672" s="5" t="s">
        <v>60</v>
      </c>
      <c r="V672" s="5" t="s">
        <v>66</v>
      </c>
      <c r="W672" s="6">
        <v>45964</v>
      </c>
      <c r="X672" s="4" t="b">
        <v>0</v>
      </c>
      <c r="Y672" s="4" t="b">
        <v>0</v>
      </c>
      <c r="Z672" s="5" t="s">
        <v>74</v>
      </c>
      <c r="AA672" s="5" t="s">
        <v>41</v>
      </c>
      <c r="AB672" s="7">
        <v>6</v>
      </c>
      <c r="AC672">
        <f t="shared" si="52"/>
        <v>1668.75</v>
      </c>
      <c r="AD672">
        <f t="shared" si="53"/>
        <v>66.75</v>
      </c>
      <c r="AE672">
        <f t="shared" si="54"/>
        <v>333.75</v>
      </c>
      <c r="AF672">
        <f t="shared" si="50"/>
        <v>0</v>
      </c>
      <c r="AG672">
        <f t="shared" si="51"/>
        <v>3</v>
      </c>
      <c r="AH672">
        <f>(Table2[[#This Row],[Social_Media_Influence2]]+Table2[[#This Row],[Engagement_Score_Num]]+Table2[[#This Row],[Time_Spent_on_Product_Research(hours)]]/3)</f>
        <v>3</v>
      </c>
      <c r="AI672" s="17">
        <f>IF(Table2[[#This Row],[Customer_Loyalty_Program_Member]]="TRUE",Table2[[#This Row],[Brand_Loyalty]]*1.2,Table2[[#This Row],[Brand_Loyalty]])</f>
        <v>4</v>
      </c>
      <c r="AJ672" s="17">
        <f>Table2[[#This Row],[Customer_Satisfaction]]-Table2[[#This Row],[Return_Rate]]</f>
        <v>6</v>
      </c>
    </row>
    <row r="673" spans="1:36">
      <c r="A673" s="9" t="s">
        <v>1417</v>
      </c>
      <c r="B673" s="8">
        <v>41</v>
      </c>
      <c r="C673" s="9" t="s">
        <v>43</v>
      </c>
      <c r="D673" s="9" t="s">
        <v>44</v>
      </c>
      <c r="E673" s="9" t="s">
        <v>31</v>
      </c>
      <c r="F673" s="9" t="s">
        <v>45</v>
      </c>
      <c r="G673" s="9" t="s">
        <v>30</v>
      </c>
      <c r="H673" s="9" t="s">
        <v>1418</v>
      </c>
      <c r="I673" s="9" t="s">
        <v>122</v>
      </c>
      <c r="J673" s="8">
        <v>333.75099999999998</v>
      </c>
      <c r="K673" s="8">
        <v>7</v>
      </c>
      <c r="L673" s="9" t="s">
        <v>48</v>
      </c>
      <c r="M673" s="8">
        <v>2</v>
      </c>
      <c r="N673" s="8">
        <v>5</v>
      </c>
      <c r="O673" s="8">
        <v>0</v>
      </c>
      <c r="P673" s="9" t="s">
        <v>49</v>
      </c>
      <c r="Q673" s="9" t="s">
        <v>85</v>
      </c>
      <c r="R673" s="8">
        <v>1</v>
      </c>
      <c r="S673" s="8">
        <v>7</v>
      </c>
      <c r="T673" s="9" t="s">
        <v>44</v>
      </c>
      <c r="U673" s="9" t="s">
        <v>60</v>
      </c>
      <c r="V673" s="9" t="s">
        <v>39</v>
      </c>
      <c r="W673" s="10">
        <v>45965</v>
      </c>
      <c r="X673" s="8" t="b">
        <v>0</v>
      </c>
      <c r="Y673" s="8" t="b">
        <v>1</v>
      </c>
      <c r="Z673" s="9" t="s">
        <v>74</v>
      </c>
      <c r="AA673" s="9" t="s">
        <v>67</v>
      </c>
      <c r="AB673" s="11">
        <v>6</v>
      </c>
      <c r="AC673">
        <f t="shared" si="52"/>
        <v>2336.2569999999996</v>
      </c>
      <c r="AD673">
        <f t="shared" si="53"/>
        <v>47.678714285714285</v>
      </c>
      <c r="AE673">
        <f t="shared" si="54"/>
        <v>333.75099999999998</v>
      </c>
      <c r="AF673">
        <f t="shared" si="50"/>
        <v>3</v>
      </c>
      <c r="AG673">
        <f t="shared" si="51"/>
        <v>2</v>
      </c>
      <c r="AH673">
        <f>(Table2[[#This Row],[Social_Media_Influence2]]+Table2[[#This Row],[Engagement_Score_Num]]+Table2[[#This Row],[Time_Spent_on_Product_Research(hours)]]/3)</f>
        <v>5</v>
      </c>
      <c r="AI673" s="17">
        <f>IF(Table2[[#This Row],[Customer_Loyalty_Program_Member]]="TRUE",Table2[[#This Row],[Brand_Loyalty]]*1.2,Table2[[#This Row],[Brand_Loyalty]])</f>
        <v>2</v>
      </c>
      <c r="AJ673" s="17">
        <f>Table2[[#This Row],[Customer_Satisfaction]]-Table2[[#This Row],[Return_Rate]]</f>
        <v>6</v>
      </c>
    </row>
    <row r="674" spans="1:36">
      <c r="A674" s="5" t="s">
        <v>1419</v>
      </c>
      <c r="B674" s="4">
        <v>22</v>
      </c>
      <c r="C674" s="5" t="s">
        <v>350</v>
      </c>
      <c r="D674" s="5" t="s">
        <v>44</v>
      </c>
      <c r="E674" s="5" t="s">
        <v>55</v>
      </c>
      <c r="F674" s="5" t="s">
        <v>45</v>
      </c>
      <c r="G674" s="5" t="s">
        <v>30</v>
      </c>
      <c r="H674" s="5" t="s">
        <v>1420</v>
      </c>
      <c r="I674" s="5" t="s">
        <v>141</v>
      </c>
      <c r="J674" s="4">
        <v>333.75200000000001</v>
      </c>
      <c r="K674" s="4">
        <v>7</v>
      </c>
      <c r="L674" s="5" t="s">
        <v>48</v>
      </c>
      <c r="M674" s="4">
        <v>4</v>
      </c>
      <c r="N674" s="4">
        <v>5</v>
      </c>
      <c r="O674" s="4">
        <v>2</v>
      </c>
      <c r="P674" s="5" t="s">
        <v>59</v>
      </c>
      <c r="Q674" s="5" t="s">
        <v>37</v>
      </c>
      <c r="R674" s="4">
        <v>1</v>
      </c>
      <c r="S674" s="4">
        <v>7</v>
      </c>
      <c r="T674" s="5" t="s">
        <v>59</v>
      </c>
      <c r="U674" s="5" t="s">
        <v>79</v>
      </c>
      <c r="V674" s="5" t="s">
        <v>39</v>
      </c>
      <c r="W674" s="6">
        <v>45966</v>
      </c>
      <c r="X674" s="4" t="b">
        <v>0</v>
      </c>
      <c r="Y674" s="4" t="b">
        <v>1</v>
      </c>
      <c r="Z674" s="5" t="s">
        <v>40</v>
      </c>
      <c r="AA674" s="5" t="s">
        <v>53</v>
      </c>
      <c r="AB674" s="7">
        <v>4</v>
      </c>
      <c r="AC674">
        <f t="shared" si="52"/>
        <v>2336.2640000000001</v>
      </c>
      <c r="AD674">
        <f t="shared" si="53"/>
        <v>47.678857142857147</v>
      </c>
      <c r="AE674">
        <f t="shared" si="54"/>
        <v>333.75200000000001</v>
      </c>
      <c r="AF674">
        <f t="shared" si="50"/>
        <v>1</v>
      </c>
      <c r="AG674">
        <f t="shared" si="51"/>
        <v>1</v>
      </c>
      <c r="AH674">
        <f>(Table2[[#This Row],[Social_Media_Influence2]]+Table2[[#This Row],[Engagement_Score_Num]]+Table2[[#This Row],[Time_Spent_on_Product_Research(hours)]]/3)</f>
        <v>2.6666666666666665</v>
      </c>
      <c r="AI674" s="17">
        <f>IF(Table2[[#This Row],[Customer_Loyalty_Program_Member]]="TRUE",Table2[[#This Row],[Brand_Loyalty]]*1.2,Table2[[#This Row],[Brand_Loyalty]])</f>
        <v>4</v>
      </c>
      <c r="AJ674" s="17">
        <f>Table2[[#This Row],[Customer_Satisfaction]]-Table2[[#This Row],[Return_Rate]]</f>
        <v>6</v>
      </c>
    </row>
    <row r="675" spans="1:36">
      <c r="A675" s="9" t="s">
        <v>1421</v>
      </c>
      <c r="B675" s="8">
        <v>42</v>
      </c>
      <c r="C675" s="9" t="s">
        <v>43</v>
      </c>
      <c r="D675" s="9" t="s">
        <v>30</v>
      </c>
      <c r="E675" s="9" t="s">
        <v>55</v>
      </c>
      <c r="F675" s="9" t="s">
        <v>56</v>
      </c>
      <c r="G675" s="9" t="s">
        <v>30</v>
      </c>
      <c r="H675" s="9" t="s">
        <v>1422</v>
      </c>
      <c r="I675" s="9" t="s">
        <v>90</v>
      </c>
      <c r="J675" s="8">
        <v>333.75299999999999</v>
      </c>
      <c r="K675" s="8">
        <v>3</v>
      </c>
      <c r="L675" s="9" t="s">
        <v>48</v>
      </c>
      <c r="M675" s="8">
        <v>4</v>
      </c>
      <c r="N675" s="8">
        <v>5</v>
      </c>
      <c r="O675" s="8">
        <v>1</v>
      </c>
      <c r="P675" s="9" t="s">
        <v>59</v>
      </c>
      <c r="Q675" s="9" t="s">
        <v>85</v>
      </c>
      <c r="R675" s="8">
        <v>1</v>
      </c>
      <c r="S675" s="8">
        <v>8</v>
      </c>
      <c r="T675" s="9" t="s">
        <v>49</v>
      </c>
      <c r="U675" s="9" t="s">
        <v>38</v>
      </c>
      <c r="V675" s="9" t="s">
        <v>86</v>
      </c>
      <c r="W675" s="10">
        <v>45967</v>
      </c>
      <c r="X675" s="8" t="b">
        <v>1</v>
      </c>
      <c r="Y675" s="8" t="b">
        <v>0</v>
      </c>
      <c r="Z675" s="9" t="s">
        <v>74</v>
      </c>
      <c r="AA675" s="9" t="s">
        <v>41</v>
      </c>
      <c r="AB675" s="11">
        <v>12</v>
      </c>
      <c r="AC675">
        <f t="shared" si="52"/>
        <v>1001.259</v>
      </c>
      <c r="AD675">
        <f t="shared" si="53"/>
        <v>111.25099999999999</v>
      </c>
      <c r="AE675">
        <f t="shared" si="54"/>
        <v>333.75299999999999</v>
      </c>
      <c r="AF675">
        <f t="shared" si="50"/>
        <v>2</v>
      </c>
      <c r="AG675">
        <f t="shared" si="51"/>
        <v>1</v>
      </c>
      <c r="AH675">
        <f>(Table2[[#This Row],[Social_Media_Influence2]]+Table2[[#This Row],[Engagement_Score_Num]]+Table2[[#This Row],[Time_Spent_on_Product_Research(hours)]]/3)</f>
        <v>3.3333333333333335</v>
      </c>
      <c r="AI675" s="17">
        <f>IF(Table2[[#This Row],[Customer_Loyalty_Program_Member]]="TRUE",Table2[[#This Row],[Brand_Loyalty]]*1.2,Table2[[#This Row],[Brand_Loyalty]])</f>
        <v>4</v>
      </c>
      <c r="AJ675" s="17">
        <f>Table2[[#This Row],[Customer_Satisfaction]]-Table2[[#This Row],[Return_Rate]]</f>
        <v>7</v>
      </c>
    </row>
    <row r="676" spans="1:36">
      <c r="A676" s="5" t="s">
        <v>1423</v>
      </c>
      <c r="B676" s="4">
        <v>50</v>
      </c>
      <c r="C676" s="5" t="s">
        <v>43</v>
      </c>
      <c r="D676" s="5" t="s">
        <v>44</v>
      </c>
      <c r="E676" s="5" t="s">
        <v>55</v>
      </c>
      <c r="F676" s="5" t="s">
        <v>32</v>
      </c>
      <c r="G676" s="5" t="s">
        <v>44</v>
      </c>
      <c r="H676" s="5" t="s">
        <v>1424</v>
      </c>
      <c r="I676" s="5" t="s">
        <v>119</v>
      </c>
      <c r="J676" s="4">
        <v>333.75400000000002</v>
      </c>
      <c r="K676" s="4">
        <v>11</v>
      </c>
      <c r="L676" s="5" t="s">
        <v>35</v>
      </c>
      <c r="M676" s="4">
        <v>5</v>
      </c>
      <c r="N676" s="4">
        <v>1</v>
      </c>
      <c r="O676" s="4">
        <v>0</v>
      </c>
      <c r="P676" s="5" t="s">
        <v>49</v>
      </c>
      <c r="Q676" s="5" t="s">
        <v>37</v>
      </c>
      <c r="R676" s="4">
        <v>2</v>
      </c>
      <c r="S676" s="4">
        <v>6</v>
      </c>
      <c r="T676" s="5" t="s">
        <v>36</v>
      </c>
      <c r="U676" s="5" t="s">
        <v>38</v>
      </c>
      <c r="V676" s="5" t="s">
        <v>39</v>
      </c>
      <c r="W676" s="6">
        <v>45968</v>
      </c>
      <c r="X676" s="4" t="b">
        <v>0</v>
      </c>
      <c r="Y676" s="4" t="b">
        <v>0</v>
      </c>
      <c r="Z676" s="5" t="s">
        <v>74</v>
      </c>
      <c r="AA676" s="5" t="s">
        <v>53</v>
      </c>
      <c r="AB676" s="7">
        <v>12</v>
      </c>
      <c r="AC676">
        <f t="shared" si="52"/>
        <v>3671.2940000000003</v>
      </c>
      <c r="AD676">
        <f t="shared" si="53"/>
        <v>30.341272727272727</v>
      </c>
      <c r="AE676">
        <f t="shared" si="54"/>
        <v>333.75400000000002</v>
      </c>
      <c r="AF676">
        <f t="shared" si="50"/>
        <v>0</v>
      </c>
      <c r="AG676">
        <f t="shared" si="51"/>
        <v>2</v>
      </c>
      <c r="AH676">
        <f>(Table2[[#This Row],[Social_Media_Influence2]]+Table2[[#This Row],[Engagement_Score_Num]]+Table2[[#This Row],[Time_Spent_on_Product_Research(hours)]]/3)</f>
        <v>2</v>
      </c>
      <c r="AI676" s="17">
        <f>IF(Table2[[#This Row],[Customer_Loyalty_Program_Member]]="TRUE",Table2[[#This Row],[Brand_Loyalty]]*1.2,Table2[[#This Row],[Brand_Loyalty]])</f>
        <v>5</v>
      </c>
      <c r="AJ676" s="17">
        <f>Table2[[#This Row],[Customer_Satisfaction]]-Table2[[#This Row],[Return_Rate]]</f>
        <v>4</v>
      </c>
    </row>
    <row r="677" spans="1:36">
      <c r="A677" s="9" t="s">
        <v>1425</v>
      </c>
      <c r="B677" s="8">
        <v>30</v>
      </c>
      <c r="C677" s="9" t="s">
        <v>29</v>
      </c>
      <c r="D677" s="9" t="s">
        <v>44</v>
      </c>
      <c r="E677" s="9" t="s">
        <v>76</v>
      </c>
      <c r="F677" s="9" t="s">
        <v>45</v>
      </c>
      <c r="G677" s="9" t="s">
        <v>30</v>
      </c>
      <c r="H677" s="9" t="s">
        <v>330</v>
      </c>
      <c r="I677" s="9" t="s">
        <v>2060</v>
      </c>
      <c r="J677" s="8">
        <v>333.755</v>
      </c>
      <c r="K677" s="8">
        <v>11</v>
      </c>
      <c r="L677" s="9" t="s">
        <v>35</v>
      </c>
      <c r="M677" s="8">
        <v>4</v>
      </c>
      <c r="N677" s="8">
        <v>3</v>
      </c>
      <c r="O677" s="8">
        <v>1</v>
      </c>
      <c r="P677" s="9" t="s">
        <v>49</v>
      </c>
      <c r="Q677" s="9" t="s">
        <v>50</v>
      </c>
      <c r="R677" s="8">
        <v>0</v>
      </c>
      <c r="S677" s="8">
        <v>6</v>
      </c>
      <c r="T677" s="9" t="s">
        <v>49</v>
      </c>
      <c r="U677" s="9" t="s">
        <v>79</v>
      </c>
      <c r="V677" s="9" t="s">
        <v>61</v>
      </c>
      <c r="W677" s="10">
        <v>45969</v>
      </c>
      <c r="X677" s="8" t="b">
        <v>1</v>
      </c>
      <c r="Y677" s="8" t="b">
        <v>1</v>
      </c>
      <c r="Z677" s="9" t="s">
        <v>40</v>
      </c>
      <c r="AA677" s="9" t="s">
        <v>67</v>
      </c>
      <c r="AB677" s="11">
        <v>8</v>
      </c>
      <c r="AC677">
        <f t="shared" si="52"/>
        <v>3671.3049999999998</v>
      </c>
      <c r="AD677">
        <f t="shared" si="53"/>
        <v>30.341363636363635</v>
      </c>
      <c r="AE677">
        <f t="shared" si="54"/>
        <v>333.755</v>
      </c>
      <c r="AF677">
        <f t="shared" si="50"/>
        <v>2</v>
      </c>
      <c r="AG677">
        <f t="shared" si="51"/>
        <v>2</v>
      </c>
      <c r="AH677">
        <f>(Table2[[#This Row],[Social_Media_Influence2]]+Table2[[#This Row],[Engagement_Score_Num]]+Table2[[#This Row],[Time_Spent_on_Product_Research(hours)]]/3)</f>
        <v>4.333333333333333</v>
      </c>
      <c r="AI677" s="17">
        <f>IF(Table2[[#This Row],[Customer_Loyalty_Program_Member]]="TRUE",Table2[[#This Row],[Brand_Loyalty]]*1.2,Table2[[#This Row],[Brand_Loyalty]])</f>
        <v>4</v>
      </c>
      <c r="AJ677" s="17">
        <f>Table2[[#This Row],[Customer_Satisfaction]]-Table2[[#This Row],[Return_Rate]]</f>
        <v>6</v>
      </c>
    </row>
    <row r="678" spans="1:36">
      <c r="A678" s="5" t="s">
        <v>1426</v>
      </c>
      <c r="B678" s="4">
        <v>49</v>
      </c>
      <c r="C678" s="5" t="s">
        <v>29</v>
      </c>
      <c r="D678" s="5" t="s">
        <v>44</v>
      </c>
      <c r="E678" s="5" t="s">
        <v>76</v>
      </c>
      <c r="F678" s="5" t="s">
        <v>56</v>
      </c>
      <c r="G678" s="5" t="s">
        <v>44</v>
      </c>
      <c r="H678" s="5" t="s">
        <v>1427</v>
      </c>
      <c r="I678" s="5" t="s">
        <v>187</v>
      </c>
      <c r="J678" s="4">
        <v>333.75599999999997</v>
      </c>
      <c r="K678" s="4">
        <v>10</v>
      </c>
      <c r="L678" s="5" t="s">
        <v>78</v>
      </c>
      <c r="M678" s="4">
        <v>5</v>
      </c>
      <c r="N678" s="4">
        <v>4</v>
      </c>
      <c r="O678" s="4">
        <v>1</v>
      </c>
      <c r="P678" s="5" t="s">
        <v>49</v>
      </c>
      <c r="Q678" s="5" t="s">
        <v>85</v>
      </c>
      <c r="R678" s="4">
        <v>2</v>
      </c>
      <c r="S678" s="4">
        <v>3</v>
      </c>
      <c r="T678" s="5" t="s">
        <v>36</v>
      </c>
      <c r="U678" s="5" t="s">
        <v>60</v>
      </c>
      <c r="V678" s="5" t="s">
        <v>66</v>
      </c>
      <c r="W678" s="6">
        <v>45970</v>
      </c>
      <c r="X678" s="4" t="b">
        <v>1</v>
      </c>
      <c r="Y678" s="4" t="b">
        <v>0</v>
      </c>
      <c r="Z678" s="5" t="s">
        <v>74</v>
      </c>
      <c r="AA678" s="5" t="s">
        <v>41</v>
      </c>
      <c r="AB678" s="7">
        <v>6</v>
      </c>
      <c r="AC678">
        <f t="shared" si="52"/>
        <v>3337.5599999999995</v>
      </c>
      <c r="AD678">
        <f t="shared" si="53"/>
        <v>33.375599999999999</v>
      </c>
      <c r="AE678">
        <f t="shared" si="54"/>
        <v>333.75599999999997</v>
      </c>
      <c r="AF678">
        <f t="shared" si="50"/>
        <v>0</v>
      </c>
      <c r="AG678">
        <f t="shared" si="51"/>
        <v>2</v>
      </c>
      <c r="AH678">
        <f>(Table2[[#This Row],[Social_Media_Influence2]]+Table2[[#This Row],[Engagement_Score_Num]]+Table2[[#This Row],[Time_Spent_on_Product_Research(hours)]]/3)</f>
        <v>2.3333333333333335</v>
      </c>
      <c r="AI678" s="17">
        <f>IF(Table2[[#This Row],[Customer_Loyalty_Program_Member]]="TRUE",Table2[[#This Row],[Brand_Loyalty]]*1.2,Table2[[#This Row],[Brand_Loyalty]])</f>
        <v>5</v>
      </c>
      <c r="AJ678" s="17">
        <f>Table2[[#This Row],[Customer_Satisfaction]]-Table2[[#This Row],[Return_Rate]]</f>
        <v>1</v>
      </c>
    </row>
    <row r="679" spans="1:36">
      <c r="A679" s="9" t="s">
        <v>1428</v>
      </c>
      <c r="B679" s="8">
        <v>40</v>
      </c>
      <c r="C679" s="9" t="s">
        <v>29</v>
      </c>
      <c r="D679" s="9" t="s">
        <v>30</v>
      </c>
      <c r="E679" s="9" t="s">
        <v>76</v>
      </c>
      <c r="F679" s="9" t="s">
        <v>32</v>
      </c>
      <c r="G679" s="9" t="s">
        <v>30</v>
      </c>
      <c r="H679" s="9" t="s">
        <v>1429</v>
      </c>
      <c r="I679" s="9" t="s">
        <v>157</v>
      </c>
      <c r="J679" s="8">
        <v>333.75700000000001</v>
      </c>
      <c r="K679" s="8">
        <v>4</v>
      </c>
      <c r="L679" s="9" t="s">
        <v>78</v>
      </c>
      <c r="M679" s="8">
        <v>3</v>
      </c>
      <c r="N679" s="8">
        <v>3</v>
      </c>
      <c r="O679" s="8">
        <v>1</v>
      </c>
      <c r="P679" s="9" t="s">
        <v>36</v>
      </c>
      <c r="Q679" s="9" t="s">
        <v>50</v>
      </c>
      <c r="R679" s="8">
        <v>0</v>
      </c>
      <c r="S679" s="8">
        <v>5</v>
      </c>
      <c r="T679" s="9" t="s">
        <v>44</v>
      </c>
      <c r="U679" s="9" t="s">
        <v>38</v>
      </c>
      <c r="V679" s="9" t="s">
        <v>39</v>
      </c>
      <c r="W679" s="10">
        <v>45971</v>
      </c>
      <c r="X679" s="8" t="b">
        <v>1</v>
      </c>
      <c r="Y679" s="8" t="b">
        <v>0</v>
      </c>
      <c r="Z679" s="9" t="s">
        <v>40</v>
      </c>
      <c r="AA679" s="9" t="s">
        <v>53</v>
      </c>
      <c r="AB679" s="11">
        <v>2</v>
      </c>
      <c r="AC679">
        <f t="shared" si="52"/>
        <v>1335.028</v>
      </c>
      <c r="AD679">
        <f t="shared" si="53"/>
        <v>83.439250000000001</v>
      </c>
      <c r="AE679">
        <f t="shared" si="54"/>
        <v>333.75700000000001</v>
      </c>
      <c r="AF679">
        <f t="shared" si="50"/>
        <v>3</v>
      </c>
      <c r="AG679">
        <f t="shared" si="51"/>
        <v>0</v>
      </c>
      <c r="AH679">
        <f>(Table2[[#This Row],[Social_Media_Influence2]]+Table2[[#This Row],[Engagement_Score_Num]]+Table2[[#This Row],[Time_Spent_on_Product_Research(hours)]]/3)</f>
        <v>3.3333333333333335</v>
      </c>
      <c r="AI679" s="17">
        <f>IF(Table2[[#This Row],[Customer_Loyalty_Program_Member]]="TRUE",Table2[[#This Row],[Brand_Loyalty]]*1.2,Table2[[#This Row],[Brand_Loyalty]])</f>
        <v>3</v>
      </c>
      <c r="AJ679" s="17">
        <f>Table2[[#This Row],[Customer_Satisfaction]]-Table2[[#This Row],[Return_Rate]]</f>
        <v>5</v>
      </c>
    </row>
    <row r="680" spans="1:36">
      <c r="A680" s="5" t="s">
        <v>1430</v>
      </c>
      <c r="B680" s="4">
        <v>38</v>
      </c>
      <c r="C680" s="5" t="s">
        <v>29</v>
      </c>
      <c r="D680" s="5" t="s">
        <v>30</v>
      </c>
      <c r="E680" s="5" t="s">
        <v>55</v>
      </c>
      <c r="F680" s="5" t="s">
        <v>32</v>
      </c>
      <c r="G680" s="5" t="s">
        <v>30</v>
      </c>
      <c r="H680" s="5" t="s">
        <v>1431</v>
      </c>
      <c r="I680" s="5" t="s">
        <v>71</v>
      </c>
      <c r="J680" s="4">
        <v>333.75799999999998</v>
      </c>
      <c r="K680" s="4">
        <v>10</v>
      </c>
      <c r="L680" s="5" t="s">
        <v>35</v>
      </c>
      <c r="M680" s="4">
        <v>1</v>
      </c>
      <c r="N680" s="4">
        <v>2</v>
      </c>
      <c r="O680" s="4">
        <v>2</v>
      </c>
      <c r="P680" s="5" t="s">
        <v>36</v>
      </c>
      <c r="Q680" s="5" t="s">
        <v>50</v>
      </c>
      <c r="R680" s="4">
        <v>1</v>
      </c>
      <c r="S680" s="4">
        <v>7</v>
      </c>
      <c r="T680" s="5" t="s">
        <v>44</v>
      </c>
      <c r="U680" s="5" t="s">
        <v>79</v>
      </c>
      <c r="V680" s="5" t="s">
        <v>61</v>
      </c>
      <c r="W680" s="6">
        <v>45972</v>
      </c>
      <c r="X680" s="4" t="b">
        <v>1</v>
      </c>
      <c r="Y680" s="4" t="b">
        <v>0</v>
      </c>
      <c r="Z680" s="5" t="s">
        <v>40</v>
      </c>
      <c r="AA680" s="5" t="s">
        <v>41</v>
      </c>
      <c r="AB680" s="7">
        <v>13</v>
      </c>
      <c r="AC680">
        <f t="shared" si="52"/>
        <v>3337.58</v>
      </c>
      <c r="AD680">
        <f t="shared" si="53"/>
        <v>33.375799999999998</v>
      </c>
      <c r="AE680">
        <f t="shared" si="54"/>
        <v>333.75799999999998</v>
      </c>
      <c r="AF680">
        <f t="shared" si="50"/>
        <v>3</v>
      </c>
      <c r="AG680">
        <f t="shared" si="51"/>
        <v>0</v>
      </c>
      <c r="AH680">
        <f>(Table2[[#This Row],[Social_Media_Influence2]]+Table2[[#This Row],[Engagement_Score_Num]]+Table2[[#This Row],[Time_Spent_on_Product_Research(hours)]]/3)</f>
        <v>3.6666666666666665</v>
      </c>
      <c r="AI680" s="17">
        <f>IF(Table2[[#This Row],[Customer_Loyalty_Program_Member]]="TRUE",Table2[[#This Row],[Brand_Loyalty]]*1.2,Table2[[#This Row],[Brand_Loyalty]])</f>
        <v>1</v>
      </c>
      <c r="AJ680" s="17">
        <f>Table2[[#This Row],[Customer_Satisfaction]]-Table2[[#This Row],[Return_Rate]]</f>
        <v>6</v>
      </c>
    </row>
    <row r="681" spans="1:36">
      <c r="A681" s="9" t="s">
        <v>1432</v>
      </c>
      <c r="B681" s="8">
        <v>21</v>
      </c>
      <c r="C681" s="9" t="s">
        <v>43</v>
      </c>
      <c r="D681" s="9" t="s">
        <v>44</v>
      </c>
      <c r="E681" s="9" t="s">
        <v>31</v>
      </c>
      <c r="F681" s="9" t="s">
        <v>56</v>
      </c>
      <c r="G681" s="9" t="s">
        <v>44</v>
      </c>
      <c r="H681" s="9" t="s">
        <v>1433</v>
      </c>
      <c r="I681" s="9" t="s">
        <v>90</v>
      </c>
      <c r="J681" s="8">
        <v>333.75900000000001</v>
      </c>
      <c r="K681" s="8">
        <v>10</v>
      </c>
      <c r="L681" s="9" t="s">
        <v>78</v>
      </c>
      <c r="M681" s="8">
        <v>5</v>
      </c>
      <c r="N681" s="8">
        <v>1</v>
      </c>
      <c r="O681" s="8">
        <v>1</v>
      </c>
      <c r="P681" s="9" t="s">
        <v>59</v>
      </c>
      <c r="Q681" s="9" t="s">
        <v>37</v>
      </c>
      <c r="R681" s="8">
        <v>0</v>
      </c>
      <c r="S681" s="8">
        <v>5</v>
      </c>
      <c r="T681" s="9" t="s">
        <v>59</v>
      </c>
      <c r="U681" s="9" t="s">
        <v>79</v>
      </c>
      <c r="V681" s="9" t="s">
        <v>66</v>
      </c>
      <c r="W681" s="10">
        <v>45973</v>
      </c>
      <c r="X681" s="8" t="b">
        <v>0</v>
      </c>
      <c r="Y681" s="8" t="b">
        <v>1</v>
      </c>
      <c r="Z681" s="9" t="s">
        <v>62</v>
      </c>
      <c r="AA681" s="9" t="s">
        <v>41</v>
      </c>
      <c r="AB681" s="11">
        <v>14</v>
      </c>
      <c r="AC681">
        <f t="shared" si="52"/>
        <v>3337.59</v>
      </c>
      <c r="AD681">
        <f t="shared" si="53"/>
        <v>33.375900000000001</v>
      </c>
      <c r="AE681">
        <f t="shared" si="54"/>
        <v>333.75900000000001</v>
      </c>
      <c r="AF681">
        <f t="shared" si="50"/>
        <v>1</v>
      </c>
      <c r="AG681">
        <f t="shared" si="51"/>
        <v>1</v>
      </c>
      <c r="AH681">
        <f>(Table2[[#This Row],[Social_Media_Influence2]]+Table2[[#This Row],[Engagement_Score_Num]]+Table2[[#This Row],[Time_Spent_on_Product_Research(hours)]]/3)</f>
        <v>2.3333333333333335</v>
      </c>
      <c r="AI681" s="17">
        <f>IF(Table2[[#This Row],[Customer_Loyalty_Program_Member]]="TRUE",Table2[[#This Row],[Brand_Loyalty]]*1.2,Table2[[#This Row],[Brand_Loyalty]])</f>
        <v>5</v>
      </c>
      <c r="AJ681" s="17">
        <f>Table2[[#This Row],[Customer_Satisfaction]]-Table2[[#This Row],[Return_Rate]]</f>
        <v>5</v>
      </c>
    </row>
    <row r="682" spans="1:36">
      <c r="A682" s="5" t="s">
        <v>1434</v>
      </c>
      <c r="B682" s="4">
        <v>40</v>
      </c>
      <c r="C682" s="5" t="s">
        <v>43</v>
      </c>
      <c r="D682" s="5" t="s">
        <v>44</v>
      </c>
      <c r="E682" s="5" t="s">
        <v>76</v>
      </c>
      <c r="F682" s="5" t="s">
        <v>56</v>
      </c>
      <c r="G682" s="5" t="s">
        <v>44</v>
      </c>
      <c r="H682" s="5" t="s">
        <v>1435</v>
      </c>
      <c r="I682" s="5" t="s">
        <v>101</v>
      </c>
      <c r="J682" s="4">
        <v>333.76</v>
      </c>
      <c r="K682" s="4">
        <v>5</v>
      </c>
      <c r="L682" s="5" t="s">
        <v>35</v>
      </c>
      <c r="M682" s="4">
        <v>5</v>
      </c>
      <c r="N682" s="4">
        <v>5</v>
      </c>
      <c r="O682" s="4">
        <v>1</v>
      </c>
      <c r="P682" s="5" t="s">
        <v>36</v>
      </c>
      <c r="Q682" s="5" t="s">
        <v>85</v>
      </c>
      <c r="R682" s="4">
        <v>1</v>
      </c>
      <c r="S682" s="4">
        <v>5</v>
      </c>
      <c r="T682" s="5" t="s">
        <v>49</v>
      </c>
      <c r="U682" s="5" t="s">
        <v>38</v>
      </c>
      <c r="V682" s="5" t="s">
        <v>61</v>
      </c>
      <c r="W682" s="6">
        <v>45974</v>
      </c>
      <c r="X682" s="4" t="b">
        <v>0</v>
      </c>
      <c r="Y682" s="4" t="b">
        <v>0</v>
      </c>
      <c r="Z682" s="5" t="s">
        <v>52</v>
      </c>
      <c r="AA682" s="5" t="s">
        <v>53</v>
      </c>
      <c r="AB682" s="7">
        <v>11</v>
      </c>
      <c r="AC682">
        <f t="shared" si="52"/>
        <v>1668.8</v>
      </c>
      <c r="AD682">
        <f t="shared" si="53"/>
        <v>66.751999999999995</v>
      </c>
      <c r="AE682">
        <f t="shared" si="54"/>
        <v>333.76</v>
      </c>
      <c r="AF682">
        <f t="shared" si="50"/>
        <v>2</v>
      </c>
      <c r="AG682">
        <f t="shared" si="51"/>
        <v>0</v>
      </c>
      <c r="AH682">
        <f>(Table2[[#This Row],[Social_Media_Influence2]]+Table2[[#This Row],[Engagement_Score_Num]]+Table2[[#This Row],[Time_Spent_on_Product_Research(hours)]]/3)</f>
        <v>2.3333333333333335</v>
      </c>
      <c r="AI682" s="17">
        <f>IF(Table2[[#This Row],[Customer_Loyalty_Program_Member]]="TRUE",Table2[[#This Row],[Brand_Loyalty]]*1.2,Table2[[#This Row],[Brand_Loyalty]])</f>
        <v>5</v>
      </c>
      <c r="AJ682" s="17">
        <f>Table2[[#This Row],[Customer_Satisfaction]]-Table2[[#This Row],[Return_Rate]]</f>
        <v>4</v>
      </c>
    </row>
    <row r="683" spans="1:36">
      <c r="A683" s="9" t="s">
        <v>1436</v>
      </c>
      <c r="B683" s="8">
        <v>26</v>
      </c>
      <c r="C683" s="9" t="s">
        <v>43</v>
      </c>
      <c r="D683" s="9" t="s">
        <v>44</v>
      </c>
      <c r="E683" s="9" t="s">
        <v>76</v>
      </c>
      <c r="F683" s="9" t="s">
        <v>56</v>
      </c>
      <c r="G683" s="9" t="s">
        <v>30</v>
      </c>
      <c r="H683" s="9" t="s">
        <v>1437</v>
      </c>
      <c r="I683" s="9" t="s">
        <v>93</v>
      </c>
      <c r="J683" s="8">
        <v>333.76100000000002</v>
      </c>
      <c r="K683" s="8">
        <v>11</v>
      </c>
      <c r="L683" s="9" t="s">
        <v>35</v>
      </c>
      <c r="M683" s="8">
        <v>1</v>
      </c>
      <c r="N683" s="8">
        <v>1</v>
      </c>
      <c r="O683" s="8">
        <v>1</v>
      </c>
      <c r="P683" s="9" t="s">
        <v>36</v>
      </c>
      <c r="Q683" s="9" t="s">
        <v>85</v>
      </c>
      <c r="R683" s="8">
        <v>2</v>
      </c>
      <c r="S683" s="8">
        <v>1</v>
      </c>
      <c r="T683" s="9" t="s">
        <v>36</v>
      </c>
      <c r="U683" s="9" t="s">
        <v>60</v>
      </c>
      <c r="V683" s="9" t="s">
        <v>86</v>
      </c>
      <c r="W683" s="10">
        <v>45975</v>
      </c>
      <c r="X683" s="8" t="b">
        <v>1</v>
      </c>
      <c r="Y683" s="8" t="b">
        <v>1</v>
      </c>
      <c r="Z683" s="9" t="s">
        <v>40</v>
      </c>
      <c r="AA683" s="9" t="s">
        <v>41</v>
      </c>
      <c r="AB683" s="11">
        <v>13</v>
      </c>
      <c r="AC683">
        <f t="shared" si="52"/>
        <v>3671.3710000000001</v>
      </c>
      <c r="AD683">
        <f t="shared" si="53"/>
        <v>30.341909090909095</v>
      </c>
      <c r="AE683">
        <f t="shared" si="54"/>
        <v>333.76100000000002</v>
      </c>
      <c r="AF683">
        <f t="shared" si="50"/>
        <v>0</v>
      </c>
      <c r="AG683">
        <f t="shared" si="51"/>
        <v>0</v>
      </c>
      <c r="AH683">
        <f>(Table2[[#This Row],[Social_Media_Influence2]]+Table2[[#This Row],[Engagement_Score_Num]]+Table2[[#This Row],[Time_Spent_on_Product_Research(hours)]]/3)</f>
        <v>0.33333333333333331</v>
      </c>
      <c r="AI683" s="17">
        <f>IF(Table2[[#This Row],[Customer_Loyalty_Program_Member]]="TRUE",Table2[[#This Row],[Brand_Loyalty]]*1.2,Table2[[#This Row],[Brand_Loyalty]])</f>
        <v>1</v>
      </c>
      <c r="AJ683" s="17">
        <f>Table2[[#This Row],[Customer_Satisfaction]]-Table2[[#This Row],[Return_Rate]]</f>
        <v>-1</v>
      </c>
    </row>
    <row r="684" spans="1:36">
      <c r="A684" s="5" t="s">
        <v>1438</v>
      </c>
      <c r="B684" s="4">
        <v>32</v>
      </c>
      <c r="C684" s="5" t="s">
        <v>29</v>
      </c>
      <c r="D684" s="5" t="s">
        <v>30</v>
      </c>
      <c r="E684" s="5" t="s">
        <v>31</v>
      </c>
      <c r="F684" s="5" t="s">
        <v>56</v>
      </c>
      <c r="G684" s="5" t="s">
        <v>30</v>
      </c>
      <c r="H684" s="5" t="s">
        <v>1439</v>
      </c>
      <c r="I684" s="5" t="s">
        <v>244</v>
      </c>
      <c r="J684" s="4">
        <v>333.762</v>
      </c>
      <c r="K684" s="4">
        <v>10</v>
      </c>
      <c r="L684" s="5" t="s">
        <v>48</v>
      </c>
      <c r="M684" s="4">
        <v>3</v>
      </c>
      <c r="N684" s="4">
        <v>1</v>
      </c>
      <c r="O684" s="4">
        <v>2</v>
      </c>
      <c r="P684" s="5" t="s">
        <v>49</v>
      </c>
      <c r="Q684" s="5" t="s">
        <v>50</v>
      </c>
      <c r="R684" s="4">
        <v>2</v>
      </c>
      <c r="S684" s="4">
        <v>3</v>
      </c>
      <c r="T684" s="5" t="s">
        <v>44</v>
      </c>
      <c r="U684" s="5" t="s">
        <v>38</v>
      </c>
      <c r="V684" s="5" t="s">
        <v>61</v>
      </c>
      <c r="W684" s="6">
        <v>45976</v>
      </c>
      <c r="X684" s="4" t="b">
        <v>0</v>
      </c>
      <c r="Y684" s="4" t="b">
        <v>0</v>
      </c>
      <c r="Z684" s="5" t="s">
        <v>62</v>
      </c>
      <c r="AA684" s="5" t="s">
        <v>41</v>
      </c>
      <c r="AB684" s="7">
        <v>5</v>
      </c>
      <c r="AC684">
        <f t="shared" si="52"/>
        <v>3337.62</v>
      </c>
      <c r="AD684">
        <f t="shared" si="53"/>
        <v>33.376199999999997</v>
      </c>
      <c r="AE684">
        <f t="shared" si="54"/>
        <v>333.762</v>
      </c>
      <c r="AF684">
        <f t="shared" si="50"/>
        <v>3</v>
      </c>
      <c r="AG684">
        <f t="shared" si="51"/>
        <v>2</v>
      </c>
      <c r="AH684">
        <f>(Table2[[#This Row],[Social_Media_Influence2]]+Table2[[#This Row],[Engagement_Score_Num]]+Table2[[#This Row],[Time_Spent_on_Product_Research(hours)]]/3)</f>
        <v>5.666666666666667</v>
      </c>
      <c r="AI684" s="17">
        <f>IF(Table2[[#This Row],[Customer_Loyalty_Program_Member]]="TRUE",Table2[[#This Row],[Brand_Loyalty]]*1.2,Table2[[#This Row],[Brand_Loyalty]])</f>
        <v>3</v>
      </c>
      <c r="AJ684" s="17">
        <f>Table2[[#This Row],[Customer_Satisfaction]]-Table2[[#This Row],[Return_Rate]]</f>
        <v>1</v>
      </c>
    </row>
    <row r="685" spans="1:36">
      <c r="A685" s="9" t="s">
        <v>1440</v>
      </c>
      <c r="B685" s="8">
        <v>47</v>
      </c>
      <c r="C685" s="9" t="s">
        <v>29</v>
      </c>
      <c r="D685" s="9" t="s">
        <v>30</v>
      </c>
      <c r="E685" s="9" t="s">
        <v>69</v>
      </c>
      <c r="F685" s="9" t="s">
        <v>45</v>
      </c>
      <c r="G685" s="9" t="s">
        <v>44</v>
      </c>
      <c r="H685" s="9" t="s">
        <v>1441</v>
      </c>
      <c r="I685" s="9" t="s">
        <v>244</v>
      </c>
      <c r="J685" s="8">
        <v>333.76299999999998</v>
      </c>
      <c r="K685" s="8">
        <v>6</v>
      </c>
      <c r="L685" s="9" t="s">
        <v>78</v>
      </c>
      <c r="M685" s="8">
        <v>3</v>
      </c>
      <c r="N685" s="8">
        <v>1</v>
      </c>
      <c r="O685" s="8">
        <v>2</v>
      </c>
      <c r="P685" s="9" t="s">
        <v>59</v>
      </c>
      <c r="Q685" s="9" t="s">
        <v>85</v>
      </c>
      <c r="R685" s="8">
        <v>2</v>
      </c>
      <c r="S685" s="8">
        <v>10</v>
      </c>
      <c r="T685" s="9" t="s">
        <v>49</v>
      </c>
      <c r="U685" s="9" t="s">
        <v>38</v>
      </c>
      <c r="V685" s="9" t="s">
        <v>66</v>
      </c>
      <c r="W685" s="10">
        <v>45977</v>
      </c>
      <c r="X685" s="8" t="b">
        <v>1</v>
      </c>
      <c r="Y685" s="8" t="b">
        <v>0</v>
      </c>
      <c r="Z685" s="9" t="s">
        <v>52</v>
      </c>
      <c r="AA685" s="9" t="s">
        <v>41</v>
      </c>
      <c r="AB685" s="11">
        <v>10</v>
      </c>
      <c r="AC685">
        <f t="shared" si="52"/>
        <v>2002.578</v>
      </c>
      <c r="AD685">
        <f t="shared" si="53"/>
        <v>55.62716666666666</v>
      </c>
      <c r="AE685">
        <f t="shared" si="54"/>
        <v>333.76299999999998</v>
      </c>
      <c r="AF685">
        <f t="shared" si="50"/>
        <v>2</v>
      </c>
      <c r="AG685">
        <f t="shared" si="51"/>
        <v>1</v>
      </c>
      <c r="AH685">
        <f>(Table2[[#This Row],[Social_Media_Influence2]]+Table2[[#This Row],[Engagement_Score_Num]]+Table2[[#This Row],[Time_Spent_on_Product_Research(hours)]]/3)</f>
        <v>3.6666666666666665</v>
      </c>
      <c r="AI685" s="17">
        <f>IF(Table2[[#This Row],[Customer_Loyalty_Program_Member]]="TRUE",Table2[[#This Row],[Brand_Loyalty]]*1.2,Table2[[#This Row],[Brand_Loyalty]])</f>
        <v>3</v>
      </c>
      <c r="AJ685" s="17">
        <f>Table2[[#This Row],[Customer_Satisfaction]]-Table2[[#This Row],[Return_Rate]]</f>
        <v>8</v>
      </c>
    </row>
    <row r="686" spans="1:36">
      <c r="A686" s="5" t="s">
        <v>1442</v>
      </c>
      <c r="B686" s="4">
        <v>21</v>
      </c>
      <c r="C686" s="5" t="s">
        <v>43</v>
      </c>
      <c r="D686" s="5" t="s">
        <v>30</v>
      </c>
      <c r="E686" s="5" t="s">
        <v>55</v>
      </c>
      <c r="F686" s="5" t="s">
        <v>56</v>
      </c>
      <c r="G686" s="5" t="s">
        <v>30</v>
      </c>
      <c r="H686" s="5" t="s">
        <v>1443</v>
      </c>
      <c r="I686" s="5" t="s">
        <v>2061</v>
      </c>
      <c r="J686" s="4">
        <v>333.76400000000001</v>
      </c>
      <c r="K686" s="4">
        <v>12</v>
      </c>
      <c r="L686" s="5" t="s">
        <v>78</v>
      </c>
      <c r="M686" s="4">
        <v>2</v>
      </c>
      <c r="N686" s="4">
        <v>1</v>
      </c>
      <c r="O686" s="4">
        <v>1</v>
      </c>
      <c r="P686" s="5" t="s">
        <v>44</v>
      </c>
      <c r="Q686" s="5" t="s">
        <v>85</v>
      </c>
      <c r="R686" s="4">
        <v>0</v>
      </c>
      <c r="S686" s="4">
        <v>4</v>
      </c>
      <c r="T686" s="5" t="s">
        <v>59</v>
      </c>
      <c r="U686" s="5" t="s">
        <v>79</v>
      </c>
      <c r="V686" s="5" t="s">
        <v>39</v>
      </c>
      <c r="W686" s="6">
        <v>45978</v>
      </c>
      <c r="X686" s="4" t="b">
        <v>0</v>
      </c>
      <c r="Y686" s="4" t="b">
        <v>0</v>
      </c>
      <c r="Z686" s="5" t="s">
        <v>74</v>
      </c>
      <c r="AA686" s="5" t="s">
        <v>67</v>
      </c>
      <c r="AB686" s="7">
        <v>7</v>
      </c>
      <c r="AC686">
        <f t="shared" si="52"/>
        <v>4005.1680000000001</v>
      </c>
      <c r="AD686">
        <f t="shared" si="53"/>
        <v>27.813666666666666</v>
      </c>
      <c r="AE686">
        <f t="shared" si="54"/>
        <v>333.76400000000001</v>
      </c>
      <c r="AF686">
        <f t="shared" si="50"/>
        <v>1</v>
      </c>
      <c r="AG686">
        <f t="shared" si="51"/>
        <v>3</v>
      </c>
      <c r="AH686">
        <f>(Table2[[#This Row],[Social_Media_Influence2]]+Table2[[#This Row],[Engagement_Score_Num]]+Table2[[#This Row],[Time_Spent_on_Product_Research(hours)]]/3)</f>
        <v>4.333333333333333</v>
      </c>
      <c r="AI686" s="17">
        <f>IF(Table2[[#This Row],[Customer_Loyalty_Program_Member]]="TRUE",Table2[[#This Row],[Brand_Loyalty]]*1.2,Table2[[#This Row],[Brand_Loyalty]])</f>
        <v>2</v>
      </c>
      <c r="AJ686" s="17">
        <f>Table2[[#This Row],[Customer_Satisfaction]]-Table2[[#This Row],[Return_Rate]]</f>
        <v>4</v>
      </c>
    </row>
    <row r="687" spans="1:36">
      <c r="A687" s="9" t="s">
        <v>1444</v>
      </c>
      <c r="B687" s="8">
        <v>34</v>
      </c>
      <c r="C687" s="9" t="s">
        <v>43</v>
      </c>
      <c r="D687" s="9" t="s">
        <v>44</v>
      </c>
      <c r="E687" s="9" t="s">
        <v>69</v>
      </c>
      <c r="F687" s="9" t="s">
        <v>45</v>
      </c>
      <c r="G687" s="9" t="s">
        <v>44</v>
      </c>
      <c r="H687" s="9" t="s">
        <v>1445</v>
      </c>
      <c r="I687" s="9" t="s">
        <v>116</v>
      </c>
      <c r="J687" s="8">
        <v>333.76499999999999</v>
      </c>
      <c r="K687" s="8">
        <v>4</v>
      </c>
      <c r="L687" s="9" t="s">
        <v>35</v>
      </c>
      <c r="M687" s="8">
        <v>4</v>
      </c>
      <c r="N687" s="8">
        <v>1</v>
      </c>
      <c r="O687" s="8">
        <v>2</v>
      </c>
      <c r="P687" s="9" t="s">
        <v>44</v>
      </c>
      <c r="Q687" s="9" t="s">
        <v>85</v>
      </c>
      <c r="R687" s="8">
        <v>0</v>
      </c>
      <c r="S687" s="8">
        <v>10</v>
      </c>
      <c r="T687" s="9" t="s">
        <v>44</v>
      </c>
      <c r="U687" s="9" t="s">
        <v>79</v>
      </c>
      <c r="V687" s="9" t="s">
        <v>51</v>
      </c>
      <c r="W687" s="10">
        <v>45979</v>
      </c>
      <c r="X687" s="8" t="b">
        <v>0</v>
      </c>
      <c r="Y687" s="8" t="b">
        <v>1</v>
      </c>
      <c r="Z687" s="9" t="s">
        <v>40</v>
      </c>
      <c r="AA687" s="9" t="s">
        <v>41</v>
      </c>
      <c r="AB687" s="11">
        <v>14</v>
      </c>
      <c r="AC687">
        <f t="shared" si="52"/>
        <v>1335.06</v>
      </c>
      <c r="AD687">
        <f t="shared" si="53"/>
        <v>83.441249999999997</v>
      </c>
      <c r="AE687">
        <f t="shared" si="54"/>
        <v>333.76499999999999</v>
      </c>
      <c r="AF687">
        <f t="shared" si="50"/>
        <v>3</v>
      </c>
      <c r="AG687">
        <f t="shared" si="51"/>
        <v>3</v>
      </c>
      <c r="AH687">
        <f>(Table2[[#This Row],[Social_Media_Influence2]]+Table2[[#This Row],[Engagement_Score_Num]]+Table2[[#This Row],[Time_Spent_on_Product_Research(hours)]]/3)</f>
        <v>6.666666666666667</v>
      </c>
      <c r="AI687" s="17">
        <f>IF(Table2[[#This Row],[Customer_Loyalty_Program_Member]]="TRUE",Table2[[#This Row],[Brand_Loyalty]]*1.2,Table2[[#This Row],[Brand_Loyalty]])</f>
        <v>4</v>
      </c>
      <c r="AJ687" s="17">
        <f>Table2[[#This Row],[Customer_Satisfaction]]-Table2[[#This Row],[Return_Rate]]</f>
        <v>10</v>
      </c>
    </row>
    <row r="688" spans="1:36">
      <c r="A688" s="5" t="s">
        <v>1446</v>
      </c>
      <c r="B688" s="4">
        <v>29</v>
      </c>
      <c r="C688" s="5" t="s">
        <v>43</v>
      </c>
      <c r="D688" s="5" t="s">
        <v>30</v>
      </c>
      <c r="E688" s="5" t="s">
        <v>69</v>
      </c>
      <c r="F688" s="5" t="s">
        <v>56</v>
      </c>
      <c r="G688" s="5" t="s">
        <v>44</v>
      </c>
      <c r="H688" s="5" t="s">
        <v>1447</v>
      </c>
      <c r="I688" s="5" t="s">
        <v>141</v>
      </c>
      <c r="J688" s="4">
        <v>333.76600000000002</v>
      </c>
      <c r="K688" s="4">
        <v>8</v>
      </c>
      <c r="L688" s="5" t="s">
        <v>35</v>
      </c>
      <c r="M688" s="4">
        <v>5</v>
      </c>
      <c r="N688" s="4">
        <v>4</v>
      </c>
      <c r="O688" s="4">
        <v>2</v>
      </c>
      <c r="P688" s="5" t="s">
        <v>59</v>
      </c>
      <c r="Q688" s="5" t="s">
        <v>85</v>
      </c>
      <c r="R688" s="4">
        <v>1</v>
      </c>
      <c r="S688" s="4">
        <v>3</v>
      </c>
      <c r="T688" s="5" t="s">
        <v>49</v>
      </c>
      <c r="U688" s="5" t="s">
        <v>79</v>
      </c>
      <c r="V688" s="5" t="s">
        <v>61</v>
      </c>
      <c r="W688" s="6">
        <v>45980</v>
      </c>
      <c r="X688" s="4" t="b">
        <v>0</v>
      </c>
      <c r="Y688" s="4" t="b">
        <v>1</v>
      </c>
      <c r="Z688" s="5" t="s">
        <v>52</v>
      </c>
      <c r="AA688" s="5" t="s">
        <v>67</v>
      </c>
      <c r="AB688" s="7">
        <v>12</v>
      </c>
      <c r="AC688">
        <f t="shared" si="52"/>
        <v>2670.1280000000002</v>
      </c>
      <c r="AD688">
        <f t="shared" si="53"/>
        <v>41.720750000000002</v>
      </c>
      <c r="AE688">
        <f t="shared" si="54"/>
        <v>333.76600000000002</v>
      </c>
      <c r="AF688">
        <f t="shared" si="50"/>
        <v>2</v>
      </c>
      <c r="AG688">
        <f t="shared" si="51"/>
        <v>1</v>
      </c>
      <c r="AH688">
        <f>(Table2[[#This Row],[Social_Media_Influence2]]+Table2[[#This Row],[Engagement_Score_Num]]+Table2[[#This Row],[Time_Spent_on_Product_Research(hours)]]/3)</f>
        <v>3.6666666666666665</v>
      </c>
      <c r="AI688" s="17">
        <f>IF(Table2[[#This Row],[Customer_Loyalty_Program_Member]]="TRUE",Table2[[#This Row],[Brand_Loyalty]]*1.2,Table2[[#This Row],[Brand_Loyalty]])</f>
        <v>5</v>
      </c>
      <c r="AJ688" s="17">
        <f>Table2[[#This Row],[Customer_Satisfaction]]-Table2[[#This Row],[Return_Rate]]</f>
        <v>2</v>
      </c>
    </row>
    <row r="689" spans="1:36">
      <c r="A689" s="9" t="s">
        <v>1448</v>
      </c>
      <c r="B689" s="8">
        <v>20</v>
      </c>
      <c r="C689" s="9" t="s">
        <v>29</v>
      </c>
      <c r="D689" s="9" t="s">
        <v>30</v>
      </c>
      <c r="E689" s="9" t="s">
        <v>76</v>
      </c>
      <c r="F689" s="9" t="s">
        <v>32</v>
      </c>
      <c r="G689" s="9" t="s">
        <v>44</v>
      </c>
      <c r="H689" s="9" t="s">
        <v>1449</v>
      </c>
      <c r="I689" s="9" t="s">
        <v>244</v>
      </c>
      <c r="J689" s="8">
        <v>333.767</v>
      </c>
      <c r="K689" s="8">
        <v>10</v>
      </c>
      <c r="L689" s="9" t="s">
        <v>35</v>
      </c>
      <c r="M689" s="8">
        <v>1</v>
      </c>
      <c r="N689" s="8">
        <v>3</v>
      </c>
      <c r="O689" s="8">
        <v>0</v>
      </c>
      <c r="P689" s="9" t="s">
        <v>59</v>
      </c>
      <c r="Q689" s="9" t="s">
        <v>85</v>
      </c>
      <c r="R689" s="8">
        <v>0</v>
      </c>
      <c r="S689" s="8">
        <v>2</v>
      </c>
      <c r="T689" s="9" t="s">
        <v>59</v>
      </c>
      <c r="U689" s="9" t="s">
        <v>60</v>
      </c>
      <c r="V689" s="9" t="s">
        <v>39</v>
      </c>
      <c r="W689" s="10">
        <v>45981</v>
      </c>
      <c r="X689" s="8" t="b">
        <v>1</v>
      </c>
      <c r="Y689" s="8" t="b">
        <v>1</v>
      </c>
      <c r="Z689" s="9" t="s">
        <v>62</v>
      </c>
      <c r="AA689" s="9" t="s">
        <v>53</v>
      </c>
      <c r="AB689" s="11">
        <v>13</v>
      </c>
      <c r="AC689">
        <f t="shared" si="52"/>
        <v>3337.67</v>
      </c>
      <c r="AD689">
        <f t="shared" si="53"/>
        <v>33.3767</v>
      </c>
      <c r="AE689">
        <f t="shared" si="54"/>
        <v>333.767</v>
      </c>
      <c r="AF689">
        <f t="shared" si="50"/>
        <v>1</v>
      </c>
      <c r="AG689">
        <f t="shared" si="51"/>
        <v>1</v>
      </c>
      <c r="AH689">
        <f>(Table2[[#This Row],[Social_Media_Influence2]]+Table2[[#This Row],[Engagement_Score_Num]]+Table2[[#This Row],[Time_Spent_on_Product_Research(hours)]]/3)</f>
        <v>2</v>
      </c>
      <c r="AI689" s="17">
        <f>IF(Table2[[#This Row],[Customer_Loyalty_Program_Member]]="TRUE",Table2[[#This Row],[Brand_Loyalty]]*1.2,Table2[[#This Row],[Brand_Loyalty]])</f>
        <v>1</v>
      </c>
      <c r="AJ689" s="17">
        <f>Table2[[#This Row],[Customer_Satisfaction]]-Table2[[#This Row],[Return_Rate]]</f>
        <v>2</v>
      </c>
    </row>
    <row r="690" spans="1:36">
      <c r="A690" s="5" t="s">
        <v>1450</v>
      </c>
      <c r="B690" s="4">
        <v>50</v>
      </c>
      <c r="C690" s="5" t="s">
        <v>43</v>
      </c>
      <c r="D690" s="5" t="s">
        <v>44</v>
      </c>
      <c r="E690" s="5" t="s">
        <v>76</v>
      </c>
      <c r="F690" s="5" t="s">
        <v>32</v>
      </c>
      <c r="G690" s="5" t="s">
        <v>30</v>
      </c>
      <c r="H690" s="5" t="s">
        <v>1451</v>
      </c>
      <c r="I690" s="5" t="s">
        <v>119</v>
      </c>
      <c r="J690" s="4">
        <v>333.76799999999997</v>
      </c>
      <c r="K690" s="4">
        <v>7</v>
      </c>
      <c r="L690" s="5" t="s">
        <v>35</v>
      </c>
      <c r="M690" s="4">
        <v>5</v>
      </c>
      <c r="N690" s="4">
        <v>2</v>
      </c>
      <c r="O690" s="4">
        <v>2</v>
      </c>
      <c r="P690" s="5" t="s">
        <v>59</v>
      </c>
      <c r="Q690" s="5" t="s">
        <v>85</v>
      </c>
      <c r="R690" s="4">
        <v>2</v>
      </c>
      <c r="S690" s="4">
        <v>1</v>
      </c>
      <c r="T690" s="5" t="s">
        <v>44</v>
      </c>
      <c r="U690" s="5" t="s">
        <v>60</v>
      </c>
      <c r="V690" s="5" t="s">
        <v>86</v>
      </c>
      <c r="W690" s="6">
        <v>45982</v>
      </c>
      <c r="X690" s="4" t="b">
        <v>1</v>
      </c>
      <c r="Y690" s="4" t="b">
        <v>0</v>
      </c>
      <c r="Z690" s="5" t="s">
        <v>74</v>
      </c>
      <c r="AA690" s="5" t="s">
        <v>67</v>
      </c>
      <c r="AB690" s="7">
        <v>12</v>
      </c>
      <c r="AC690">
        <f t="shared" si="52"/>
        <v>2336.3759999999997</v>
      </c>
      <c r="AD690">
        <f t="shared" si="53"/>
        <v>47.681142857142852</v>
      </c>
      <c r="AE690">
        <f t="shared" si="54"/>
        <v>333.76799999999997</v>
      </c>
      <c r="AF690">
        <f t="shared" si="50"/>
        <v>3</v>
      </c>
      <c r="AG690">
        <f t="shared" si="51"/>
        <v>1</v>
      </c>
      <c r="AH690">
        <f>(Table2[[#This Row],[Social_Media_Influence2]]+Table2[[#This Row],[Engagement_Score_Num]]+Table2[[#This Row],[Time_Spent_on_Product_Research(hours)]]/3)</f>
        <v>4.666666666666667</v>
      </c>
      <c r="AI690" s="17">
        <f>IF(Table2[[#This Row],[Customer_Loyalty_Program_Member]]="TRUE",Table2[[#This Row],[Brand_Loyalty]]*1.2,Table2[[#This Row],[Brand_Loyalty]])</f>
        <v>5</v>
      </c>
      <c r="AJ690" s="17">
        <f>Table2[[#This Row],[Customer_Satisfaction]]-Table2[[#This Row],[Return_Rate]]</f>
        <v>-1</v>
      </c>
    </row>
    <row r="691" spans="1:36">
      <c r="A691" s="9" t="s">
        <v>1452</v>
      </c>
      <c r="B691" s="8">
        <v>29</v>
      </c>
      <c r="C691" s="9" t="s">
        <v>29</v>
      </c>
      <c r="D691" s="9" t="s">
        <v>30</v>
      </c>
      <c r="E691" s="9" t="s">
        <v>76</v>
      </c>
      <c r="F691" s="9" t="s">
        <v>56</v>
      </c>
      <c r="G691" s="9" t="s">
        <v>44</v>
      </c>
      <c r="H691" s="9" t="s">
        <v>1453</v>
      </c>
      <c r="I691" s="9" t="s">
        <v>2061</v>
      </c>
      <c r="J691" s="8">
        <v>333.76900000000001</v>
      </c>
      <c r="K691" s="8">
        <v>10</v>
      </c>
      <c r="L691" s="9" t="s">
        <v>78</v>
      </c>
      <c r="M691" s="8">
        <v>1</v>
      </c>
      <c r="N691" s="8">
        <v>1</v>
      </c>
      <c r="O691" s="8">
        <v>1</v>
      </c>
      <c r="P691" s="9" t="s">
        <v>59</v>
      </c>
      <c r="Q691" s="9" t="s">
        <v>85</v>
      </c>
      <c r="R691" s="8">
        <v>0</v>
      </c>
      <c r="S691" s="8">
        <v>1</v>
      </c>
      <c r="T691" s="9" t="s">
        <v>49</v>
      </c>
      <c r="U691" s="9" t="s">
        <v>60</v>
      </c>
      <c r="V691" s="9" t="s">
        <v>51</v>
      </c>
      <c r="W691" s="10">
        <v>45983</v>
      </c>
      <c r="X691" s="8" t="b">
        <v>1</v>
      </c>
      <c r="Y691" s="8" t="b">
        <v>1</v>
      </c>
      <c r="Z691" s="9" t="s">
        <v>62</v>
      </c>
      <c r="AA691" s="9" t="s">
        <v>53</v>
      </c>
      <c r="AB691" s="11">
        <v>9</v>
      </c>
      <c r="AC691">
        <f t="shared" si="52"/>
        <v>3337.69</v>
      </c>
      <c r="AD691">
        <f t="shared" si="53"/>
        <v>33.376899999999999</v>
      </c>
      <c r="AE691">
        <f t="shared" si="54"/>
        <v>333.76900000000001</v>
      </c>
      <c r="AF691">
        <f t="shared" si="50"/>
        <v>2</v>
      </c>
      <c r="AG691">
        <f t="shared" si="51"/>
        <v>1</v>
      </c>
      <c r="AH691">
        <f>(Table2[[#This Row],[Social_Media_Influence2]]+Table2[[#This Row],[Engagement_Score_Num]]+Table2[[#This Row],[Time_Spent_on_Product_Research(hours)]]/3)</f>
        <v>3.3333333333333335</v>
      </c>
      <c r="AI691" s="17">
        <f>IF(Table2[[#This Row],[Customer_Loyalty_Program_Member]]="TRUE",Table2[[#This Row],[Brand_Loyalty]]*1.2,Table2[[#This Row],[Brand_Loyalty]])</f>
        <v>1</v>
      </c>
      <c r="AJ691" s="17">
        <f>Table2[[#This Row],[Customer_Satisfaction]]-Table2[[#This Row],[Return_Rate]]</f>
        <v>1</v>
      </c>
    </row>
    <row r="692" spans="1:36">
      <c r="A692" s="5" t="s">
        <v>1454</v>
      </c>
      <c r="B692" s="4">
        <v>25</v>
      </c>
      <c r="C692" s="5" t="s">
        <v>189</v>
      </c>
      <c r="D692" s="5" t="s">
        <v>30</v>
      </c>
      <c r="E692" s="5" t="s">
        <v>31</v>
      </c>
      <c r="F692" s="5" t="s">
        <v>32</v>
      </c>
      <c r="G692" s="5" t="s">
        <v>44</v>
      </c>
      <c r="H692" s="5" t="s">
        <v>1455</v>
      </c>
      <c r="I692" s="5" t="s">
        <v>93</v>
      </c>
      <c r="J692" s="4">
        <v>333.77</v>
      </c>
      <c r="K692" s="4">
        <v>10</v>
      </c>
      <c r="L692" s="5" t="s">
        <v>35</v>
      </c>
      <c r="M692" s="4">
        <v>3</v>
      </c>
      <c r="N692" s="4">
        <v>4</v>
      </c>
      <c r="O692" s="4">
        <v>0</v>
      </c>
      <c r="P692" s="5" t="s">
        <v>36</v>
      </c>
      <c r="Q692" s="5" t="s">
        <v>37</v>
      </c>
      <c r="R692" s="4">
        <v>2</v>
      </c>
      <c r="S692" s="4">
        <v>7</v>
      </c>
      <c r="T692" s="5" t="s">
        <v>36</v>
      </c>
      <c r="U692" s="5" t="s">
        <v>38</v>
      </c>
      <c r="V692" s="5" t="s">
        <v>39</v>
      </c>
      <c r="W692" s="6">
        <v>45984</v>
      </c>
      <c r="X692" s="4" t="b">
        <v>0</v>
      </c>
      <c r="Y692" s="4" t="b">
        <v>1</v>
      </c>
      <c r="Z692" s="5" t="s">
        <v>52</v>
      </c>
      <c r="AA692" s="5" t="s">
        <v>41</v>
      </c>
      <c r="AB692" s="7">
        <v>5</v>
      </c>
      <c r="AC692">
        <f t="shared" si="52"/>
        <v>3337.7</v>
      </c>
      <c r="AD692">
        <f t="shared" si="53"/>
        <v>33.376999999999995</v>
      </c>
      <c r="AE692">
        <f t="shared" si="54"/>
        <v>333.77</v>
      </c>
      <c r="AF692">
        <f t="shared" si="50"/>
        <v>0</v>
      </c>
      <c r="AG692">
        <f t="shared" si="51"/>
        <v>0</v>
      </c>
      <c r="AH692">
        <f>(Table2[[#This Row],[Social_Media_Influence2]]+Table2[[#This Row],[Engagement_Score_Num]]+Table2[[#This Row],[Time_Spent_on_Product_Research(hours)]]/3)</f>
        <v>0</v>
      </c>
      <c r="AI692" s="17">
        <f>IF(Table2[[#This Row],[Customer_Loyalty_Program_Member]]="TRUE",Table2[[#This Row],[Brand_Loyalty]]*1.2,Table2[[#This Row],[Brand_Loyalty]])</f>
        <v>3</v>
      </c>
      <c r="AJ692" s="17">
        <f>Table2[[#This Row],[Customer_Satisfaction]]-Table2[[#This Row],[Return_Rate]]</f>
        <v>5</v>
      </c>
    </row>
    <row r="693" spans="1:36">
      <c r="A693" s="9" t="s">
        <v>1456</v>
      </c>
      <c r="B693" s="8">
        <v>37</v>
      </c>
      <c r="C693" s="9" t="s">
        <v>43</v>
      </c>
      <c r="D693" s="9" t="s">
        <v>30</v>
      </c>
      <c r="E693" s="9" t="s">
        <v>69</v>
      </c>
      <c r="F693" s="9" t="s">
        <v>45</v>
      </c>
      <c r="G693" s="9" t="s">
        <v>30</v>
      </c>
      <c r="H693" s="9" t="s">
        <v>1457</v>
      </c>
      <c r="I693" s="9" t="s">
        <v>125</v>
      </c>
      <c r="J693" s="8">
        <v>333.77100000000002</v>
      </c>
      <c r="K693" s="8">
        <v>9</v>
      </c>
      <c r="L693" s="9" t="s">
        <v>35</v>
      </c>
      <c r="M693" s="8">
        <v>1</v>
      </c>
      <c r="N693" s="8">
        <v>4</v>
      </c>
      <c r="O693" s="8">
        <v>0</v>
      </c>
      <c r="P693" s="9" t="s">
        <v>59</v>
      </c>
      <c r="Q693" s="9" t="s">
        <v>85</v>
      </c>
      <c r="R693" s="8">
        <v>1</v>
      </c>
      <c r="S693" s="8">
        <v>8</v>
      </c>
      <c r="T693" s="9" t="s">
        <v>44</v>
      </c>
      <c r="U693" s="9" t="s">
        <v>79</v>
      </c>
      <c r="V693" s="9" t="s">
        <v>51</v>
      </c>
      <c r="W693" s="10">
        <v>45985</v>
      </c>
      <c r="X693" s="8" t="b">
        <v>1</v>
      </c>
      <c r="Y693" s="8" t="b">
        <v>0</v>
      </c>
      <c r="Z693" s="9" t="s">
        <v>62</v>
      </c>
      <c r="AA693" s="9" t="s">
        <v>53</v>
      </c>
      <c r="AB693" s="11">
        <v>3</v>
      </c>
      <c r="AC693">
        <f t="shared" si="52"/>
        <v>3003.9390000000003</v>
      </c>
      <c r="AD693">
        <f t="shared" si="53"/>
        <v>37.085666666666668</v>
      </c>
      <c r="AE693">
        <f t="shared" si="54"/>
        <v>333.77100000000002</v>
      </c>
      <c r="AF693">
        <f t="shared" si="50"/>
        <v>3</v>
      </c>
      <c r="AG693">
        <f t="shared" si="51"/>
        <v>1</v>
      </c>
      <c r="AH693">
        <f>(Table2[[#This Row],[Social_Media_Influence2]]+Table2[[#This Row],[Engagement_Score_Num]]+Table2[[#This Row],[Time_Spent_on_Product_Research(hours)]]/3)</f>
        <v>4</v>
      </c>
      <c r="AI693" s="17">
        <f>IF(Table2[[#This Row],[Customer_Loyalty_Program_Member]]="TRUE",Table2[[#This Row],[Brand_Loyalty]]*1.2,Table2[[#This Row],[Brand_Loyalty]])</f>
        <v>1</v>
      </c>
      <c r="AJ693" s="17">
        <f>Table2[[#This Row],[Customer_Satisfaction]]-Table2[[#This Row],[Return_Rate]]</f>
        <v>7</v>
      </c>
    </row>
    <row r="694" spans="1:36">
      <c r="A694" s="5" t="s">
        <v>1458</v>
      </c>
      <c r="B694" s="4">
        <v>39</v>
      </c>
      <c r="C694" s="5" t="s">
        <v>43</v>
      </c>
      <c r="D694" s="5" t="s">
        <v>30</v>
      </c>
      <c r="E694" s="5" t="s">
        <v>55</v>
      </c>
      <c r="F694" s="5" t="s">
        <v>56</v>
      </c>
      <c r="G694" s="5" t="s">
        <v>30</v>
      </c>
      <c r="H694" s="5" t="s">
        <v>673</v>
      </c>
      <c r="I694" s="5" t="s">
        <v>157</v>
      </c>
      <c r="J694" s="4">
        <v>333.77199999999999</v>
      </c>
      <c r="K694" s="4">
        <v>2</v>
      </c>
      <c r="L694" s="5" t="s">
        <v>78</v>
      </c>
      <c r="M694" s="4">
        <v>1</v>
      </c>
      <c r="N694" s="4">
        <v>2</v>
      </c>
      <c r="O694" s="4">
        <v>1</v>
      </c>
      <c r="P694" s="5" t="s">
        <v>44</v>
      </c>
      <c r="Q694" s="5" t="s">
        <v>85</v>
      </c>
      <c r="R694" s="4">
        <v>2</v>
      </c>
      <c r="S694" s="4">
        <v>2</v>
      </c>
      <c r="T694" s="5" t="s">
        <v>36</v>
      </c>
      <c r="U694" s="5" t="s">
        <v>38</v>
      </c>
      <c r="V694" s="5" t="s">
        <v>86</v>
      </c>
      <c r="W694" s="6">
        <v>45986</v>
      </c>
      <c r="X694" s="4" t="b">
        <v>1</v>
      </c>
      <c r="Y694" s="4" t="b">
        <v>1</v>
      </c>
      <c r="Z694" s="5" t="s">
        <v>62</v>
      </c>
      <c r="AA694" s="5" t="s">
        <v>41</v>
      </c>
      <c r="AB694" s="7">
        <v>9</v>
      </c>
      <c r="AC694">
        <f t="shared" si="52"/>
        <v>667.54399999999998</v>
      </c>
      <c r="AD694">
        <f t="shared" si="53"/>
        <v>166.886</v>
      </c>
      <c r="AE694">
        <f t="shared" si="54"/>
        <v>333.77199999999999</v>
      </c>
      <c r="AF694">
        <f t="shared" si="50"/>
        <v>0</v>
      </c>
      <c r="AG694">
        <f t="shared" si="51"/>
        <v>3</v>
      </c>
      <c r="AH694">
        <f>(Table2[[#This Row],[Social_Media_Influence2]]+Table2[[#This Row],[Engagement_Score_Num]]+Table2[[#This Row],[Time_Spent_on_Product_Research(hours)]]/3)</f>
        <v>3.3333333333333335</v>
      </c>
      <c r="AI694" s="17">
        <f>IF(Table2[[#This Row],[Customer_Loyalty_Program_Member]]="TRUE",Table2[[#This Row],[Brand_Loyalty]]*1.2,Table2[[#This Row],[Brand_Loyalty]])</f>
        <v>1</v>
      </c>
      <c r="AJ694" s="17">
        <f>Table2[[#This Row],[Customer_Satisfaction]]-Table2[[#This Row],[Return_Rate]]</f>
        <v>0</v>
      </c>
    </row>
    <row r="695" spans="1:36">
      <c r="A695" s="9" t="s">
        <v>1459</v>
      </c>
      <c r="B695" s="8">
        <v>48</v>
      </c>
      <c r="C695" s="9" t="s">
        <v>29</v>
      </c>
      <c r="D695" s="9" t="s">
        <v>30</v>
      </c>
      <c r="E695" s="9" t="s">
        <v>76</v>
      </c>
      <c r="F695" s="9" t="s">
        <v>32</v>
      </c>
      <c r="G695" s="9" t="s">
        <v>44</v>
      </c>
      <c r="H695" s="9" t="s">
        <v>1460</v>
      </c>
      <c r="I695" s="9" t="s">
        <v>125</v>
      </c>
      <c r="J695" s="8">
        <v>333.77300000000002</v>
      </c>
      <c r="K695" s="8">
        <v>4</v>
      </c>
      <c r="L695" s="9" t="s">
        <v>35</v>
      </c>
      <c r="M695" s="8">
        <v>3</v>
      </c>
      <c r="N695" s="8">
        <v>4</v>
      </c>
      <c r="O695" s="8">
        <v>2</v>
      </c>
      <c r="P695" s="9" t="s">
        <v>49</v>
      </c>
      <c r="Q695" s="9" t="s">
        <v>37</v>
      </c>
      <c r="R695" s="8">
        <v>0</v>
      </c>
      <c r="S695" s="8">
        <v>6</v>
      </c>
      <c r="T695" s="9" t="s">
        <v>36</v>
      </c>
      <c r="U695" s="9" t="s">
        <v>79</v>
      </c>
      <c r="V695" s="9" t="s">
        <v>51</v>
      </c>
      <c r="W695" s="10">
        <v>45987</v>
      </c>
      <c r="X695" s="8" t="b">
        <v>0</v>
      </c>
      <c r="Y695" s="8" t="b">
        <v>1</v>
      </c>
      <c r="Z695" s="9" t="s">
        <v>40</v>
      </c>
      <c r="AA695" s="9" t="s">
        <v>41</v>
      </c>
      <c r="AB695" s="11">
        <v>2</v>
      </c>
      <c r="AC695">
        <f t="shared" si="52"/>
        <v>1335.0920000000001</v>
      </c>
      <c r="AD695">
        <f t="shared" si="53"/>
        <v>83.443250000000006</v>
      </c>
      <c r="AE695">
        <f t="shared" si="54"/>
        <v>333.77300000000002</v>
      </c>
      <c r="AF695">
        <f t="shared" si="50"/>
        <v>0</v>
      </c>
      <c r="AG695">
        <f t="shared" si="51"/>
        <v>2</v>
      </c>
      <c r="AH695">
        <f>(Table2[[#This Row],[Social_Media_Influence2]]+Table2[[#This Row],[Engagement_Score_Num]]+Table2[[#This Row],[Time_Spent_on_Product_Research(hours)]]/3)</f>
        <v>2.6666666666666665</v>
      </c>
      <c r="AI695" s="17">
        <f>IF(Table2[[#This Row],[Customer_Loyalty_Program_Member]]="TRUE",Table2[[#This Row],[Brand_Loyalty]]*1.2,Table2[[#This Row],[Brand_Loyalty]])</f>
        <v>3</v>
      </c>
      <c r="AJ695" s="17">
        <f>Table2[[#This Row],[Customer_Satisfaction]]-Table2[[#This Row],[Return_Rate]]</f>
        <v>6</v>
      </c>
    </row>
    <row r="696" spans="1:36">
      <c r="A696" s="5" t="s">
        <v>1461</v>
      </c>
      <c r="B696" s="4">
        <v>47</v>
      </c>
      <c r="C696" s="5" t="s">
        <v>43</v>
      </c>
      <c r="D696" s="5" t="s">
        <v>44</v>
      </c>
      <c r="E696" s="5" t="s">
        <v>76</v>
      </c>
      <c r="F696" s="5" t="s">
        <v>32</v>
      </c>
      <c r="G696" s="5" t="s">
        <v>30</v>
      </c>
      <c r="H696" s="5" t="s">
        <v>1462</v>
      </c>
      <c r="I696" s="5" t="s">
        <v>125</v>
      </c>
      <c r="J696" s="4">
        <v>333.774</v>
      </c>
      <c r="K696" s="4">
        <v>5</v>
      </c>
      <c r="L696" s="5" t="s">
        <v>78</v>
      </c>
      <c r="M696" s="4">
        <v>3</v>
      </c>
      <c r="N696" s="4">
        <v>3</v>
      </c>
      <c r="O696" s="4">
        <v>0</v>
      </c>
      <c r="P696" s="5" t="s">
        <v>49</v>
      </c>
      <c r="Q696" s="5" t="s">
        <v>37</v>
      </c>
      <c r="R696" s="4">
        <v>0</v>
      </c>
      <c r="S696" s="4">
        <v>3</v>
      </c>
      <c r="T696" s="5" t="s">
        <v>49</v>
      </c>
      <c r="U696" s="5" t="s">
        <v>60</v>
      </c>
      <c r="V696" s="5" t="s">
        <v>86</v>
      </c>
      <c r="W696" s="6">
        <v>45988</v>
      </c>
      <c r="X696" s="4" t="b">
        <v>1</v>
      </c>
      <c r="Y696" s="4" t="b">
        <v>1</v>
      </c>
      <c r="Z696" s="5" t="s">
        <v>40</v>
      </c>
      <c r="AA696" s="5" t="s">
        <v>41</v>
      </c>
      <c r="AB696" s="7">
        <v>11</v>
      </c>
      <c r="AC696">
        <f t="shared" si="52"/>
        <v>1668.87</v>
      </c>
      <c r="AD696">
        <f t="shared" si="53"/>
        <v>66.754800000000003</v>
      </c>
      <c r="AE696">
        <f t="shared" si="54"/>
        <v>333.774</v>
      </c>
      <c r="AF696">
        <f t="shared" si="50"/>
        <v>2</v>
      </c>
      <c r="AG696">
        <f t="shared" si="51"/>
        <v>2</v>
      </c>
      <c r="AH696">
        <f>(Table2[[#This Row],[Social_Media_Influence2]]+Table2[[#This Row],[Engagement_Score_Num]]+Table2[[#This Row],[Time_Spent_on_Product_Research(hours)]]/3)</f>
        <v>4</v>
      </c>
      <c r="AI696" s="17">
        <f>IF(Table2[[#This Row],[Customer_Loyalty_Program_Member]]="TRUE",Table2[[#This Row],[Brand_Loyalty]]*1.2,Table2[[#This Row],[Brand_Loyalty]])</f>
        <v>3</v>
      </c>
      <c r="AJ696" s="17">
        <f>Table2[[#This Row],[Customer_Satisfaction]]-Table2[[#This Row],[Return_Rate]]</f>
        <v>3</v>
      </c>
    </row>
    <row r="697" spans="1:36">
      <c r="A697" s="9" t="s">
        <v>1463</v>
      </c>
      <c r="B697" s="8">
        <v>50</v>
      </c>
      <c r="C697" s="9" t="s">
        <v>29</v>
      </c>
      <c r="D697" s="9" t="s">
        <v>30</v>
      </c>
      <c r="E697" s="9" t="s">
        <v>76</v>
      </c>
      <c r="F697" s="9" t="s">
        <v>45</v>
      </c>
      <c r="G697" s="9" t="s">
        <v>44</v>
      </c>
      <c r="H697" s="9" t="s">
        <v>1464</v>
      </c>
      <c r="I697" s="9" t="s">
        <v>71</v>
      </c>
      <c r="J697" s="8">
        <v>333.77499999999998</v>
      </c>
      <c r="K697" s="8">
        <v>5</v>
      </c>
      <c r="L697" s="9" t="s">
        <v>48</v>
      </c>
      <c r="M697" s="8">
        <v>2</v>
      </c>
      <c r="N697" s="8">
        <v>2</v>
      </c>
      <c r="O697" s="8">
        <v>1</v>
      </c>
      <c r="P697" s="9" t="s">
        <v>36</v>
      </c>
      <c r="Q697" s="9" t="s">
        <v>50</v>
      </c>
      <c r="R697" s="8">
        <v>0</v>
      </c>
      <c r="S697" s="8">
        <v>5</v>
      </c>
      <c r="T697" s="9" t="s">
        <v>44</v>
      </c>
      <c r="U697" s="9" t="s">
        <v>60</v>
      </c>
      <c r="V697" s="9" t="s">
        <v>66</v>
      </c>
      <c r="W697" s="10">
        <v>45989</v>
      </c>
      <c r="X697" s="8" t="b">
        <v>1</v>
      </c>
      <c r="Y697" s="8" t="b">
        <v>1</v>
      </c>
      <c r="Z697" s="9" t="s">
        <v>40</v>
      </c>
      <c r="AA697" s="9" t="s">
        <v>53</v>
      </c>
      <c r="AB697" s="11">
        <v>6</v>
      </c>
      <c r="AC697">
        <f t="shared" si="52"/>
        <v>1668.875</v>
      </c>
      <c r="AD697">
        <f t="shared" si="53"/>
        <v>66.754999999999995</v>
      </c>
      <c r="AE697">
        <f t="shared" si="54"/>
        <v>333.77499999999998</v>
      </c>
      <c r="AF697">
        <f t="shared" si="50"/>
        <v>3</v>
      </c>
      <c r="AG697">
        <f t="shared" si="51"/>
        <v>0</v>
      </c>
      <c r="AH697">
        <f>(Table2[[#This Row],[Social_Media_Influence2]]+Table2[[#This Row],[Engagement_Score_Num]]+Table2[[#This Row],[Time_Spent_on_Product_Research(hours)]]/3)</f>
        <v>3.3333333333333335</v>
      </c>
      <c r="AI697" s="17">
        <f>IF(Table2[[#This Row],[Customer_Loyalty_Program_Member]]="TRUE",Table2[[#This Row],[Brand_Loyalty]]*1.2,Table2[[#This Row],[Brand_Loyalty]])</f>
        <v>2</v>
      </c>
      <c r="AJ697" s="17">
        <f>Table2[[#This Row],[Customer_Satisfaction]]-Table2[[#This Row],[Return_Rate]]</f>
        <v>5</v>
      </c>
    </row>
    <row r="698" spans="1:36">
      <c r="A698" s="5" t="s">
        <v>1465</v>
      </c>
      <c r="B698" s="4">
        <v>42</v>
      </c>
      <c r="C698" s="5" t="s">
        <v>210</v>
      </c>
      <c r="D698" s="5" t="s">
        <v>44</v>
      </c>
      <c r="E698" s="5" t="s">
        <v>31</v>
      </c>
      <c r="F698" s="5" t="s">
        <v>45</v>
      </c>
      <c r="G698" s="5" t="s">
        <v>30</v>
      </c>
      <c r="H698" s="5" t="s">
        <v>1466</v>
      </c>
      <c r="I698" s="5" t="s">
        <v>116</v>
      </c>
      <c r="J698" s="4">
        <v>333.77600000000001</v>
      </c>
      <c r="K698" s="4">
        <v>12</v>
      </c>
      <c r="L698" s="5" t="s">
        <v>35</v>
      </c>
      <c r="M698" s="4">
        <v>5</v>
      </c>
      <c r="N698" s="4">
        <v>4</v>
      </c>
      <c r="O698" s="4">
        <v>1.3</v>
      </c>
      <c r="P698" s="5" t="s">
        <v>44</v>
      </c>
      <c r="Q698" s="5" t="s">
        <v>50</v>
      </c>
      <c r="R698" s="4">
        <v>1</v>
      </c>
      <c r="S698" s="4">
        <v>2</v>
      </c>
      <c r="T698" s="5" t="s">
        <v>36</v>
      </c>
      <c r="U698" s="5" t="s">
        <v>60</v>
      </c>
      <c r="V698" s="5" t="s">
        <v>66</v>
      </c>
      <c r="W698" s="6">
        <v>45990</v>
      </c>
      <c r="X698" s="4" t="b">
        <v>0</v>
      </c>
      <c r="Y698" s="4" t="b">
        <v>0</v>
      </c>
      <c r="Z698" s="5" t="s">
        <v>62</v>
      </c>
      <c r="AA698" s="5" t="s">
        <v>41</v>
      </c>
      <c r="AB698" s="7">
        <v>10</v>
      </c>
      <c r="AC698">
        <f t="shared" si="52"/>
        <v>4005.3119999999999</v>
      </c>
      <c r="AD698">
        <f t="shared" si="53"/>
        <v>27.814666666666668</v>
      </c>
      <c r="AE698">
        <f t="shared" si="54"/>
        <v>333.77600000000001</v>
      </c>
      <c r="AF698">
        <f t="shared" si="50"/>
        <v>0</v>
      </c>
      <c r="AG698">
        <f t="shared" si="51"/>
        <v>3</v>
      </c>
      <c r="AH698">
        <f>(Table2[[#This Row],[Social_Media_Influence2]]+Table2[[#This Row],[Engagement_Score_Num]]+Table2[[#This Row],[Time_Spent_on_Product_Research(hours)]]/3)</f>
        <v>3.4333333333333336</v>
      </c>
      <c r="AI698" s="17">
        <f>IF(Table2[[#This Row],[Customer_Loyalty_Program_Member]]="TRUE",Table2[[#This Row],[Brand_Loyalty]]*1.2,Table2[[#This Row],[Brand_Loyalty]])</f>
        <v>5</v>
      </c>
      <c r="AJ698" s="17">
        <f>Table2[[#This Row],[Customer_Satisfaction]]-Table2[[#This Row],[Return_Rate]]</f>
        <v>1</v>
      </c>
    </row>
    <row r="699" spans="1:36">
      <c r="A699" s="9" t="s">
        <v>1467</v>
      </c>
      <c r="B699" s="8">
        <v>28</v>
      </c>
      <c r="C699" s="9" t="s">
        <v>29</v>
      </c>
      <c r="D699" s="9" t="s">
        <v>44</v>
      </c>
      <c r="E699" s="9" t="s">
        <v>55</v>
      </c>
      <c r="F699" s="9" t="s">
        <v>32</v>
      </c>
      <c r="G699" s="9" t="s">
        <v>44</v>
      </c>
      <c r="H699" s="9" t="s">
        <v>1468</v>
      </c>
      <c r="I699" s="9" t="s">
        <v>107</v>
      </c>
      <c r="J699" s="8">
        <v>333.77699999999999</v>
      </c>
      <c r="K699" s="8">
        <v>9</v>
      </c>
      <c r="L699" s="9" t="s">
        <v>35</v>
      </c>
      <c r="M699" s="8">
        <v>2</v>
      </c>
      <c r="N699" s="8">
        <v>5</v>
      </c>
      <c r="O699" s="8">
        <v>2</v>
      </c>
      <c r="P699" s="9" t="s">
        <v>44</v>
      </c>
      <c r="Q699" s="9" t="s">
        <v>50</v>
      </c>
      <c r="R699" s="8">
        <v>1</v>
      </c>
      <c r="S699" s="8">
        <v>10</v>
      </c>
      <c r="T699" s="9" t="s">
        <v>49</v>
      </c>
      <c r="U699" s="9" t="s">
        <v>38</v>
      </c>
      <c r="V699" s="9" t="s">
        <v>86</v>
      </c>
      <c r="W699" s="10">
        <v>45991</v>
      </c>
      <c r="X699" s="8" t="b">
        <v>0</v>
      </c>
      <c r="Y699" s="8" t="b">
        <v>1</v>
      </c>
      <c r="Z699" s="9" t="s">
        <v>52</v>
      </c>
      <c r="AA699" s="9" t="s">
        <v>53</v>
      </c>
      <c r="AB699" s="11">
        <v>6</v>
      </c>
      <c r="AC699">
        <f t="shared" si="52"/>
        <v>3003.9929999999999</v>
      </c>
      <c r="AD699">
        <f t="shared" si="53"/>
        <v>37.086333333333329</v>
      </c>
      <c r="AE699">
        <f t="shared" si="54"/>
        <v>333.77699999999999</v>
      </c>
      <c r="AF699">
        <f t="shared" si="50"/>
        <v>2</v>
      </c>
      <c r="AG699">
        <f t="shared" si="51"/>
        <v>3</v>
      </c>
      <c r="AH699">
        <f>(Table2[[#This Row],[Social_Media_Influence2]]+Table2[[#This Row],[Engagement_Score_Num]]+Table2[[#This Row],[Time_Spent_on_Product_Research(hours)]]/3)</f>
        <v>5.666666666666667</v>
      </c>
      <c r="AI699" s="17">
        <f>IF(Table2[[#This Row],[Customer_Loyalty_Program_Member]]="TRUE",Table2[[#This Row],[Brand_Loyalty]]*1.2,Table2[[#This Row],[Brand_Loyalty]])</f>
        <v>2</v>
      </c>
      <c r="AJ699" s="17">
        <f>Table2[[#This Row],[Customer_Satisfaction]]-Table2[[#This Row],[Return_Rate]]</f>
        <v>9</v>
      </c>
    </row>
    <row r="700" spans="1:36">
      <c r="A700" s="5" t="s">
        <v>1469</v>
      </c>
      <c r="B700" s="4">
        <v>23</v>
      </c>
      <c r="C700" s="5" t="s">
        <v>43</v>
      </c>
      <c r="D700" s="5" t="s">
        <v>30</v>
      </c>
      <c r="E700" s="5" t="s">
        <v>55</v>
      </c>
      <c r="F700" s="5" t="s">
        <v>45</v>
      </c>
      <c r="G700" s="5" t="s">
        <v>30</v>
      </c>
      <c r="H700" s="5" t="s">
        <v>1470</v>
      </c>
      <c r="I700" s="5" t="s">
        <v>107</v>
      </c>
      <c r="J700" s="4">
        <v>333.77800000000002</v>
      </c>
      <c r="K700" s="4">
        <v>5</v>
      </c>
      <c r="L700" s="5" t="s">
        <v>78</v>
      </c>
      <c r="M700" s="4">
        <v>4</v>
      </c>
      <c r="N700" s="4">
        <v>2</v>
      </c>
      <c r="O700" s="4">
        <v>0</v>
      </c>
      <c r="P700" s="5" t="s">
        <v>59</v>
      </c>
      <c r="Q700" s="5" t="s">
        <v>37</v>
      </c>
      <c r="R700" s="4">
        <v>1</v>
      </c>
      <c r="S700" s="4">
        <v>7</v>
      </c>
      <c r="T700" s="5" t="s">
        <v>59</v>
      </c>
      <c r="U700" s="5" t="s">
        <v>79</v>
      </c>
      <c r="V700" s="5" t="s">
        <v>66</v>
      </c>
      <c r="W700" s="6">
        <v>45992</v>
      </c>
      <c r="X700" s="4" t="b">
        <v>1</v>
      </c>
      <c r="Y700" s="4" t="b">
        <v>1</v>
      </c>
      <c r="Z700" s="5" t="s">
        <v>40</v>
      </c>
      <c r="AA700" s="5" t="s">
        <v>53</v>
      </c>
      <c r="AB700" s="7">
        <v>13</v>
      </c>
      <c r="AC700">
        <f t="shared" si="52"/>
        <v>1668.89</v>
      </c>
      <c r="AD700">
        <f t="shared" si="53"/>
        <v>66.755600000000001</v>
      </c>
      <c r="AE700">
        <f t="shared" si="54"/>
        <v>333.77800000000002</v>
      </c>
      <c r="AF700">
        <f t="shared" si="50"/>
        <v>1</v>
      </c>
      <c r="AG700">
        <f t="shared" si="51"/>
        <v>1</v>
      </c>
      <c r="AH700">
        <f>(Table2[[#This Row],[Social_Media_Influence2]]+Table2[[#This Row],[Engagement_Score_Num]]+Table2[[#This Row],[Time_Spent_on_Product_Research(hours)]]/3)</f>
        <v>2</v>
      </c>
      <c r="AI700" s="17">
        <f>IF(Table2[[#This Row],[Customer_Loyalty_Program_Member]]="TRUE",Table2[[#This Row],[Brand_Loyalty]]*1.2,Table2[[#This Row],[Brand_Loyalty]])</f>
        <v>4</v>
      </c>
      <c r="AJ700" s="17">
        <f>Table2[[#This Row],[Customer_Satisfaction]]-Table2[[#This Row],[Return_Rate]]</f>
        <v>6</v>
      </c>
    </row>
    <row r="701" spans="1:36">
      <c r="A701" s="9" t="s">
        <v>1471</v>
      </c>
      <c r="B701" s="8">
        <v>42</v>
      </c>
      <c r="C701" s="9" t="s">
        <v>43</v>
      </c>
      <c r="D701" s="9" t="s">
        <v>44</v>
      </c>
      <c r="E701" s="9" t="s">
        <v>76</v>
      </c>
      <c r="F701" s="9" t="s">
        <v>45</v>
      </c>
      <c r="G701" s="9" t="s">
        <v>44</v>
      </c>
      <c r="H701" s="9" t="s">
        <v>1472</v>
      </c>
      <c r="I701" s="9" t="s">
        <v>134</v>
      </c>
      <c r="J701" s="8">
        <v>333.779</v>
      </c>
      <c r="K701" s="8">
        <v>7</v>
      </c>
      <c r="L701" s="9" t="s">
        <v>35</v>
      </c>
      <c r="M701" s="8">
        <v>2</v>
      </c>
      <c r="N701" s="8">
        <v>5</v>
      </c>
      <c r="O701" s="8">
        <v>1</v>
      </c>
      <c r="P701" s="9" t="s">
        <v>49</v>
      </c>
      <c r="Q701" s="9" t="s">
        <v>50</v>
      </c>
      <c r="R701" s="8">
        <v>2</v>
      </c>
      <c r="S701" s="8">
        <v>8</v>
      </c>
      <c r="T701" s="9" t="s">
        <v>49</v>
      </c>
      <c r="U701" s="9" t="s">
        <v>38</v>
      </c>
      <c r="V701" s="9" t="s">
        <v>86</v>
      </c>
      <c r="W701" s="10">
        <v>45993</v>
      </c>
      <c r="X701" s="8" t="b">
        <v>1</v>
      </c>
      <c r="Y701" s="8" t="b">
        <v>0</v>
      </c>
      <c r="Z701" s="9" t="s">
        <v>74</v>
      </c>
      <c r="AA701" s="9" t="s">
        <v>67</v>
      </c>
      <c r="AB701" s="11">
        <v>14</v>
      </c>
      <c r="AC701">
        <f t="shared" si="52"/>
        <v>2336.453</v>
      </c>
      <c r="AD701">
        <f t="shared" si="53"/>
        <v>47.682714285714283</v>
      </c>
      <c r="AE701">
        <f t="shared" si="54"/>
        <v>333.779</v>
      </c>
      <c r="AF701">
        <f t="shared" si="50"/>
        <v>2</v>
      </c>
      <c r="AG701">
        <f t="shared" si="51"/>
        <v>2</v>
      </c>
      <c r="AH701">
        <f>(Table2[[#This Row],[Social_Media_Influence2]]+Table2[[#This Row],[Engagement_Score_Num]]+Table2[[#This Row],[Time_Spent_on_Product_Research(hours)]]/3)</f>
        <v>4.333333333333333</v>
      </c>
      <c r="AI701" s="17">
        <f>IF(Table2[[#This Row],[Customer_Loyalty_Program_Member]]="TRUE",Table2[[#This Row],[Brand_Loyalty]]*1.2,Table2[[#This Row],[Brand_Loyalty]])</f>
        <v>2</v>
      </c>
      <c r="AJ701" s="17">
        <f>Table2[[#This Row],[Customer_Satisfaction]]-Table2[[#This Row],[Return_Rate]]</f>
        <v>6</v>
      </c>
    </row>
    <row r="702" spans="1:36">
      <c r="A702" s="5" t="s">
        <v>1473</v>
      </c>
      <c r="B702" s="4">
        <v>32</v>
      </c>
      <c r="C702" s="5" t="s">
        <v>43</v>
      </c>
      <c r="D702" s="5" t="s">
        <v>44</v>
      </c>
      <c r="E702" s="5" t="s">
        <v>55</v>
      </c>
      <c r="F702" s="5" t="s">
        <v>32</v>
      </c>
      <c r="G702" s="5" t="s">
        <v>44</v>
      </c>
      <c r="H702" s="5" t="s">
        <v>1474</v>
      </c>
      <c r="I702" s="5" t="s">
        <v>125</v>
      </c>
      <c r="J702" s="4">
        <v>333.78</v>
      </c>
      <c r="K702" s="4">
        <v>10</v>
      </c>
      <c r="L702" s="5" t="s">
        <v>48</v>
      </c>
      <c r="M702" s="4">
        <v>5</v>
      </c>
      <c r="N702" s="4">
        <v>3</v>
      </c>
      <c r="O702" s="4">
        <v>1</v>
      </c>
      <c r="P702" s="5" t="s">
        <v>44</v>
      </c>
      <c r="Q702" s="5" t="s">
        <v>50</v>
      </c>
      <c r="R702" s="4">
        <v>2</v>
      </c>
      <c r="S702" s="4">
        <v>6</v>
      </c>
      <c r="T702" s="5" t="s">
        <v>49</v>
      </c>
      <c r="U702" s="5" t="s">
        <v>38</v>
      </c>
      <c r="V702" s="5" t="s">
        <v>51</v>
      </c>
      <c r="W702" s="6">
        <v>45994</v>
      </c>
      <c r="X702" s="4" t="b">
        <v>1</v>
      </c>
      <c r="Y702" s="4" t="b">
        <v>0</v>
      </c>
      <c r="Z702" s="5" t="s">
        <v>52</v>
      </c>
      <c r="AA702" s="5" t="s">
        <v>41</v>
      </c>
      <c r="AB702" s="7">
        <v>10</v>
      </c>
      <c r="AC702">
        <f t="shared" si="52"/>
        <v>3337.7999999999997</v>
      </c>
      <c r="AD702">
        <f t="shared" si="53"/>
        <v>33.378</v>
      </c>
      <c r="AE702">
        <f t="shared" si="54"/>
        <v>333.78</v>
      </c>
      <c r="AF702">
        <f t="shared" si="50"/>
        <v>2</v>
      </c>
      <c r="AG702">
        <f t="shared" si="51"/>
        <v>3</v>
      </c>
      <c r="AH702">
        <f>(Table2[[#This Row],[Social_Media_Influence2]]+Table2[[#This Row],[Engagement_Score_Num]]+Table2[[#This Row],[Time_Spent_on_Product_Research(hours)]]/3)</f>
        <v>5.333333333333333</v>
      </c>
      <c r="AI702" s="17">
        <f>IF(Table2[[#This Row],[Customer_Loyalty_Program_Member]]="TRUE",Table2[[#This Row],[Brand_Loyalty]]*1.2,Table2[[#This Row],[Brand_Loyalty]])</f>
        <v>5</v>
      </c>
      <c r="AJ702" s="17">
        <f>Table2[[#This Row],[Customer_Satisfaction]]-Table2[[#This Row],[Return_Rate]]</f>
        <v>4</v>
      </c>
    </row>
    <row r="703" spans="1:36">
      <c r="A703" s="9" t="s">
        <v>1475</v>
      </c>
      <c r="B703" s="8">
        <v>33</v>
      </c>
      <c r="C703" s="9" t="s">
        <v>43</v>
      </c>
      <c r="D703" s="9" t="s">
        <v>30</v>
      </c>
      <c r="E703" s="9" t="s">
        <v>76</v>
      </c>
      <c r="F703" s="9" t="s">
        <v>32</v>
      </c>
      <c r="G703" s="9" t="s">
        <v>44</v>
      </c>
      <c r="H703" s="9" t="s">
        <v>1476</v>
      </c>
      <c r="I703" s="9" t="s">
        <v>101</v>
      </c>
      <c r="J703" s="8">
        <v>333.78100000000001</v>
      </c>
      <c r="K703" s="8">
        <v>11</v>
      </c>
      <c r="L703" s="9" t="s">
        <v>78</v>
      </c>
      <c r="M703" s="8">
        <v>3</v>
      </c>
      <c r="N703" s="8">
        <v>5</v>
      </c>
      <c r="O703" s="8">
        <v>2</v>
      </c>
      <c r="P703" s="9" t="s">
        <v>36</v>
      </c>
      <c r="Q703" s="9" t="s">
        <v>50</v>
      </c>
      <c r="R703" s="8">
        <v>2</v>
      </c>
      <c r="S703" s="8">
        <v>1</v>
      </c>
      <c r="T703" s="9" t="s">
        <v>44</v>
      </c>
      <c r="U703" s="9" t="s">
        <v>38</v>
      </c>
      <c r="V703" s="9" t="s">
        <v>51</v>
      </c>
      <c r="W703" s="10">
        <v>45995</v>
      </c>
      <c r="X703" s="8" t="b">
        <v>0</v>
      </c>
      <c r="Y703" s="8" t="b">
        <v>0</v>
      </c>
      <c r="Z703" s="9" t="s">
        <v>52</v>
      </c>
      <c r="AA703" s="9" t="s">
        <v>41</v>
      </c>
      <c r="AB703" s="11">
        <v>4</v>
      </c>
      <c r="AC703">
        <f t="shared" si="52"/>
        <v>3671.5909999999999</v>
      </c>
      <c r="AD703">
        <f t="shared" si="53"/>
        <v>30.343727272727275</v>
      </c>
      <c r="AE703">
        <f t="shared" si="54"/>
        <v>333.78100000000001</v>
      </c>
      <c r="AF703">
        <f t="shared" si="50"/>
        <v>3</v>
      </c>
      <c r="AG703">
        <f t="shared" si="51"/>
        <v>0</v>
      </c>
      <c r="AH703">
        <f>(Table2[[#This Row],[Social_Media_Influence2]]+Table2[[#This Row],[Engagement_Score_Num]]+Table2[[#This Row],[Time_Spent_on_Product_Research(hours)]]/3)</f>
        <v>3.6666666666666665</v>
      </c>
      <c r="AI703" s="17">
        <f>IF(Table2[[#This Row],[Customer_Loyalty_Program_Member]]="TRUE",Table2[[#This Row],[Brand_Loyalty]]*1.2,Table2[[#This Row],[Brand_Loyalty]])</f>
        <v>3</v>
      </c>
      <c r="AJ703" s="17">
        <f>Table2[[#This Row],[Customer_Satisfaction]]-Table2[[#This Row],[Return_Rate]]</f>
        <v>-1</v>
      </c>
    </row>
    <row r="704" spans="1:36">
      <c r="A704" s="5" t="s">
        <v>1477</v>
      </c>
      <c r="B704" s="4">
        <v>32</v>
      </c>
      <c r="C704" s="5" t="s">
        <v>43</v>
      </c>
      <c r="D704" s="5" t="s">
        <v>44</v>
      </c>
      <c r="E704" s="5" t="s">
        <v>55</v>
      </c>
      <c r="F704" s="5" t="s">
        <v>32</v>
      </c>
      <c r="G704" s="5" t="s">
        <v>30</v>
      </c>
      <c r="H704" s="5" t="s">
        <v>1478</v>
      </c>
      <c r="I704" s="5" t="s">
        <v>134</v>
      </c>
      <c r="J704" s="4">
        <v>333.78199999999998</v>
      </c>
      <c r="K704" s="4">
        <v>3</v>
      </c>
      <c r="L704" s="5" t="s">
        <v>48</v>
      </c>
      <c r="M704" s="4">
        <v>4</v>
      </c>
      <c r="N704" s="4">
        <v>1</v>
      </c>
      <c r="O704" s="4">
        <v>1</v>
      </c>
      <c r="P704" s="5" t="s">
        <v>59</v>
      </c>
      <c r="Q704" s="5" t="s">
        <v>50</v>
      </c>
      <c r="R704" s="4">
        <v>0</v>
      </c>
      <c r="S704" s="4">
        <v>1</v>
      </c>
      <c r="T704" s="5" t="s">
        <v>49</v>
      </c>
      <c r="U704" s="5" t="s">
        <v>38</v>
      </c>
      <c r="V704" s="5" t="s">
        <v>61</v>
      </c>
      <c r="W704" s="6">
        <v>45996</v>
      </c>
      <c r="X704" s="4" t="b">
        <v>0</v>
      </c>
      <c r="Y704" s="4" t="b">
        <v>1</v>
      </c>
      <c r="Z704" s="5" t="s">
        <v>74</v>
      </c>
      <c r="AA704" s="5" t="s">
        <v>53</v>
      </c>
      <c r="AB704" s="7">
        <v>10</v>
      </c>
      <c r="AC704">
        <f t="shared" si="52"/>
        <v>1001.346</v>
      </c>
      <c r="AD704">
        <f t="shared" si="53"/>
        <v>111.26066666666667</v>
      </c>
      <c r="AE704">
        <f t="shared" si="54"/>
        <v>333.78199999999998</v>
      </c>
      <c r="AF704">
        <f t="shared" si="50"/>
        <v>2</v>
      </c>
      <c r="AG704">
        <f t="shared" si="51"/>
        <v>1</v>
      </c>
      <c r="AH704">
        <f>(Table2[[#This Row],[Social_Media_Influence2]]+Table2[[#This Row],[Engagement_Score_Num]]+Table2[[#This Row],[Time_Spent_on_Product_Research(hours)]]/3)</f>
        <v>3.3333333333333335</v>
      </c>
      <c r="AI704" s="17">
        <f>IF(Table2[[#This Row],[Customer_Loyalty_Program_Member]]="TRUE",Table2[[#This Row],[Brand_Loyalty]]*1.2,Table2[[#This Row],[Brand_Loyalty]])</f>
        <v>4</v>
      </c>
      <c r="AJ704" s="17">
        <f>Table2[[#This Row],[Customer_Satisfaction]]-Table2[[#This Row],[Return_Rate]]</f>
        <v>1</v>
      </c>
    </row>
    <row r="705" spans="1:36">
      <c r="A705" s="9" t="s">
        <v>1479</v>
      </c>
      <c r="B705" s="8">
        <v>29</v>
      </c>
      <c r="C705" s="9" t="s">
        <v>43</v>
      </c>
      <c r="D705" s="9" t="s">
        <v>44</v>
      </c>
      <c r="E705" s="9" t="s">
        <v>69</v>
      </c>
      <c r="F705" s="9" t="s">
        <v>45</v>
      </c>
      <c r="G705" s="9" t="s">
        <v>44</v>
      </c>
      <c r="H705" s="9" t="s">
        <v>1480</v>
      </c>
      <c r="I705" s="9" t="s">
        <v>104</v>
      </c>
      <c r="J705" s="8">
        <v>333.78300000000002</v>
      </c>
      <c r="K705" s="8">
        <v>9</v>
      </c>
      <c r="L705" s="9" t="s">
        <v>35</v>
      </c>
      <c r="M705" s="8">
        <v>2</v>
      </c>
      <c r="N705" s="8">
        <v>4</v>
      </c>
      <c r="O705" s="8">
        <v>0.3</v>
      </c>
      <c r="P705" s="9" t="s">
        <v>59</v>
      </c>
      <c r="Q705" s="9" t="s">
        <v>50</v>
      </c>
      <c r="R705" s="8">
        <v>2</v>
      </c>
      <c r="S705" s="8">
        <v>3</v>
      </c>
      <c r="T705" s="9" t="s">
        <v>49</v>
      </c>
      <c r="U705" s="9" t="s">
        <v>79</v>
      </c>
      <c r="V705" s="9" t="s">
        <v>39</v>
      </c>
      <c r="W705" s="10">
        <v>45997</v>
      </c>
      <c r="X705" s="8" t="b">
        <v>0</v>
      </c>
      <c r="Y705" s="8" t="b">
        <v>0</v>
      </c>
      <c r="Z705" s="9" t="s">
        <v>62</v>
      </c>
      <c r="AA705" s="9" t="s">
        <v>67</v>
      </c>
      <c r="AB705" s="11">
        <v>4</v>
      </c>
      <c r="AC705">
        <f t="shared" si="52"/>
        <v>3004.047</v>
      </c>
      <c r="AD705">
        <f t="shared" si="53"/>
        <v>37.087000000000003</v>
      </c>
      <c r="AE705">
        <f t="shared" si="54"/>
        <v>333.78300000000002</v>
      </c>
      <c r="AF705">
        <f t="shared" si="50"/>
        <v>2</v>
      </c>
      <c r="AG705">
        <f t="shared" si="51"/>
        <v>1</v>
      </c>
      <c r="AH705">
        <f>(Table2[[#This Row],[Social_Media_Influence2]]+Table2[[#This Row],[Engagement_Score_Num]]+Table2[[#This Row],[Time_Spent_on_Product_Research(hours)]]/3)</f>
        <v>3.1</v>
      </c>
      <c r="AI705" s="17">
        <f>IF(Table2[[#This Row],[Customer_Loyalty_Program_Member]]="TRUE",Table2[[#This Row],[Brand_Loyalty]]*1.2,Table2[[#This Row],[Brand_Loyalty]])</f>
        <v>2</v>
      </c>
      <c r="AJ705" s="17">
        <f>Table2[[#This Row],[Customer_Satisfaction]]-Table2[[#This Row],[Return_Rate]]</f>
        <v>1</v>
      </c>
    </row>
    <row r="706" spans="1:36">
      <c r="A706" s="5" t="s">
        <v>1481</v>
      </c>
      <c r="B706" s="4">
        <v>25</v>
      </c>
      <c r="C706" s="5" t="s">
        <v>189</v>
      </c>
      <c r="D706" s="5" t="s">
        <v>44</v>
      </c>
      <c r="E706" s="5" t="s">
        <v>76</v>
      </c>
      <c r="F706" s="5" t="s">
        <v>32</v>
      </c>
      <c r="G706" s="5" t="s">
        <v>30</v>
      </c>
      <c r="H706" s="5" t="s">
        <v>1482</v>
      </c>
      <c r="I706" s="5" t="s">
        <v>93</v>
      </c>
      <c r="J706" s="4">
        <v>333.78399999999999</v>
      </c>
      <c r="K706" s="4">
        <v>6</v>
      </c>
      <c r="L706" s="5" t="s">
        <v>35</v>
      </c>
      <c r="M706" s="4">
        <v>1</v>
      </c>
      <c r="N706" s="4">
        <v>1</v>
      </c>
      <c r="O706" s="4">
        <v>0</v>
      </c>
      <c r="P706" s="5" t="s">
        <v>59</v>
      </c>
      <c r="Q706" s="5" t="s">
        <v>37</v>
      </c>
      <c r="R706" s="4">
        <v>0</v>
      </c>
      <c r="S706" s="4">
        <v>9</v>
      </c>
      <c r="T706" s="5" t="s">
        <v>49</v>
      </c>
      <c r="U706" s="5" t="s">
        <v>60</v>
      </c>
      <c r="V706" s="5" t="s">
        <v>51</v>
      </c>
      <c r="W706" s="6">
        <v>45998</v>
      </c>
      <c r="X706" s="4" t="b">
        <v>1</v>
      </c>
      <c r="Y706" s="4" t="b">
        <v>1</v>
      </c>
      <c r="Z706" s="5" t="s">
        <v>40</v>
      </c>
      <c r="AA706" s="5" t="s">
        <v>41</v>
      </c>
      <c r="AB706" s="7">
        <v>10</v>
      </c>
      <c r="AC706">
        <f t="shared" si="52"/>
        <v>2002.704</v>
      </c>
      <c r="AD706">
        <f t="shared" si="53"/>
        <v>55.630666666666663</v>
      </c>
      <c r="AE706">
        <f t="shared" si="54"/>
        <v>333.78399999999999</v>
      </c>
      <c r="AF706">
        <f t="shared" ref="AF706:AF769" si="55">IF(T706="High",3,IF(T706="Medium",2,IF(T706="Low",1,0)))</f>
        <v>2</v>
      </c>
      <c r="AG706">
        <f t="shared" ref="AG706:AG769" si="56">IF(P706="High",3,IF(P706="Medium",2,IF(P706="Low",1,0)))</f>
        <v>1</v>
      </c>
      <c r="AH706">
        <f>(Table2[[#This Row],[Social_Media_Influence2]]+Table2[[#This Row],[Engagement_Score_Num]]+Table2[[#This Row],[Time_Spent_on_Product_Research(hours)]]/3)</f>
        <v>3</v>
      </c>
      <c r="AI706" s="17">
        <f>IF(Table2[[#This Row],[Customer_Loyalty_Program_Member]]="TRUE",Table2[[#This Row],[Brand_Loyalty]]*1.2,Table2[[#This Row],[Brand_Loyalty]])</f>
        <v>1</v>
      </c>
      <c r="AJ706" s="17">
        <f>Table2[[#This Row],[Customer_Satisfaction]]-Table2[[#This Row],[Return_Rate]]</f>
        <v>9</v>
      </c>
    </row>
    <row r="707" spans="1:36">
      <c r="A707" s="9" t="s">
        <v>1483</v>
      </c>
      <c r="B707" s="8">
        <v>41</v>
      </c>
      <c r="C707" s="9" t="s">
        <v>29</v>
      </c>
      <c r="D707" s="9" t="s">
        <v>44</v>
      </c>
      <c r="E707" s="9" t="s">
        <v>76</v>
      </c>
      <c r="F707" s="9" t="s">
        <v>32</v>
      </c>
      <c r="G707" s="9" t="s">
        <v>30</v>
      </c>
      <c r="H707" s="9" t="s">
        <v>1484</v>
      </c>
      <c r="I707" s="9" t="s">
        <v>119</v>
      </c>
      <c r="J707" s="8">
        <v>333.78500000000003</v>
      </c>
      <c r="K707" s="8">
        <v>2</v>
      </c>
      <c r="L707" s="9" t="s">
        <v>48</v>
      </c>
      <c r="M707" s="8">
        <v>1</v>
      </c>
      <c r="N707" s="8">
        <v>5</v>
      </c>
      <c r="O707" s="8">
        <v>1</v>
      </c>
      <c r="P707" s="9" t="s">
        <v>36</v>
      </c>
      <c r="Q707" s="9" t="s">
        <v>50</v>
      </c>
      <c r="R707" s="8">
        <v>1</v>
      </c>
      <c r="S707" s="8">
        <v>6</v>
      </c>
      <c r="T707" s="9" t="s">
        <v>44</v>
      </c>
      <c r="U707" s="9" t="s">
        <v>60</v>
      </c>
      <c r="V707" s="9" t="s">
        <v>61</v>
      </c>
      <c r="W707" s="10">
        <v>45999</v>
      </c>
      <c r="X707" s="8" t="b">
        <v>0</v>
      </c>
      <c r="Y707" s="8" t="b">
        <v>1</v>
      </c>
      <c r="Z707" s="9" t="s">
        <v>62</v>
      </c>
      <c r="AA707" s="9" t="s">
        <v>41</v>
      </c>
      <c r="AB707" s="11">
        <v>8</v>
      </c>
      <c r="AC707">
        <f t="shared" ref="AC707:AC770" si="57">J707*K707</f>
        <v>667.57</v>
      </c>
      <c r="AD707">
        <f t="shared" ref="AD707:AD770" si="58">IF(K707=0,0,J707/K707)</f>
        <v>166.89250000000001</v>
      </c>
      <c r="AE707">
        <f t="shared" ref="AE707:AE770" si="59">IF(X707="TRUE",J707*1.1,J707)</f>
        <v>333.78500000000003</v>
      </c>
      <c r="AF707">
        <f t="shared" si="55"/>
        <v>3</v>
      </c>
      <c r="AG707">
        <f t="shared" si="56"/>
        <v>0</v>
      </c>
      <c r="AH707">
        <f>(Table2[[#This Row],[Social_Media_Influence2]]+Table2[[#This Row],[Engagement_Score_Num]]+Table2[[#This Row],[Time_Spent_on_Product_Research(hours)]]/3)</f>
        <v>3.3333333333333335</v>
      </c>
      <c r="AI707" s="17">
        <f>IF(Table2[[#This Row],[Customer_Loyalty_Program_Member]]="TRUE",Table2[[#This Row],[Brand_Loyalty]]*1.2,Table2[[#This Row],[Brand_Loyalty]])</f>
        <v>1</v>
      </c>
      <c r="AJ707" s="17">
        <f>Table2[[#This Row],[Customer_Satisfaction]]-Table2[[#This Row],[Return_Rate]]</f>
        <v>5</v>
      </c>
    </row>
    <row r="708" spans="1:36">
      <c r="A708" s="5" t="s">
        <v>1485</v>
      </c>
      <c r="B708" s="4">
        <v>24</v>
      </c>
      <c r="C708" s="5" t="s">
        <v>29</v>
      </c>
      <c r="D708" s="5" t="s">
        <v>30</v>
      </c>
      <c r="E708" s="5" t="s">
        <v>76</v>
      </c>
      <c r="F708" s="5" t="s">
        <v>32</v>
      </c>
      <c r="G708" s="5" t="s">
        <v>44</v>
      </c>
      <c r="H708" s="5" t="s">
        <v>1486</v>
      </c>
      <c r="I708" s="5" t="s">
        <v>93</v>
      </c>
      <c r="J708" s="4">
        <v>333.786</v>
      </c>
      <c r="K708" s="4">
        <v>8</v>
      </c>
      <c r="L708" s="5" t="s">
        <v>78</v>
      </c>
      <c r="M708" s="4">
        <v>2</v>
      </c>
      <c r="N708" s="4">
        <v>4</v>
      </c>
      <c r="O708" s="4">
        <v>0</v>
      </c>
      <c r="P708" s="5" t="s">
        <v>49</v>
      </c>
      <c r="Q708" s="5" t="s">
        <v>50</v>
      </c>
      <c r="R708" s="4">
        <v>1</v>
      </c>
      <c r="S708" s="4">
        <v>2</v>
      </c>
      <c r="T708" s="5" t="s">
        <v>44</v>
      </c>
      <c r="U708" s="5" t="s">
        <v>79</v>
      </c>
      <c r="V708" s="5" t="s">
        <v>86</v>
      </c>
      <c r="W708" s="6">
        <v>46000</v>
      </c>
      <c r="X708" s="4" t="b">
        <v>0</v>
      </c>
      <c r="Y708" s="4" t="b">
        <v>0</v>
      </c>
      <c r="Z708" s="5" t="s">
        <v>52</v>
      </c>
      <c r="AA708" s="5" t="s">
        <v>41</v>
      </c>
      <c r="AB708" s="7">
        <v>8</v>
      </c>
      <c r="AC708">
        <f t="shared" si="57"/>
        <v>2670.288</v>
      </c>
      <c r="AD708">
        <f t="shared" si="58"/>
        <v>41.72325</v>
      </c>
      <c r="AE708">
        <f t="shared" si="59"/>
        <v>333.786</v>
      </c>
      <c r="AF708">
        <f t="shared" si="55"/>
        <v>3</v>
      </c>
      <c r="AG708">
        <f t="shared" si="56"/>
        <v>2</v>
      </c>
      <c r="AH708">
        <f>(Table2[[#This Row],[Social_Media_Influence2]]+Table2[[#This Row],[Engagement_Score_Num]]+Table2[[#This Row],[Time_Spent_on_Product_Research(hours)]]/3)</f>
        <v>5</v>
      </c>
      <c r="AI708" s="17">
        <f>IF(Table2[[#This Row],[Customer_Loyalty_Program_Member]]="TRUE",Table2[[#This Row],[Brand_Loyalty]]*1.2,Table2[[#This Row],[Brand_Loyalty]])</f>
        <v>2</v>
      </c>
      <c r="AJ708" s="17">
        <f>Table2[[#This Row],[Customer_Satisfaction]]-Table2[[#This Row],[Return_Rate]]</f>
        <v>1</v>
      </c>
    </row>
    <row r="709" spans="1:36">
      <c r="A709" s="9" t="s">
        <v>1487</v>
      </c>
      <c r="B709" s="8">
        <v>32</v>
      </c>
      <c r="C709" s="9" t="s">
        <v>29</v>
      </c>
      <c r="D709" s="9" t="s">
        <v>44</v>
      </c>
      <c r="E709" s="9" t="s">
        <v>55</v>
      </c>
      <c r="F709" s="9" t="s">
        <v>56</v>
      </c>
      <c r="G709" s="9" t="s">
        <v>30</v>
      </c>
      <c r="H709" s="9" t="s">
        <v>1488</v>
      </c>
      <c r="I709" s="9" t="s">
        <v>90</v>
      </c>
      <c r="J709" s="8">
        <v>333.78699999999998</v>
      </c>
      <c r="K709" s="8">
        <v>10</v>
      </c>
      <c r="L709" s="9" t="s">
        <v>78</v>
      </c>
      <c r="M709" s="8">
        <v>5</v>
      </c>
      <c r="N709" s="8">
        <v>2</v>
      </c>
      <c r="O709" s="8">
        <v>0</v>
      </c>
      <c r="P709" s="9" t="s">
        <v>36</v>
      </c>
      <c r="Q709" s="9" t="s">
        <v>85</v>
      </c>
      <c r="R709" s="8">
        <v>0</v>
      </c>
      <c r="S709" s="8">
        <v>7</v>
      </c>
      <c r="T709" s="9" t="s">
        <v>49</v>
      </c>
      <c r="U709" s="9" t="s">
        <v>60</v>
      </c>
      <c r="V709" s="9" t="s">
        <v>66</v>
      </c>
      <c r="W709" s="10">
        <v>46001</v>
      </c>
      <c r="X709" s="8" t="b">
        <v>1</v>
      </c>
      <c r="Y709" s="8" t="b">
        <v>0</v>
      </c>
      <c r="Z709" s="9" t="s">
        <v>74</v>
      </c>
      <c r="AA709" s="9" t="s">
        <v>41</v>
      </c>
      <c r="AB709" s="11">
        <v>9</v>
      </c>
      <c r="AC709">
        <f t="shared" si="57"/>
        <v>3337.87</v>
      </c>
      <c r="AD709">
        <f t="shared" si="58"/>
        <v>33.378699999999995</v>
      </c>
      <c r="AE709">
        <f t="shared" si="59"/>
        <v>333.78699999999998</v>
      </c>
      <c r="AF709">
        <f t="shared" si="55"/>
        <v>2</v>
      </c>
      <c r="AG709">
        <f t="shared" si="56"/>
        <v>0</v>
      </c>
      <c r="AH709">
        <f>(Table2[[#This Row],[Social_Media_Influence2]]+Table2[[#This Row],[Engagement_Score_Num]]+Table2[[#This Row],[Time_Spent_on_Product_Research(hours)]]/3)</f>
        <v>2</v>
      </c>
      <c r="AI709" s="17">
        <f>IF(Table2[[#This Row],[Customer_Loyalty_Program_Member]]="TRUE",Table2[[#This Row],[Brand_Loyalty]]*1.2,Table2[[#This Row],[Brand_Loyalty]])</f>
        <v>5</v>
      </c>
      <c r="AJ709" s="17">
        <f>Table2[[#This Row],[Customer_Satisfaction]]-Table2[[#This Row],[Return_Rate]]</f>
        <v>7</v>
      </c>
    </row>
    <row r="710" spans="1:36">
      <c r="A710" s="5" t="s">
        <v>1489</v>
      </c>
      <c r="B710" s="4">
        <v>41</v>
      </c>
      <c r="C710" s="5" t="s">
        <v>29</v>
      </c>
      <c r="D710" s="5" t="s">
        <v>30</v>
      </c>
      <c r="E710" s="5" t="s">
        <v>69</v>
      </c>
      <c r="F710" s="5" t="s">
        <v>45</v>
      </c>
      <c r="G710" s="5" t="s">
        <v>30</v>
      </c>
      <c r="H710" s="5" t="s">
        <v>1490</v>
      </c>
      <c r="I710" s="5" t="s">
        <v>98</v>
      </c>
      <c r="J710" s="4">
        <v>333.78800000000001</v>
      </c>
      <c r="K710" s="4">
        <v>3</v>
      </c>
      <c r="L710" s="5" t="s">
        <v>35</v>
      </c>
      <c r="M710" s="4">
        <v>4</v>
      </c>
      <c r="N710" s="4">
        <v>4</v>
      </c>
      <c r="O710" s="4">
        <v>1</v>
      </c>
      <c r="P710" s="5" t="s">
        <v>44</v>
      </c>
      <c r="Q710" s="5" t="s">
        <v>85</v>
      </c>
      <c r="R710" s="4">
        <v>0</v>
      </c>
      <c r="S710" s="4">
        <v>6</v>
      </c>
      <c r="T710" s="5" t="s">
        <v>36</v>
      </c>
      <c r="U710" s="5" t="s">
        <v>60</v>
      </c>
      <c r="V710" s="5" t="s">
        <v>86</v>
      </c>
      <c r="W710" s="6">
        <v>46002</v>
      </c>
      <c r="X710" s="4" t="b">
        <v>0</v>
      </c>
      <c r="Y710" s="4" t="b">
        <v>0</v>
      </c>
      <c r="Z710" s="5" t="s">
        <v>62</v>
      </c>
      <c r="AA710" s="5" t="s">
        <v>41</v>
      </c>
      <c r="AB710" s="7">
        <v>14</v>
      </c>
      <c r="AC710">
        <f t="shared" si="57"/>
        <v>1001.364</v>
      </c>
      <c r="AD710">
        <f t="shared" si="58"/>
        <v>111.26266666666668</v>
      </c>
      <c r="AE710">
        <f t="shared" si="59"/>
        <v>333.78800000000001</v>
      </c>
      <c r="AF710">
        <f t="shared" si="55"/>
        <v>0</v>
      </c>
      <c r="AG710">
        <f t="shared" si="56"/>
        <v>3</v>
      </c>
      <c r="AH710">
        <f>(Table2[[#This Row],[Social_Media_Influence2]]+Table2[[#This Row],[Engagement_Score_Num]]+Table2[[#This Row],[Time_Spent_on_Product_Research(hours)]]/3)</f>
        <v>3.3333333333333335</v>
      </c>
      <c r="AI710" s="17">
        <f>IF(Table2[[#This Row],[Customer_Loyalty_Program_Member]]="TRUE",Table2[[#This Row],[Brand_Loyalty]]*1.2,Table2[[#This Row],[Brand_Loyalty]])</f>
        <v>4</v>
      </c>
      <c r="AJ710" s="17">
        <f>Table2[[#This Row],[Customer_Satisfaction]]-Table2[[#This Row],[Return_Rate]]</f>
        <v>6</v>
      </c>
    </row>
    <row r="711" spans="1:36">
      <c r="A711" s="9" t="s">
        <v>1491</v>
      </c>
      <c r="B711" s="8">
        <v>18</v>
      </c>
      <c r="C711" s="9" t="s">
        <v>43</v>
      </c>
      <c r="D711" s="9" t="s">
        <v>30</v>
      </c>
      <c r="E711" s="9" t="s">
        <v>76</v>
      </c>
      <c r="F711" s="9" t="s">
        <v>32</v>
      </c>
      <c r="G711" s="9" t="s">
        <v>30</v>
      </c>
      <c r="H711" s="9" t="s">
        <v>1492</v>
      </c>
      <c r="I711" s="9" t="s">
        <v>104</v>
      </c>
      <c r="J711" s="8">
        <v>333.78899999999999</v>
      </c>
      <c r="K711" s="8">
        <v>3</v>
      </c>
      <c r="L711" s="9" t="s">
        <v>35</v>
      </c>
      <c r="M711" s="8">
        <v>1</v>
      </c>
      <c r="N711" s="8">
        <v>1</v>
      </c>
      <c r="O711" s="8">
        <v>2</v>
      </c>
      <c r="P711" s="9" t="s">
        <v>49</v>
      </c>
      <c r="Q711" s="9" t="s">
        <v>85</v>
      </c>
      <c r="R711" s="8">
        <v>0</v>
      </c>
      <c r="S711" s="8">
        <v>6</v>
      </c>
      <c r="T711" s="9" t="s">
        <v>36</v>
      </c>
      <c r="U711" s="9" t="s">
        <v>79</v>
      </c>
      <c r="V711" s="9" t="s">
        <v>86</v>
      </c>
      <c r="W711" s="10">
        <v>46003</v>
      </c>
      <c r="X711" s="8" t="b">
        <v>1</v>
      </c>
      <c r="Y711" s="8" t="b">
        <v>0</v>
      </c>
      <c r="Z711" s="9" t="s">
        <v>52</v>
      </c>
      <c r="AA711" s="9" t="s">
        <v>67</v>
      </c>
      <c r="AB711" s="11">
        <v>5</v>
      </c>
      <c r="AC711">
        <f t="shared" si="57"/>
        <v>1001.367</v>
      </c>
      <c r="AD711">
        <f t="shared" si="58"/>
        <v>111.26299999999999</v>
      </c>
      <c r="AE711">
        <f t="shared" si="59"/>
        <v>333.78899999999999</v>
      </c>
      <c r="AF711">
        <f t="shared" si="55"/>
        <v>0</v>
      </c>
      <c r="AG711">
        <f t="shared" si="56"/>
        <v>2</v>
      </c>
      <c r="AH711">
        <f>(Table2[[#This Row],[Social_Media_Influence2]]+Table2[[#This Row],[Engagement_Score_Num]]+Table2[[#This Row],[Time_Spent_on_Product_Research(hours)]]/3)</f>
        <v>2.6666666666666665</v>
      </c>
      <c r="AI711" s="17">
        <f>IF(Table2[[#This Row],[Customer_Loyalty_Program_Member]]="TRUE",Table2[[#This Row],[Brand_Loyalty]]*1.2,Table2[[#This Row],[Brand_Loyalty]])</f>
        <v>1</v>
      </c>
      <c r="AJ711" s="17">
        <f>Table2[[#This Row],[Customer_Satisfaction]]-Table2[[#This Row],[Return_Rate]]</f>
        <v>6</v>
      </c>
    </row>
    <row r="712" spans="1:36">
      <c r="A712" s="5" t="s">
        <v>1493</v>
      </c>
      <c r="B712" s="4">
        <v>25</v>
      </c>
      <c r="C712" s="5" t="s">
        <v>43</v>
      </c>
      <c r="D712" s="5" t="s">
        <v>30</v>
      </c>
      <c r="E712" s="5" t="s">
        <v>55</v>
      </c>
      <c r="F712" s="5" t="s">
        <v>56</v>
      </c>
      <c r="G712" s="5" t="s">
        <v>30</v>
      </c>
      <c r="H712" s="5" t="s">
        <v>1494</v>
      </c>
      <c r="I712" s="5" t="s">
        <v>71</v>
      </c>
      <c r="J712" s="4">
        <v>333.79</v>
      </c>
      <c r="K712" s="4">
        <v>9</v>
      </c>
      <c r="L712" s="5" t="s">
        <v>78</v>
      </c>
      <c r="M712" s="4">
        <v>5</v>
      </c>
      <c r="N712" s="4">
        <v>1</v>
      </c>
      <c r="O712" s="4">
        <v>0</v>
      </c>
      <c r="P712" s="5" t="s">
        <v>49</v>
      </c>
      <c r="Q712" s="5" t="s">
        <v>37</v>
      </c>
      <c r="R712" s="4">
        <v>2</v>
      </c>
      <c r="S712" s="4">
        <v>6</v>
      </c>
      <c r="T712" s="5" t="s">
        <v>44</v>
      </c>
      <c r="U712" s="5" t="s">
        <v>38</v>
      </c>
      <c r="V712" s="5" t="s">
        <v>61</v>
      </c>
      <c r="W712" s="6">
        <v>46004</v>
      </c>
      <c r="X712" s="4" t="b">
        <v>1</v>
      </c>
      <c r="Y712" s="4" t="b">
        <v>1</v>
      </c>
      <c r="Z712" s="5" t="s">
        <v>40</v>
      </c>
      <c r="AA712" s="5" t="s">
        <v>67</v>
      </c>
      <c r="AB712" s="7">
        <v>6</v>
      </c>
      <c r="AC712">
        <f t="shared" si="57"/>
        <v>3004.11</v>
      </c>
      <c r="AD712">
        <f t="shared" si="58"/>
        <v>37.087777777777781</v>
      </c>
      <c r="AE712">
        <f t="shared" si="59"/>
        <v>333.79</v>
      </c>
      <c r="AF712">
        <f t="shared" si="55"/>
        <v>3</v>
      </c>
      <c r="AG712">
        <f t="shared" si="56"/>
        <v>2</v>
      </c>
      <c r="AH712">
        <f>(Table2[[#This Row],[Social_Media_Influence2]]+Table2[[#This Row],[Engagement_Score_Num]]+Table2[[#This Row],[Time_Spent_on_Product_Research(hours)]]/3)</f>
        <v>5</v>
      </c>
      <c r="AI712" s="17">
        <f>IF(Table2[[#This Row],[Customer_Loyalty_Program_Member]]="TRUE",Table2[[#This Row],[Brand_Loyalty]]*1.2,Table2[[#This Row],[Brand_Loyalty]])</f>
        <v>5</v>
      </c>
      <c r="AJ712" s="17">
        <f>Table2[[#This Row],[Customer_Satisfaction]]-Table2[[#This Row],[Return_Rate]]</f>
        <v>4</v>
      </c>
    </row>
    <row r="713" spans="1:36">
      <c r="A713" s="9" t="s">
        <v>1495</v>
      </c>
      <c r="B713" s="8">
        <v>49</v>
      </c>
      <c r="C713" s="9" t="s">
        <v>43</v>
      </c>
      <c r="D713" s="9" t="s">
        <v>30</v>
      </c>
      <c r="E713" s="9" t="s">
        <v>76</v>
      </c>
      <c r="F713" s="9" t="s">
        <v>32</v>
      </c>
      <c r="G713" s="9" t="s">
        <v>44</v>
      </c>
      <c r="H713" s="9" t="s">
        <v>1496</v>
      </c>
      <c r="I713" s="9" t="s">
        <v>90</v>
      </c>
      <c r="J713" s="8">
        <v>333.791</v>
      </c>
      <c r="K713" s="8">
        <v>4</v>
      </c>
      <c r="L713" s="9" t="s">
        <v>35</v>
      </c>
      <c r="M713" s="8">
        <v>2</v>
      </c>
      <c r="N713" s="8">
        <v>1</v>
      </c>
      <c r="O713" s="8">
        <v>0</v>
      </c>
      <c r="P713" s="9" t="s">
        <v>49</v>
      </c>
      <c r="Q713" s="9" t="s">
        <v>85</v>
      </c>
      <c r="R713" s="8">
        <v>1</v>
      </c>
      <c r="S713" s="8">
        <v>8</v>
      </c>
      <c r="T713" s="9" t="s">
        <v>49</v>
      </c>
      <c r="U713" s="9" t="s">
        <v>38</v>
      </c>
      <c r="V713" s="9" t="s">
        <v>51</v>
      </c>
      <c r="W713" s="10">
        <v>46005</v>
      </c>
      <c r="X713" s="8" t="b">
        <v>1</v>
      </c>
      <c r="Y713" s="8" t="b">
        <v>0</v>
      </c>
      <c r="Z713" s="9" t="s">
        <v>52</v>
      </c>
      <c r="AA713" s="9" t="s">
        <v>53</v>
      </c>
      <c r="AB713" s="11">
        <v>10</v>
      </c>
      <c r="AC713">
        <f t="shared" si="57"/>
        <v>1335.164</v>
      </c>
      <c r="AD713">
        <f t="shared" si="58"/>
        <v>83.447749999999999</v>
      </c>
      <c r="AE713">
        <f t="shared" si="59"/>
        <v>333.791</v>
      </c>
      <c r="AF713">
        <f t="shared" si="55"/>
        <v>2</v>
      </c>
      <c r="AG713">
        <f t="shared" si="56"/>
        <v>2</v>
      </c>
      <c r="AH713">
        <f>(Table2[[#This Row],[Social_Media_Influence2]]+Table2[[#This Row],[Engagement_Score_Num]]+Table2[[#This Row],[Time_Spent_on_Product_Research(hours)]]/3)</f>
        <v>4</v>
      </c>
      <c r="AI713" s="17">
        <f>IF(Table2[[#This Row],[Customer_Loyalty_Program_Member]]="TRUE",Table2[[#This Row],[Brand_Loyalty]]*1.2,Table2[[#This Row],[Brand_Loyalty]])</f>
        <v>2</v>
      </c>
      <c r="AJ713" s="17">
        <f>Table2[[#This Row],[Customer_Satisfaction]]-Table2[[#This Row],[Return_Rate]]</f>
        <v>7</v>
      </c>
    </row>
    <row r="714" spans="1:36">
      <c r="A714" s="5" t="s">
        <v>1497</v>
      </c>
      <c r="B714" s="4">
        <v>39</v>
      </c>
      <c r="C714" s="5" t="s">
        <v>43</v>
      </c>
      <c r="D714" s="5" t="s">
        <v>44</v>
      </c>
      <c r="E714" s="5" t="s">
        <v>31</v>
      </c>
      <c r="F714" s="5" t="s">
        <v>56</v>
      </c>
      <c r="G714" s="5" t="s">
        <v>30</v>
      </c>
      <c r="H714" s="5" t="s">
        <v>1498</v>
      </c>
      <c r="I714" s="5" t="s">
        <v>134</v>
      </c>
      <c r="J714" s="4">
        <v>333.79199999999997</v>
      </c>
      <c r="K714" s="4">
        <v>8</v>
      </c>
      <c r="L714" s="5" t="s">
        <v>78</v>
      </c>
      <c r="M714" s="4">
        <v>2</v>
      </c>
      <c r="N714" s="4">
        <v>3</v>
      </c>
      <c r="O714" s="4">
        <v>1.2</v>
      </c>
      <c r="P714" s="5" t="s">
        <v>49</v>
      </c>
      <c r="Q714" s="5" t="s">
        <v>37</v>
      </c>
      <c r="R714" s="4">
        <v>1</v>
      </c>
      <c r="S714" s="4">
        <v>10</v>
      </c>
      <c r="T714" s="5" t="s">
        <v>59</v>
      </c>
      <c r="U714" s="5" t="s">
        <v>79</v>
      </c>
      <c r="V714" s="5" t="s">
        <v>39</v>
      </c>
      <c r="W714" s="6">
        <v>46006</v>
      </c>
      <c r="X714" s="4" t="b">
        <v>1</v>
      </c>
      <c r="Y714" s="4" t="b">
        <v>1</v>
      </c>
      <c r="Z714" s="5" t="s">
        <v>62</v>
      </c>
      <c r="AA714" s="5" t="s">
        <v>53</v>
      </c>
      <c r="AB714" s="7">
        <v>14</v>
      </c>
      <c r="AC714">
        <f t="shared" si="57"/>
        <v>2670.3359999999998</v>
      </c>
      <c r="AD714">
        <f t="shared" si="58"/>
        <v>41.723999999999997</v>
      </c>
      <c r="AE714">
        <f t="shared" si="59"/>
        <v>333.79199999999997</v>
      </c>
      <c r="AF714">
        <f t="shared" si="55"/>
        <v>1</v>
      </c>
      <c r="AG714">
        <f t="shared" si="56"/>
        <v>2</v>
      </c>
      <c r="AH714">
        <f>(Table2[[#This Row],[Social_Media_Influence2]]+Table2[[#This Row],[Engagement_Score_Num]]+Table2[[#This Row],[Time_Spent_on_Product_Research(hours)]]/3)</f>
        <v>3.4</v>
      </c>
      <c r="AI714" s="17">
        <f>IF(Table2[[#This Row],[Customer_Loyalty_Program_Member]]="TRUE",Table2[[#This Row],[Brand_Loyalty]]*1.2,Table2[[#This Row],[Brand_Loyalty]])</f>
        <v>2</v>
      </c>
      <c r="AJ714" s="17">
        <f>Table2[[#This Row],[Customer_Satisfaction]]-Table2[[#This Row],[Return_Rate]]</f>
        <v>9</v>
      </c>
    </row>
    <row r="715" spans="1:36">
      <c r="A715" s="9" t="s">
        <v>1499</v>
      </c>
      <c r="B715" s="8">
        <v>47</v>
      </c>
      <c r="C715" s="9" t="s">
        <v>29</v>
      </c>
      <c r="D715" s="9" t="s">
        <v>44</v>
      </c>
      <c r="E715" s="9" t="s">
        <v>55</v>
      </c>
      <c r="F715" s="9" t="s">
        <v>45</v>
      </c>
      <c r="G715" s="9" t="s">
        <v>30</v>
      </c>
      <c r="H715" s="9" t="s">
        <v>1500</v>
      </c>
      <c r="I715" s="9" t="s">
        <v>244</v>
      </c>
      <c r="J715" s="8">
        <v>333.79300000000001</v>
      </c>
      <c r="K715" s="8">
        <v>6</v>
      </c>
      <c r="L715" s="9" t="s">
        <v>78</v>
      </c>
      <c r="M715" s="8">
        <v>3</v>
      </c>
      <c r="N715" s="8">
        <v>5</v>
      </c>
      <c r="O715" s="8">
        <v>0</v>
      </c>
      <c r="P715" s="9" t="s">
        <v>36</v>
      </c>
      <c r="Q715" s="9" t="s">
        <v>85</v>
      </c>
      <c r="R715" s="8">
        <v>1</v>
      </c>
      <c r="S715" s="8">
        <v>8</v>
      </c>
      <c r="T715" s="9" t="s">
        <v>49</v>
      </c>
      <c r="U715" s="9" t="s">
        <v>79</v>
      </c>
      <c r="V715" s="9" t="s">
        <v>86</v>
      </c>
      <c r="W715" s="10">
        <v>46007</v>
      </c>
      <c r="X715" s="8" t="b">
        <v>1</v>
      </c>
      <c r="Y715" s="8" t="b">
        <v>1</v>
      </c>
      <c r="Z715" s="9" t="s">
        <v>40</v>
      </c>
      <c r="AA715" s="9" t="s">
        <v>53</v>
      </c>
      <c r="AB715" s="11">
        <v>3</v>
      </c>
      <c r="AC715">
        <f t="shared" si="57"/>
        <v>2002.758</v>
      </c>
      <c r="AD715">
        <f t="shared" si="58"/>
        <v>55.63216666666667</v>
      </c>
      <c r="AE715">
        <f t="shared" si="59"/>
        <v>333.79300000000001</v>
      </c>
      <c r="AF715">
        <f t="shared" si="55"/>
        <v>2</v>
      </c>
      <c r="AG715">
        <f t="shared" si="56"/>
        <v>0</v>
      </c>
      <c r="AH715">
        <f>(Table2[[#This Row],[Social_Media_Influence2]]+Table2[[#This Row],[Engagement_Score_Num]]+Table2[[#This Row],[Time_Spent_on_Product_Research(hours)]]/3)</f>
        <v>2</v>
      </c>
      <c r="AI715" s="17">
        <f>IF(Table2[[#This Row],[Customer_Loyalty_Program_Member]]="TRUE",Table2[[#This Row],[Brand_Loyalty]]*1.2,Table2[[#This Row],[Brand_Loyalty]])</f>
        <v>3</v>
      </c>
      <c r="AJ715" s="17">
        <f>Table2[[#This Row],[Customer_Satisfaction]]-Table2[[#This Row],[Return_Rate]]</f>
        <v>7</v>
      </c>
    </row>
    <row r="716" spans="1:36">
      <c r="A716" s="5" t="s">
        <v>1501</v>
      </c>
      <c r="B716" s="4">
        <v>43</v>
      </c>
      <c r="C716" s="5" t="s">
        <v>43</v>
      </c>
      <c r="D716" s="5" t="s">
        <v>30</v>
      </c>
      <c r="E716" s="5" t="s">
        <v>31</v>
      </c>
      <c r="F716" s="5" t="s">
        <v>32</v>
      </c>
      <c r="G716" s="5" t="s">
        <v>30</v>
      </c>
      <c r="H716" s="5" t="s">
        <v>1502</v>
      </c>
      <c r="I716" s="5" t="s">
        <v>98</v>
      </c>
      <c r="J716" s="4">
        <v>333.79399999999998</v>
      </c>
      <c r="K716" s="4">
        <v>7</v>
      </c>
      <c r="L716" s="5" t="s">
        <v>35</v>
      </c>
      <c r="M716" s="4">
        <v>4</v>
      </c>
      <c r="N716" s="4">
        <v>5</v>
      </c>
      <c r="O716" s="4">
        <v>0</v>
      </c>
      <c r="P716" s="5" t="s">
        <v>36</v>
      </c>
      <c r="Q716" s="5" t="s">
        <v>85</v>
      </c>
      <c r="R716" s="4">
        <v>1</v>
      </c>
      <c r="S716" s="4">
        <v>10</v>
      </c>
      <c r="T716" s="5" t="s">
        <v>44</v>
      </c>
      <c r="U716" s="5" t="s">
        <v>79</v>
      </c>
      <c r="V716" s="5" t="s">
        <v>39</v>
      </c>
      <c r="W716" s="6">
        <v>46008</v>
      </c>
      <c r="X716" s="4" t="b">
        <v>0</v>
      </c>
      <c r="Y716" s="4" t="b">
        <v>1</v>
      </c>
      <c r="Z716" s="5" t="s">
        <v>74</v>
      </c>
      <c r="AA716" s="5" t="s">
        <v>53</v>
      </c>
      <c r="AB716" s="7">
        <v>3</v>
      </c>
      <c r="AC716">
        <f t="shared" si="57"/>
        <v>2336.558</v>
      </c>
      <c r="AD716">
        <f t="shared" si="58"/>
        <v>47.68485714285714</v>
      </c>
      <c r="AE716">
        <f t="shared" si="59"/>
        <v>333.79399999999998</v>
      </c>
      <c r="AF716">
        <f t="shared" si="55"/>
        <v>3</v>
      </c>
      <c r="AG716">
        <f t="shared" si="56"/>
        <v>0</v>
      </c>
      <c r="AH716">
        <f>(Table2[[#This Row],[Social_Media_Influence2]]+Table2[[#This Row],[Engagement_Score_Num]]+Table2[[#This Row],[Time_Spent_on_Product_Research(hours)]]/3)</f>
        <v>3</v>
      </c>
      <c r="AI716" s="17">
        <f>IF(Table2[[#This Row],[Customer_Loyalty_Program_Member]]="TRUE",Table2[[#This Row],[Brand_Loyalty]]*1.2,Table2[[#This Row],[Brand_Loyalty]])</f>
        <v>4</v>
      </c>
      <c r="AJ716" s="17">
        <f>Table2[[#This Row],[Customer_Satisfaction]]-Table2[[#This Row],[Return_Rate]]</f>
        <v>9</v>
      </c>
    </row>
    <row r="717" spans="1:36">
      <c r="A717" s="9" t="s">
        <v>1503</v>
      </c>
      <c r="B717" s="8">
        <v>38</v>
      </c>
      <c r="C717" s="9" t="s">
        <v>29</v>
      </c>
      <c r="D717" s="9" t="s">
        <v>44</v>
      </c>
      <c r="E717" s="9" t="s">
        <v>69</v>
      </c>
      <c r="F717" s="9" t="s">
        <v>45</v>
      </c>
      <c r="G717" s="9" t="s">
        <v>44</v>
      </c>
      <c r="H717" s="9" t="s">
        <v>1504</v>
      </c>
      <c r="I717" s="9" t="s">
        <v>65</v>
      </c>
      <c r="J717" s="8">
        <v>333.79500000000002</v>
      </c>
      <c r="K717" s="8">
        <v>11</v>
      </c>
      <c r="L717" s="9" t="s">
        <v>35</v>
      </c>
      <c r="M717" s="8">
        <v>4</v>
      </c>
      <c r="N717" s="8">
        <v>1</v>
      </c>
      <c r="O717" s="8">
        <v>1</v>
      </c>
      <c r="P717" s="9" t="s">
        <v>44</v>
      </c>
      <c r="Q717" s="9" t="s">
        <v>50</v>
      </c>
      <c r="R717" s="8">
        <v>2</v>
      </c>
      <c r="S717" s="8">
        <v>2</v>
      </c>
      <c r="T717" s="9" t="s">
        <v>59</v>
      </c>
      <c r="U717" s="9" t="s">
        <v>79</v>
      </c>
      <c r="V717" s="9" t="s">
        <v>39</v>
      </c>
      <c r="W717" s="10">
        <v>46009</v>
      </c>
      <c r="X717" s="8" t="b">
        <v>1</v>
      </c>
      <c r="Y717" s="8" t="b">
        <v>1</v>
      </c>
      <c r="Z717" s="9" t="s">
        <v>74</v>
      </c>
      <c r="AA717" s="9" t="s">
        <v>67</v>
      </c>
      <c r="AB717" s="11">
        <v>8</v>
      </c>
      <c r="AC717">
        <f t="shared" si="57"/>
        <v>3671.7450000000003</v>
      </c>
      <c r="AD717">
        <f t="shared" si="58"/>
        <v>30.345000000000002</v>
      </c>
      <c r="AE717">
        <f t="shared" si="59"/>
        <v>333.79500000000002</v>
      </c>
      <c r="AF717">
        <f t="shared" si="55"/>
        <v>1</v>
      </c>
      <c r="AG717">
        <f t="shared" si="56"/>
        <v>3</v>
      </c>
      <c r="AH717">
        <f>(Table2[[#This Row],[Social_Media_Influence2]]+Table2[[#This Row],[Engagement_Score_Num]]+Table2[[#This Row],[Time_Spent_on_Product_Research(hours)]]/3)</f>
        <v>4.333333333333333</v>
      </c>
      <c r="AI717" s="17">
        <f>IF(Table2[[#This Row],[Customer_Loyalty_Program_Member]]="TRUE",Table2[[#This Row],[Brand_Loyalty]]*1.2,Table2[[#This Row],[Brand_Loyalty]])</f>
        <v>4</v>
      </c>
      <c r="AJ717" s="17">
        <f>Table2[[#This Row],[Customer_Satisfaction]]-Table2[[#This Row],[Return_Rate]]</f>
        <v>0</v>
      </c>
    </row>
    <row r="718" spans="1:36">
      <c r="A718" s="5" t="s">
        <v>1505</v>
      </c>
      <c r="B718" s="4">
        <v>40</v>
      </c>
      <c r="C718" s="5" t="s">
        <v>29</v>
      </c>
      <c r="D718" s="5" t="s">
        <v>44</v>
      </c>
      <c r="E718" s="5" t="s">
        <v>55</v>
      </c>
      <c r="F718" s="5" t="s">
        <v>32</v>
      </c>
      <c r="G718" s="5" t="s">
        <v>30</v>
      </c>
      <c r="H718" s="5" t="s">
        <v>1506</v>
      </c>
      <c r="I718" s="5" t="s">
        <v>101</v>
      </c>
      <c r="J718" s="4">
        <v>333.79599999999999</v>
      </c>
      <c r="K718" s="4">
        <v>2</v>
      </c>
      <c r="L718" s="5" t="s">
        <v>35</v>
      </c>
      <c r="M718" s="4">
        <v>1</v>
      </c>
      <c r="N718" s="4">
        <v>5</v>
      </c>
      <c r="O718" s="4">
        <v>2</v>
      </c>
      <c r="P718" s="5" t="s">
        <v>59</v>
      </c>
      <c r="Q718" s="5" t="s">
        <v>85</v>
      </c>
      <c r="R718" s="4">
        <v>1</v>
      </c>
      <c r="S718" s="4">
        <v>3</v>
      </c>
      <c r="T718" s="5" t="s">
        <v>44</v>
      </c>
      <c r="U718" s="5" t="s">
        <v>38</v>
      </c>
      <c r="V718" s="5" t="s">
        <v>66</v>
      </c>
      <c r="W718" s="6">
        <v>46010</v>
      </c>
      <c r="X718" s="4" t="b">
        <v>1</v>
      </c>
      <c r="Y718" s="4" t="b">
        <v>0</v>
      </c>
      <c r="Z718" s="5" t="s">
        <v>40</v>
      </c>
      <c r="AA718" s="5" t="s">
        <v>67</v>
      </c>
      <c r="AB718" s="7">
        <v>13</v>
      </c>
      <c r="AC718">
        <f t="shared" si="57"/>
        <v>667.59199999999998</v>
      </c>
      <c r="AD718">
        <f t="shared" si="58"/>
        <v>166.898</v>
      </c>
      <c r="AE718">
        <f t="shared" si="59"/>
        <v>333.79599999999999</v>
      </c>
      <c r="AF718">
        <f t="shared" si="55"/>
        <v>3</v>
      </c>
      <c r="AG718">
        <f t="shared" si="56"/>
        <v>1</v>
      </c>
      <c r="AH718">
        <f>(Table2[[#This Row],[Social_Media_Influence2]]+Table2[[#This Row],[Engagement_Score_Num]]+Table2[[#This Row],[Time_Spent_on_Product_Research(hours)]]/3)</f>
        <v>4.666666666666667</v>
      </c>
      <c r="AI718" s="17">
        <f>IF(Table2[[#This Row],[Customer_Loyalty_Program_Member]]="TRUE",Table2[[#This Row],[Brand_Loyalty]]*1.2,Table2[[#This Row],[Brand_Loyalty]])</f>
        <v>1</v>
      </c>
      <c r="AJ718" s="17">
        <f>Table2[[#This Row],[Customer_Satisfaction]]-Table2[[#This Row],[Return_Rate]]</f>
        <v>2</v>
      </c>
    </row>
    <row r="719" spans="1:36">
      <c r="A719" s="9" t="s">
        <v>1507</v>
      </c>
      <c r="B719" s="8">
        <v>33</v>
      </c>
      <c r="C719" s="9" t="s">
        <v>43</v>
      </c>
      <c r="D719" s="9" t="s">
        <v>30</v>
      </c>
      <c r="E719" s="9" t="s">
        <v>76</v>
      </c>
      <c r="F719" s="9" t="s">
        <v>56</v>
      </c>
      <c r="G719" s="9" t="s">
        <v>30</v>
      </c>
      <c r="H719" s="9" t="s">
        <v>1508</v>
      </c>
      <c r="I719" s="9" t="s">
        <v>71</v>
      </c>
      <c r="J719" s="8">
        <v>333.79700000000003</v>
      </c>
      <c r="K719" s="8">
        <v>9</v>
      </c>
      <c r="L719" s="9" t="s">
        <v>48</v>
      </c>
      <c r="M719" s="8">
        <v>2</v>
      </c>
      <c r="N719" s="8">
        <v>2</v>
      </c>
      <c r="O719" s="8">
        <v>2</v>
      </c>
      <c r="P719" s="9" t="s">
        <v>59</v>
      </c>
      <c r="Q719" s="9" t="s">
        <v>37</v>
      </c>
      <c r="R719" s="8">
        <v>0</v>
      </c>
      <c r="S719" s="8">
        <v>7</v>
      </c>
      <c r="T719" s="9" t="s">
        <v>36</v>
      </c>
      <c r="U719" s="9" t="s">
        <v>38</v>
      </c>
      <c r="V719" s="9" t="s">
        <v>61</v>
      </c>
      <c r="W719" s="10">
        <v>46011</v>
      </c>
      <c r="X719" s="8" t="b">
        <v>1</v>
      </c>
      <c r="Y719" s="8" t="b">
        <v>0</v>
      </c>
      <c r="Z719" s="9" t="s">
        <v>52</v>
      </c>
      <c r="AA719" s="9" t="s">
        <v>41</v>
      </c>
      <c r="AB719" s="11">
        <v>11</v>
      </c>
      <c r="AC719">
        <f t="shared" si="57"/>
        <v>3004.1730000000002</v>
      </c>
      <c r="AD719">
        <f t="shared" si="58"/>
        <v>37.088555555555558</v>
      </c>
      <c r="AE719">
        <f t="shared" si="59"/>
        <v>333.79700000000003</v>
      </c>
      <c r="AF719">
        <f t="shared" si="55"/>
        <v>0</v>
      </c>
      <c r="AG719">
        <f t="shared" si="56"/>
        <v>1</v>
      </c>
      <c r="AH719">
        <f>(Table2[[#This Row],[Social_Media_Influence2]]+Table2[[#This Row],[Engagement_Score_Num]]+Table2[[#This Row],[Time_Spent_on_Product_Research(hours)]]/3)</f>
        <v>1.6666666666666665</v>
      </c>
      <c r="AI719" s="17">
        <f>IF(Table2[[#This Row],[Customer_Loyalty_Program_Member]]="TRUE",Table2[[#This Row],[Brand_Loyalty]]*1.2,Table2[[#This Row],[Brand_Loyalty]])</f>
        <v>2</v>
      </c>
      <c r="AJ719" s="17">
        <f>Table2[[#This Row],[Customer_Satisfaction]]-Table2[[#This Row],[Return_Rate]]</f>
        <v>7</v>
      </c>
    </row>
    <row r="720" spans="1:36">
      <c r="A720" s="5" t="s">
        <v>1509</v>
      </c>
      <c r="B720" s="4">
        <v>18</v>
      </c>
      <c r="C720" s="5" t="s">
        <v>272</v>
      </c>
      <c r="D720" s="5" t="s">
        <v>30</v>
      </c>
      <c r="E720" s="5" t="s">
        <v>69</v>
      </c>
      <c r="F720" s="5" t="s">
        <v>32</v>
      </c>
      <c r="G720" s="5" t="s">
        <v>30</v>
      </c>
      <c r="H720" s="5" t="s">
        <v>1510</v>
      </c>
      <c r="I720" s="5" t="s">
        <v>134</v>
      </c>
      <c r="J720" s="4">
        <v>333.798</v>
      </c>
      <c r="K720" s="4">
        <v>5</v>
      </c>
      <c r="L720" s="5" t="s">
        <v>78</v>
      </c>
      <c r="M720" s="4">
        <v>2</v>
      </c>
      <c r="N720" s="4">
        <v>1</v>
      </c>
      <c r="O720" s="4">
        <v>1</v>
      </c>
      <c r="P720" s="5" t="s">
        <v>59</v>
      </c>
      <c r="Q720" s="5" t="s">
        <v>50</v>
      </c>
      <c r="R720" s="4">
        <v>2</v>
      </c>
      <c r="S720" s="4">
        <v>7</v>
      </c>
      <c r="T720" s="5" t="s">
        <v>44</v>
      </c>
      <c r="U720" s="5" t="s">
        <v>60</v>
      </c>
      <c r="V720" s="5" t="s">
        <v>61</v>
      </c>
      <c r="W720" s="6">
        <v>46012</v>
      </c>
      <c r="X720" s="4" t="b">
        <v>0</v>
      </c>
      <c r="Y720" s="4" t="b">
        <v>0</v>
      </c>
      <c r="Z720" s="5" t="s">
        <v>74</v>
      </c>
      <c r="AA720" s="5" t="s">
        <v>67</v>
      </c>
      <c r="AB720" s="7">
        <v>5</v>
      </c>
      <c r="AC720">
        <f t="shared" si="57"/>
        <v>1668.99</v>
      </c>
      <c r="AD720">
        <f t="shared" si="58"/>
        <v>66.759600000000006</v>
      </c>
      <c r="AE720">
        <f t="shared" si="59"/>
        <v>333.798</v>
      </c>
      <c r="AF720">
        <f t="shared" si="55"/>
        <v>3</v>
      </c>
      <c r="AG720">
        <f t="shared" si="56"/>
        <v>1</v>
      </c>
      <c r="AH720">
        <f>(Table2[[#This Row],[Social_Media_Influence2]]+Table2[[#This Row],[Engagement_Score_Num]]+Table2[[#This Row],[Time_Spent_on_Product_Research(hours)]]/3)</f>
        <v>4.333333333333333</v>
      </c>
      <c r="AI720" s="17">
        <f>IF(Table2[[#This Row],[Customer_Loyalty_Program_Member]]="TRUE",Table2[[#This Row],[Brand_Loyalty]]*1.2,Table2[[#This Row],[Brand_Loyalty]])</f>
        <v>2</v>
      </c>
      <c r="AJ720" s="17">
        <f>Table2[[#This Row],[Customer_Satisfaction]]-Table2[[#This Row],[Return_Rate]]</f>
        <v>5</v>
      </c>
    </row>
    <row r="721" spans="1:36">
      <c r="A721" s="9" t="s">
        <v>1511</v>
      </c>
      <c r="B721" s="8">
        <v>39</v>
      </c>
      <c r="C721" s="9" t="s">
        <v>29</v>
      </c>
      <c r="D721" s="9" t="s">
        <v>44</v>
      </c>
      <c r="E721" s="9" t="s">
        <v>31</v>
      </c>
      <c r="F721" s="9" t="s">
        <v>32</v>
      </c>
      <c r="G721" s="9" t="s">
        <v>44</v>
      </c>
      <c r="H721" s="9" t="s">
        <v>1512</v>
      </c>
      <c r="I721" s="9" t="s">
        <v>71</v>
      </c>
      <c r="J721" s="8">
        <v>333.79899999999998</v>
      </c>
      <c r="K721" s="8">
        <v>6</v>
      </c>
      <c r="L721" s="9" t="s">
        <v>78</v>
      </c>
      <c r="M721" s="8">
        <v>3</v>
      </c>
      <c r="N721" s="8">
        <v>4</v>
      </c>
      <c r="O721" s="8">
        <v>2</v>
      </c>
      <c r="P721" s="9" t="s">
        <v>49</v>
      </c>
      <c r="Q721" s="9" t="s">
        <v>50</v>
      </c>
      <c r="R721" s="8">
        <v>2</v>
      </c>
      <c r="S721" s="8">
        <v>5</v>
      </c>
      <c r="T721" s="9" t="s">
        <v>49</v>
      </c>
      <c r="U721" s="9" t="s">
        <v>79</v>
      </c>
      <c r="V721" s="9" t="s">
        <v>86</v>
      </c>
      <c r="W721" s="10">
        <v>46013</v>
      </c>
      <c r="X721" s="8" t="b">
        <v>0</v>
      </c>
      <c r="Y721" s="8" t="b">
        <v>1</v>
      </c>
      <c r="Z721" s="9" t="s">
        <v>74</v>
      </c>
      <c r="AA721" s="9" t="s">
        <v>53</v>
      </c>
      <c r="AB721" s="11">
        <v>4</v>
      </c>
      <c r="AC721">
        <f t="shared" si="57"/>
        <v>2002.7939999999999</v>
      </c>
      <c r="AD721">
        <f t="shared" si="58"/>
        <v>55.633166666666661</v>
      </c>
      <c r="AE721">
        <f t="shared" si="59"/>
        <v>333.79899999999998</v>
      </c>
      <c r="AF721">
        <f t="shared" si="55"/>
        <v>2</v>
      </c>
      <c r="AG721">
        <f t="shared" si="56"/>
        <v>2</v>
      </c>
      <c r="AH721">
        <f>(Table2[[#This Row],[Social_Media_Influence2]]+Table2[[#This Row],[Engagement_Score_Num]]+Table2[[#This Row],[Time_Spent_on_Product_Research(hours)]]/3)</f>
        <v>4.666666666666667</v>
      </c>
      <c r="AI721" s="17">
        <f>IF(Table2[[#This Row],[Customer_Loyalty_Program_Member]]="TRUE",Table2[[#This Row],[Brand_Loyalty]]*1.2,Table2[[#This Row],[Brand_Loyalty]])</f>
        <v>3</v>
      </c>
      <c r="AJ721" s="17">
        <f>Table2[[#This Row],[Customer_Satisfaction]]-Table2[[#This Row],[Return_Rate]]</f>
        <v>3</v>
      </c>
    </row>
    <row r="722" spans="1:36">
      <c r="A722" s="5" t="s">
        <v>1513</v>
      </c>
      <c r="B722" s="4">
        <v>31</v>
      </c>
      <c r="C722" s="5" t="s">
        <v>43</v>
      </c>
      <c r="D722" s="5" t="s">
        <v>30</v>
      </c>
      <c r="E722" s="5" t="s">
        <v>76</v>
      </c>
      <c r="F722" s="5" t="s">
        <v>32</v>
      </c>
      <c r="G722" s="5" t="s">
        <v>44</v>
      </c>
      <c r="H722" s="5" t="s">
        <v>1514</v>
      </c>
      <c r="I722" s="5" t="s">
        <v>141</v>
      </c>
      <c r="J722" s="4">
        <v>333.8</v>
      </c>
      <c r="K722" s="4">
        <v>2</v>
      </c>
      <c r="L722" s="5" t="s">
        <v>48</v>
      </c>
      <c r="M722" s="4">
        <v>5</v>
      </c>
      <c r="N722" s="4">
        <v>5</v>
      </c>
      <c r="O722" s="4">
        <v>1</v>
      </c>
      <c r="P722" s="5" t="s">
        <v>49</v>
      </c>
      <c r="Q722" s="5" t="s">
        <v>37</v>
      </c>
      <c r="R722" s="4">
        <v>0</v>
      </c>
      <c r="S722" s="4">
        <v>2</v>
      </c>
      <c r="T722" s="5" t="s">
        <v>49</v>
      </c>
      <c r="U722" s="5" t="s">
        <v>79</v>
      </c>
      <c r="V722" s="5" t="s">
        <v>61</v>
      </c>
      <c r="W722" s="6">
        <v>46014</v>
      </c>
      <c r="X722" s="4" t="b">
        <v>0</v>
      </c>
      <c r="Y722" s="4" t="b">
        <v>0</v>
      </c>
      <c r="Z722" s="5" t="s">
        <v>74</v>
      </c>
      <c r="AA722" s="5" t="s">
        <v>53</v>
      </c>
      <c r="AB722" s="7">
        <v>4</v>
      </c>
      <c r="AC722">
        <f t="shared" si="57"/>
        <v>667.6</v>
      </c>
      <c r="AD722">
        <f t="shared" si="58"/>
        <v>166.9</v>
      </c>
      <c r="AE722">
        <f t="shared" si="59"/>
        <v>333.8</v>
      </c>
      <c r="AF722">
        <f t="shared" si="55"/>
        <v>2</v>
      </c>
      <c r="AG722">
        <f t="shared" si="56"/>
        <v>2</v>
      </c>
      <c r="AH722">
        <f>(Table2[[#This Row],[Social_Media_Influence2]]+Table2[[#This Row],[Engagement_Score_Num]]+Table2[[#This Row],[Time_Spent_on_Product_Research(hours)]]/3)</f>
        <v>4.333333333333333</v>
      </c>
      <c r="AI722" s="17">
        <f>IF(Table2[[#This Row],[Customer_Loyalty_Program_Member]]="TRUE",Table2[[#This Row],[Brand_Loyalty]]*1.2,Table2[[#This Row],[Brand_Loyalty]])</f>
        <v>5</v>
      </c>
      <c r="AJ722" s="17">
        <f>Table2[[#This Row],[Customer_Satisfaction]]-Table2[[#This Row],[Return_Rate]]</f>
        <v>2</v>
      </c>
    </row>
    <row r="723" spans="1:36">
      <c r="A723" s="9" t="s">
        <v>1515</v>
      </c>
      <c r="B723" s="8">
        <v>27</v>
      </c>
      <c r="C723" s="9" t="s">
        <v>43</v>
      </c>
      <c r="D723" s="9" t="s">
        <v>30</v>
      </c>
      <c r="E723" s="9" t="s">
        <v>76</v>
      </c>
      <c r="F723" s="9" t="s">
        <v>56</v>
      </c>
      <c r="G723" s="9" t="s">
        <v>44</v>
      </c>
      <c r="H723" s="9" t="s">
        <v>1516</v>
      </c>
      <c r="I723" s="9" t="s">
        <v>98</v>
      </c>
      <c r="J723" s="8">
        <v>333.80099999999999</v>
      </c>
      <c r="K723" s="8">
        <v>9</v>
      </c>
      <c r="L723" s="9" t="s">
        <v>48</v>
      </c>
      <c r="M723" s="8">
        <v>3</v>
      </c>
      <c r="N723" s="8">
        <v>5</v>
      </c>
      <c r="O723" s="8">
        <v>2</v>
      </c>
      <c r="P723" s="9" t="s">
        <v>49</v>
      </c>
      <c r="Q723" s="9" t="s">
        <v>50</v>
      </c>
      <c r="R723" s="8">
        <v>2</v>
      </c>
      <c r="S723" s="8">
        <v>2</v>
      </c>
      <c r="T723" s="9" t="s">
        <v>36</v>
      </c>
      <c r="U723" s="9" t="s">
        <v>79</v>
      </c>
      <c r="V723" s="9" t="s">
        <v>61</v>
      </c>
      <c r="W723" s="10">
        <v>46015</v>
      </c>
      <c r="X723" s="8" t="b">
        <v>1</v>
      </c>
      <c r="Y723" s="8" t="b">
        <v>0</v>
      </c>
      <c r="Z723" s="9" t="s">
        <v>62</v>
      </c>
      <c r="AA723" s="9" t="s">
        <v>41</v>
      </c>
      <c r="AB723" s="11">
        <v>1</v>
      </c>
      <c r="AC723">
        <f t="shared" si="57"/>
        <v>3004.2089999999998</v>
      </c>
      <c r="AD723">
        <f t="shared" si="58"/>
        <v>37.088999999999999</v>
      </c>
      <c r="AE723">
        <f t="shared" si="59"/>
        <v>333.80099999999999</v>
      </c>
      <c r="AF723">
        <f t="shared" si="55"/>
        <v>0</v>
      </c>
      <c r="AG723">
        <f t="shared" si="56"/>
        <v>2</v>
      </c>
      <c r="AH723">
        <f>(Table2[[#This Row],[Social_Media_Influence2]]+Table2[[#This Row],[Engagement_Score_Num]]+Table2[[#This Row],[Time_Spent_on_Product_Research(hours)]]/3)</f>
        <v>2.6666666666666665</v>
      </c>
      <c r="AI723" s="17">
        <f>IF(Table2[[#This Row],[Customer_Loyalty_Program_Member]]="TRUE",Table2[[#This Row],[Brand_Loyalty]]*1.2,Table2[[#This Row],[Brand_Loyalty]])</f>
        <v>3</v>
      </c>
      <c r="AJ723" s="17">
        <f>Table2[[#This Row],[Customer_Satisfaction]]-Table2[[#This Row],[Return_Rate]]</f>
        <v>0</v>
      </c>
    </row>
    <row r="724" spans="1:36">
      <c r="A724" s="5" t="s">
        <v>1517</v>
      </c>
      <c r="B724" s="4">
        <v>31</v>
      </c>
      <c r="C724" s="5" t="s">
        <v>29</v>
      </c>
      <c r="D724" s="5" t="s">
        <v>44</v>
      </c>
      <c r="E724" s="5" t="s">
        <v>55</v>
      </c>
      <c r="F724" s="5" t="s">
        <v>32</v>
      </c>
      <c r="G724" s="5" t="s">
        <v>30</v>
      </c>
      <c r="H724" s="5" t="s">
        <v>1518</v>
      </c>
      <c r="I724" s="5" t="s">
        <v>101</v>
      </c>
      <c r="J724" s="4">
        <v>333.80200000000002</v>
      </c>
      <c r="K724" s="4">
        <v>3</v>
      </c>
      <c r="L724" s="5" t="s">
        <v>78</v>
      </c>
      <c r="M724" s="4">
        <v>5</v>
      </c>
      <c r="N724" s="4">
        <v>3</v>
      </c>
      <c r="O724" s="4">
        <v>1</v>
      </c>
      <c r="P724" s="5" t="s">
        <v>36</v>
      </c>
      <c r="Q724" s="5" t="s">
        <v>85</v>
      </c>
      <c r="R724" s="4">
        <v>1</v>
      </c>
      <c r="S724" s="4">
        <v>6</v>
      </c>
      <c r="T724" s="5" t="s">
        <v>44</v>
      </c>
      <c r="U724" s="5" t="s">
        <v>79</v>
      </c>
      <c r="V724" s="5" t="s">
        <v>51</v>
      </c>
      <c r="W724" s="6">
        <v>46016</v>
      </c>
      <c r="X724" s="4" t="b">
        <v>0</v>
      </c>
      <c r="Y724" s="4" t="b">
        <v>1</v>
      </c>
      <c r="Z724" s="5" t="s">
        <v>40</v>
      </c>
      <c r="AA724" s="5" t="s">
        <v>53</v>
      </c>
      <c r="AB724" s="7">
        <v>12</v>
      </c>
      <c r="AC724">
        <f t="shared" si="57"/>
        <v>1001.4060000000001</v>
      </c>
      <c r="AD724">
        <f t="shared" si="58"/>
        <v>111.26733333333334</v>
      </c>
      <c r="AE724">
        <f t="shared" si="59"/>
        <v>333.80200000000002</v>
      </c>
      <c r="AF724">
        <f t="shared" si="55"/>
        <v>3</v>
      </c>
      <c r="AG724">
        <f t="shared" si="56"/>
        <v>0</v>
      </c>
      <c r="AH724">
        <f>(Table2[[#This Row],[Social_Media_Influence2]]+Table2[[#This Row],[Engagement_Score_Num]]+Table2[[#This Row],[Time_Spent_on_Product_Research(hours)]]/3)</f>
        <v>3.3333333333333335</v>
      </c>
      <c r="AI724" s="17">
        <f>IF(Table2[[#This Row],[Customer_Loyalty_Program_Member]]="TRUE",Table2[[#This Row],[Brand_Loyalty]]*1.2,Table2[[#This Row],[Brand_Loyalty]])</f>
        <v>5</v>
      </c>
      <c r="AJ724" s="17">
        <f>Table2[[#This Row],[Customer_Satisfaction]]-Table2[[#This Row],[Return_Rate]]</f>
        <v>5</v>
      </c>
    </row>
    <row r="725" spans="1:36">
      <c r="A725" s="9" t="s">
        <v>1519</v>
      </c>
      <c r="B725" s="8">
        <v>36</v>
      </c>
      <c r="C725" s="9" t="s">
        <v>29</v>
      </c>
      <c r="D725" s="9" t="s">
        <v>44</v>
      </c>
      <c r="E725" s="9" t="s">
        <v>69</v>
      </c>
      <c r="F725" s="9" t="s">
        <v>32</v>
      </c>
      <c r="G725" s="9" t="s">
        <v>30</v>
      </c>
      <c r="H725" s="9" t="s">
        <v>1520</v>
      </c>
      <c r="I725" s="9" t="s">
        <v>116</v>
      </c>
      <c r="J725" s="8">
        <v>333.803</v>
      </c>
      <c r="K725" s="8">
        <v>3</v>
      </c>
      <c r="L725" s="9" t="s">
        <v>78</v>
      </c>
      <c r="M725" s="8">
        <v>2</v>
      </c>
      <c r="N725" s="8">
        <v>3</v>
      </c>
      <c r="O725" s="8">
        <v>1</v>
      </c>
      <c r="P725" s="9" t="s">
        <v>44</v>
      </c>
      <c r="Q725" s="9" t="s">
        <v>50</v>
      </c>
      <c r="R725" s="8">
        <v>2</v>
      </c>
      <c r="S725" s="8">
        <v>3</v>
      </c>
      <c r="T725" s="9" t="s">
        <v>44</v>
      </c>
      <c r="U725" s="9" t="s">
        <v>38</v>
      </c>
      <c r="V725" s="9" t="s">
        <v>61</v>
      </c>
      <c r="W725" s="10">
        <v>46017</v>
      </c>
      <c r="X725" s="8" t="b">
        <v>0</v>
      </c>
      <c r="Y725" s="8" t="b">
        <v>0</v>
      </c>
      <c r="Z725" s="9" t="s">
        <v>62</v>
      </c>
      <c r="AA725" s="9" t="s">
        <v>41</v>
      </c>
      <c r="AB725" s="11">
        <v>9</v>
      </c>
      <c r="AC725">
        <f t="shared" si="57"/>
        <v>1001.409</v>
      </c>
      <c r="AD725">
        <f t="shared" si="58"/>
        <v>111.26766666666667</v>
      </c>
      <c r="AE725">
        <f t="shared" si="59"/>
        <v>333.803</v>
      </c>
      <c r="AF725">
        <f t="shared" si="55"/>
        <v>3</v>
      </c>
      <c r="AG725">
        <f t="shared" si="56"/>
        <v>3</v>
      </c>
      <c r="AH725">
        <f>(Table2[[#This Row],[Social_Media_Influence2]]+Table2[[#This Row],[Engagement_Score_Num]]+Table2[[#This Row],[Time_Spent_on_Product_Research(hours)]]/3)</f>
        <v>6.333333333333333</v>
      </c>
      <c r="AI725" s="17">
        <f>IF(Table2[[#This Row],[Customer_Loyalty_Program_Member]]="TRUE",Table2[[#This Row],[Brand_Loyalty]]*1.2,Table2[[#This Row],[Brand_Loyalty]])</f>
        <v>2</v>
      </c>
      <c r="AJ725" s="17">
        <f>Table2[[#This Row],[Customer_Satisfaction]]-Table2[[#This Row],[Return_Rate]]</f>
        <v>1</v>
      </c>
    </row>
    <row r="726" spans="1:36">
      <c r="A726" s="5" t="s">
        <v>1521</v>
      </c>
      <c r="B726" s="4">
        <v>27</v>
      </c>
      <c r="C726" s="5" t="s">
        <v>29</v>
      </c>
      <c r="D726" s="5" t="s">
        <v>30</v>
      </c>
      <c r="E726" s="5" t="s">
        <v>76</v>
      </c>
      <c r="F726" s="5" t="s">
        <v>45</v>
      </c>
      <c r="G726" s="5" t="s">
        <v>30</v>
      </c>
      <c r="H726" s="5" t="s">
        <v>900</v>
      </c>
      <c r="I726" s="5" t="s">
        <v>157</v>
      </c>
      <c r="J726" s="4">
        <v>333.80399999999997</v>
      </c>
      <c r="K726" s="4">
        <v>6</v>
      </c>
      <c r="L726" s="5" t="s">
        <v>35</v>
      </c>
      <c r="M726" s="4">
        <v>2</v>
      </c>
      <c r="N726" s="4">
        <v>3</v>
      </c>
      <c r="O726" s="4">
        <v>1</v>
      </c>
      <c r="P726" s="5" t="s">
        <v>44</v>
      </c>
      <c r="Q726" s="5" t="s">
        <v>37</v>
      </c>
      <c r="R726" s="4">
        <v>1</v>
      </c>
      <c r="S726" s="4">
        <v>9</v>
      </c>
      <c r="T726" s="5" t="s">
        <v>44</v>
      </c>
      <c r="U726" s="5" t="s">
        <v>38</v>
      </c>
      <c r="V726" s="5" t="s">
        <v>61</v>
      </c>
      <c r="W726" s="6">
        <v>46018</v>
      </c>
      <c r="X726" s="4" t="b">
        <v>0</v>
      </c>
      <c r="Y726" s="4" t="b">
        <v>0</v>
      </c>
      <c r="Z726" s="5" t="s">
        <v>40</v>
      </c>
      <c r="AA726" s="5" t="s">
        <v>53</v>
      </c>
      <c r="AB726" s="7">
        <v>11</v>
      </c>
      <c r="AC726">
        <f t="shared" si="57"/>
        <v>2002.8239999999998</v>
      </c>
      <c r="AD726">
        <f t="shared" si="58"/>
        <v>55.633999999999993</v>
      </c>
      <c r="AE726">
        <f t="shared" si="59"/>
        <v>333.80399999999997</v>
      </c>
      <c r="AF726">
        <f t="shared" si="55"/>
        <v>3</v>
      </c>
      <c r="AG726">
        <f t="shared" si="56"/>
        <v>3</v>
      </c>
      <c r="AH726">
        <f>(Table2[[#This Row],[Social_Media_Influence2]]+Table2[[#This Row],[Engagement_Score_Num]]+Table2[[#This Row],[Time_Spent_on_Product_Research(hours)]]/3)</f>
        <v>6.333333333333333</v>
      </c>
      <c r="AI726" s="17">
        <f>IF(Table2[[#This Row],[Customer_Loyalty_Program_Member]]="TRUE",Table2[[#This Row],[Brand_Loyalty]]*1.2,Table2[[#This Row],[Brand_Loyalty]])</f>
        <v>2</v>
      </c>
      <c r="AJ726" s="17">
        <f>Table2[[#This Row],[Customer_Satisfaction]]-Table2[[#This Row],[Return_Rate]]</f>
        <v>8</v>
      </c>
    </row>
    <row r="727" spans="1:36">
      <c r="A727" s="9" t="s">
        <v>1522</v>
      </c>
      <c r="B727" s="8">
        <v>21</v>
      </c>
      <c r="C727" s="9" t="s">
        <v>272</v>
      </c>
      <c r="D727" s="9" t="s">
        <v>30</v>
      </c>
      <c r="E727" s="9" t="s">
        <v>31</v>
      </c>
      <c r="F727" s="9" t="s">
        <v>32</v>
      </c>
      <c r="G727" s="9" t="s">
        <v>44</v>
      </c>
      <c r="H727" s="9" t="s">
        <v>1523</v>
      </c>
      <c r="I727" s="9" t="s">
        <v>157</v>
      </c>
      <c r="J727" s="8">
        <v>333.80500000000001</v>
      </c>
      <c r="K727" s="8">
        <v>2</v>
      </c>
      <c r="L727" s="9" t="s">
        <v>35</v>
      </c>
      <c r="M727" s="8">
        <v>4</v>
      </c>
      <c r="N727" s="8">
        <v>5</v>
      </c>
      <c r="O727" s="8">
        <v>1</v>
      </c>
      <c r="P727" s="9" t="s">
        <v>36</v>
      </c>
      <c r="Q727" s="9" t="s">
        <v>50</v>
      </c>
      <c r="R727" s="8">
        <v>2</v>
      </c>
      <c r="S727" s="8">
        <v>6</v>
      </c>
      <c r="T727" s="9" t="s">
        <v>44</v>
      </c>
      <c r="U727" s="9" t="s">
        <v>79</v>
      </c>
      <c r="V727" s="9" t="s">
        <v>51</v>
      </c>
      <c r="W727" s="10">
        <v>46019</v>
      </c>
      <c r="X727" s="8" t="b">
        <v>1</v>
      </c>
      <c r="Y727" s="8" t="b">
        <v>1</v>
      </c>
      <c r="Z727" s="9" t="s">
        <v>52</v>
      </c>
      <c r="AA727" s="9" t="s">
        <v>41</v>
      </c>
      <c r="AB727" s="11">
        <v>3</v>
      </c>
      <c r="AC727">
        <f t="shared" si="57"/>
        <v>667.61</v>
      </c>
      <c r="AD727">
        <f t="shared" si="58"/>
        <v>166.9025</v>
      </c>
      <c r="AE727">
        <f t="shared" si="59"/>
        <v>333.80500000000001</v>
      </c>
      <c r="AF727">
        <f t="shared" si="55"/>
        <v>3</v>
      </c>
      <c r="AG727">
        <f t="shared" si="56"/>
        <v>0</v>
      </c>
      <c r="AH727">
        <f>(Table2[[#This Row],[Social_Media_Influence2]]+Table2[[#This Row],[Engagement_Score_Num]]+Table2[[#This Row],[Time_Spent_on_Product_Research(hours)]]/3)</f>
        <v>3.3333333333333335</v>
      </c>
      <c r="AI727" s="17">
        <f>IF(Table2[[#This Row],[Customer_Loyalty_Program_Member]]="TRUE",Table2[[#This Row],[Brand_Loyalty]]*1.2,Table2[[#This Row],[Brand_Loyalty]])</f>
        <v>4</v>
      </c>
      <c r="AJ727" s="17">
        <f>Table2[[#This Row],[Customer_Satisfaction]]-Table2[[#This Row],[Return_Rate]]</f>
        <v>4</v>
      </c>
    </row>
    <row r="728" spans="1:36">
      <c r="A728" s="5" t="s">
        <v>1524</v>
      </c>
      <c r="B728" s="4">
        <v>50</v>
      </c>
      <c r="C728" s="5" t="s">
        <v>29</v>
      </c>
      <c r="D728" s="5" t="s">
        <v>30</v>
      </c>
      <c r="E728" s="5" t="s">
        <v>31</v>
      </c>
      <c r="F728" s="5" t="s">
        <v>45</v>
      </c>
      <c r="G728" s="5" t="s">
        <v>30</v>
      </c>
      <c r="H728" s="5" t="s">
        <v>1525</v>
      </c>
      <c r="I728" s="5" t="s">
        <v>98</v>
      </c>
      <c r="J728" s="4">
        <v>333.80599999999998</v>
      </c>
      <c r="K728" s="4">
        <v>4</v>
      </c>
      <c r="L728" s="5" t="s">
        <v>35</v>
      </c>
      <c r="M728" s="4">
        <v>1</v>
      </c>
      <c r="N728" s="4">
        <v>5</v>
      </c>
      <c r="O728" s="4">
        <v>2</v>
      </c>
      <c r="P728" s="5" t="s">
        <v>44</v>
      </c>
      <c r="Q728" s="5" t="s">
        <v>85</v>
      </c>
      <c r="R728" s="4">
        <v>0</v>
      </c>
      <c r="S728" s="4">
        <v>8</v>
      </c>
      <c r="T728" s="5" t="s">
        <v>36</v>
      </c>
      <c r="U728" s="5" t="s">
        <v>60</v>
      </c>
      <c r="V728" s="5" t="s">
        <v>66</v>
      </c>
      <c r="W728" s="6">
        <v>46020</v>
      </c>
      <c r="X728" s="4" t="b">
        <v>0</v>
      </c>
      <c r="Y728" s="4" t="b">
        <v>1</v>
      </c>
      <c r="Z728" s="5" t="s">
        <v>62</v>
      </c>
      <c r="AA728" s="5" t="s">
        <v>67</v>
      </c>
      <c r="AB728" s="7">
        <v>7</v>
      </c>
      <c r="AC728">
        <f t="shared" si="57"/>
        <v>1335.2239999999999</v>
      </c>
      <c r="AD728">
        <f t="shared" si="58"/>
        <v>83.451499999999996</v>
      </c>
      <c r="AE728">
        <f t="shared" si="59"/>
        <v>333.80599999999998</v>
      </c>
      <c r="AF728">
        <f t="shared" si="55"/>
        <v>0</v>
      </c>
      <c r="AG728">
        <f t="shared" si="56"/>
        <v>3</v>
      </c>
      <c r="AH728">
        <f>(Table2[[#This Row],[Social_Media_Influence2]]+Table2[[#This Row],[Engagement_Score_Num]]+Table2[[#This Row],[Time_Spent_on_Product_Research(hours)]]/3)</f>
        <v>3.6666666666666665</v>
      </c>
      <c r="AI728" s="17">
        <f>IF(Table2[[#This Row],[Customer_Loyalty_Program_Member]]="TRUE",Table2[[#This Row],[Brand_Loyalty]]*1.2,Table2[[#This Row],[Brand_Loyalty]])</f>
        <v>1</v>
      </c>
      <c r="AJ728" s="17">
        <f>Table2[[#This Row],[Customer_Satisfaction]]-Table2[[#This Row],[Return_Rate]]</f>
        <v>8</v>
      </c>
    </row>
    <row r="729" spans="1:36">
      <c r="A729" s="9" t="s">
        <v>1526</v>
      </c>
      <c r="B729" s="8">
        <v>49</v>
      </c>
      <c r="C729" s="9" t="s">
        <v>29</v>
      </c>
      <c r="D729" s="9" t="s">
        <v>44</v>
      </c>
      <c r="E729" s="9" t="s">
        <v>76</v>
      </c>
      <c r="F729" s="9" t="s">
        <v>45</v>
      </c>
      <c r="G729" s="9" t="s">
        <v>44</v>
      </c>
      <c r="H729" s="9" t="s">
        <v>1527</v>
      </c>
      <c r="I729" s="9" t="s">
        <v>104</v>
      </c>
      <c r="J729" s="8">
        <v>333.80700000000002</v>
      </c>
      <c r="K729" s="8">
        <v>10</v>
      </c>
      <c r="L729" s="9" t="s">
        <v>48</v>
      </c>
      <c r="M729" s="8">
        <v>3</v>
      </c>
      <c r="N729" s="8">
        <v>1</v>
      </c>
      <c r="O729" s="8">
        <v>1</v>
      </c>
      <c r="P729" s="9" t="s">
        <v>59</v>
      </c>
      <c r="Q729" s="9" t="s">
        <v>50</v>
      </c>
      <c r="R729" s="8">
        <v>2</v>
      </c>
      <c r="S729" s="8">
        <v>7</v>
      </c>
      <c r="T729" s="9" t="s">
        <v>36</v>
      </c>
      <c r="U729" s="9" t="s">
        <v>38</v>
      </c>
      <c r="V729" s="9" t="s">
        <v>51</v>
      </c>
      <c r="W729" s="10">
        <v>46021</v>
      </c>
      <c r="X729" s="8" t="b">
        <v>0</v>
      </c>
      <c r="Y729" s="8" t="b">
        <v>0</v>
      </c>
      <c r="Z729" s="9" t="s">
        <v>62</v>
      </c>
      <c r="AA729" s="9" t="s">
        <v>67</v>
      </c>
      <c r="AB729" s="11">
        <v>12</v>
      </c>
      <c r="AC729">
        <f t="shared" si="57"/>
        <v>3338.07</v>
      </c>
      <c r="AD729">
        <f t="shared" si="58"/>
        <v>33.380700000000004</v>
      </c>
      <c r="AE729">
        <f t="shared" si="59"/>
        <v>333.80700000000002</v>
      </c>
      <c r="AF729">
        <f t="shared" si="55"/>
        <v>0</v>
      </c>
      <c r="AG729">
        <f t="shared" si="56"/>
        <v>1</v>
      </c>
      <c r="AH729">
        <f>(Table2[[#This Row],[Social_Media_Influence2]]+Table2[[#This Row],[Engagement_Score_Num]]+Table2[[#This Row],[Time_Spent_on_Product_Research(hours)]]/3)</f>
        <v>1.3333333333333333</v>
      </c>
      <c r="AI729" s="17">
        <f>IF(Table2[[#This Row],[Customer_Loyalty_Program_Member]]="TRUE",Table2[[#This Row],[Brand_Loyalty]]*1.2,Table2[[#This Row],[Brand_Loyalty]])</f>
        <v>3</v>
      </c>
      <c r="AJ729" s="17">
        <f>Table2[[#This Row],[Customer_Satisfaction]]-Table2[[#This Row],[Return_Rate]]</f>
        <v>5</v>
      </c>
    </row>
    <row r="730" spans="1:36">
      <c r="A730" s="5" t="s">
        <v>1528</v>
      </c>
      <c r="B730" s="4">
        <v>43</v>
      </c>
      <c r="C730" s="5" t="s">
        <v>29</v>
      </c>
      <c r="D730" s="5" t="s">
        <v>44</v>
      </c>
      <c r="E730" s="5" t="s">
        <v>76</v>
      </c>
      <c r="F730" s="5" t="s">
        <v>45</v>
      </c>
      <c r="G730" s="5" t="s">
        <v>30</v>
      </c>
      <c r="H730" s="5" t="s">
        <v>1529</v>
      </c>
      <c r="I730" s="5" t="s">
        <v>47</v>
      </c>
      <c r="J730" s="4">
        <v>333.80799999999999</v>
      </c>
      <c r="K730" s="4">
        <v>6</v>
      </c>
      <c r="L730" s="5" t="s">
        <v>48</v>
      </c>
      <c r="M730" s="4">
        <v>2</v>
      </c>
      <c r="N730" s="4">
        <v>1</v>
      </c>
      <c r="O730" s="4">
        <v>0</v>
      </c>
      <c r="P730" s="5" t="s">
        <v>36</v>
      </c>
      <c r="Q730" s="5" t="s">
        <v>85</v>
      </c>
      <c r="R730" s="4">
        <v>0</v>
      </c>
      <c r="S730" s="4">
        <v>2</v>
      </c>
      <c r="T730" s="5" t="s">
        <v>36</v>
      </c>
      <c r="U730" s="5" t="s">
        <v>79</v>
      </c>
      <c r="V730" s="5" t="s">
        <v>51</v>
      </c>
      <c r="W730" s="6">
        <v>46022</v>
      </c>
      <c r="X730" s="4" t="b">
        <v>0</v>
      </c>
      <c r="Y730" s="4" t="b">
        <v>1</v>
      </c>
      <c r="Z730" s="5" t="s">
        <v>52</v>
      </c>
      <c r="AA730" s="5" t="s">
        <v>67</v>
      </c>
      <c r="AB730" s="7">
        <v>4</v>
      </c>
      <c r="AC730">
        <f t="shared" si="57"/>
        <v>2002.848</v>
      </c>
      <c r="AD730">
        <f t="shared" si="58"/>
        <v>55.634666666666668</v>
      </c>
      <c r="AE730">
        <f t="shared" si="59"/>
        <v>333.80799999999999</v>
      </c>
      <c r="AF730">
        <f t="shared" si="55"/>
        <v>0</v>
      </c>
      <c r="AG730">
        <f t="shared" si="56"/>
        <v>0</v>
      </c>
      <c r="AH730">
        <f>(Table2[[#This Row],[Social_Media_Influence2]]+Table2[[#This Row],[Engagement_Score_Num]]+Table2[[#This Row],[Time_Spent_on_Product_Research(hours)]]/3)</f>
        <v>0</v>
      </c>
      <c r="AI730" s="17">
        <f>IF(Table2[[#This Row],[Customer_Loyalty_Program_Member]]="TRUE",Table2[[#This Row],[Brand_Loyalty]]*1.2,Table2[[#This Row],[Brand_Loyalty]])</f>
        <v>2</v>
      </c>
      <c r="AJ730" s="17">
        <f>Table2[[#This Row],[Customer_Satisfaction]]-Table2[[#This Row],[Return_Rate]]</f>
        <v>2</v>
      </c>
    </row>
    <row r="731" spans="1:36">
      <c r="A731" s="9" t="s">
        <v>1530</v>
      </c>
      <c r="B731" s="8">
        <v>35</v>
      </c>
      <c r="C731" s="9" t="s">
        <v>189</v>
      </c>
      <c r="D731" s="9" t="s">
        <v>44</v>
      </c>
      <c r="E731" s="9" t="s">
        <v>69</v>
      </c>
      <c r="F731" s="9" t="s">
        <v>32</v>
      </c>
      <c r="G731" s="9" t="s">
        <v>44</v>
      </c>
      <c r="H731" s="9" t="s">
        <v>1531</v>
      </c>
      <c r="I731" s="9" t="s">
        <v>104</v>
      </c>
      <c r="J731" s="8">
        <v>333.80900000000003</v>
      </c>
      <c r="K731" s="8">
        <v>6</v>
      </c>
      <c r="L731" s="9" t="s">
        <v>78</v>
      </c>
      <c r="M731" s="8">
        <v>3</v>
      </c>
      <c r="N731" s="8">
        <v>4</v>
      </c>
      <c r="O731" s="8">
        <v>0</v>
      </c>
      <c r="P731" s="9" t="s">
        <v>44</v>
      </c>
      <c r="Q731" s="9" t="s">
        <v>50</v>
      </c>
      <c r="R731" s="8">
        <v>1</v>
      </c>
      <c r="S731" s="8">
        <v>8</v>
      </c>
      <c r="T731" s="9" t="s">
        <v>49</v>
      </c>
      <c r="U731" s="9" t="s">
        <v>60</v>
      </c>
      <c r="V731" s="9" t="s">
        <v>66</v>
      </c>
      <c r="W731" s="10">
        <v>46023</v>
      </c>
      <c r="X731" s="8" t="b">
        <v>0</v>
      </c>
      <c r="Y731" s="8" t="b">
        <v>1</v>
      </c>
      <c r="Z731" s="9" t="s">
        <v>62</v>
      </c>
      <c r="AA731" s="9" t="s">
        <v>67</v>
      </c>
      <c r="AB731" s="11">
        <v>1</v>
      </c>
      <c r="AC731">
        <f t="shared" si="57"/>
        <v>2002.8540000000003</v>
      </c>
      <c r="AD731">
        <f t="shared" si="58"/>
        <v>55.63483333333334</v>
      </c>
      <c r="AE731">
        <f t="shared" si="59"/>
        <v>333.80900000000003</v>
      </c>
      <c r="AF731">
        <f t="shared" si="55"/>
        <v>2</v>
      </c>
      <c r="AG731">
        <f t="shared" si="56"/>
        <v>3</v>
      </c>
      <c r="AH731">
        <f>(Table2[[#This Row],[Social_Media_Influence2]]+Table2[[#This Row],[Engagement_Score_Num]]+Table2[[#This Row],[Time_Spent_on_Product_Research(hours)]]/3)</f>
        <v>5</v>
      </c>
      <c r="AI731" s="17">
        <f>IF(Table2[[#This Row],[Customer_Loyalty_Program_Member]]="TRUE",Table2[[#This Row],[Brand_Loyalty]]*1.2,Table2[[#This Row],[Brand_Loyalty]])</f>
        <v>3</v>
      </c>
      <c r="AJ731" s="17">
        <f>Table2[[#This Row],[Customer_Satisfaction]]-Table2[[#This Row],[Return_Rate]]</f>
        <v>7</v>
      </c>
    </row>
    <row r="732" spans="1:36">
      <c r="A732" s="5" t="s">
        <v>1532</v>
      </c>
      <c r="B732" s="4">
        <v>21</v>
      </c>
      <c r="C732" s="5" t="s">
        <v>43</v>
      </c>
      <c r="D732" s="5" t="s">
        <v>30</v>
      </c>
      <c r="E732" s="5" t="s">
        <v>69</v>
      </c>
      <c r="F732" s="5" t="s">
        <v>56</v>
      </c>
      <c r="G732" s="5" t="s">
        <v>44</v>
      </c>
      <c r="H732" s="5" t="s">
        <v>1533</v>
      </c>
      <c r="I732" s="5" t="s">
        <v>116</v>
      </c>
      <c r="J732" s="4">
        <v>333.81</v>
      </c>
      <c r="K732" s="4">
        <v>12</v>
      </c>
      <c r="L732" s="5" t="s">
        <v>48</v>
      </c>
      <c r="M732" s="4">
        <v>2</v>
      </c>
      <c r="N732" s="4">
        <v>4</v>
      </c>
      <c r="O732" s="4">
        <v>0</v>
      </c>
      <c r="P732" s="5" t="s">
        <v>36</v>
      </c>
      <c r="Q732" s="5" t="s">
        <v>50</v>
      </c>
      <c r="R732" s="4">
        <v>2</v>
      </c>
      <c r="S732" s="4">
        <v>7</v>
      </c>
      <c r="T732" s="5" t="s">
        <v>59</v>
      </c>
      <c r="U732" s="5" t="s">
        <v>60</v>
      </c>
      <c r="V732" s="5" t="s">
        <v>86</v>
      </c>
      <c r="W732" s="6">
        <v>46024</v>
      </c>
      <c r="X732" s="4" t="b">
        <v>1</v>
      </c>
      <c r="Y732" s="4" t="b">
        <v>1</v>
      </c>
      <c r="Z732" s="5" t="s">
        <v>40</v>
      </c>
      <c r="AA732" s="5" t="s">
        <v>53</v>
      </c>
      <c r="AB732" s="7">
        <v>10</v>
      </c>
      <c r="AC732">
        <f t="shared" si="57"/>
        <v>4005.7200000000003</v>
      </c>
      <c r="AD732">
        <f t="shared" si="58"/>
        <v>27.817499999999999</v>
      </c>
      <c r="AE732">
        <f t="shared" si="59"/>
        <v>333.81</v>
      </c>
      <c r="AF732">
        <f t="shared" si="55"/>
        <v>1</v>
      </c>
      <c r="AG732">
        <f t="shared" si="56"/>
        <v>0</v>
      </c>
      <c r="AH732">
        <f>(Table2[[#This Row],[Social_Media_Influence2]]+Table2[[#This Row],[Engagement_Score_Num]]+Table2[[#This Row],[Time_Spent_on_Product_Research(hours)]]/3)</f>
        <v>1</v>
      </c>
      <c r="AI732" s="17">
        <f>IF(Table2[[#This Row],[Customer_Loyalty_Program_Member]]="TRUE",Table2[[#This Row],[Brand_Loyalty]]*1.2,Table2[[#This Row],[Brand_Loyalty]])</f>
        <v>2</v>
      </c>
      <c r="AJ732" s="17">
        <f>Table2[[#This Row],[Customer_Satisfaction]]-Table2[[#This Row],[Return_Rate]]</f>
        <v>5</v>
      </c>
    </row>
    <row r="733" spans="1:36">
      <c r="A733" s="9" t="s">
        <v>1534</v>
      </c>
      <c r="B733" s="8">
        <v>34</v>
      </c>
      <c r="C733" s="9" t="s">
        <v>43</v>
      </c>
      <c r="D733" s="9" t="s">
        <v>44</v>
      </c>
      <c r="E733" s="9" t="s">
        <v>31</v>
      </c>
      <c r="F733" s="9" t="s">
        <v>45</v>
      </c>
      <c r="G733" s="9" t="s">
        <v>30</v>
      </c>
      <c r="H733" s="9" t="s">
        <v>1535</v>
      </c>
      <c r="I733" s="9" t="s">
        <v>65</v>
      </c>
      <c r="J733" s="8">
        <v>333.81099999999998</v>
      </c>
      <c r="K733" s="8">
        <v>7</v>
      </c>
      <c r="L733" s="9" t="s">
        <v>78</v>
      </c>
      <c r="M733" s="8">
        <v>4</v>
      </c>
      <c r="N733" s="8">
        <v>4</v>
      </c>
      <c r="O733" s="8">
        <v>1</v>
      </c>
      <c r="P733" s="9" t="s">
        <v>59</v>
      </c>
      <c r="Q733" s="9" t="s">
        <v>85</v>
      </c>
      <c r="R733" s="8">
        <v>1</v>
      </c>
      <c r="S733" s="8">
        <v>3</v>
      </c>
      <c r="T733" s="9" t="s">
        <v>49</v>
      </c>
      <c r="U733" s="9" t="s">
        <v>60</v>
      </c>
      <c r="V733" s="9" t="s">
        <v>39</v>
      </c>
      <c r="W733" s="10">
        <v>46025</v>
      </c>
      <c r="X733" s="8" t="b">
        <v>0</v>
      </c>
      <c r="Y733" s="8" t="b">
        <v>1</v>
      </c>
      <c r="Z733" s="9" t="s">
        <v>62</v>
      </c>
      <c r="AA733" s="9" t="s">
        <v>53</v>
      </c>
      <c r="AB733" s="11">
        <v>11</v>
      </c>
      <c r="AC733">
        <f t="shared" si="57"/>
        <v>2336.6769999999997</v>
      </c>
      <c r="AD733">
        <f t="shared" si="58"/>
        <v>47.687285714285714</v>
      </c>
      <c r="AE733">
        <f t="shared" si="59"/>
        <v>333.81099999999998</v>
      </c>
      <c r="AF733">
        <f t="shared" si="55"/>
        <v>2</v>
      </c>
      <c r="AG733">
        <f t="shared" si="56"/>
        <v>1</v>
      </c>
      <c r="AH733">
        <f>(Table2[[#This Row],[Social_Media_Influence2]]+Table2[[#This Row],[Engagement_Score_Num]]+Table2[[#This Row],[Time_Spent_on_Product_Research(hours)]]/3)</f>
        <v>3.3333333333333335</v>
      </c>
      <c r="AI733" s="17">
        <f>IF(Table2[[#This Row],[Customer_Loyalty_Program_Member]]="TRUE",Table2[[#This Row],[Brand_Loyalty]]*1.2,Table2[[#This Row],[Brand_Loyalty]])</f>
        <v>4</v>
      </c>
      <c r="AJ733" s="17">
        <f>Table2[[#This Row],[Customer_Satisfaction]]-Table2[[#This Row],[Return_Rate]]</f>
        <v>2</v>
      </c>
    </row>
    <row r="734" spans="1:36">
      <c r="A734" s="5" t="s">
        <v>1536</v>
      </c>
      <c r="B734" s="4">
        <v>21</v>
      </c>
      <c r="C734" s="5" t="s">
        <v>29</v>
      </c>
      <c r="D734" s="5" t="s">
        <v>44</v>
      </c>
      <c r="E734" s="5" t="s">
        <v>31</v>
      </c>
      <c r="F734" s="5" t="s">
        <v>45</v>
      </c>
      <c r="G734" s="5" t="s">
        <v>44</v>
      </c>
      <c r="H734" s="5" t="s">
        <v>1537</v>
      </c>
      <c r="I734" s="5" t="s">
        <v>58</v>
      </c>
      <c r="J734" s="4">
        <v>333.81200000000001</v>
      </c>
      <c r="K734" s="4">
        <v>11</v>
      </c>
      <c r="L734" s="5" t="s">
        <v>35</v>
      </c>
      <c r="M734" s="4">
        <v>5</v>
      </c>
      <c r="N734" s="4">
        <v>5</v>
      </c>
      <c r="O734" s="4">
        <v>1</v>
      </c>
      <c r="P734" s="5" t="s">
        <v>49</v>
      </c>
      <c r="Q734" s="5" t="s">
        <v>37</v>
      </c>
      <c r="R734" s="4">
        <v>1</v>
      </c>
      <c r="S734" s="4">
        <v>1</v>
      </c>
      <c r="T734" s="5" t="s">
        <v>44</v>
      </c>
      <c r="U734" s="5" t="s">
        <v>38</v>
      </c>
      <c r="V734" s="5" t="s">
        <v>86</v>
      </c>
      <c r="W734" s="6">
        <v>46026</v>
      </c>
      <c r="X734" s="4" t="b">
        <v>0</v>
      </c>
      <c r="Y734" s="4" t="b">
        <v>0</v>
      </c>
      <c r="Z734" s="5" t="s">
        <v>40</v>
      </c>
      <c r="AA734" s="5" t="s">
        <v>53</v>
      </c>
      <c r="AB734" s="7">
        <v>13</v>
      </c>
      <c r="AC734">
        <f t="shared" si="57"/>
        <v>3671.9320000000002</v>
      </c>
      <c r="AD734">
        <f t="shared" si="58"/>
        <v>30.346545454545456</v>
      </c>
      <c r="AE734">
        <f t="shared" si="59"/>
        <v>333.81200000000001</v>
      </c>
      <c r="AF734">
        <f t="shared" si="55"/>
        <v>3</v>
      </c>
      <c r="AG734">
        <f t="shared" si="56"/>
        <v>2</v>
      </c>
      <c r="AH734">
        <f>(Table2[[#This Row],[Social_Media_Influence2]]+Table2[[#This Row],[Engagement_Score_Num]]+Table2[[#This Row],[Time_Spent_on_Product_Research(hours)]]/3)</f>
        <v>5.333333333333333</v>
      </c>
      <c r="AI734" s="17">
        <f>IF(Table2[[#This Row],[Customer_Loyalty_Program_Member]]="TRUE",Table2[[#This Row],[Brand_Loyalty]]*1.2,Table2[[#This Row],[Brand_Loyalty]])</f>
        <v>5</v>
      </c>
      <c r="AJ734" s="17">
        <f>Table2[[#This Row],[Customer_Satisfaction]]-Table2[[#This Row],[Return_Rate]]</f>
        <v>0</v>
      </c>
    </row>
    <row r="735" spans="1:36">
      <c r="A735" s="9" t="s">
        <v>1538</v>
      </c>
      <c r="B735" s="8">
        <v>23</v>
      </c>
      <c r="C735" s="9" t="s">
        <v>29</v>
      </c>
      <c r="D735" s="9" t="s">
        <v>44</v>
      </c>
      <c r="E735" s="9" t="s">
        <v>69</v>
      </c>
      <c r="F735" s="9" t="s">
        <v>32</v>
      </c>
      <c r="G735" s="9" t="s">
        <v>44</v>
      </c>
      <c r="H735" s="9" t="s">
        <v>1539</v>
      </c>
      <c r="I735" s="9" t="s">
        <v>71</v>
      </c>
      <c r="J735" s="8">
        <v>333.81299999999999</v>
      </c>
      <c r="K735" s="8">
        <v>3</v>
      </c>
      <c r="L735" s="9" t="s">
        <v>35</v>
      </c>
      <c r="M735" s="8">
        <v>3</v>
      </c>
      <c r="N735" s="8">
        <v>3</v>
      </c>
      <c r="O735" s="8">
        <v>2</v>
      </c>
      <c r="P735" s="9" t="s">
        <v>49</v>
      </c>
      <c r="Q735" s="9" t="s">
        <v>85</v>
      </c>
      <c r="R735" s="8">
        <v>1</v>
      </c>
      <c r="S735" s="8">
        <v>8</v>
      </c>
      <c r="T735" s="9" t="s">
        <v>49</v>
      </c>
      <c r="U735" s="9" t="s">
        <v>38</v>
      </c>
      <c r="V735" s="9" t="s">
        <v>86</v>
      </c>
      <c r="W735" s="10">
        <v>46027</v>
      </c>
      <c r="X735" s="8" t="b">
        <v>0</v>
      </c>
      <c r="Y735" s="8" t="b">
        <v>0</v>
      </c>
      <c r="Z735" s="9" t="s">
        <v>52</v>
      </c>
      <c r="AA735" s="9" t="s">
        <v>41</v>
      </c>
      <c r="AB735" s="11">
        <v>1</v>
      </c>
      <c r="AC735">
        <f t="shared" si="57"/>
        <v>1001.439</v>
      </c>
      <c r="AD735">
        <f t="shared" si="58"/>
        <v>111.271</v>
      </c>
      <c r="AE735">
        <f t="shared" si="59"/>
        <v>333.81299999999999</v>
      </c>
      <c r="AF735">
        <f t="shared" si="55"/>
        <v>2</v>
      </c>
      <c r="AG735">
        <f t="shared" si="56"/>
        <v>2</v>
      </c>
      <c r="AH735">
        <f>(Table2[[#This Row],[Social_Media_Influence2]]+Table2[[#This Row],[Engagement_Score_Num]]+Table2[[#This Row],[Time_Spent_on_Product_Research(hours)]]/3)</f>
        <v>4.666666666666667</v>
      </c>
      <c r="AI735" s="17">
        <f>IF(Table2[[#This Row],[Customer_Loyalty_Program_Member]]="TRUE",Table2[[#This Row],[Brand_Loyalty]]*1.2,Table2[[#This Row],[Brand_Loyalty]])</f>
        <v>3</v>
      </c>
      <c r="AJ735" s="17">
        <f>Table2[[#This Row],[Customer_Satisfaction]]-Table2[[#This Row],[Return_Rate]]</f>
        <v>7</v>
      </c>
    </row>
    <row r="736" spans="1:36">
      <c r="A736" s="5" t="s">
        <v>1540</v>
      </c>
      <c r="B736" s="4">
        <v>31</v>
      </c>
      <c r="C736" s="5" t="s">
        <v>29</v>
      </c>
      <c r="D736" s="5" t="s">
        <v>30</v>
      </c>
      <c r="E736" s="5" t="s">
        <v>31</v>
      </c>
      <c r="F736" s="5" t="s">
        <v>45</v>
      </c>
      <c r="G736" s="5" t="s">
        <v>30</v>
      </c>
      <c r="H736" s="5" t="s">
        <v>1541</v>
      </c>
      <c r="I736" s="5" t="s">
        <v>104</v>
      </c>
      <c r="J736" s="4">
        <v>333.81400000000002</v>
      </c>
      <c r="K736" s="4">
        <v>8</v>
      </c>
      <c r="L736" s="5" t="s">
        <v>35</v>
      </c>
      <c r="M736" s="4">
        <v>3</v>
      </c>
      <c r="N736" s="4">
        <v>3</v>
      </c>
      <c r="O736" s="4">
        <v>2</v>
      </c>
      <c r="P736" s="5" t="s">
        <v>59</v>
      </c>
      <c r="Q736" s="5" t="s">
        <v>50</v>
      </c>
      <c r="R736" s="4">
        <v>1</v>
      </c>
      <c r="S736" s="4">
        <v>5</v>
      </c>
      <c r="T736" s="5" t="s">
        <v>44</v>
      </c>
      <c r="U736" s="5" t="s">
        <v>79</v>
      </c>
      <c r="V736" s="5" t="s">
        <v>39</v>
      </c>
      <c r="W736" s="6">
        <v>46028</v>
      </c>
      <c r="X736" s="4" t="b">
        <v>1</v>
      </c>
      <c r="Y736" s="4" t="b">
        <v>0</v>
      </c>
      <c r="Z736" s="5" t="s">
        <v>62</v>
      </c>
      <c r="AA736" s="5" t="s">
        <v>67</v>
      </c>
      <c r="AB736" s="7">
        <v>1</v>
      </c>
      <c r="AC736">
        <f t="shared" si="57"/>
        <v>2670.5120000000002</v>
      </c>
      <c r="AD736">
        <f t="shared" si="58"/>
        <v>41.726750000000003</v>
      </c>
      <c r="AE736">
        <f t="shared" si="59"/>
        <v>333.81400000000002</v>
      </c>
      <c r="AF736">
        <f t="shared" si="55"/>
        <v>3</v>
      </c>
      <c r="AG736">
        <f t="shared" si="56"/>
        <v>1</v>
      </c>
      <c r="AH736">
        <f>(Table2[[#This Row],[Social_Media_Influence2]]+Table2[[#This Row],[Engagement_Score_Num]]+Table2[[#This Row],[Time_Spent_on_Product_Research(hours)]]/3)</f>
        <v>4.666666666666667</v>
      </c>
      <c r="AI736" s="17">
        <f>IF(Table2[[#This Row],[Customer_Loyalty_Program_Member]]="TRUE",Table2[[#This Row],[Brand_Loyalty]]*1.2,Table2[[#This Row],[Brand_Loyalty]])</f>
        <v>3</v>
      </c>
      <c r="AJ736" s="17">
        <f>Table2[[#This Row],[Customer_Satisfaction]]-Table2[[#This Row],[Return_Rate]]</f>
        <v>4</v>
      </c>
    </row>
    <row r="737" spans="1:36">
      <c r="A737" s="9" t="s">
        <v>1542</v>
      </c>
      <c r="B737" s="8">
        <v>21</v>
      </c>
      <c r="C737" s="9" t="s">
        <v>43</v>
      </c>
      <c r="D737" s="9" t="s">
        <v>44</v>
      </c>
      <c r="E737" s="9" t="s">
        <v>69</v>
      </c>
      <c r="F737" s="9" t="s">
        <v>56</v>
      </c>
      <c r="G737" s="9" t="s">
        <v>30</v>
      </c>
      <c r="H737" s="9" t="s">
        <v>1543</v>
      </c>
      <c r="I737" s="9" t="s">
        <v>187</v>
      </c>
      <c r="J737" s="8">
        <v>333.815</v>
      </c>
      <c r="K737" s="8">
        <v>12</v>
      </c>
      <c r="L737" s="9" t="s">
        <v>78</v>
      </c>
      <c r="M737" s="8">
        <v>2</v>
      </c>
      <c r="N737" s="8">
        <v>3</v>
      </c>
      <c r="O737" s="8">
        <v>2</v>
      </c>
      <c r="P737" s="9" t="s">
        <v>59</v>
      </c>
      <c r="Q737" s="9" t="s">
        <v>85</v>
      </c>
      <c r="R737" s="8">
        <v>0</v>
      </c>
      <c r="S737" s="8">
        <v>2</v>
      </c>
      <c r="T737" s="9" t="s">
        <v>59</v>
      </c>
      <c r="U737" s="9" t="s">
        <v>60</v>
      </c>
      <c r="V737" s="9" t="s">
        <v>61</v>
      </c>
      <c r="W737" s="10">
        <v>46029</v>
      </c>
      <c r="X737" s="8" t="b">
        <v>0</v>
      </c>
      <c r="Y737" s="8" t="b">
        <v>1</v>
      </c>
      <c r="Z737" s="9" t="s">
        <v>62</v>
      </c>
      <c r="AA737" s="9" t="s">
        <v>67</v>
      </c>
      <c r="AB737" s="11">
        <v>14</v>
      </c>
      <c r="AC737">
        <f t="shared" si="57"/>
        <v>4005.7799999999997</v>
      </c>
      <c r="AD737">
        <f t="shared" si="58"/>
        <v>27.817916666666665</v>
      </c>
      <c r="AE737">
        <f t="shared" si="59"/>
        <v>333.815</v>
      </c>
      <c r="AF737">
        <f t="shared" si="55"/>
        <v>1</v>
      </c>
      <c r="AG737">
        <f t="shared" si="56"/>
        <v>1</v>
      </c>
      <c r="AH737">
        <f>(Table2[[#This Row],[Social_Media_Influence2]]+Table2[[#This Row],[Engagement_Score_Num]]+Table2[[#This Row],[Time_Spent_on_Product_Research(hours)]]/3)</f>
        <v>2.6666666666666665</v>
      </c>
      <c r="AI737" s="17">
        <f>IF(Table2[[#This Row],[Customer_Loyalty_Program_Member]]="TRUE",Table2[[#This Row],[Brand_Loyalty]]*1.2,Table2[[#This Row],[Brand_Loyalty]])</f>
        <v>2</v>
      </c>
      <c r="AJ737" s="17">
        <f>Table2[[#This Row],[Customer_Satisfaction]]-Table2[[#This Row],[Return_Rate]]</f>
        <v>2</v>
      </c>
    </row>
    <row r="738" spans="1:36">
      <c r="A738" s="5" t="s">
        <v>1544</v>
      </c>
      <c r="B738" s="4">
        <v>22</v>
      </c>
      <c r="C738" s="5" t="s">
        <v>29</v>
      </c>
      <c r="D738" s="5" t="s">
        <v>30</v>
      </c>
      <c r="E738" s="5" t="s">
        <v>31</v>
      </c>
      <c r="F738" s="5" t="s">
        <v>32</v>
      </c>
      <c r="G738" s="5" t="s">
        <v>30</v>
      </c>
      <c r="H738" s="5" t="s">
        <v>1545</v>
      </c>
      <c r="I738" s="5" t="s">
        <v>58</v>
      </c>
      <c r="J738" s="4">
        <v>333.81599999999997</v>
      </c>
      <c r="K738" s="4">
        <v>2</v>
      </c>
      <c r="L738" s="5" t="s">
        <v>78</v>
      </c>
      <c r="M738" s="4">
        <v>1</v>
      </c>
      <c r="N738" s="4">
        <v>4</v>
      </c>
      <c r="O738" s="4">
        <v>1</v>
      </c>
      <c r="P738" s="5" t="s">
        <v>36</v>
      </c>
      <c r="Q738" s="5" t="s">
        <v>50</v>
      </c>
      <c r="R738" s="4">
        <v>1</v>
      </c>
      <c r="S738" s="4">
        <v>8</v>
      </c>
      <c r="T738" s="5" t="s">
        <v>49</v>
      </c>
      <c r="U738" s="5" t="s">
        <v>60</v>
      </c>
      <c r="V738" s="5" t="s">
        <v>61</v>
      </c>
      <c r="W738" s="6">
        <v>46030</v>
      </c>
      <c r="X738" s="4" t="b">
        <v>1</v>
      </c>
      <c r="Y738" s="4" t="b">
        <v>0</v>
      </c>
      <c r="Z738" s="5" t="s">
        <v>40</v>
      </c>
      <c r="AA738" s="5" t="s">
        <v>67</v>
      </c>
      <c r="AB738" s="7">
        <v>9</v>
      </c>
      <c r="AC738">
        <f t="shared" si="57"/>
        <v>667.63199999999995</v>
      </c>
      <c r="AD738">
        <f t="shared" si="58"/>
        <v>166.90799999999999</v>
      </c>
      <c r="AE738">
        <f t="shared" si="59"/>
        <v>333.81599999999997</v>
      </c>
      <c r="AF738">
        <f t="shared" si="55"/>
        <v>2</v>
      </c>
      <c r="AG738">
        <f t="shared" si="56"/>
        <v>0</v>
      </c>
      <c r="AH738">
        <f>(Table2[[#This Row],[Social_Media_Influence2]]+Table2[[#This Row],[Engagement_Score_Num]]+Table2[[#This Row],[Time_Spent_on_Product_Research(hours)]]/3)</f>
        <v>2.3333333333333335</v>
      </c>
      <c r="AI738" s="17">
        <f>IF(Table2[[#This Row],[Customer_Loyalty_Program_Member]]="TRUE",Table2[[#This Row],[Brand_Loyalty]]*1.2,Table2[[#This Row],[Brand_Loyalty]])</f>
        <v>1</v>
      </c>
      <c r="AJ738" s="17">
        <f>Table2[[#This Row],[Customer_Satisfaction]]-Table2[[#This Row],[Return_Rate]]</f>
        <v>7</v>
      </c>
    </row>
    <row r="739" spans="1:36">
      <c r="A739" s="9" t="s">
        <v>1546</v>
      </c>
      <c r="B739" s="8">
        <v>38</v>
      </c>
      <c r="C739" s="9" t="s">
        <v>29</v>
      </c>
      <c r="D739" s="9" t="s">
        <v>44</v>
      </c>
      <c r="E739" s="9" t="s">
        <v>55</v>
      </c>
      <c r="F739" s="9" t="s">
        <v>45</v>
      </c>
      <c r="G739" s="9" t="s">
        <v>44</v>
      </c>
      <c r="H739" s="9" t="s">
        <v>1547</v>
      </c>
      <c r="I739" s="9" t="s">
        <v>187</v>
      </c>
      <c r="J739" s="8">
        <v>333.81700000000001</v>
      </c>
      <c r="K739" s="8">
        <v>7</v>
      </c>
      <c r="L739" s="9" t="s">
        <v>48</v>
      </c>
      <c r="M739" s="8">
        <v>1</v>
      </c>
      <c r="N739" s="8">
        <v>5</v>
      </c>
      <c r="O739" s="8">
        <v>2</v>
      </c>
      <c r="P739" s="9" t="s">
        <v>59</v>
      </c>
      <c r="Q739" s="9" t="s">
        <v>37</v>
      </c>
      <c r="R739" s="8">
        <v>2</v>
      </c>
      <c r="S739" s="8">
        <v>8</v>
      </c>
      <c r="T739" s="9" t="s">
        <v>36</v>
      </c>
      <c r="U739" s="9" t="s">
        <v>79</v>
      </c>
      <c r="V739" s="9" t="s">
        <v>51</v>
      </c>
      <c r="W739" s="10">
        <v>46031</v>
      </c>
      <c r="X739" s="8" t="b">
        <v>0</v>
      </c>
      <c r="Y739" s="8" t="b">
        <v>0</v>
      </c>
      <c r="Z739" s="9" t="s">
        <v>74</v>
      </c>
      <c r="AA739" s="9" t="s">
        <v>41</v>
      </c>
      <c r="AB739" s="11">
        <v>9</v>
      </c>
      <c r="AC739">
        <f t="shared" si="57"/>
        <v>2336.7190000000001</v>
      </c>
      <c r="AD739">
        <f t="shared" si="58"/>
        <v>47.688142857142857</v>
      </c>
      <c r="AE739">
        <f t="shared" si="59"/>
        <v>333.81700000000001</v>
      </c>
      <c r="AF739">
        <f t="shared" si="55"/>
        <v>0</v>
      </c>
      <c r="AG739">
        <f t="shared" si="56"/>
        <v>1</v>
      </c>
      <c r="AH739">
        <f>(Table2[[#This Row],[Social_Media_Influence2]]+Table2[[#This Row],[Engagement_Score_Num]]+Table2[[#This Row],[Time_Spent_on_Product_Research(hours)]]/3)</f>
        <v>1.6666666666666665</v>
      </c>
      <c r="AI739" s="17">
        <f>IF(Table2[[#This Row],[Customer_Loyalty_Program_Member]]="TRUE",Table2[[#This Row],[Brand_Loyalty]]*1.2,Table2[[#This Row],[Brand_Loyalty]])</f>
        <v>1</v>
      </c>
      <c r="AJ739" s="17">
        <f>Table2[[#This Row],[Customer_Satisfaction]]-Table2[[#This Row],[Return_Rate]]</f>
        <v>6</v>
      </c>
    </row>
    <row r="740" spans="1:36">
      <c r="A740" s="5" t="s">
        <v>1548</v>
      </c>
      <c r="B740" s="4">
        <v>27</v>
      </c>
      <c r="C740" s="5" t="s">
        <v>43</v>
      </c>
      <c r="D740" s="5" t="s">
        <v>44</v>
      </c>
      <c r="E740" s="5" t="s">
        <v>76</v>
      </c>
      <c r="F740" s="5" t="s">
        <v>32</v>
      </c>
      <c r="G740" s="5" t="s">
        <v>30</v>
      </c>
      <c r="H740" s="5" t="s">
        <v>1549</v>
      </c>
      <c r="I740" s="5" t="s">
        <v>104</v>
      </c>
      <c r="J740" s="4">
        <v>333.81799999999998</v>
      </c>
      <c r="K740" s="4">
        <v>7</v>
      </c>
      <c r="L740" s="5" t="s">
        <v>78</v>
      </c>
      <c r="M740" s="4">
        <v>2</v>
      </c>
      <c r="N740" s="4">
        <v>4</v>
      </c>
      <c r="O740" s="4">
        <v>2</v>
      </c>
      <c r="P740" s="5" t="s">
        <v>49</v>
      </c>
      <c r="Q740" s="5" t="s">
        <v>37</v>
      </c>
      <c r="R740" s="4">
        <v>0</v>
      </c>
      <c r="S740" s="4">
        <v>5</v>
      </c>
      <c r="T740" s="5" t="s">
        <v>44</v>
      </c>
      <c r="U740" s="5" t="s">
        <v>60</v>
      </c>
      <c r="V740" s="5" t="s">
        <v>51</v>
      </c>
      <c r="W740" s="6">
        <v>46032</v>
      </c>
      <c r="X740" s="4" t="b">
        <v>1</v>
      </c>
      <c r="Y740" s="4" t="b">
        <v>0</v>
      </c>
      <c r="Z740" s="5" t="s">
        <v>62</v>
      </c>
      <c r="AA740" s="5" t="s">
        <v>67</v>
      </c>
      <c r="AB740" s="7">
        <v>9</v>
      </c>
      <c r="AC740">
        <f t="shared" si="57"/>
        <v>2336.7259999999997</v>
      </c>
      <c r="AD740">
        <f t="shared" si="58"/>
        <v>47.688285714285712</v>
      </c>
      <c r="AE740">
        <f t="shared" si="59"/>
        <v>333.81799999999998</v>
      </c>
      <c r="AF740">
        <f t="shared" si="55"/>
        <v>3</v>
      </c>
      <c r="AG740">
        <f t="shared" si="56"/>
        <v>2</v>
      </c>
      <c r="AH740">
        <f>(Table2[[#This Row],[Social_Media_Influence2]]+Table2[[#This Row],[Engagement_Score_Num]]+Table2[[#This Row],[Time_Spent_on_Product_Research(hours)]]/3)</f>
        <v>5.666666666666667</v>
      </c>
      <c r="AI740" s="17">
        <f>IF(Table2[[#This Row],[Customer_Loyalty_Program_Member]]="TRUE",Table2[[#This Row],[Brand_Loyalty]]*1.2,Table2[[#This Row],[Brand_Loyalty]])</f>
        <v>2</v>
      </c>
      <c r="AJ740" s="17">
        <f>Table2[[#This Row],[Customer_Satisfaction]]-Table2[[#This Row],[Return_Rate]]</f>
        <v>5</v>
      </c>
    </row>
    <row r="741" spans="1:36">
      <c r="A741" s="9" t="s">
        <v>1550</v>
      </c>
      <c r="B741" s="8">
        <v>18</v>
      </c>
      <c r="C741" s="9" t="s">
        <v>43</v>
      </c>
      <c r="D741" s="9" t="s">
        <v>30</v>
      </c>
      <c r="E741" s="9" t="s">
        <v>31</v>
      </c>
      <c r="F741" s="9" t="s">
        <v>56</v>
      </c>
      <c r="G741" s="9" t="s">
        <v>44</v>
      </c>
      <c r="H741" s="9" t="s">
        <v>1551</v>
      </c>
      <c r="I741" s="9" t="s">
        <v>65</v>
      </c>
      <c r="J741" s="8">
        <v>333.81900000000002</v>
      </c>
      <c r="K741" s="8">
        <v>11</v>
      </c>
      <c r="L741" s="9" t="s">
        <v>48</v>
      </c>
      <c r="M741" s="8">
        <v>4</v>
      </c>
      <c r="N741" s="8">
        <v>2</v>
      </c>
      <c r="O741" s="8">
        <v>1</v>
      </c>
      <c r="P741" s="9" t="s">
        <v>59</v>
      </c>
      <c r="Q741" s="9" t="s">
        <v>85</v>
      </c>
      <c r="R741" s="8">
        <v>1</v>
      </c>
      <c r="S741" s="8">
        <v>9</v>
      </c>
      <c r="T741" s="9" t="s">
        <v>36</v>
      </c>
      <c r="U741" s="9" t="s">
        <v>38</v>
      </c>
      <c r="V741" s="9" t="s">
        <v>51</v>
      </c>
      <c r="W741" s="10">
        <v>46033</v>
      </c>
      <c r="X741" s="8" t="b">
        <v>0</v>
      </c>
      <c r="Y741" s="8" t="b">
        <v>1</v>
      </c>
      <c r="Z741" s="9" t="s">
        <v>62</v>
      </c>
      <c r="AA741" s="9" t="s">
        <v>53</v>
      </c>
      <c r="AB741" s="11">
        <v>2</v>
      </c>
      <c r="AC741">
        <f t="shared" si="57"/>
        <v>3672.009</v>
      </c>
      <c r="AD741">
        <f t="shared" si="58"/>
        <v>30.34718181818182</v>
      </c>
      <c r="AE741">
        <f t="shared" si="59"/>
        <v>333.81900000000002</v>
      </c>
      <c r="AF741">
        <f t="shared" si="55"/>
        <v>0</v>
      </c>
      <c r="AG741">
        <f t="shared" si="56"/>
        <v>1</v>
      </c>
      <c r="AH741">
        <f>(Table2[[#This Row],[Social_Media_Influence2]]+Table2[[#This Row],[Engagement_Score_Num]]+Table2[[#This Row],[Time_Spent_on_Product_Research(hours)]]/3)</f>
        <v>1.3333333333333333</v>
      </c>
      <c r="AI741" s="17">
        <f>IF(Table2[[#This Row],[Customer_Loyalty_Program_Member]]="TRUE",Table2[[#This Row],[Brand_Loyalty]]*1.2,Table2[[#This Row],[Brand_Loyalty]])</f>
        <v>4</v>
      </c>
      <c r="AJ741" s="17">
        <f>Table2[[#This Row],[Customer_Satisfaction]]-Table2[[#This Row],[Return_Rate]]</f>
        <v>8</v>
      </c>
    </row>
    <row r="742" spans="1:36">
      <c r="A742" s="5" t="s">
        <v>1552</v>
      </c>
      <c r="B742" s="4">
        <v>36</v>
      </c>
      <c r="C742" s="5" t="s">
        <v>43</v>
      </c>
      <c r="D742" s="5" t="s">
        <v>44</v>
      </c>
      <c r="E742" s="5" t="s">
        <v>31</v>
      </c>
      <c r="F742" s="5" t="s">
        <v>56</v>
      </c>
      <c r="G742" s="5" t="s">
        <v>30</v>
      </c>
      <c r="H742" s="5" t="s">
        <v>1553</v>
      </c>
      <c r="I742" s="5" t="s">
        <v>116</v>
      </c>
      <c r="J742" s="4">
        <v>333.82</v>
      </c>
      <c r="K742" s="4">
        <v>7</v>
      </c>
      <c r="L742" s="5" t="s">
        <v>35</v>
      </c>
      <c r="M742" s="4">
        <v>1</v>
      </c>
      <c r="N742" s="4">
        <v>5</v>
      </c>
      <c r="O742" s="4">
        <v>0</v>
      </c>
      <c r="P742" s="5" t="s">
        <v>49</v>
      </c>
      <c r="Q742" s="5" t="s">
        <v>37</v>
      </c>
      <c r="R742" s="4">
        <v>1</v>
      </c>
      <c r="S742" s="4">
        <v>3</v>
      </c>
      <c r="T742" s="5" t="s">
        <v>59</v>
      </c>
      <c r="U742" s="5" t="s">
        <v>60</v>
      </c>
      <c r="V742" s="5" t="s">
        <v>66</v>
      </c>
      <c r="W742" s="6">
        <v>46034</v>
      </c>
      <c r="X742" s="4" t="b">
        <v>0</v>
      </c>
      <c r="Y742" s="4" t="b">
        <v>1</v>
      </c>
      <c r="Z742" s="5" t="s">
        <v>74</v>
      </c>
      <c r="AA742" s="5" t="s">
        <v>41</v>
      </c>
      <c r="AB742" s="7">
        <v>7</v>
      </c>
      <c r="AC742">
        <f t="shared" si="57"/>
        <v>2336.7399999999998</v>
      </c>
      <c r="AD742">
        <f t="shared" si="58"/>
        <v>47.688571428571429</v>
      </c>
      <c r="AE742">
        <f t="shared" si="59"/>
        <v>333.82</v>
      </c>
      <c r="AF742">
        <f t="shared" si="55"/>
        <v>1</v>
      </c>
      <c r="AG742">
        <f t="shared" si="56"/>
        <v>2</v>
      </c>
      <c r="AH742">
        <f>(Table2[[#This Row],[Social_Media_Influence2]]+Table2[[#This Row],[Engagement_Score_Num]]+Table2[[#This Row],[Time_Spent_on_Product_Research(hours)]]/3)</f>
        <v>3</v>
      </c>
      <c r="AI742" s="17">
        <f>IF(Table2[[#This Row],[Customer_Loyalty_Program_Member]]="TRUE",Table2[[#This Row],[Brand_Loyalty]]*1.2,Table2[[#This Row],[Brand_Loyalty]])</f>
        <v>1</v>
      </c>
      <c r="AJ742" s="17">
        <f>Table2[[#This Row],[Customer_Satisfaction]]-Table2[[#This Row],[Return_Rate]]</f>
        <v>2</v>
      </c>
    </row>
    <row r="743" spans="1:36">
      <c r="A743" s="9" t="s">
        <v>1554</v>
      </c>
      <c r="B743" s="8">
        <v>44</v>
      </c>
      <c r="C743" s="9" t="s">
        <v>29</v>
      </c>
      <c r="D743" s="9" t="s">
        <v>30</v>
      </c>
      <c r="E743" s="9" t="s">
        <v>69</v>
      </c>
      <c r="F743" s="9" t="s">
        <v>45</v>
      </c>
      <c r="G743" s="9" t="s">
        <v>44</v>
      </c>
      <c r="H743" s="9" t="s">
        <v>1555</v>
      </c>
      <c r="I743" s="9" t="s">
        <v>2060</v>
      </c>
      <c r="J743" s="8">
        <v>333.82100000000003</v>
      </c>
      <c r="K743" s="8">
        <v>2</v>
      </c>
      <c r="L743" s="9" t="s">
        <v>48</v>
      </c>
      <c r="M743" s="8">
        <v>3</v>
      </c>
      <c r="N743" s="8">
        <v>4</v>
      </c>
      <c r="O743" s="8">
        <v>1</v>
      </c>
      <c r="P743" s="9" t="s">
        <v>49</v>
      </c>
      <c r="Q743" s="9" t="s">
        <v>85</v>
      </c>
      <c r="R743" s="8">
        <v>0</v>
      </c>
      <c r="S743" s="8">
        <v>6</v>
      </c>
      <c r="T743" s="9" t="s">
        <v>36</v>
      </c>
      <c r="U743" s="9" t="s">
        <v>60</v>
      </c>
      <c r="V743" s="9" t="s">
        <v>66</v>
      </c>
      <c r="W743" s="10">
        <v>46035</v>
      </c>
      <c r="X743" s="8" t="b">
        <v>1</v>
      </c>
      <c r="Y743" s="8" t="b">
        <v>1</v>
      </c>
      <c r="Z743" s="9" t="s">
        <v>62</v>
      </c>
      <c r="AA743" s="9" t="s">
        <v>41</v>
      </c>
      <c r="AB743" s="11">
        <v>3</v>
      </c>
      <c r="AC743">
        <f t="shared" si="57"/>
        <v>667.64200000000005</v>
      </c>
      <c r="AD743">
        <f t="shared" si="58"/>
        <v>166.91050000000001</v>
      </c>
      <c r="AE743">
        <f t="shared" si="59"/>
        <v>333.82100000000003</v>
      </c>
      <c r="AF743">
        <f t="shared" si="55"/>
        <v>0</v>
      </c>
      <c r="AG743">
        <f t="shared" si="56"/>
        <v>2</v>
      </c>
      <c r="AH743">
        <f>(Table2[[#This Row],[Social_Media_Influence2]]+Table2[[#This Row],[Engagement_Score_Num]]+Table2[[#This Row],[Time_Spent_on_Product_Research(hours)]]/3)</f>
        <v>2.3333333333333335</v>
      </c>
      <c r="AI743" s="17">
        <f>IF(Table2[[#This Row],[Customer_Loyalty_Program_Member]]="TRUE",Table2[[#This Row],[Brand_Loyalty]]*1.2,Table2[[#This Row],[Brand_Loyalty]])</f>
        <v>3</v>
      </c>
      <c r="AJ743" s="17">
        <f>Table2[[#This Row],[Customer_Satisfaction]]-Table2[[#This Row],[Return_Rate]]</f>
        <v>6</v>
      </c>
    </row>
    <row r="744" spans="1:36">
      <c r="A744" s="5" t="s">
        <v>1556</v>
      </c>
      <c r="B744" s="4">
        <v>48</v>
      </c>
      <c r="C744" s="5" t="s">
        <v>88</v>
      </c>
      <c r="D744" s="5" t="s">
        <v>44</v>
      </c>
      <c r="E744" s="5" t="s">
        <v>31</v>
      </c>
      <c r="F744" s="5" t="s">
        <v>45</v>
      </c>
      <c r="G744" s="5" t="s">
        <v>44</v>
      </c>
      <c r="H744" s="5" t="s">
        <v>1557</v>
      </c>
      <c r="I744" s="5" t="s">
        <v>134</v>
      </c>
      <c r="J744" s="4">
        <v>333.822</v>
      </c>
      <c r="K744" s="4">
        <v>11</v>
      </c>
      <c r="L744" s="5" t="s">
        <v>78</v>
      </c>
      <c r="M744" s="4">
        <v>4</v>
      </c>
      <c r="N744" s="4">
        <v>5</v>
      </c>
      <c r="O744" s="4">
        <v>1</v>
      </c>
      <c r="P744" s="5" t="s">
        <v>44</v>
      </c>
      <c r="Q744" s="5" t="s">
        <v>50</v>
      </c>
      <c r="R744" s="4">
        <v>2</v>
      </c>
      <c r="S744" s="4">
        <v>7</v>
      </c>
      <c r="T744" s="5" t="s">
        <v>59</v>
      </c>
      <c r="U744" s="5" t="s">
        <v>79</v>
      </c>
      <c r="V744" s="5" t="s">
        <v>66</v>
      </c>
      <c r="W744" s="6">
        <v>46036</v>
      </c>
      <c r="X744" s="4" t="b">
        <v>0</v>
      </c>
      <c r="Y744" s="4" t="b">
        <v>1</v>
      </c>
      <c r="Z744" s="5" t="s">
        <v>40</v>
      </c>
      <c r="AA744" s="5" t="s">
        <v>67</v>
      </c>
      <c r="AB744" s="7">
        <v>14</v>
      </c>
      <c r="AC744">
        <f t="shared" si="57"/>
        <v>3672.0419999999999</v>
      </c>
      <c r="AD744">
        <f t="shared" si="58"/>
        <v>30.347454545454546</v>
      </c>
      <c r="AE744">
        <f t="shared" si="59"/>
        <v>333.822</v>
      </c>
      <c r="AF744">
        <f t="shared" si="55"/>
        <v>1</v>
      </c>
      <c r="AG744">
        <f t="shared" si="56"/>
        <v>3</v>
      </c>
      <c r="AH744">
        <f>(Table2[[#This Row],[Social_Media_Influence2]]+Table2[[#This Row],[Engagement_Score_Num]]+Table2[[#This Row],[Time_Spent_on_Product_Research(hours)]]/3)</f>
        <v>4.333333333333333</v>
      </c>
      <c r="AI744" s="17">
        <f>IF(Table2[[#This Row],[Customer_Loyalty_Program_Member]]="TRUE",Table2[[#This Row],[Brand_Loyalty]]*1.2,Table2[[#This Row],[Brand_Loyalty]])</f>
        <v>4</v>
      </c>
      <c r="AJ744" s="17">
        <f>Table2[[#This Row],[Customer_Satisfaction]]-Table2[[#This Row],[Return_Rate]]</f>
        <v>5</v>
      </c>
    </row>
    <row r="745" spans="1:36">
      <c r="A745" s="9" t="s">
        <v>1558</v>
      </c>
      <c r="B745" s="8">
        <v>23</v>
      </c>
      <c r="C745" s="9" t="s">
        <v>29</v>
      </c>
      <c r="D745" s="9" t="s">
        <v>30</v>
      </c>
      <c r="E745" s="9" t="s">
        <v>69</v>
      </c>
      <c r="F745" s="9" t="s">
        <v>56</v>
      </c>
      <c r="G745" s="9" t="s">
        <v>30</v>
      </c>
      <c r="H745" s="9" t="s">
        <v>1559</v>
      </c>
      <c r="I745" s="9" t="s">
        <v>125</v>
      </c>
      <c r="J745" s="8">
        <v>333.82299999999998</v>
      </c>
      <c r="K745" s="8">
        <v>6</v>
      </c>
      <c r="L745" s="9" t="s">
        <v>35</v>
      </c>
      <c r="M745" s="8">
        <v>1</v>
      </c>
      <c r="N745" s="8">
        <v>4</v>
      </c>
      <c r="O745" s="8">
        <v>1</v>
      </c>
      <c r="P745" s="9" t="s">
        <v>44</v>
      </c>
      <c r="Q745" s="9" t="s">
        <v>37</v>
      </c>
      <c r="R745" s="8">
        <v>2</v>
      </c>
      <c r="S745" s="8">
        <v>5</v>
      </c>
      <c r="T745" s="9" t="s">
        <v>59</v>
      </c>
      <c r="U745" s="9" t="s">
        <v>38</v>
      </c>
      <c r="V745" s="9" t="s">
        <v>39</v>
      </c>
      <c r="W745" s="10">
        <v>46037</v>
      </c>
      <c r="X745" s="8" t="b">
        <v>0</v>
      </c>
      <c r="Y745" s="8" t="b">
        <v>0</v>
      </c>
      <c r="Z745" s="9" t="s">
        <v>74</v>
      </c>
      <c r="AA745" s="9" t="s">
        <v>67</v>
      </c>
      <c r="AB745" s="11">
        <v>1</v>
      </c>
      <c r="AC745">
        <f t="shared" si="57"/>
        <v>2002.9379999999999</v>
      </c>
      <c r="AD745">
        <f t="shared" si="58"/>
        <v>55.637166666666666</v>
      </c>
      <c r="AE745">
        <f t="shared" si="59"/>
        <v>333.82299999999998</v>
      </c>
      <c r="AF745">
        <f t="shared" si="55"/>
        <v>1</v>
      </c>
      <c r="AG745">
        <f t="shared" si="56"/>
        <v>3</v>
      </c>
      <c r="AH745">
        <f>(Table2[[#This Row],[Social_Media_Influence2]]+Table2[[#This Row],[Engagement_Score_Num]]+Table2[[#This Row],[Time_Spent_on_Product_Research(hours)]]/3)</f>
        <v>4.333333333333333</v>
      </c>
      <c r="AI745" s="17">
        <f>IF(Table2[[#This Row],[Customer_Loyalty_Program_Member]]="TRUE",Table2[[#This Row],[Brand_Loyalty]]*1.2,Table2[[#This Row],[Brand_Loyalty]])</f>
        <v>1</v>
      </c>
      <c r="AJ745" s="17">
        <f>Table2[[#This Row],[Customer_Satisfaction]]-Table2[[#This Row],[Return_Rate]]</f>
        <v>3</v>
      </c>
    </row>
    <row r="746" spans="1:36">
      <c r="A746" s="5" t="s">
        <v>1560</v>
      </c>
      <c r="B746" s="4">
        <v>35</v>
      </c>
      <c r="C746" s="5" t="s">
        <v>43</v>
      </c>
      <c r="D746" s="5" t="s">
        <v>30</v>
      </c>
      <c r="E746" s="5" t="s">
        <v>76</v>
      </c>
      <c r="F746" s="5" t="s">
        <v>32</v>
      </c>
      <c r="G746" s="5" t="s">
        <v>30</v>
      </c>
      <c r="H746" s="5" t="s">
        <v>1561</v>
      </c>
      <c r="I746" s="5" t="s">
        <v>244</v>
      </c>
      <c r="J746" s="4">
        <v>333.82400000000001</v>
      </c>
      <c r="K746" s="4">
        <v>4</v>
      </c>
      <c r="L746" s="5" t="s">
        <v>35</v>
      </c>
      <c r="M746" s="4">
        <v>1</v>
      </c>
      <c r="N746" s="4">
        <v>4</v>
      </c>
      <c r="O746" s="4">
        <v>2</v>
      </c>
      <c r="P746" s="5" t="s">
        <v>44</v>
      </c>
      <c r="Q746" s="5" t="s">
        <v>50</v>
      </c>
      <c r="R746" s="4">
        <v>0</v>
      </c>
      <c r="S746" s="4">
        <v>1</v>
      </c>
      <c r="T746" s="5" t="s">
        <v>59</v>
      </c>
      <c r="U746" s="5" t="s">
        <v>38</v>
      </c>
      <c r="V746" s="5" t="s">
        <v>66</v>
      </c>
      <c r="W746" s="6">
        <v>46038</v>
      </c>
      <c r="X746" s="4" t="b">
        <v>1</v>
      </c>
      <c r="Y746" s="4" t="b">
        <v>0</v>
      </c>
      <c r="Z746" s="5" t="s">
        <v>40</v>
      </c>
      <c r="AA746" s="5" t="s">
        <v>41</v>
      </c>
      <c r="AB746" s="7">
        <v>2</v>
      </c>
      <c r="AC746">
        <f t="shared" si="57"/>
        <v>1335.296</v>
      </c>
      <c r="AD746">
        <f t="shared" si="58"/>
        <v>83.456000000000003</v>
      </c>
      <c r="AE746">
        <f t="shared" si="59"/>
        <v>333.82400000000001</v>
      </c>
      <c r="AF746">
        <f t="shared" si="55"/>
        <v>1</v>
      </c>
      <c r="AG746">
        <f t="shared" si="56"/>
        <v>3</v>
      </c>
      <c r="AH746">
        <f>(Table2[[#This Row],[Social_Media_Influence2]]+Table2[[#This Row],[Engagement_Score_Num]]+Table2[[#This Row],[Time_Spent_on_Product_Research(hours)]]/3)</f>
        <v>4.666666666666667</v>
      </c>
      <c r="AI746" s="17">
        <f>IF(Table2[[#This Row],[Customer_Loyalty_Program_Member]]="TRUE",Table2[[#This Row],[Brand_Loyalty]]*1.2,Table2[[#This Row],[Brand_Loyalty]])</f>
        <v>1</v>
      </c>
      <c r="AJ746" s="17">
        <f>Table2[[#This Row],[Customer_Satisfaction]]-Table2[[#This Row],[Return_Rate]]</f>
        <v>1</v>
      </c>
    </row>
    <row r="747" spans="1:36">
      <c r="A747" s="9" t="s">
        <v>1562</v>
      </c>
      <c r="B747" s="8">
        <v>50</v>
      </c>
      <c r="C747" s="9" t="s">
        <v>29</v>
      </c>
      <c r="D747" s="9" t="s">
        <v>44</v>
      </c>
      <c r="E747" s="9" t="s">
        <v>69</v>
      </c>
      <c r="F747" s="9" t="s">
        <v>32</v>
      </c>
      <c r="G747" s="9" t="s">
        <v>30</v>
      </c>
      <c r="H747" s="9" t="s">
        <v>1563</v>
      </c>
      <c r="I747" s="9" t="s">
        <v>101</v>
      </c>
      <c r="J747" s="8">
        <v>333.82499999999999</v>
      </c>
      <c r="K747" s="8">
        <v>2</v>
      </c>
      <c r="L747" s="9" t="s">
        <v>78</v>
      </c>
      <c r="M747" s="8">
        <v>5</v>
      </c>
      <c r="N747" s="8">
        <v>2</v>
      </c>
      <c r="O747" s="8">
        <v>2</v>
      </c>
      <c r="P747" s="9" t="s">
        <v>36</v>
      </c>
      <c r="Q747" s="9" t="s">
        <v>85</v>
      </c>
      <c r="R747" s="8">
        <v>2</v>
      </c>
      <c r="S747" s="8">
        <v>2</v>
      </c>
      <c r="T747" s="9" t="s">
        <v>49</v>
      </c>
      <c r="U747" s="9" t="s">
        <v>79</v>
      </c>
      <c r="V747" s="9" t="s">
        <v>61</v>
      </c>
      <c r="W747" s="10">
        <v>46039</v>
      </c>
      <c r="X747" s="8" t="b">
        <v>1</v>
      </c>
      <c r="Y747" s="8" t="b">
        <v>0</v>
      </c>
      <c r="Z747" s="9" t="s">
        <v>74</v>
      </c>
      <c r="AA747" s="9" t="s">
        <v>41</v>
      </c>
      <c r="AB747" s="11">
        <v>9</v>
      </c>
      <c r="AC747">
        <f t="shared" si="57"/>
        <v>667.65</v>
      </c>
      <c r="AD747">
        <f t="shared" si="58"/>
        <v>166.91249999999999</v>
      </c>
      <c r="AE747">
        <f t="shared" si="59"/>
        <v>333.82499999999999</v>
      </c>
      <c r="AF747">
        <f t="shared" si="55"/>
        <v>2</v>
      </c>
      <c r="AG747">
        <f t="shared" si="56"/>
        <v>0</v>
      </c>
      <c r="AH747">
        <f>(Table2[[#This Row],[Social_Media_Influence2]]+Table2[[#This Row],[Engagement_Score_Num]]+Table2[[#This Row],[Time_Spent_on_Product_Research(hours)]]/3)</f>
        <v>2.6666666666666665</v>
      </c>
      <c r="AI747" s="17">
        <f>IF(Table2[[#This Row],[Customer_Loyalty_Program_Member]]="TRUE",Table2[[#This Row],[Brand_Loyalty]]*1.2,Table2[[#This Row],[Brand_Loyalty]])</f>
        <v>5</v>
      </c>
      <c r="AJ747" s="17">
        <f>Table2[[#This Row],[Customer_Satisfaction]]-Table2[[#This Row],[Return_Rate]]</f>
        <v>0</v>
      </c>
    </row>
    <row r="748" spans="1:36">
      <c r="A748" s="5" t="s">
        <v>1564</v>
      </c>
      <c r="B748" s="4">
        <v>30</v>
      </c>
      <c r="C748" s="5" t="s">
        <v>29</v>
      </c>
      <c r="D748" s="5" t="s">
        <v>44</v>
      </c>
      <c r="E748" s="5" t="s">
        <v>76</v>
      </c>
      <c r="F748" s="5" t="s">
        <v>45</v>
      </c>
      <c r="G748" s="5" t="s">
        <v>44</v>
      </c>
      <c r="H748" s="5" t="s">
        <v>1565</v>
      </c>
      <c r="I748" s="5" t="s">
        <v>122</v>
      </c>
      <c r="J748" s="4">
        <v>333.82600000000002</v>
      </c>
      <c r="K748" s="4">
        <v>10</v>
      </c>
      <c r="L748" s="5" t="s">
        <v>35</v>
      </c>
      <c r="M748" s="4">
        <v>3</v>
      </c>
      <c r="N748" s="4">
        <v>5</v>
      </c>
      <c r="O748" s="4">
        <v>1</v>
      </c>
      <c r="P748" s="5" t="s">
        <v>59</v>
      </c>
      <c r="Q748" s="5" t="s">
        <v>50</v>
      </c>
      <c r="R748" s="4">
        <v>1</v>
      </c>
      <c r="S748" s="4">
        <v>5</v>
      </c>
      <c r="T748" s="5" t="s">
        <v>59</v>
      </c>
      <c r="U748" s="5" t="s">
        <v>79</v>
      </c>
      <c r="V748" s="5" t="s">
        <v>51</v>
      </c>
      <c r="W748" s="6">
        <v>46040</v>
      </c>
      <c r="X748" s="4" t="b">
        <v>0</v>
      </c>
      <c r="Y748" s="4" t="b">
        <v>1</v>
      </c>
      <c r="Z748" s="5" t="s">
        <v>74</v>
      </c>
      <c r="AA748" s="5" t="s">
        <v>41</v>
      </c>
      <c r="AB748" s="7">
        <v>10</v>
      </c>
      <c r="AC748">
        <f t="shared" si="57"/>
        <v>3338.26</v>
      </c>
      <c r="AD748">
        <f t="shared" si="58"/>
        <v>33.382600000000004</v>
      </c>
      <c r="AE748">
        <f t="shared" si="59"/>
        <v>333.82600000000002</v>
      </c>
      <c r="AF748">
        <f t="shared" si="55"/>
        <v>1</v>
      </c>
      <c r="AG748">
        <f t="shared" si="56"/>
        <v>1</v>
      </c>
      <c r="AH748">
        <f>(Table2[[#This Row],[Social_Media_Influence2]]+Table2[[#This Row],[Engagement_Score_Num]]+Table2[[#This Row],[Time_Spent_on_Product_Research(hours)]]/3)</f>
        <v>2.3333333333333335</v>
      </c>
      <c r="AI748" s="17">
        <f>IF(Table2[[#This Row],[Customer_Loyalty_Program_Member]]="TRUE",Table2[[#This Row],[Brand_Loyalty]]*1.2,Table2[[#This Row],[Brand_Loyalty]])</f>
        <v>3</v>
      </c>
      <c r="AJ748" s="17">
        <f>Table2[[#This Row],[Customer_Satisfaction]]-Table2[[#This Row],[Return_Rate]]</f>
        <v>4</v>
      </c>
    </row>
    <row r="749" spans="1:36">
      <c r="A749" s="9" t="s">
        <v>1566</v>
      </c>
      <c r="B749" s="8">
        <v>38</v>
      </c>
      <c r="C749" s="9" t="s">
        <v>43</v>
      </c>
      <c r="D749" s="9" t="s">
        <v>30</v>
      </c>
      <c r="E749" s="9" t="s">
        <v>31</v>
      </c>
      <c r="F749" s="9" t="s">
        <v>32</v>
      </c>
      <c r="G749" s="9" t="s">
        <v>30</v>
      </c>
      <c r="H749" s="9" t="s">
        <v>1567</v>
      </c>
      <c r="I749" s="9" t="s">
        <v>107</v>
      </c>
      <c r="J749" s="8">
        <v>333.827</v>
      </c>
      <c r="K749" s="8">
        <v>3</v>
      </c>
      <c r="L749" s="9" t="s">
        <v>48</v>
      </c>
      <c r="M749" s="8">
        <v>3</v>
      </c>
      <c r="N749" s="8">
        <v>2</v>
      </c>
      <c r="O749" s="8">
        <v>1</v>
      </c>
      <c r="P749" s="9" t="s">
        <v>44</v>
      </c>
      <c r="Q749" s="9" t="s">
        <v>50</v>
      </c>
      <c r="R749" s="8">
        <v>1</v>
      </c>
      <c r="S749" s="8">
        <v>9</v>
      </c>
      <c r="T749" s="9" t="s">
        <v>44</v>
      </c>
      <c r="U749" s="9" t="s">
        <v>60</v>
      </c>
      <c r="V749" s="9" t="s">
        <v>66</v>
      </c>
      <c r="W749" s="10">
        <v>46041</v>
      </c>
      <c r="X749" s="8" t="b">
        <v>1</v>
      </c>
      <c r="Y749" s="8" t="b">
        <v>0</v>
      </c>
      <c r="Z749" s="9" t="s">
        <v>62</v>
      </c>
      <c r="AA749" s="9" t="s">
        <v>41</v>
      </c>
      <c r="AB749" s="11">
        <v>9</v>
      </c>
      <c r="AC749">
        <f t="shared" si="57"/>
        <v>1001.481</v>
      </c>
      <c r="AD749">
        <f t="shared" si="58"/>
        <v>111.27566666666667</v>
      </c>
      <c r="AE749">
        <f t="shared" si="59"/>
        <v>333.827</v>
      </c>
      <c r="AF749">
        <f t="shared" si="55"/>
        <v>3</v>
      </c>
      <c r="AG749">
        <f t="shared" si="56"/>
        <v>3</v>
      </c>
      <c r="AH749">
        <f>(Table2[[#This Row],[Social_Media_Influence2]]+Table2[[#This Row],[Engagement_Score_Num]]+Table2[[#This Row],[Time_Spent_on_Product_Research(hours)]]/3)</f>
        <v>6.333333333333333</v>
      </c>
      <c r="AI749" s="17">
        <f>IF(Table2[[#This Row],[Customer_Loyalty_Program_Member]]="TRUE",Table2[[#This Row],[Brand_Loyalty]]*1.2,Table2[[#This Row],[Brand_Loyalty]])</f>
        <v>3</v>
      </c>
      <c r="AJ749" s="17">
        <f>Table2[[#This Row],[Customer_Satisfaction]]-Table2[[#This Row],[Return_Rate]]</f>
        <v>8</v>
      </c>
    </row>
    <row r="750" spans="1:36">
      <c r="A750" s="5" t="s">
        <v>1568</v>
      </c>
      <c r="B750" s="4">
        <v>42</v>
      </c>
      <c r="C750" s="5" t="s">
        <v>43</v>
      </c>
      <c r="D750" s="5" t="s">
        <v>30</v>
      </c>
      <c r="E750" s="5" t="s">
        <v>31</v>
      </c>
      <c r="F750" s="5" t="s">
        <v>56</v>
      </c>
      <c r="G750" s="5" t="s">
        <v>30</v>
      </c>
      <c r="H750" s="5" t="s">
        <v>1569</v>
      </c>
      <c r="I750" s="5" t="s">
        <v>141</v>
      </c>
      <c r="J750" s="4">
        <v>333.82799999999997</v>
      </c>
      <c r="K750" s="4">
        <v>10</v>
      </c>
      <c r="L750" s="5" t="s">
        <v>78</v>
      </c>
      <c r="M750" s="4">
        <v>2</v>
      </c>
      <c r="N750" s="4">
        <v>4</v>
      </c>
      <c r="O750" s="4">
        <v>1</v>
      </c>
      <c r="P750" s="5" t="s">
        <v>59</v>
      </c>
      <c r="Q750" s="5" t="s">
        <v>50</v>
      </c>
      <c r="R750" s="4">
        <v>2</v>
      </c>
      <c r="S750" s="4">
        <v>4</v>
      </c>
      <c r="T750" s="5" t="s">
        <v>44</v>
      </c>
      <c r="U750" s="5" t="s">
        <v>60</v>
      </c>
      <c r="V750" s="5" t="s">
        <v>39</v>
      </c>
      <c r="W750" s="6">
        <v>46042</v>
      </c>
      <c r="X750" s="4" t="b">
        <v>1</v>
      </c>
      <c r="Y750" s="4" t="b">
        <v>0</v>
      </c>
      <c r="Z750" s="5" t="s">
        <v>74</v>
      </c>
      <c r="AA750" s="5" t="s">
        <v>67</v>
      </c>
      <c r="AB750" s="7">
        <v>1</v>
      </c>
      <c r="AC750">
        <f t="shared" si="57"/>
        <v>3338.2799999999997</v>
      </c>
      <c r="AD750">
        <f t="shared" si="58"/>
        <v>33.382799999999996</v>
      </c>
      <c r="AE750">
        <f t="shared" si="59"/>
        <v>333.82799999999997</v>
      </c>
      <c r="AF750">
        <f t="shared" si="55"/>
        <v>3</v>
      </c>
      <c r="AG750">
        <f t="shared" si="56"/>
        <v>1</v>
      </c>
      <c r="AH750">
        <f>(Table2[[#This Row],[Social_Media_Influence2]]+Table2[[#This Row],[Engagement_Score_Num]]+Table2[[#This Row],[Time_Spent_on_Product_Research(hours)]]/3)</f>
        <v>4.333333333333333</v>
      </c>
      <c r="AI750" s="17">
        <f>IF(Table2[[#This Row],[Customer_Loyalty_Program_Member]]="TRUE",Table2[[#This Row],[Brand_Loyalty]]*1.2,Table2[[#This Row],[Brand_Loyalty]])</f>
        <v>2</v>
      </c>
      <c r="AJ750" s="17">
        <f>Table2[[#This Row],[Customer_Satisfaction]]-Table2[[#This Row],[Return_Rate]]</f>
        <v>2</v>
      </c>
    </row>
    <row r="751" spans="1:36">
      <c r="A751" s="9" t="s">
        <v>1570</v>
      </c>
      <c r="B751" s="8">
        <v>24</v>
      </c>
      <c r="C751" s="9" t="s">
        <v>29</v>
      </c>
      <c r="D751" s="9" t="s">
        <v>44</v>
      </c>
      <c r="E751" s="9" t="s">
        <v>76</v>
      </c>
      <c r="F751" s="9" t="s">
        <v>56</v>
      </c>
      <c r="G751" s="9" t="s">
        <v>30</v>
      </c>
      <c r="H751" s="9" t="s">
        <v>1571</v>
      </c>
      <c r="I751" s="9" t="s">
        <v>107</v>
      </c>
      <c r="J751" s="8">
        <v>333.82900000000001</v>
      </c>
      <c r="K751" s="8">
        <v>7</v>
      </c>
      <c r="L751" s="9" t="s">
        <v>78</v>
      </c>
      <c r="M751" s="8">
        <v>3</v>
      </c>
      <c r="N751" s="8">
        <v>3</v>
      </c>
      <c r="O751" s="8">
        <v>1</v>
      </c>
      <c r="P751" s="9" t="s">
        <v>44</v>
      </c>
      <c r="Q751" s="9" t="s">
        <v>85</v>
      </c>
      <c r="R751" s="8">
        <v>1</v>
      </c>
      <c r="S751" s="8">
        <v>7</v>
      </c>
      <c r="T751" s="9" t="s">
        <v>59</v>
      </c>
      <c r="U751" s="9" t="s">
        <v>60</v>
      </c>
      <c r="V751" s="9" t="s">
        <v>39</v>
      </c>
      <c r="W751" s="10">
        <v>46043</v>
      </c>
      <c r="X751" s="8" t="b">
        <v>1</v>
      </c>
      <c r="Y751" s="8" t="b">
        <v>0</v>
      </c>
      <c r="Z751" s="9" t="s">
        <v>74</v>
      </c>
      <c r="AA751" s="9" t="s">
        <v>41</v>
      </c>
      <c r="AB751" s="11">
        <v>5</v>
      </c>
      <c r="AC751">
        <f t="shared" si="57"/>
        <v>2336.8029999999999</v>
      </c>
      <c r="AD751">
        <f t="shared" si="58"/>
        <v>47.689857142857143</v>
      </c>
      <c r="AE751">
        <f t="shared" si="59"/>
        <v>333.82900000000001</v>
      </c>
      <c r="AF751">
        <f t="shared" si="55"/>
        <v>1</v>
      </c>
      <c r="AG751">
        <f t="shared" si="56"/>
        <v>3</v>
      </c>
      <c r="AH751">
        <f>(Table2[[#This Row],[Social_Media_Influence2]]+Table2[[#This Row],[Engagement_Score_Num]]+Table2[[#This Row],[Time_Spent_on_Product_Research(hours)]]/3)</f>
        <v>4.333333333333333</v>
      </c>
      <c r="AI751" s="17">
        <f>IF(Table2[[#This Row],[Customer_Loyalty_Program_Member]]="TRUE",Table2[[#This Row],[Brand_Loyalty]]*1.2,Table2[[#This Row],[Brand_Loyalty]])</f>
        <v>3</v>
      </c>
      <c r="AJ751" s="17">
        <f>Table2[[#This Row],[Customer_Satisfaction]]-Table2[[#This Row],[Return_Rate]]</f>
        <v>6</v>
      </c>
    </row>
    <row r="752" spans="1:36">
      <c r="A752" s="5" t="s">
        <v>1572</v>
      </c>
      <c r="B752" s="4">
        <v>27</v>
      </c>
      <c r="C752" s="5" t="s">
        <v>29</v>
      </c>
      <c r="D752" s="5" t="s">
        <v>44</v>
      </c>
      <c r="E752" s="5" t="s">
        <v>31</v>
      </c>
      <c r="F752" s="5" t="s">
        <v>56</v>
      </c>
      <c r="G752" s="5" t="s">
        <v>30</v>
      </c>
      <c r="H752" s="5" t="s">
        <v>1573</v>
      </c>
      <c r="I752" s="5" t="s">
        <v>187</v>
      </c>
      <c r="J752" s="4">
        <v>333.83</v>
      </c>
      <c r="K752" s="4">
        <v>11</v>
      </c>
      <c r="L752" s="5" t="s">
        <v>48</v>
      </c>
      <c r="M752" s="4">
        <v>3</v>
      </c>
      <c r="N752" s="4">
        <v>2</v>
      </c>
      <c r="O752" s="4">
        <v>1</v>
      </c>
      <c r="P752" s="5" t="s">
        <v>49</v>
      </c>
      <c r="Q752" s="5" t="s">
        <v>37</v>
      </c>
      <c r="R752" s="4">
        <v>0</v>
      </c>
      <c r="S752" s="4">
        <v>1</v>
      </c>
      <c r="T752" s="5" t="s">
        <v>36</v>
      </c>
      <c r="U752" s="5" t="s">
        <v>79</v>
      </c>
      <c r="V752" s="5" t="s">
        <v>86</v>
      </c>
      <c r="W752" s="6">
        <v>46044</v>
      </c>
      <c r="X752" s="4" t="b">
        <v>1</v>
      </c>
      <c r="Y752" s="4" t="b">
        <v>0</v>
      </c>
      <c r="Z752" s="5" t="s">
        <v>74</v>
      </c>
      <c r="AA752" s="5" t="s">
        <v>67</v>
      </c>
      <c r="AB752" s="7">
        <v>6</v>
      </c>
      <c r="AC752">
        <f t="shared" si="57"/>
        <v>3672.1299999999997</v>
      </c>
      <c r="AD752">
        <f t="shared" si="58"/>
        <v>30.348181818181818</v>
      </c>
      <c r="AE752">
        <f t="shared" si="59"/>
        <v>333.83</v>
      </c>
      <c r="AF752">
        <f t="shared" si="55"/>
        <v>0</v>
      </c>
      <c r="AG752">
        <f t="shared" si="56"/>
        <v>2</v>
      </c>
      <c r="AH752">
        <f>(Table2[[#This Row],[Social_Media_Influence2]]+Table2[[#This Row],[Engagement_Score_Num]]+Table2[[#This Row],[Time_Spent_on_Product_Research(hours)]]/3)</f>
        <v>2.3333333333333335</v>
      </c>
      <c r="AI752" s="17">
        <f>IF(Table2[[#This Row],[Customer_Loyalty_Program_Member]]="TRUE",Table2[[#This Row],[Brand_Loyalty]]*1.2,Table2[[#This Row],[Brand_Loyalty]])</f>
        <v>3</v>
      </c>
      <c r="AJ752" s="17">
        <f>Table2[[#This Row],[Customer_Satisfaction]]-Table2[[#This Row],[Return_Rate]]</f>
        <v>1</v>
      </c>
    </row>
    <row r="753" spans="1:36">
      <c r="A753" s="9" t="s">
        <v>1574</v>
      </c>
      <c r="B753" s="8">
        <v>36</v>
      </c>
      <c r="C753" s="9" t="s">
        <v>29</v>
      </c>
      <c r="D753" s="9" t="s">
        <v>44</v>
      </c>
      <c r="E753" s="9" t="s">
        <v>69</v>
      </c>
      <c r="F753" s="9" t="s">
        <v>56</v>
      </c>
      <c r="G753" s="9" t="s">
        <v>44</v>
      </c>
      <c r="H753" s="9" t="s">
        <v>1575</v>
      </c>
      <c r="I753" s="9" t="s">
        <v>187</v>
      </c>
      <c r="J753" s="8">
        <v>333.83100000000002</v>
      </c>
      <c r="K753" s="8">
        <v>12</v>
      </c>
      <c r="L753" s="9" t="s">
        <v>78</v>
      </c>
      <c r="M753" s="8">
        <v>5</v>
      </c>
      <c r="N753" s="8">
        <v>3</v>
      </c>
      <c r="O753" s="8">
        <v>2</v>
      </c>
      <c r="P753" s="9" t="s">
        <v>59</v>
      </c>
      <c r="Q753" s="9" t="s">
        <v>85</v>
      </c>
      <c r="R753" s="8">
        <v>0</v>
      </c>
      <c r="S753" s="8">
        <v>5</v>
      </c>
      <c r="T753" s="9" t="s">
        <v>49</v>
      </c>
      <c r="U753" s="9" t="s">
        <v>60</v>
      </c>
      <c r="V753" s="9" t="s">
        <v>66</v>
      </c>
      <c r="W753" s="10">
        <v>46045</v>
      </c>
      <c r="X753" s="8" t="b">
        <v>1</v>
      </c>
      <c r="Y753" s="8" t="b">
        <v>0</v>
      </c>
      <c r="Z753" s="9" t="s">
        <v>52</v>
      </c>
      <c r="AA753" s="9" t="s">
        <v>67</v>
      </c>
      <c r="AB753" s="11">
        <v>5</v>
      </c>
      <c r="AC753">
        <f t="shared" si="57"/>
        <v>4005.9720000000002</v>
      </c>
      <c r="AD753">
        <f t="shared" si="58"/>
        <v>27.81925</v>
      </c>
      <c r="AE753">
        <f t="shared" si="59"/>
        <v>333.83100000000002</v>
      </c>
      <c r="AF753">
        <f t="shared" si="55"/>
        <v>2</v>
      </c>
      <c r="AG753">
        <f t="shared" si="56"/>
        <v>1</v>
      </c>
      <c r="AH753">
        <f>(Table2[[#This Row],[Social_Media_Influence2]]+Table2[[#This Row],[Engagement_Score_Num]]+Table2[[#This Row],[Time_Spent_on_Product_Research(hours)]]/3)</f>
        <v>3.6666666666666665</v>
      </c>
      <c r="AI753" s="17">
        <f>IF(Table2[[#This Row],[Customer_Loyalty_Program_Member]]="TRUE",Table2[[#This Row],[Brand_Loyalty]]*1.2,Table2[[#This Row],[Brand_Loyalty]])</f>
        <v>5</v>
      </c>
      <c r="AJ753" s="17">
        <f>Table2[[#This Row],[Customer_Satisfaction]]-Table2[[#This Row],[Return_Rate]]</f>
        <v>5</v>
      </c>
    </row>
    <row r="754" spans="1:36">
      <c r="A754" s="5" t="s">
        <v>1576</v>
      </c>
      <c r="B754" s="4">
        <v>19</v>
      </c>
      <c r="C754" s="5" t="s">
        <v>88</v>
      </c>
      <c r="D754" s="5" t="s">
        <v>44</v>
      </c>
      <c r="E754" s="5" t="s">
        <v>55</v>
      </c>
      <c r="F754" s="5" t="s">
        <v>56</v>
      </c>
      <c r="G754" s="5" t="s">
        <v>30</v>
      </c>
      <c r="H754" s="5" t="s">
        <v>1577</v>
      </c>
      <c r="I754" s="5" t="s">
        <v>71</v>
      </c>
      <c r="J754" s="4">
        <v>333.83199999999999</v>
      </c>
      <c r="K754" s="4">
        <v>11</v>
      </c>
      <c r="L754" s="5" t="s">
        <v>78</v>
      </c>
      <c r="M754" s="4">
        <v>3</v>
      </c>
      <c r="N754" s="4">
        <v>2</v>
      </c>
      <c r="O754" s="4">
        <v>1</v>
      </c>
      <c r="P754" s="5" t="s">
        <v>59</v>
      </c>
      <c r="Q754" s="5" t="s">
        <v>50</v>
      </c>
      <c r="R754" s="4">
        <v>0</v>
      </c>
      <c r="S754" s="4">
        <v>3</v>
      </c>
      <c r="T754" s="5" t="s">
        <v>49</v>
      </c>
      <c r="U754" s="5" t="s">
        <v>79</v>
      </c>
      <c r="V754" s="5" t="s">
        <v>86</v>
      </c>
      <c r="W754" s="6">
        <v>46046</v>
      </c>
      <c r="X754" s="4" t="b">
        <v>1</v>
      </c>
      <c r="Y754" s="4" t="b">
        <v>0</v>
      </c>
      <c r="Z754" s="5" t="s">
        <v>62</v>
      </c>
      <c r="AA754" s="5" t="s">
        <v>67</v>
      </c>
      <c r="AB754" s="7">
        <v>5</v>
      </c>
      <c r="AC754">
        <f t="shared" si="57"/>
        <v>3672.152</v>
      </c>
      <c r="AD754">
        <f t="shared" si="58"/>
        <v>30.348363636363636</v>
      </c>
      <c r="AE754">
        <f t="shared" si="59"/>
        <v>333.83199999999999</v>
      </c>
      <c r="AF754">
        <f t="shared" si="55"/>
        <v>2</v>
      </c>
      <c r="AG754">
        <f t="shared" si="56"/>
        <v>1</v>
      </c>
      <c r="AH754">
        <f>(Table2[[#This Row],[Social_Media_Influence2]]+Table2[[#This Row],[Engagement_Score_Num]]+Table2[[#This Row],[Time_Spent_on_Product_Research(hours)]]/3)</f>
        <v>3.3333333333333335</v>
      </c>
      <c r="AI754" s="17">
        <f>IF(Table2[[#This Row],[Customer_Loyalty_Program_Member]]="TRUE",Table2[[#This Row],[Brand_Loyalty]]*1.2,Table2[[#This Row],[Brand_Loyalty]])</f>
        <v>3</v>
      </c>
      <c r="AJ754" s="17">
        <f>Table2[[#This Row],[Customer_Satisfaction]]-Table2[[#This Row],[Return_Rate]]</f>
        <v>3</v>
      </c>
    </row>
    <row r="755" spans="1:36">
      <c r="A755" s="9" t="s">
        <v>1578</v>
      </c>
      <c r="B755" s="8">
        <v>24</v>
      </c>
      <c r="C755" s="9" t="s">
        <v>29</v>
      </c>
      <c r="D755" s="9" t="s">
        <v>44</v>
      </c>
      <c r="E755" s="9" t="s">
        <v>55</v>
      </c>
      <c r="F755" s="9" t="s">
        <v>32</v>
      </c>
      <c r="G755" s="9" t="s">
        <v>30</v>
      </c>
      <c r="H755" s="9" t="s">
        <v>1579</v>
      </c>
      <c r="I755" s="9" t="s">
        <v>2060</v>
      </c>
      <c r="J755" s="8">
        <v>333.83300000000003</v>
      </c>
      <c r="K755" s="8">
        <v>9</v>
      </c>
      <c r="L755" s="9" t="s">
        <v>78</v>
      </c>
      <c r="M755" s="8">
        <v>1</v>
      </c>
      <c r="N755" s="8">
        <v>4</v>
      </c>
      <c r="O755" s="8">
        <v>2</v>
      </c>
      <c r="P755" s="9" t="s">
        <v>49</v>
      </c>
      <c r="Q755" s="9" t="s">
        <v>85</v>
      </c>
      <c r="R755" s="8">
        <v>2</v>
      </c>
      <c r="S755" s="8">
        <v>10</v>
      </c>
      <c r="T755" s="9" t="s">
        <v>36</v>
      </c>
      <c r="U755" s="9" t="s">
        <v>79</v>
      </c>
      <c r="V755" s="9" t="s">
        <v>61</v>
      </c>
      <c r="W755" s="10">
        <v>46047</v>
      </c>
      <c r="X755" s="8" t="b">
        <v>0</v>
      </c>
      <c r="Y755" s="8" t="b">
        <v>1</v>
      </c>
      <c r="Z755" s="9" t="s">
        <v>62</v>
      </c>
      <c r="AA755" s="9" t="s">
        <v>53</v>
      </c>
      <c r="AB755" s="11">
        <v>2</v>
      </c>
      <c r="AC755">
        <f t="shared" si="57"/>
        <v>3004.4970000000003</v>
      </c>
      <c r="AD755">
        <f t="shared" si="58"/>
        <v>37.092555555555556</v>
      </c>
      <c r="AE755">
        <f t="shared" si="59"/>
        <v>333.83300000000003</v>
      </c>
      <c r="AF755">
        <f t="shared" si="55"/>
        <v>0</v>
      </c>
      <c r="AG755">
        <f t="shared" si="56"/>
        <v>2</v>
      </c>
      <c r="AH755">
        <f>(Table2[[#This Row],[Social_Media_Influence2]]+Table2[[#This Row],[Engagement_Score_Num]]+Table2[[#This Row],[Time_Spent_on_Product_Research(hours)]]/3)</f>
        <v>2.6666666666666665</v>
      </c>
      <c r="AI755" s="17">
        <f>IF(Table2[[#This Row],[Customer_Loyalty_Program_Member]]="TRUE",Table2[[#This Row],[Brand_Loyalty]]*1.2,Table2[[#This Row],[Brand_Loyalty]])</f>
        <v>1</v>
      </c>
      <c r="AJ755" s="17">
        <f>Table2[[#This Row],[Customer_Satisfaction]]-Table2[[#This Row],[Return_Rate]]</f>
        <v>8</v>
      </c>
    </row>
    <row r="756" spans="1:36">
      <c r="A756" s="5" t="s">
        <v>1580</v>
      </c>
      <c r="B756" s="4">
        <v>35</v>
      </c>
      <c r="C756" s="5" t="s">
        <v>43</v>
      </c>
      <c r="D756" s="5" t="s">
        <v>44</v>
      </c>
      <c r="E756" s="5" t="s">
        <v>76</v>
      </c>
      <c r="F756" s="5" t="s">
        <v>45</v>
      </c>
      <c r="G756" s="5" t="s">
        <v>44</v>
      </c>
      <c r="H756" s="5" t="s">
        <v>1581</v>
      </c>
      <c r="I756" s="5" t="s">
        <v>101</v>
      </c>
      <c r="J756" s="4">
        <v>333.834</v>
      </c>
      <c r="K756" s="4">
        <v>6</v>
      </c>
      <c r="L756" s="5" t="s">
        <v>78</v>
      </c>
      <c r="M756" s="4">
        <v>1</v>
      </c>
      <c r="N756" s="4">
        <v>1</v>
      </c>
      <c r="O756" s="4">
        <v>1</v>
      </c>
      <c r="P756" s="5" t="s">
        <v>44</v>
      </c>
      <c r="Q756" s="5" t="s">
        <v>50</v>
      </c>
      <c r="R756" s="4">
        <v>2</v>
      </c>
      <c r="S756" s="4">
        <v>2</v>
      </c>
      <c r="T756" s="5" t="s">
        <v>44</v>
      </c>
      <c r="U756" s="5" t="s">
        <v>79</v>
      </c>
      <c r="V756" s="5" t="s">
        <v>66</v>
      </c>
      <c r="W756" s="6">
        <v>46048</v>
      </c>
      <c r="X756" s="4" t="b">
        <v>1</v>
      </c>
      <c r="Y756" s="4" t="b">
        <v>0</v>
      </c>
      <c r="Z756" s="5" t="s">
        <v>62</v>
      </c>
      <c r="AA756" s="5" t="s">
        <v>53</v>
      </c>
      <c r="AB756" s="7">
        <v>4</v>
      </c>
      <c r="AC756">
        <f t="shared" si="57"/>
        <v>2003.0039999999999</v>
      </c>
      <c r="AD756">
        <f t="shared" si="58"/>
        <v>55.639000000000003</v>
      </c>
      <c r="AE756">
        <f t="shared" si="59"/>
        <v>333.834</v>
      </c>
      <c r="AF756">
        <f t="shared" si="55"/>
        <v>3</v>
      </c>
      <c r="AG756">
        <f t="shared" si="56"/>
        <v>3</v>
      </c>
      <c r="AH756">
        <f>(Table2[[#This Row],[Social_Media_Influence2]]+Table2[[#This Row],[Engagement_Score_Num]]+Table2[[#This Row],[Time_Spent_on_Product_Research(hours)]]/3)</f>
        <v>6.333333333333333</v>
      </c>
      <c r="AI756" s="17">
        <f>IF(Table2[[#This Row],[Customer_Loyalty_Program_Member]]="TRUE",Table2[[#This Row],[Brand_Loyalty]]*1.2,Table2[[#This Row],[Brand_Loyalty]])</f>
        <v>1</v>
      </c>
      <c r="AJ756" s="17">
        <f>Table2[[#This Row],[Customer_Satisfaction]]-Table2[[#This Row],[Return_Rate]]</f>
        <v>0</v>
      </c>
    </row>
    <row r="757" spans="1:36">
      <c r="A757" s="9" t="s">
        <v>1582</v>
      </c>
      <c r="B757" s="8">
        <v>38</v>
      </c>
      <c r="C757" s="9" t="s">
        <v>29</v>
      </c>
      <c r="D757" s="9" t="s">
        <v>44</v>
      </c>
      <c r="E757" s="9" t="s">
        <v>31</v>
      </c>
      <c r="F757" s="9" t="s">
        <v>45</v>
      </c>
      <c r="G757" s="9" t="s">
        <v>44</v>
      </c>
      <c r="H757" s="9" t="s">
        <v>1583</v>
      </c>
      <c r="I757" s="9" t="s">
        <v>187</v>
      </c>
      <c r="J757" s="8">
        <v>333.83499999999998</v>
      </c>
      <c r="K757" s="8">
        <v>9</v>
      </c>
      <c r="L757" s="9" t="s">
        <v>35</v>
      </c>
      <c r="M757" s="8">
        <v>4</v>
      </c>
      <c r="N757" s="8">
        <v>3</v>
      </c>
      <c r="O757" s="8">
        <v>0</v>
      </c>
      <c r="P757" s="9" t="s">
        <v>36</v>
      </c>
      <c r="Q757" s="9" t="s">
        <v>85</v>
      </c>
      <c r="R757" s="8">
        <v>0</v>
      </c>
      <c r="S757" s="8">
        <v>8</v>
      </c>
      <c r="T757" s="9" t="s">
        <v>44</v>
      </c>
      <c r="U757" s="9" t="s">
        <v>38</v>
      </c>
      <c r="V757" s="9" t="s">
        <v>51</v>
      </c>
      <c r="W757" s="10">
        <v>46049</v>
      </c>
      <c r="X757" s="8" t="b">
        <v>0</v>
      </c>
      <c r="Y757" s="8" t="b">
        <v>1</v>
      </c>
      <c r="Z757" s="9" t="s">
        <v>52</v>
      </c>
      <c r="AA757" s="9" t="s">
        <v>67</v>
      </c>
      <c r="AB757" s="11">
        <v>6</v>
      </c>
      <c r="AC757">
        <f t="shared" si="57"/>
        <v>3004.5149999999999</v>
      </c>
      <c r="AD757">
        <f t="shared" si="58"/>
        <v>37.092777777777776</v>
      </c>
      <c r="AE757">
        <f t="shared" si="59"/>
        <v>333.83499999999998</v>
      </c>
      <c r="AF757">
        <f t="shared" si="55"/>
        <v>3</v>
      </c>
      <c r="AG757">
        <f t="shared" si="56"/>
        <v>0</v>
      </c>
      <c r="AH757">
        <f>(Table2[[#This Row],[Social_Media_Influence2]]+Table2[[#This Row],[Engagement_Score_Num]]+Table2[[#This Row],[Time_Spent_on_Product_Research(hours)]]/3)</f>
        <v>3</v>
      </c>
      <c r="AI757" s="17">
        <f>IF(Table2[[#This Row],[Customer_Loyalty_Program_Member]]="TRUE",Table2[[#This Row],[Brand_Loyalty]]*1.2,Table2[[#This Row],[Brand_Loyalty]])</f>
        <v>4</v>
      </c>
      <c r="AJ757" s="17">
        <f>Table2[[#This Row],[Customer_Satisfaction]]-Table2[[#This Row],[Return_Rate]]</f>
        <v>8</v>
      </c>
    </row>
    <row r="758" spans="1:36">
      <c r="A758" s="5" t="s">
        <v>1584</v>
      </c>
      <c r="B758" s="4">
        <v>34</v>
      </c>
      <c r="C758" s="5" t="s">
        <v>43</v>
      </c>
      <c r="D758" s="5" t="s">
        <v>44</v>
      </c>
      <c r="E758" s="5" t="s">
        <v>69</v>
      </c>
      <c r="F758" s="5" t="s">
        <v>45</v>
      </c>
      <c r="G758" s="5" t="s">
        <v>44</v>
      </c>
      <c r="H758" s="5" t="s">
        <v>1585</v>
      </c>
      <c r="I758" s="5" t="s">
        <v>119</v>
      </c>
      <c r="J758" s="4">
        <v>333.83600000000001</v>
      </c>
      <c r="K758" s="4">
        <v>6</v>
      </c>
      <c r="L758" s="5" t="s">
        <v>78</v>
      </c>
      <c r="M758" s="4">
        <v>2</v>
      </c>
      <c r="N758" s="4">
        <v>3</v>
      </c>
      <c r="O758" s="4">
        <v>2</v>
      </c>
      <c r="P758" s="5" t="s">
        <v>36</v>
      </c>
      <c r="Q758" s="5" t="s">
        <v>50</v>
      </c>
      <c r="R758" s="4">
        <v>1</v>
      </c>
      <c r="S758" s="4">
        <v>7</v>
      </c>
      <c r="T758" s="5" t="s">
        <v>49</v>
      </c>
      <c r="U758" s="5" t="s">
        <v>79</v>
      </c>
      <c r="V758" s="5" t="s">
        <v>39</v>
      </c>
      <c r="W758" s="6">
        <v>46050</v>
      </c>
      <c r="X758" s="4" t="b">
        <v>1</v>
      </c>
      <c r="Y758" s="4" t="b">
        <v>1</v>
      </c>
      <c r="Z758" s="5" t="s">
        <v>40</v>
      </c>
      <c r="AA758" s="5" t="s">
        <v>41</v>
      </c>
      <c r="AB758" s="7">
        <v>1</v>
      </c>
      <c r="AC758">
        <f t="shared" si="57"/>
        <v>2003.0160000000001</v>
      </c>
      <c r="AD758">
        <f t="shared" si="58"/>
        <v>55.639333333333333</v>
      </c>
      <c r="AE758">
        <f t="shared" si="59"/>
        <v>333.83600000000001</v>
      </c>
      <c r="AF758">
        <f t="shared" si="55"/>
        <v>2</v>
      </c>
      <c r="AG758">
        <f t="shared" si="56"/>
        <v>0</v>
      </c>
      <c r="AH758">
        <f>(Table2[[#This Row],[Social_Media_Influence2]]+Table2[[#This Row],[Engagement_Score_Num]]+Table2[[#This Row],[Time_Spent_on_Product_Research(hours)]]/3)</f>
        <v>2.6666666666666665</v>
      </c>
      <c r="AI758" s="17">
        <f>IF(Table2[[#This Row],[Customer_Loyalty_Program_Member]]="TRUE",Table2[[#This Row],[Brand_Loyalty]]*1.2,Table2[[#This Row],[Brand_Loyalty]])</f>
        <v>2</v>
      </c>
      <c r="AJ758" s="17">
        <f>Table2[[#This Row],[Customer_Satisfaction]]-Table2[[#This Row],[Return_Rate]]</f>
        <v>6</v>
      </c>
    </row>
    <row r="759" spans="1:36">
      <c r="A759" s="9" t="s">
        <v>1586</v>
      </c>
      <c r="B759" s="8">
        <v>29</v>
      </c>
      <c r="C759" s="9" t="s">
        <v>29</v>
      </c>
      <c r="D759" s="9" t="s">
        <v>44</v>
      </c>
      <c r="E759" s="9" t="s">
        <v>76</v>
      </c>
      <c r="F759" s="9" t="s">
        <v>56</v>
      </c>
      <c r="G759" s="9" t="s">
        <v>30</v>
      </c>
      <c r="H759" s="9" t="s">
        <v>1587</v>
      </c>
      <c r="I759" s="9" t="s">
        <v>107</v>
      </c>
      <c r="J759" s="8">
        <v>333.83699999999999</v>
      </c>
      <c r="K759" s="8">
        <v>6</v>
      </c>
      <c r="L759" s="9" t="s">
        <v>78</v>
      </c>
      <c r="M759" s="8">
        <v>5</v>
      </c>
      <c r="N759" s="8">
        <v>4</v>
      </c>
      <c r="O759" s="8">
        <v>1</v>
      </c>
      <c r="P759" s="9" t="s">
        <v>49</v>
      </c>
      <c r="Q759" s="9" t="s">
        <v>85</v>
      </c>
      <c r="R759" s="8">
        <v>2</v>
      </c>
      <c r="S759" s="8">
        <v>1</v>
      </c>
      <c r="T759" s="9" t="s">
        <v>36</v>
      </c>
      <c r="U759" s="9" t="s">
        <v>38</v>
      </c>
      <c r="V759" s="9" t="s">
        <v>51</v>
      </c>
      <c r="W759" s="10">
        <v>46051</v>
      </c>
      <c r="X759" s="8" t="b">
        <v>1</v>
      </c>
      <c r="Y759" s="8" t="b">
        <v>1</v>
      </c>
      <c r="Z759" s="9" t="s">
        <v>40</v>
      </c>
      <c r="AA759" s="9" t="s">
        <v>41</v>
      </c>
      <c r="AB759" s="11">
        <v>1</v>
      </c>
      <c r="AC759">
        <f t="shared" si="57"/>
        <v>2003.0219999999999</v>
      </c>
      <c r="AD759">
        <f t="shared" si="58"/>
        <v>55.639499999999998</v>
      </c>
      <c r="AE759">
        <f t="shared" si="59"/>
        <v>333.83699999999999</v>
      </c>
      <c r="AF759">
        <f t="shared" si="55"/>
        <v>0</v>
      </c>
      <c r="AG759">
        <f t="shared" si="56"/>
        <v>2</v>
      </c>
      <c r="AH759">
        <f>(Table2[[#This Row],[Social_Media_Influence2]]+Table2[[#This Row],[Engagement_Score_Num]]+Table2[[#This Row],[Time_Spent_on_Product_Research(hours)]]/3)</f>
        <v>2.3333333333333335</v>
      </c>
      <c r="AI759" s="17">
        <f>IF(Table2[[#This Row],[Customer_Loyalty_Program_Member]]="TRUE",Table2[[#This Row],[Brand_Loyalty]]*1.2,Table2[[#This Row],[Brand_Loyalty]])</f>
        <v>5</v>
      </c>
      <c r="AJ759" s="17">
        <f>Table2[[#This Row],[Customer_Satisfaction]]-Table2[[#This Row],[Return_Rate]]</f>
        <v>-1</v>
      </c>
    </row>
    <row r="760" spans="1:36">
      <c r="A760" s="5" t="s">
        <v>1588</v>
      </c>
      <c r="B760" s="4">
        <v>41</v>
      </c>
      <c r="C760" s="5" t="s">
        <v>29</v>
      </c>
      <c r="D760" s="5" t="s">
        <v>30</v>
      </c>
      <c r="E760" s="5" t="s">
        <v>69</v>
      </c>
      <c r="F760" s="5" t="s">
        <v>32</v>
      </c>
      <c r="G760" s="5" t="s">
        <v>30</v>
      </c>
      <c r="H760" s="5" t="s">
        <v>1589</v>
      </c>
      <c r="I760" s="5" t="s">
        <v>71</v>
      </c>
      <c r="J760" s="4">
        <v>333.83800000000002</v>
      </c>
      <c r="K760" s="4">
        <v>10</v>
      </c>
      <c r="L760" s="5" t="s">
        <v>48</v>
      </c>
      <c r="M760" s="4">
        <v>1</v>
      </c>
      <c r="N760" s="4">
        <v>3</v>
      </c>
      <c r="O760" s="4">
        <v>1</v>
      </c>
      <c r="P760" s="5" t="s">
        <v>44</v>
      </c>
      <c r="Q760" s="5" t="s">
        <v>50</v>
      </c>
      <c r="R760" s="4">
        <v>2</v>
      </c>
      <c r="S760" s="4">
        <v>1</v>
      </c>
      <c r="T760" s="5" t="s">
        <v>44</v>
      </c>
      <c r="U760" s="5" t="s">
        <v>79</v>
      </c>
      <c r="V760" s="5" t="s">
        <v>51</v>
      </c>
      <c r="W760" s="6">
        <v>46052</v>
      </c>
      <c r="X760" s="4" t="b">
        <v>1</v>
      </c>
      <c r="Y760" s="4" t="b">
        <v>1</v>
      </c>
      <c r="Z760" s="5" t="s">
        <v>62</v>
      </c>
      <c r="AA760" s="5" t="s">
        <v>53</v>
      </c>
      <c r="AB760" s="7">
        <v>1</v>
      </c>
      <c r="AC760">
        <f t="shared" si="57"/>
        <v>3338.38</v>
      </c>
      <c r="AD760">
        <f t="shared" si="58"/>
        <v>33.383800000000001</v>
      </c>
      <c r="AE760">
        <f t="shared" si="59"/>
        <v>333.83800000000002</v>
      </c>
      <c r="AF760">
        <f t="shared" si="55"/>
        <v>3</v>
      </c>
      <c r="AG760">
        <f t="shared" si="56"/>
        <v>3</v>
      </c>
      <c r="AH760">
        <f>(Table2[[#This Row],[Social_Media_Influence2]]+Table2[[#This Row],[Engagement_Score_Num]]+Table2[[#This Row],[Time_Spent_on_Product_Research(hours)]]/3)</f>
        <v>6.333333333333333</v>
      </c>
      <c r="AI760" s="17">
        <f>IF(Table2[[#This Row],[Customer_Loyalty_Program_Member]]="TRUE",Table2[[#This Row],[Brand_Loyalty]]*1.2,Table2[[#This Row],[Brand_Loyalty]])</f>
        <v>1</v>
      </c>
      <c r="AJ760" s="17">
        <f>Table2[[#This Row],[Customer_Satisfaction]]-Table2[[#This Row],[Return_Rate]]</f>
        <v>-1</v>
      </c>
    </row>
    <row r="761" spans="1:36">
      <c r="A761" s="9" t="s">
        <v>1590</v>
      </c>
      <c r="B761" s="8">
        <v>41</v>
      </c>
      <c r="C761" s="9" t="s">
        <v>43</v>
      </c>
      <c r="D761" s="9" t="s">
        <v>30</v>
      </c>
      <c r="E761" s="9" t="s">
        <v>76</v>
      </c>
      <c r="F761" s="9" t="s">
        <v>45</v>
      </c>
      <c r="G761" s="9" t="s">
        <v>44</v>
      </c>
      <c r="H761" s="9" t="s">
        <v>1591</v>
      </c>
      <c r="I761" s="9" t="s">
        <v>141</v>
      </c>
      <c r="J761" s="8">
        <v>333.839</v>
      </c>
      <c r="K761" s="8">
        <v>7</v>
      </c>
      <c r="L761" s="9" t="s">
        <v>48</v>
      </c>
      <c r="M761" s="8">
        <v>4</v>
      </c>
      <c r="N761" s="8">
        <v>4</v>
      </c>
      <c r="O761" s="8">
        <v>0</v>
      </c>
      <c r="P761" s="9" t="s">
        <v>49</v>
      </c>
      <c r="Q761" s="9" t="s">
        <v>50</v>
      </c>
      <c r="R761" s="8">
        <v>1</v>
      </c>
      <c r="S761" s="8">
        <v>7</v>
      </c>
      <c r="T761" s="9" t="s">
        <v>36</v>
      </c>
      <c r="U761" s="9" t="s">
        <v>38</v>
      </c>
      <c r="V761" s="9" t="s">
        <v>39</v>
      </c>
      <c r="W761" s="10">
        <v>46053</v>
      </c>
      <c r="X761" s="8" t="b">
        <v>1</v>
      </c>
      <c r="Y761" s="8" t="b">
        <v>1</v>
      </c>
      <c r="Z761" s="9" t="s">
        <v>52</v>
      </c>
      <c r="AA761" s="9" t="s">
        <v>53</v>
      </c>
      <c r="AB761" s="11">
        <v>9</v>
      </c>
      <c r="AC761">
        <f t="shared" si="57"/>
        <v>2336.873</v>
      </c>
      <c r="AD761">
        <f t="shared" si="58"/>
        <v>47.691285714285712</v>
      </c>
      <c r="AE761">
        <f t="shared" si="59"/>
        <v>333.839</v>
      </c>
      <c r="AF761">
        <f t="shared" si="55"/>
        <v>0</v>
      </c>
      <c r="AG761">
        <f t="shared" si="56"/>
        <v>2</v>
      </c>
      <c r="AH761">
        <f>(Table2[[#This Row],[Social_Media_Influence2]]+Table2[[#This Row],[Engagement_Score_Num]]+Table2[[#This Row],[Time_Spent_on_Product_Research(hours)]]/3)</f>
        <v>2</v>
      </c>
      <c r="AI761" s="17">
        <f>IF(Table2[[#This Row],[Customer_Loyalty_Program_Member]]="TRUE",Table2[[#This Row],[Brand_Loyalty]]*1.2,Table2[[#This Row],[Brand_Loyalty]])</f>
        <v>4</v>
      </c>
      <c r="AJ761" s="17">
        <f>Table2[[#This Row],[Customer_Satisfaction]]-Table2[[#This Row],[Return_Rate]]</f>
        <v>6</v>
      </c>
    </row>
    <row r="762" spans="1:36">
      <c r="A762" s="5" t="s">
        <v>1592</v>
      </c>
      <c r="B762" s="4">
        <v>32</v>
      </c>
      <c r="C762" s="5" t="s">
        <v>43</v>
      </c>
      <c r="D762" s="5" t="s">
        <v>44</v>
      </c>
      <c r="E762" s="5" t="s">
        <v>31</v>
      </c>
      <c r="F762" s="5" t="s">
        <v>32</v>
      </c>
      <c r="G762" s="5" t="s">
        <v>44</v>
      </c>
      <c r="H762" s="5" t="s">
        <v>1593</v>
      </c>
      <c r="I762" s="5" t="s">
        <v>101</v>
      </c>
      <c r="J762" s="4">
        <v>333.84</v>
      </c>
      <c r="K762" s="4">
        <v>12</v>
      </c>
      <c r="L762" s="5" t="s">
        <v>35</v>
      </c>
      <c r="M762" s="4">
        <v>5</v>
      </c>
      <c r="N762" s="4">
        <v>5</v>
      </c>
      <c r="O762" s="4">
        <v>0</v>
      </c>
      <c r="P762" s="5" t="s">
        <v>36</v>
      </c>
      <c r="Q762" s="5" t="s">
        <v>50</v>
      </c>
      <c r="R762" s="4">
        <v>0</v>
      </c>
      <c r="S762" s="4">
        <v>5</v>
      </c>
      <c r="T762" s="5" t="s">
        <v>59</v>
      </c>
      <c r="U762" s="5" t="s">
        <v>60</v>
      </c>
      <c r="V762" s="5" t="s">
        <v>39</v>
      </c>
      <c r="W762" s="6">
        <v>46054</v>
      </c>
      <c r="X762" s="4" t="b">
        <v>1</v>
      </c>
      <c r="Y762" s="4" t="b">
        <v>0</v>
      </c>
      <c r="Z762" s="5" t="s">
        <v>74</v>
      </c>
      <c r="AA762" s="5" t="s">
        <v>53</v>
      </c>
      <c r="AB762" s="7">
        <v>13</v>
      </c>
      <c r="AC762">
        <f t="shared" si="57"/>
        <v>4006.08</v>
      </c>
      <c r="AD762">
        <f t="shared" si="58"/>
        <v>27.819999999999997</v>
      </c>
      <c r="AE762">
        <f t="shared" si="59"/>
        <v>333.84</v>
      </c>
      <c r="AF762">
        <f t="shared" si="55"/>
        <v>1</v>
      </c>
      <c r="AG762">
        <f t="shared" si="56"/>
        <v>0</v>
      </c>
      <c r="AH762">
        <f>(Table2[[#This Row],[Social_Media_Influence2]]+Table2[[#This Row],[Engagement_Score_Num]]+Table2[[#This Row],[Time_Spent_on_Product_Research(hours)]]/3)</f>
        <v>1</v>
      </c>
      <c r="AI762" s="17">
        <f>IF(Table2[[#This Row],[Customer_Loyalty_Program_Member]]="TRUE",Table2[[#This Row],[Brand_Loyalty]]*1.2,Table2[[#This Row],[Brand_Loyalty]])</f>
        <v>5</v>
      </c>
      <c r="AJ762" s="17">
        <f>Table2[[#This Row],[Customer_Satisfaction]]-Table2[[#This Row],[Return_Rate]]</f>
        <v>5</v>
      </c>
    </row>
    <row r="763" spans="1:36">
      <c r="A763" s="9" t="s">
        <v>1594</v>
      </c>
      <c r="B763" s="8">
        <v>36</v>
      </c>
      <c r="C763" s="9" t="s">
        <v>29</v>
      </c>
      <c r="D763" s="9" t="s">
        <v>30</v>
      </c>
      <c r="E763" s="9" t="s">
        <v>55</v>
      </c>
      <c r="F763" s="9" t="s">
        <v>45</v>
      </c>
      <c r="G763" s="9" t="s">
        <v>44</v>
      </c>
      <c r="H763" s="9" t="s">
        <v>1595</v>
      </c>
      <c r="I763" s="9" t="s">
        <v>2060</v>
      </c>
      <c r="J763" s="8">
        <v>333.84100000000001</v>
      </c>
      <c r="K763" s="8">
        <v>11</v>
      </c>
      <c r="L763" s="9" t="s">
        <v>78</v>
      </c>
      <c r="M763" s="8">
        <v>1</v>
      </c>
      <c r="N763" s="8">
        <v>3</v>
      </c>
      <c r="O763" s="8">
        <v>0</v>
      </c>
      <c r="P763" s="9" t="s">
        <v>49</v>
      </c>
      <c r="Q763" s="9" t="s">
        <v>85</v>
      </c>
      <c r="R763" s="8">
        <v>2</v>
      </c>
      <c r="S763" s="8">
        <v>2</v>
      </c>
      <c r="T763" s="9" t="s">
        <v>59</v>
      </c>
      <c r="U763" s="9" t="s">
        <v>60</v>
      </c>
      <c r="V763" s="9" t="s">
        <v>61</v>
      </c>
      <c r="W763" s="10">
        <v>46055</v>
      </c>
      <c r="X763" s="8" t="b">
        <v>0</v>
      </c>
      <c r="Y763" s="8" t="b">
        <v>0</v>
      </c>
      <c r="Z763" s="9" t="s">
        <v>74</v>
      </c>
      <c r="AA763" s="9" t="s">
        <v>67</v>
      </c>
      <c r="AB763" s="11">
        <v>12</v>
      </c>
      <c r="AC763">
        <f t="shared" si="57"/>
        <v>3672.2510000000002</v>
      </c>
      <c r="AD763">
        <f t="shared" si="58"/>
        <v>30.349181818181819</v>
      </c>
      <c r="AE763">
        <f t="shared" si="59"/>
        <v>333.84100000000001</v>
      </c>
      <c r="AF763">
        <f t="shared" si="55"/>
        <v>1</v>
      </c>
      <c r="AG763">
        <f t="shared" si="56"/>
        <v>2</v>
      </c>
      <c r="AH763">
        <f>(Table2[[#This Row],[Social_Media_Influence2]]+Table2[[#This Row],[Engagement_Score_Num]]+Table2[[#This Row],[Time_Spent_on_Product_Research(hours)]]/3)</f>
        <v>3</v>
      </c>
      <c r="AI763" s="17">
        <f>IF(Table2[[#This Row],[Customer_Loyalty_Program_Member]]="TRUE",Table2[[#This Row],[Brand_Loyalty]]*1.2,Table2[[#This Row],[Brand_Loyalty]])</f>
        <v>1</v>
      </c>
      <c r="AJ763" s="17">
        <f>Table2[[#This Row],[Customer_Satisfaction]]-Table2[[#This Row],[Return_Rate]]</f>
        <v>0</v>
      </c>
    </row>
    <row r="764" spans="1:36">
      <c r="A764" s="5" t="s">
        <v>1596</v>
      </c>
      <c r="B764" s="4">
        <v>33</v>
      </c>
      <c r="C764" s="5" t="s">
        <v>43</v>
      </c>
      <c r="D764" s="5" t="s">
        <v>30</v>
      </c>
      <c r="E764" s="5" t="s">
        <v>31</v>
      </c>
      <c r="F764" s="5" t="s">
        <v>32</v>
      </c>
      <c r="G764" s="5" t="s">
        <v>44</v>
      </c>
      <c r="H764" s="5" t="s">
        <v>1597</v>
      </c>
      <c r="I764" s="5" t="s">
        <v>119</v>
      </c>
      <c r="J764" s="4">
        <v>333.84199999999998</v>
      </c>
      <c r="K764" s="4">
        <v>3</v>
      </c>
      <c r="L764" s="5" t="s">
        <v>35</v>
      </c>
      <c r="M764" s="4">
        <v>5</v>
      </c>
      <c r="N764" s="4">
        <v>3</v>
      </c>
      <c r="O764" s="4">
        <v>2</v>
      </c>
      <c r="P764" s="5" t="s">
        <v>49</v>
      </c>
      <c r="Q764" s="5" t="s">
        <v>37</v>
      </c>
      <c r="R764" s="4">
        <v>0</v>
      </c>
      <c r="S764" s="4">
        <v>8</v>
      </c>
      <c r="T764" s="5" t="s">
        <v>44</v>
      </c>
      <c r="U764" s="5" t="s">
        <v>38</v>
      </c>
      <c r="V764" s="5" t="s">
        <v>39</v>
      </c>
      <c r="W764" s="6">
        <v>46056</v>
      </c>
      <c r="X764" s="4" t="b">
        <v>1</v>
      </c>
      <c r="Y764" s="4" t="b">
        <v>1</v>
      </c>
      <c r="Z764" s="5" t="s">
        <v>52</v>
      </c>
      <c r="AA764" s="5" t="s">
        <v>53</v>
      </c>
      <c r="AB764" s="7">
        <v>10</v>
      </c>
      <c r="AC764">
        <f t="shared" si="57"/>
        <v>1001.526</v>
      </c>
      <c r="AD764">
        <f t="shared" si="58"/>
        <v>111.28066666666666</v>
      </c>
      <c r="AE764">
        <f t="shared" si="59"/>
        <v>333.84199999999998</v>
      </c>
      <c r="AF764">
        <f t="shared" si="55"/>
        <v>3</v>
      </c>
      <c r="AG764">
        <f t="shared" si="56"/>
        <v>2</v>
      </c>
      <c r="AH764">
        <f>(Table2[[#This Row],[Social_Media_Influence2]]+Table2[[#This Row],[Engagement_Score_Num]]+Table2[[#This Row],[Time_Spent_on_Product_Research(hours)]]/3)</f>
        <v>5.666666666666667</v>
      </c>
      <c r="AI764" s="17">
        <f>IF(Table2[[#This Row],[Customer_Loyalty_Program_Member]]="TRUE",Table2[[#This Row],[Brand_Loyalty]]*1.2,Table2[[#This Row],[Brand_Loyalty]])</f>
        <v>5</v>
      </c>
      <c r="AJ764" s="17">
        <f>Table2[[#This Row],[Customer_Satisfaction]]-Table2[[#This Row],[Return_Rate]]</f>
        <v>8</v>
      </c>
    </row>
    <row r="765" spans="1:36">
      <c r="A765" s="9" t="s">
        <v>1598</v>
      </c>
      <c r="B765" s="8">
        <v>25</v>
      </c>
      <c r="C765" s="9" t="s">
        <v>29</v>
      </c>
      <c r="D765" s="9" t="s">
        <v>30</v>
      </c>
      <c r="E765" s="9" t="s">
        <v>31</v>
      </c>
      <c r="F765" s="9" t="s">
        <v>56</v>
      </c>
      <c r="G765" s="9" t="s">
        <v>30</v>
      </c>
      <c r="H765" s="9" t="s">
        <v>1599</v>
      </c>
      <c r="I765" s="9" t="s">
        <v>93</v>
      </c>
      <c r="J765" s="8">
        <v>333.84300000000002</v>
      </c>
      <c r="K765" s="8">
        <v>7</v>
      </c>
      <c r="L765" s="9" t="s">
        <v>48</v>
      </c>
      <c r="M765" s="8">
        <v>3</v>
      </c>
      <c r="N765" s="8">
        <v>5</v>
      </c>
      <c r="O765" s="8">
        <v>2</v>
      </c>
      <c r="P765" s="9" t="s">
        <v>49</v>
      </c>
      <c r="Q765" s="9" t="s">
        <v>85</v>
      </c>
      <c r="R765" s="8">
        <v>1</v>
      </c>
      <c r="S765" s="8">
        <v>4</v>
      </c>
      <c r="T765" s="9" t="s">
        <v>36</v>
      </c>
      <c r="U765" s="9" t="s">
        <v>79</v>
      </c>
      <c r="V765" s="9" t="s">
        <v>86</v>
      </c>
      <c r="W765" s="10">
        <v>46057</v>
      </c>
      <c r="X765" s="8" t="b">
        <v>1</v>
      </c>
      <c r="Y765" s="8" t="b">
        <v>0</v>
      </c>
      <c r="Z765" s="9" t="s">
        <v>62</v>
      </c>
      <c r="AA765" s="9" t="s">
        <v>67</v>
      </c>
      <c r="AB765" s="11">
        <v>1</v>
      </c>
      <c r="AC765">
        <f t="shared" si="57"/>
        <v>2336.9010000000003</v>
      </c>
      <c r="AD765">
        <f t="shared" si="58"/>
        <v>47.691857142857145</v>
      </c>
      <c r="AE765">
        <f t="shared" si="59"/>
        <v>333.84300000000002</v>
      </c>
      <c r="AF765">
        <f t="shared" si="55"/>
        <v>0</v>
      </c>
      <c r="AG765">
        <f t="shared" si="56"/>
        <v>2</v>
      </c>
      <c r="AH765">
        <f>(Table2[[#This Row],[Social_Media_Influence2]]+Table2[[#This Row],[Engagement_Score_Num]]+Table2[[#This Row],[Time_Spent_on_Product_Research(hours)]]/3)</f>
        <v>2.6666666666666665</v>
      </c>
      <c r="AI765" s="17">
        <f>IF(Table2[[#This Row],[Customer_Loyalty_Program_Member]]="TRUE",Table2[[#This Row],[Brand_Loyalty]]*1.2,Table2[[#This Row],[Brand_Loyalty]])</f>
        <v>3</v>
      </c>
      <c r="AJ765" s="17">
        <f>Table2[[#This Row],[Customer_Satisfaction]]-Table2[[#This Row],[Return_Rate]]</f>
        <v>3</v>
      </c>
    </row>
    <row r="766" spans="1:36">
      <c r="A766" s="5" t="s">
        <v>1600</v>
      </c>
      <c r="B766" s="4">
        <v>46</v>
      </c>
      <c r="C766" s="5" t="s">
        <v>29</v>
      </c>
      <c r="D766" s="5" t="s">
        <v>30</v>
      </c>
      <c r="E766" s="5" t="s">
        <v>31</v>
      </c>
      <c r="F766" s="5" t="s">
        <v>32</v>
      </c>
      <c r="G766" s="5" t="s">
        <v>30</v>
      </c>
      <c r="H766" s="5" t="s">
        <v>1601</v>
      </c>
      <c r="I766" s="5" t="s">
        <v>244</v>
      </c>
      <c r="J766" s="4">
        <v>333.84399999999999</v>
      </c>
      <c r="K766" s="4">
        <v>3</v>
      </c>
      <c r="L766" s="5" t="s">
        <v>35</v>
      </c>
      <c r="M766" s="4">
        <v>3</v>
      </c>
      <c r="N766" s="4">
        <v>5</v>
      </c>
      <c r="O766" s="4">
        <v>2</v>
      </c>
      <c r="P766" s="5" t="s">
        <v>36</v>
      </c>
      <c r="Q766" s="5" t="s">
        <v>37</v>
      </c>
      <c r="R766" s="4">
        <v>2</v>
      </c>
      <c r="S766" s="4">
        <v>3</v>
      </c>
      <c r="T766" s="5" t="s">
        <v>44</v>
      </c>
      <c r="U766" s="5" t="s">
        <v>79</v>
      </c>
      <c r="V766" s="5" t="s">
        <v>39</v>
      </c>
      <c r="W766" s="6">
        <v>46058</v>
      </c>
      <c r="X766" s="4" t="b">
        <v>1</v>
      </c>
      <c r="Y766" s="4" t="b">
        <v>1</v>
      </c>
      <c r="Z766" s="5" t="s">
        <v>40</v>
      </c>
      <c r="AA766" s="5" t="s">
        <v>41</v>
      </c>
      <c r="AB766" s="7">
        <v>3</v>
      </c>
      <c r="AC766">
        <f t="shared" si="57"/>
        <v>1001.5319999999999</v>
      </c>
      <c r="AD766">
        <f t="shared" si="58"/>
        <v>111.28133333333334</v>
      </c>
      <c r="AE766">
        <f t="shared" si="59"/>
        <v>333.84399999999999</v>
      </c>
      <c r="AF766">
        <f t="shared" si="55"/>
        <v>3</v>
      </c>
      <c r="AG766">
        <f t="shared" si="56"/>
        <v>0</v>
      </c>
      <c r="AH766">
        <f>(Table2[[#This Row],[Social_Media_Influence2]]+Table2[[#This Row],[Engagement_Score_Num]]+Table2[[#This Row],[Time_Spent_on_Product_Research(hours)]]/3)</f>
        <v>3.6666666666666665</v>
      </c>
      <c r="AI766" s="17">
        <f>IF(Table2[[#This Row],[Customer_Loyalty_Program_Member]]="TRUE",Table2[[#This Row],[Brand_Loyalty]]*1.2,Table2[[#This Row],[Brand_Loyalty]])</f>
        <v>3</v>
      </c>
      <c r="AJ766" s="17">
        <f>Table2[[#This Row],[Customer_Satisfaction]]-Table2[[#This Row],[Return_Rate]]</f>
        <v>1</v>
      </c>
    </row>
    <row r="767" spans="1:36">
      <c r="A767" s="9" t="s">
        <v>1602</v>
      </c>
      <c r="B767" s="8">
        <v>41</v>
      </c>
      <c r="C767" s="9" t="s">
        <v>29</v>
      </c>
      <c r="D767" s="9" t="s">
        <v>44</v>
      </c>
      <c r="E767" s="9" t="s">
        <v>55</v>
      </c>
      <c r="F767" s="9" t="s">
        <v>45</v>
      </c>
      <c r="G767" s="9" t="s">
        <v>30</v>
      </c>
      <c r="H767" s="9" t="s">
        <v>1603</v>
      </c>
      <c r="I767" s="9" t="s">
        <v>90</v>
      </c>
      <c r="J767" s="8">
        <v>333.84500000000003</v>
      </c>
      <c r="K767" s="8">
        <v>7</v>
      </c>
      <c r="L767" s="9" t="s">
        <v>35</v>
      </c>
      <c r="M767" s="8">
        <v>3</v>
      </c>
      <c r="N767" s="8">
        <v>4</v>
      </c>
      <c r="O767" s="8">
        <v>0</v>
      </c>
      <c r="P767" s="9" t="s">
        <v>36</v>
      </c>
      <c r="Q767" s="9" t="s">
        <v>85</v>
      </c>
      <c r="R767" s="8">
        <v>2</v>
      </c>
      <c r="S767" s="8">
        <v>9</v>
      </c>
      <c r="T767" s="9" t="s">
        <v>36</v>
      </c>
      <c r="U767" s="9" t="s">
        <v>79</v>
      </c>
      <c r="V767" s="9" t="s">
        <v>66</v>
      </c>
      <c r="W767" s="10">
        <v>46059</v>
      </c>
      <c r="X767" s="8" t="b">
        <v>0</v>
      </c>
      <c r="Y767" s="8" t="b">
        <v>1</v>
      </c>
      <c r="Z767" s="9" t="s">
        <v>40</v>
      </c>
      <c r="AA767" s="9" t="s">
        <v>53</v>
      </c>
      <c r="AB767" s="11">
        <v>6</v>
      </c>
      <c r="AC767">
        <f t="shared" si="57"/>
        <v>2336.915</v>
      </c>
      <c r="AD767">
        <f t="shared" si="58"/>
        <v>47.692142857142862</v>
      </c>
      <c r="AE767">
        <f t="shared" si="59"/>
        <v>333.84500000000003</v>
      </c>
      <c r="AF767">
        <f t="shared" si="55"/>
        <v>0</v>
      </c>
      <c r="AG767">
        <f t="shared" si="56"/>
        <v>0</v>
      </c>
      <c r="AH767">
        <f>(Table2[[#This Row],[Social_Media_Influence2]]+Table2[[#This Row],[Engagement_Score_Num]]+Table2[[#This Row],[Time_Spent_on_Product_Research(hours)]]/3)</f>
        <v>0</v>
      </c>
      <c r="AI767" s="17">
        <f>IF(Table2[[#This Row],[Customer_Loyalty_Program_Member]]="TRUE",Table2[[#This Row],[Brand_Loyalty]]*1.2,Table2[[#This Row],[Brand_Loyalty]])</f>
        <v>3</v>
      </c>
      <c r="AJ767" s="17">
        <f>Table2[[#This Row],[Customer_Satisfaction]]-Table2[[#This Row],[Return_Rate]]</f>
        <v>7</v>
      </c>
    </row>
    <row r="768" spans="1:36">
      <c r="A768" s="5" t="s">
        <v>1604</v>
      </c>
      <c r="B768" s="4">
        <v>28</v>
      </c>
      <c r="C768" s="5" t="s">
        <v>29</v>
      </c>
      <c r="D768" s="5" t="s">
        <v>30</v>
      </c>
      <c r="E768" s="5" t="s">
        <v>69</v>
      </c>
      <c r="F768" s="5" t="s">
        <v>32</v>
      </c>
      <c r="G768" s="5" t="s">
        <v>30</v>
      </c>
      <c r="H768" s="5" t="s">
        <v>1605</v>
      </c>
      <c r="I768" s="5" t="s">
        <v>65</v>
      </c>
      <c r="J768" s="4">
        <v>333.846</v>
      </c>
      <c r="K768" s="4">
        <v>3</v>
      </c>
      <c r="L768" s="5" t="s">
        <v>78</v>
      </c>
      <c r="M768" s="4">
        <v>3</v>
      </c>
      <c r="N768" s="4">
        <v>1</v>
      </c>
      <c r="O768" s="4">
        <v>1</v>
      </c>
      <c r="P768" s="5" t="s">
        <v>44</v>
      </c>
      <c r="Q768" s="5" t="s">
        <v>50</v>
      </c>
      <c r="R768" s="4">
        <v>1</v>
      </c>
      <c r="S768" s="4">
        <v>10</v>
      </c>
      <c r="T768" s="5" t="s">
        <v>49</v>
      </c>
      <c r="U768" s="5" t="s">
        <v>79</v>
      </c>
      <c r="V768" s="5" t="s">
        <v>51</v>
      </c>
      <c r="W768" s="6">
        <v>46060</v>
      </c>
      <c r="X768" s="4" t="b">
        <v>1</v>
      </c>
      <c r="Y768" s="4" t="b">
        <v>0</v>
      </c>
      <c r="Z768" s="5" t="s">
        <v>52</v>
      </c>
      <c r="AA768" s="5" t="s">
        <v>41</v>
      </c>
      <c r="AB768" s="7">
        <v>13</v>
      </c>
      <c r="AC768">
        <f t="shared" si="57"/>
        <v>1001.538</v>
      </c>
      <c r="AD768">
        <f t="shared" si="58"/>
        <v>111.282</v>
      </c>
      <c r="AE768">
        <f t="shared" si="59"/>
        <v>333.846</v>
      </c>
      <c r="AF768">
        <f t="shared" si="55"/>
        <v>2</v>
      </c>
      <c r="AG768">
        <f t="shared" si="56"/>
        <v>3</v>
      </c>
      <c r="AH768">
        <f>(Table2[[#This Row],[Social_Media_Influence2]]+Table2[[#This Row],[Engagement_Score_Num]]+Table2[[#This Row],[Time_Spent_on_Product_Research(hours)]]/3)</f>
        <v>5.333333333333333</v>
      </c>
      <c r="AI768" s="17">
        <f>IF(Table2[[#This Row],[Customer_Loyalty_Program_Member]]="TRUE",Table2[[#This Row],[Brand_Loyalty]]*1.2,Table2[[#This Row],[Brand_Loyalty]])</f>
        <v>3</v>
      </c>
      <c r="AJ768" s="17">
        <f>Table2[[#This Row],[Customer_Satisfaction]]-Table2[[#This Row],[Return_Rate]]</f>
        <v>9</v>
      </c>
    </row>
    <row r="769" spans="1:36">
      <c r="A769" s="9" t="s">
        <v>1606</v>
      </c>
      <c r="B769" s="8">
        <v>23</v>
      </c>
      <c r="C769" s="9" t="s">
        <v>43</v>
      </c>
      <c r="D769" s="9" t="s">
        <v>44</v>
      </c>
      <c r="E769" s="9" t="s">
        <v>76</v>
      </c>
      <c r="F769" s="9" t="s">
        <v>56</v>
      </c>
      <c r="G769" s="9" t="s">
        <v>30</v>
      </c>
      <c r="H769" s="9" t="s">
        <v>1607</v>
      </c>
      <c r="I769" s="9" t="s">
        <v>119</v>
      </c>
      <c r="J769" s="8">
        <v>333.84699999999998</v>
      </c>
      <c r="K769" s="8">
        <v>2</v>
      </c>
      <c r="L769" s="9" t="s">
        <v>35</v>
      </c>
      <c r="M769" s="8">
        <v>5</v>
      </c>
      <c r="N769" s="8">
        <v>3</v>
      </c>
      <c r="O769" s="8">
        <v>0</v>
      </c>
      <c r="P769" s="9" t="s">
        <v>44</v>
      </c>
      <c r="Q769" s="9" t="s">
        <v>50</v>
      </c>
      <c r="R769" s="8">
        <v>2</v>
      </c>
      <c r="S769" s="8">
        <v>7</v>
      </c>
      <c r="T769" s="9" t="s">
        <v>59</v>
      </c>
      <c r="U769" s="9" t="s">
        <v>79</v>
      </c>
      <c r="V769" s="9" t="s">
        <v>51</v>
      </c>
      <c r="W769" s="10">
        <v>46061</v>
      </c>
      <c r="X769" s="8" t="b">
        <v>0</v>
      </c>
      <c r="Y769" s="8" t="b">
        <v>0</v>
      </c>
      <c r="Z769" s="9" t="s">
        <v>40</v>
      </c>
      <c r="AA769" s="9" t="s">
        <v>67</v>
      </c>
      <c r="AB769" s="11">
        <v>3</v>
      </c>
      <c r="AC769">
        <f t="shared" si="57"/>
        <v>667.69399999999996</v>
      </c>
      <c r="AD769">
        <f t="shared" si="58"/>
        <v>166.92349999999999</v>
      </c>
      <c r="AE769">
        <f t="shared" si="59"/>
        <v>333.84699999999998</v>
      </c>
      <c r="AF769">
        <f t="shared" si="55"/>
        <v>1</v>
      </c>
      <c r="AG769">
        <f t="shared" si="56"/>
        <v>3</v>
      </c>
      <c r="AH769">
        <f>(Table2[[#This Row],[Social_Media_Influence2]]+Table2[[#This Row],[Engagement_Score_Num]]+Table2[[#This Row],[Time_Spent_on_Product_Research(hours)]]/3)</f>
        <v>4</v>
      </c>
      <c r="AI769" s="17">
        <f>IF(Table2[[#This Row],[Customer_Loyalty_Program_Member]]="TRUE",Table2[[#This Row],[Brand_Loyalty]]*1.2,Table2[[#This Row],[Brand_Loyalty]])</f>
        <v>5</v>
      </c>
      <c r="AJ769" s="17">
        <f>Table2[[#This Row],[Customer_Satisfaction]]-Table2[[#This Row],[Return_Rate]]</f>
        <v>5</v>
      </c>
    </row>
    <row r="770" spans="1:36">
      <c r="A770" s="5" t="s">
        <v>1608</v>
      </c>
      <c r="B770" s="4">
        <v>48</v>
      </c>
      <c r="C770" s="5" t="s">
        <v>29</v>
      </c>
      <c r="D770" s="5" t="s">
        <v>44</v>
      </c>
      <c r="E770" s="5" t="s">
        <v>69</v>
      </c>
      <c r="F770" s="5" t="s">
        <v>45</v>
      </c>
      <c r="G770" s="5" t="s">
        <v>44</v>
      </c>
      <c r="H770" s="5" t="s">
        <v>1609</v>
      </c>
      <c r="I770" s="5" t="s">
        <v>71</v>
      </c>
      <c r="J770" s="4">
        <v>333.84800000000001</v>
      </c>
      <c r="K770" s="4">
        <v>7</v>
      </c>
      <c r="L770" s="5" t="s">
        <v>48</v>
      </c>
      <c r="M770" s="4">
        <v>2</v>
      </c>
      <c r="N770" s="4">
        <v>5</v>
      </c>
      <c r="O770" s="4">
        <v>1</v>
      </c>
      <c r="P770" s="5" t="s">
        <v>59</v>
      </c>
      <c r="Q770" s="5" t="s">
        <v>85</v>
      </c>
      <c r="R770" s="4">
        <v>2</v>
      </c>
      <c r="S770" s="4">
        <v>3</v>
      </c>
      <c r="T770" s="5" t="s">
        <v>59</v>
      </c>
      <c r="U770" s="5" t="s">
        <v>60</v>
      </c>
      <c r="V770" s="5" t="s">
        <v>66</v>
      </c>
      <c r="W770" s="6">
        <v>46062</v>
      </c>
      <c r="X770" s="4" t="b">
        <v>1</v>
      </c>
      <c r="Y770" s="4" t="b">
        <v>0</v>
      </c>
      <c r="Z770" s="5" t="s">
        <v>62</v>
      </c>
      <c r="AA770" s="5" t="s">
        <v>67</v>
      </c>
      <c r="AB770" s="7">
        <v>1</v>
      </c>
      <c r="AC770">
        <f t="shared" si="57"/>
        <v>2336.9360000000001</v>
      </c>
      <c r="AD770">
        <f t="shared" si="58"/>
        <v>47.692571428571434</v>
      </c>
      <c r="AE770">
        <f t="shared" si="59"/>
        <v>333.84800000000001</v>
      </c>
      <c r="AF770">
        <f t="shared" ref="AF770:AF833" si="60">IF(T770="High",3,IF(T770="Medium",2,IF(T770="Low",1,0)))</f>
        <v>1</v>
      </c>
      <c r="AG770">
        <f t="shared" ref="AG770:AG833" si="61">IF(P770="High",3,IF(P770="Medium",2,IF(P770="Low",1,0)))</f>
        <v>1</v>
      </c>
      <c r="AH770">
        <f>(Table2[[#This Row],[Social_Media_Influence2]]+Table2[[#This Row],[Engagement_Score_Num]]+Table2[[#This Row],[Time_Spent_on_Product_Research(hours)]]/3)</f>
        <v>2.3333333333333335</v>
      </c>
      <c r="AI770" s="17">
        <f>IF(Table2[[#This Row],[Customer_Loyalty_Program_Member]]="TRUE",Table2[[#This Row],[Brand_Loyalty]]*1.2,Table2[[#This Row],[Brand_Loyalty]])</f>
        <v>2</v>
      </c>
      <c r="AJ770" s="17">
        <f>Table2[[#This Row],[Customer_Satisfaction]]-Table2[[#This Row],[Return_Rate]]</f>
        <v>1</v>
      </c>
    </row>
    <row r="771" spans="1:36">
      <c r="A771" s="9" t="s">
        <v>1610</v>
      </c>
      <c r="B771" s="8">
        <v>26</v>
      </c>
      <c r="C771" s="9" t="s">
        <v>43</v>
      </c>
      <c r="D771" s="9" t="s">
        <v>44</v>
      </c>
      <c r="E771" s="9" t="s">
        <v>55</v>
      </c>
      <c r="F771" s="9" t="s">
        <v>56</v>
      </c>
      <c r="G771" s="9" t="s">
        <v>44</v>
      </c>
      <c r="H771" s="9" t="s">
        <v>1611</v>
      </c>
      <c r="I771" s="9" t="s">
        <v>134</v>
      </c>
      <c r="J771" s="8">
        <v>333.84899999999999</v>
      </c>
      <c r="K771" s="8">
        <v>7</v>
      </c>
      <c r="L771" s="9" t="s">
        <v>48</v>
      </c>
      <c r="M771" s="8">
        <v>5</v>
      </c>
      <c r="N771" s="8">
        <v>1</v>
      </c>
      <c r="O771" s="8">
        <v>1</v>
      </c>
      <c r="P771" s="9" t="s">
        <v>44</v>
      </c>
      <c r="Q771" s="9" t="s">
        <v>50</v>
      </c>
      <c r="R771" s="8">
        <v>0</v>
      </c>
      <c r="S771" s="8">
        <v>1</v>
      </c>
      <c r="T771" s="9" t="s">
        <v>44</v>
      </c>
      <c r="U771" s="9" t="s">
        <v>38</v>
      </c>
      <c r="V771" s="9" t="s">
        <v>66</v>
      </c>
      <c r="W771" s="10">
        <v>46063</v>
      </c>
      <c r="X771" s="8" t="b">
        <v>0</v>
      </c>
      <c r="Y771" s="8" t="b">
        <v>0</v>
      </c>
      <c r="Z771" s="9" t="s">
        <v>74</v>
      </c>
      <c r="AA771" s="9" t="s">
        <v>67</v>
      </c>
      <c r="AB771" s="11">
        <v>7</v>
      </c>
      <c r="AC771">
        <f t="shared" ref="AC771:AC834" si="62">J771*K771</f>
        <v>2336.9429999999998</v>
      </c>
      <c r="AD771">
        <f t="shared" ref="AD771:AD834" si="63">IF(K771=0,0,J771/K771)</f>
        <v>47.692714285714281</v>
      </c>
      <c r="AE771">
        <f t="shared" ref="AE771:AE834" si="64">IF(X771="TRUE",J771*1.1,J771)</f>
        <v>333.84899999999999</v>
      </c>
      <c r="AF771">
        <f t="shared" si="60"/>
        <v>3</v>
      </c>
      <c r="AG771">
        <f t="shared" si="61"/>
        <v>3</v>
      </c>
      <c r="AH771">
        <f>(Table2[[#This Row],[Social_Media_Influence2]]+Table2[[#This Row],[Engagement_Score_Num]]+Table2[[#This Row],[Time_Spent_on_Product_Research(hours)]]/3)</f>
        <v>6.333333333333333</v>
      </c>
      <c r="AI771" s="17">
        <f>IF(Table2[[#This Row],[Customer_Loyalty_Program_Member]]="TRUE",Table2[[#This Row],[Brand_Loyalty]]*1.2,Table2[[#This Row],[Brand_Loyalty]])</f>
        <v>5</v>
      </c>
      <c r="AJ771" s="17">
        <f>Table2[[#This Row],[Customer_Satisfaction]]-Table2[[#This Row],[Return_Rate]]</f>
        <v>1</v>
      </c>
    </row>
    <row r="772" spans="1:36">
      <c r="A772" s="5" t="s">
        <v>1612</v>
      </c>
      <c r="B772" s="4">
        <v>39</v>
      </c>
      <c r="C772" s="5" t="s">
        <v>29</v>
      </c>
      <c r="D772" s="5" t="s">
        <v>44</v>
      </c>
      <c r="E772" s="5" t="s">
        <v>31</v>
      </c>
      <c r="F772" s="5" t="s">
        <v>56</v>
      </c>
      <c r="G772" s="5" t="s">
        <v>30</v>
      </c>
      <c r="H772" s="5" t="s">
        <v>1613</v>
      </c>
      <c r="I772" s="5" t="s">
        <v>134</v>
      </c>
      <c r="J772" s="4">
        <v>333.85</v>
      </c>
      <c r="K772" s="4">
        <v>7</v>
      </c>
      <c r="L772" s="5" t="s">
        <v>48</v>
      </c>
      <c r="M772" s="4">
        <v>1</v>
      </c>
      <c r="N772" s="4">
        <v>2</v>
      </c>
      <c r="O772" s="4">
        <v>2</v>
      </c>
      <c r="P772" s="5" t="s">
        <v>44</v>
      </c>
      <c r="Q772" s="5" t="s">
        <v>50</v>
      </c>
      <c r="R772" s="4">
        <v>0</v>
      </c>
      <c r="S772" s="4">
        <v>5</v>
      </c>
      <c r="T772" s="5" t="s">
        <v>49</v>
      </c>
      <c r="U772" s="5" t="s">
        <v>38</v>
      </c>
      <c r="V772" s="5" t="s">
        <v>61</v>
      </c>
      <c r="W772" s="6">
        <v>46064</v>
      </c>
      <c r="X772" s="4" t="b">
        <v>1</v>
      </c>
      <c r="Y772" s="4" t="b">
        <v>0</v>
      </c>
      <c r="Z772" s="5" t="s">
        <v>40</v>
      </c>
      <c r="AA772" s="5" t="s">
        <v>41</v>
      </c>
      <c r="AB772" s="7">
        <v>11</v>
      </c>
      <c r="AC772">
        <f t="shared" si="62"/>
        <v>2336.9500000000003</v>
      </c>
      <c r="AD772">
        <f t="shared" si="63"/>
        <v>47.692857142857143</v>
      </c>
      <c r="AE772">
        <f t="shared" si="64"/>
        <v>333.85</v>
      </c>
      <c r="AF772">
        <f t="shared" si="60"/>
        <v>2</v>
      </c>
      <c r="AG772">
        <f t="shared" si="61"/>
        <v>3</v>
      </c>
      <c r="AH772">
        <f>(Table2[[#This Row],[Social_Media_Influence2]]+Table2[[#This Row],[Engagement_Score_Num]]+Table2[[#This Row],[Time_Spent_on_Product_Research(hours)]]/3)</f>
        <v>5.666666666666667</v>
      </c>
      <c r="AI772" s="17">
        <f>IF(Table2[[#This Row],[Customer_Loyalty_Program_Member]]="TRUE",Table2[[#This Row],[Brand_Loyalty]]*1.2,Table2[[#This Row],[Brand_Loyalty]])</f>
        <v>1</v>
      </c>
      <c r="AJ772" s="17">
        <f>Table2[[#This Row],[Customer_Satisfaction]]-Table2[[#This Row],[Return_Rate]]</f>
        <v>5</v>
      </c>
    </row>
    <row r="773" spans="1:36">
      <c r="A773" s="9" t="s">
        <v>1614</v>
      </c>
      <c r="B773" s="8">
        <v>45</v>
      </c>
      <c r="C773" s="9" t="s">
        <v>43</v>
      </c>
      <c r="D773" s="9" t="s">
        <v>30</v>
      </c>
      <c r="E773" s="9" t="s">
        <v>31</v>
      </c>
      <c r="F773" s="9" t="s">
        <v>45</v>
      </c>
      <c r="G773" s="9" t="s">
        <v>44</v>
      </c>
      <c r="H773" s="9" t="s">
        <v>1615</v>
      </c>
      <c r="I773" s="9" t="s">
        <v>90</v>
      </c>
      <c r="J773" s="8">
        <v>333.851</v>
      </c>
      <c r="K773" s="8">
        <v>2</v>
      </c>
      <c r="L773" s="9" t="s">
        <v>35</v>
      </c>
      <c r="M773" s="8">
        <v>5</v>
      </c>
      <c r="N773" s="8">
        <v>3</v>
      </c>
      <c r="O773" s="8">
        <v>2</v>
      </c>
      <c r="P773" s="9" t="s">
        <v>59</v>
      </c>
      <c r="Q773" s="9" t="s">
        <v>85</v>
      </c>
      <c r="R773" s="8">
        <v>0</v>
      </c>
      <c r="S773" s="8">
        <v>2</v>
      </c>
      <c r="T773" s="9" t="s">
        <v>36</v>
      </c>
      <c r="U773" s="9" t="s">
        <v>79</v>
      </c>
      <c r="V773" s="9" t="s">
        <v>51</v>
      </c>
      <c r="W773" s="10">
        <v>46065</v>
      </c>
      <c r="X773" s="8" t="b">
        <v>1</v>
      </c>
      <c r="Y773" s="8" t="b">
        <v>1</v>
      </c>
      <c r="Z773" s="9" t="s">
        <v>40</v>
      </c>
      <c r="AA773" s="9" t="s">
        <v>41</v>
      </c>
      <c r="AB773" s="11">
        <v>12</v>
      </c>
      <c r="AC773">
        <f t="shared" si="62"/>
        <v>667.702</v>
      </c>
      <c r="AD773">
        <f t="shared" si="63"/>
        <v>166.9255</v>
      </c>
      <c r="AE773">
        <f t="shared" si="64"/>
        <v>333.851</v>
      </c>
      <c r="AF773">
        <f t="shared" si="60"/>
        <v>0</v>
      </c>
      <c r="AG773">
        <f t="shared" si="61"/>
        <v>1</v>
      </c>
      <c r="AH773">
        <f>(Table2[[#This Row],[Social_Media_Influence2]]+Table2[[#This Row],[Engagement_Score_Num]]+Table2[[#This Row],[Time_Spent_on_Product_Research(hours)]]/3)</f>
        <v>1.6666666666666665</v>
      </c>
      <c r="AI773" s="17">
        <f>IF(Table2[[#This Row],[Customer_Loyalty_Program_Member]]="TRUE",Table2[[#This Row],[Brand_Loyalty]]*1.2,Table2[[#This Row],[Brand_Loyalty]])</f>
        <v>5</v>
      </c>
      <c r="AJ773" s="17">
        <f>Table2[[#This Row],[Customer_Satisfaction]]-Table2[[#This Row],[Return_Rate]]</f>
        <v>2</v>
      </c>
    </row>
    <row r="774" spans="1:36">
      <c r="A774" s="5" t="s">
        <v>1616</v>
      </c>
      <c r="B774" s="4">
        <v>22</v>
      </c>
      <c r="C774" s="5" t="s">
        <v>43</v>
      </c>
      <c r="D774" s="5" t="s">
        <v>30</v>
      </c>
      <c r="E774" s="5" t="s">
        <v>76</v>
      </c>
      <c r="F774" s="5" t="s">
        <v>45</v>
      </c>
      <c r="G774" s="5" t="s">
        <v>44</v>
      </c>
      <c r="H774" s="5" t="s">
        <v>1617</v>
      </c>
      <c r="I774" s="5" t="s">
        <v>125</v>
      </c>
      <c r="J774" s="4">
        <v>333.85199999999998</v>
      </c>
      <c r="K774" s="4">
        <v>7</v>
      </c>
      <c r="L774" s="5" t="s">
        <v>35</v>
      </c>
      <c r="M774" s="4">
        <v>4</v>
      </c>
      <c r="N774" s="4">
        <v>4</v>
      </c>
      <c r="O774" s="4">
        <v>1.5</v>
      </c>
      <c r="P774" s="5" t="s">
        <v>59</v>
      </c>
      <c r="Q774" s="5" t="s">
        <v>85</v>
      </c>
      <c r="R774" s="4">
        <v>0</v>
      </c>
      <c r="S774" s="4">
        <v>3</v>
      </c>
      <c r="T774" s="5" t="s">
        <v>44</v>
      </c>
      <c r="U774" s="5" t="s">
        <v>60</v>
      </c>
      <c r="V774" s="5" t="s">
        <v>39</v>
      </c>
      <c r="W774" s="6">
        <v>46066</v>
      </c>
      <c r="X774" s="4" t="b">
        <v>1</v>
      </c>
      <c r="Y774" s="4" t="b">
        <v>0</v>
      </c>
      <c r="Z774" s="5" t="s">
        <v>52</v>
      </c>
      <c r="AA774" s="5" t="s">
        <v>53</v>
      </c>
      <c r="AB774" s="7">
        <v>8</v>
      </c>
      <c r="AC774">
        <f t="shared" si="62"/>
        <v>2336.9639999999999</v>
      </c>
      <c r="AD774">
        <f t="shared" si="63"/>
        <v>47.693142857142853</v>
      </c>
      <c r="AE774">
        <f t="shared" si="64"/>
        <v>333.85199999999998</v>
      </c>
      <c r="AF774">
        <f t="shared" si="60"/>
        <v>3</v>
      </c>
      <c r="AG774">
        <f t="shared" si="61"/>
        <v>1</v>
      </c>
      <c r="AH774">
        <f>(Table2[[#This Row],[Social_Media_Influence2]]+Table2[[#This Row],[Engagement_Score_Num]]+Table2[[#This Row],[Time_Spent_on_Product_Research(hours)]]/3)</f>
        <v>4.5</v>
      </c>
      <c r="AI774" s="17">
        <f>IF(Table2[[#This Row],[Customer_Loyalty_Program_Member]]="TRUE",Table2[[#This Row],[Brand_Loyalty]]*1.2,Table2[[#This Row],[Brand_Loyalty]])</f>
        <v>4</v>
      </c>
      <c r="AJ774" s="17">
        <f>Table2[[#This Row],[Customer_Satisfaction]]-Table2[[#This Row],[Return_Rate]]</f>
        <v>3</v>
      </c>
    </row>
    <row r="775" spans="1:36">
      <c r="A775" s="9" t="s">
        <v>1618</v>
      </c>
      <c r="B775" s="8">
        <v>36</v>
      </c>
      <c r="C775" s="9" t="s">
        <v>43</v>
      </c>
      <c r="D775" s="9" t="s">
        <v>44</v>
      </c>
      <c r="E775" s="9" t="s">
        <v>31</v>
      </c>
      <c r="F775" s="9" t="s">
        <v>45</v>
      </c>
      <c r="G775" s="9" t="s">
        <v>30</v>
      </c>
      <c r="H775" s="9" t="s">
        <v>1619</v>
      </c>
      <c r="I775" s="9" t="s">
        <v>107</v>
      </c>
      <c r="J775" s="8">
        <v>333.85300000000001</v>
      </c>
      <c r="K775" s="8">
        <v>5</v>
      </c>
      <c r="L775" s="9" t="s">
        <v>35</v>
      </c>
      <c r="M775" s="8">
        <v>4</v>
      </c>
      <c r="N775" s="8">
        <v>3</v>
      </c>
      <c r="O775" s="8">
        <v>0</v>
      </c>
      <c r="P775" s="9" t="s">
        <v>49</v>
      </c>
      <c r="Q775" s="9" t="s">
        <v>85</v>
      </c>
      <c r="R775" s="8">
        <v>0</v>
      </c>
      <c r="S775" s="8">
        <v>4</v>
      </c>
      <c r="T775" s="9" t="s">
        <v>49</v>
      </c>
      <c r="U775" s="9" t="s">
        <v>60</v>
      </c>
      <c r="V775" s="9" t="s">
        <v>86</v>
      </c>
      <c r="W775" s="10">
        <v>46067</v>
      </c>
      <c r="X775" s="8" t="b">
        <v>1</v>
      </c>
      <c r="Y775" s="8" t="b">
        <v>0</v>
      </c>
      <c r="Z775" s="9" t="s">
        <v>74</v>
      </c>
      <c r="AA775" s="9" t="s">
        <v>41</v>
      </c>
      <c r="AB775" s="11">
        <v>11</v>
      </c>
      <c r="AC775">
        <f t="shared" si="62"/>
        <v>1669.2650000000001</v>
      </c>
      <c r="AD775">
        <f t="shared" si="63"/>
        <v>66.770600000000002</v>
      </c>
      <c r="AE775">
        <f t="shared" si="64"/>
        <v>333.85300000000001</v>
      </c>
      <c r="AF775">
        <f t="shared" si="60"/>
        <v>2</v>
      </c>
      <c r="AG775">
        <f t="shared" si="61"/>
        <v>2</v>
      </c>
      <c r="AH775">
        <f>(Table2[[#This Row],[Social_Media_Influence2]]+Table2[[#This Row],[Engagement_Score_Num]]+Table2[[#This Row],[Time_Spent_on_Product_Research(hours)]]/3)</f>
        <v>4</v>
      </c>
      <c r="AI775" s="17">
        <f>IF(Table2[[#This Row],[Customer_Loyalty_Program_Member]]="TRUE",Table2[[#This Row],[Brand_Loyalty]]*1.2,Table2[[#This Row],[Brand_Loyalty]])</f>
        <v>4</v>
      </c>
      <c r="AJ775" s="17">
        <f>Table2[[#This Row],[Customer_Satisfaction]]-Table2[[#This Row],[Return_Rate]]</f>
        <v>4</v>
      </c>
    </row>
    <row r="776" spans="1:36">
      <c r="A776" s="5" t="s">
        <v>1620</v>
      </c>
      <c r="B776" s="4">
        <v>29</v>
      </c>
      <c r="C776" s="5" t="s">
        <v>29</v>
      </c>
      <c r="D776" s="5" t="s">
        <v>30</v>
      </c>
      <c r="E776" s="5" t="s">
        <v>31</v>
      </c>
      <c r="F776" s="5" t="s">
        <v>32</v>
      </c>
      <c r="G776" s="5" t="s">
        <v>44</v>
      </c>
      <c r="H776" s="5" t="s">
        <v>1621</v>
      </c>
      <c r="I776" s="5" t="s">
        <v>93</v>
      </c>
      <c r="J776" s="4">
        <v>333.85399999999998</v>
      </c>
      <c r="K776" s="4">
        <v>7</v>
      </c>
      <c r="L776" s="5" t="s">
        <v>48</v>
      </c>
      <c r="M776" s="4">
        <v>3</v>
      </c>
      <c r="N776" s="4">
        <v>5</v>
      </c>
      <c r="O776" s="4">
        <v>2</v>
      </c>
      <c r="P776" s="5" t="s">
        <v>59</v>
      </c>
      <c r="Q776" s="5" t="s">
        <v>85</v>
      </c>
      <c r="R776" s="4">
        <v>0</v>
      </c>
      <c r="S776" s="4">
        <v>6</v>
      </c>
      <c r="T776" s="5" t="s">
        <v>59</v>
      </c>
      <c r="U776" s="5" t="s">
        <v>60</v>
      </c>
      <c r="V776" s="5" t="s">
        <v>86</v>
      </c>
      <c r="W776" s="6">
        <v>46068</v>
      </c>
      <c r="X776" s="4" t="b">
        <v>0</v>
      </c>
      <c r="Y776" s="4" t="b">
        <v>0</v>
      </c>
      <c r="Z776" s="5" t="s">
        <v>62</v>
      </c>
      <c r="AA776" s="5" t="s">
        <v>67</v>
      </c>
      <c r="AB776" s="7">
        <v>11</v>
      </c>
      <c r="AC776">
        <f t="shared" si="62"/>
        <v>2336.9780000000001</v>
      </c>
      <c r="AD776">
        <f t="shared" si="63"/>
        <v>47.693428571428569</v>
      </c>
      <c r="AE776">
        <f t="shared" si="64"/>
        <v>333.85399999999998</v>
      </c>
      <c r="AF776">
        <f t="shared" si="60"/>
        <v>1</v>
      </c>
      <c r="AG776">
        <f t="shared" si="61"/>
        <v>1</v>
      </c>
      <c r="AH776">
        <f>(Table2[[#This Row],[Social_Media_Influence2]]+Table2[[#This Row],[Engagement_Score_Num]]+Table2[[#This Row],[Time_Spent_on_Product_Research(hours)]]/3)</f>
        <v>2.6666666666666665</v>
      </c>
      <c r="AI776" s="17">
        <f>IF(Table2[[#This Row],[Customer_Loyalty_Program_Member]]="TRUE",Table2[[#This Row],[Brand_Loyalty]]*1.2,Table2[[#This Row],[Brand_Loyalty]])</f>
        <v>3</v>
      </c>
      <c r="AJ776" s="17">
        <f>Table2[[#This Row],[Customer_Satisfaction]]-Table2[[#This Row],[Return_Rate]]</f>
        <v>6</v>
      </c>
    </row>
    <row r="777" spans="1:36">
      <c r="A777" s="9" t="s">
        <v>1622</v>
      </c>
      <c r="B777" s="8">
        <v>33</v>
      </c>
      <c r="C777" s="9" t="s">
        <v>43</v>
      </c>
      <c r="D777" s="9" t="s">
        <v>44</v>
      </c>
      <c r="E777" s="9" t="s">
        <v>31</v>
      </c>
      <c r="F777" s="9" t="s">
        <v>32</v>
      </c>
      <c r="G777" s="9" t="s">
        <v>44</v>
      </c>
      <c r="H777" s="9" t="s">
        <v>1623</v>
      </c>
      <c r="I777" s="9" t="s">
        <v>187</v>
      </c>
      <c r="J777" s="8">
        <v>333.85500000000002</v>
      </c>
      <c r="K777" s="8">
        <v>2</v>
      </c>
      <c r="L777" s="9" t="s">
        <v>48</v>
      </c>
      <c r="M777" s="8">
        <v>5</v>
      </c>
      <c r="N777" s="8">
        <v>4</v>
      </c>
      <c r="O777" s="8">
        <v>1.5</v>
      </c>
      <c r="P777" s="9" t="s">
        <v>59</v>
      </c>
      <c r="Q777" s="9" t="s">
        <v>50</v>
      </c>
      <c r="R777" s="8">
        <v>2</v>
      </c>
      <c r="S777" s="8">
        <v>5</v>
      </c>
      <c r="T777" s="9" t="s">
        <v>36</v>
      </c>
      <c r="U777" s="9" t="s">
        <v>38</v>
      </c>
      <c r="V777" s="9" t="s">
        <v>66</v>
      </c>
      <c r="W777" s="10">
        <v>46069</v>
      </c>
      <c r="X777" s="8" t="b">
        <v>1</v>
      </c>
      <c r="Y777" s="8" t="b">
        <v>0</v>
      </c>
      <c r="Z777" s="9" t="s">
        <v>62</v>
      </c>
      <c r="AA777" s="9" t="s">
        <v>67</v>
      </c>
      <c r="AB777" s="11">
        <v>12</v>
      </c>
      <c r="AC777">
        <f t="shared" si="62"/>
        <v>667.71</v>
      </c>
      <c r="AD777">
        <f t="shared" si="63"/>
        <v>166.92750000000001</v>
      </c>
      <c r="AE777">
        <f t="shared" si="64"/>
        <v>333.85500000000002</v>
      </c>
      <c r="AF777">
        <f t="shared" si="60"/>
        <v>0</v>
      </c>
      <c r="AG777">
        <f t="shared" si="61"/>
        <v>1</v>
      </c>
      <c r="AH777">
        <f>(Table2[[#This Row],[Social_Media_Influence2]]+Table2[[#This Row],[Engagement_Score_Num]]+Table2[[#This Row],[Time_Spent_on_Product_Research(hours)]]/3)</f>
        <v>1.5</v>
      </c>
      <c r="AI777" s="17">
        <f>IF(Table2[[#This Row],[Customer_Loyalty_Program_Member]]="TRUE",Table2[[#This Row],[Brand_Loyalty]]*1.2,Table2[[#This Row],[Brand_Loyalty]])</f>
        <v>5</v>
      </c>
      <c r="AJ777" s="17">
        <f>Table2[[#This Row],[Customer_Satisfaction]]-Table2[[#This Row],[Return_Rate]]</f>
        <v>3</v>
      </c>
    </row>
    <row r="778" spans="1:36">
      <c r="A778" s="5" t="s">
        <v>1624</v>
      </c>
      <c r="B778" s="4">
        <v>35</v>
      </c>
      <c r="C778" s="5" t="s">
        <v>43</v>
      </c>
      <c r="D778" s="5" t="s">
        <v>44</v>
      </c>
      <c r="E778" s="5" t="s">
        <v>31</v>
      </c>
      <c r="F778" s="5" t="s">
        <v>56</v>
      </c>
      <c r="G778" s="5" t="s">
        <v>30</v>
      </c>
      <c r="H778" s="5" t="s">
        <v>1625</v>
      </c>
      <c r="I778" s="5" t="s">
        <v>47</v>
      </c>
      <c r="J778" s="4">
        <v>333.85599999999999</v>
      </c>
      <c r="K778" s="4">
        <v>8</v>
      </c>
      <c r="L778" s="5" t="s">
        <v>78</v>
      </c>
      <c r="M778" s="4">
        <v>3</v>
      </c>
      <c r="N778" s="4">
        <v>1</v>
      </c>
      <c r="O778" s="4">
        <v>1</v>
      </c>
      <c r="P778" s="5" t="s">
        <v>44</v>
      </c>
      <c r="Q778" s="5" t="s">
        <v>37</v>
      </c>
      <c r="R778" s="4">
        <v>0</v>
      </c>
      <c r="S778" s="4">
        <v>6</v>
      </c>
      <c r="T778" s="5" t="s">
        <v>36</v>
      </c>
      <c r="U778" s="5" t="s">
        <v>60</v>
      </c>
      <c r="V778" s="5" t="s">
        <v>61</v>
      </c>
      <c r="W778" s="6">
        <v>46070</v>
      </c>
      <c r="X778" s="4" t="b">
        <v>0</v>
      </c>
      <c r="Y778" s="4" t="b">
        <v>0</v>
      </c>
      <c r="Z778" s="5" t="s">
        <v>62</v>
      </c>
      <c r="AA778" s="5" t="s">
        <v>41</v>
      </c>
      <c r="AB778" s="7">
        <v>10</v>
      </c>
      <c r="AC778">
        <f t="shared" si="62"/>
        <v>2670.848</v>
      </c>
      <c r="AD778">
        <f t="shared" si="63"/>
        <v>41.731999999999999</v>
      </c>
      <c r="AE778">
        <f t="shared" si="64"/>
        <v>333.85599999999999</v>
      </c>
      <c r="AF778">
        <f t="shared" si="60"/>
        <v>0</v>
      </c>
      <c r="AG778">
        <f t="shared" si="61"/>
        <v>3</v>
      </c>
      <c r="AH778">
        <f>(Table2[[#This Row],[Social_Media_Influence2]]+Table2[[#This Row],[Engagement_Score_Num]]+Table2[[#This Row],[Time_Spent_on_Product_Research(hours)]]/3)</f>
        <v>3.3333333333333335</v>
      </c>
      <c r="AI778" s="17">
        <f>IF(Table2[[#This Row],[Customer_Loyalty_Program_Member]]="TRUE",Table2[[#This Row],[Brand_Loyalty]]*1.2,Table2[[#This Row],[Brand_Loyalty]])</f>
        <v>3</v>
      </c>
      <c r="AJ778" s="17">
        <f>Table2[[#This Row],[Customer_Satisfaction]]-Table2[[#This Row],[Return_Rate]]</f>
        <v>6</v>
      </c>
    </row>
    <row r="779" spans="1:36">
      <c r="A779" s="9" t="s">
        <v>1626</v>
      </c>
      <c r="B779" s="8">
        <v>39</v>
      </c>
      <c r="C779" s="9" t="s">
        <v>29</v>
      </c>
      <c r="D779" s="9" t="s">
        <v>30</v>
      </c>
      <c r="E779" s="9" t="s">
        <v>55</v>
      </c>
      <c r="F779" s="9" t="s">
        <v>45</v>
      </c>
      <c r="G779" s="9" t="s">
        <v>44</v>
      </c>
      <c r="H779" s="9" t="s">
        <v>1627</v>
      </c>
      <c r="I779" s="9" t="s">
        <v>82</v>
      </c>
      <c r="J779" s="8">
        <v>333.85700000000003</v>
      </c>
      <c r="K779" s="8">
        <v>9</v>
      </c>
      <c r="L779" s="9" t="s">
        <v>48</v>
      </c>
      <c r="M779" s="8">
        <v>5</v>
      </c>
      <c r="N779" s="8">
        <v>1</v>
      </c>
      <c r="O779" s="8">
        <v>1</v>
      </c>
      <c r="P779" s="9" t="s">
        <v>36</v>
      </c>
      <c r="Q779" s="9" t="s">
        <v>37</v>
      </c>
      <c r="R779" s="8">
        <v>1</v>
      </c>
      <c r="S779" s="8">
        <v>2</v>
      </c>
      <c r="T779" s="9" t="s">
        <v>59</v>
      </c>
      <c r="U779" s="9" t="s">
        <v>60</v>
      </c>
      <c r="V779" s="9" t="s">
        <v>66</v>
      </c>
      <c r="W779" s="10">
        <v>46071</v>
      </c>
      <c r="X779" s="8" t="b">
        <v>1</v>
      </c>
      <c r="Y779" s="8" t="b">
        <v>1</v>
      </c>
      <c r="Z779" s="9" t="s">
        <v>74</v>
      </c>
      <c r="AA779" s="9" t="s">
        <v>53</v>
      </c>
      <c r="AB779" s="11">
        <v>12</v>
      </c>
      <c r="AC779">
        <f t="shared" si="62"/>
        <v>3004.7130000000002</v>
      </c>
      <c r="AD779">
        <f t="shared" si="63"/>
        <v>37.095222222222226</v>
      </c>
      <c r="AE779">
        <f t="shared" si="64"/>
        <v>333.85700000000003</v>
      </c>
      <c r="AF779">
        <f t="shared" si="60"/>
        <v>1</v>
      </c>
      <c r="AG779">
        <f t="shared" si="61"/>
        <v>0</v>
      </c>
      <c r="AH779">
        <f>(Table2[[#This Row],[Social_Media_Influence2]]+Table2[[#This Row],[Engagement_Score_Num]]+Table2[[#This Row],[Time_Spent_on_Product_Research(hours)]]/3)</f>
        <v>1.3333333333333333</v>
      </c>
      <c r="AI779" s="17">
        <f>IF(Table2[[#This Row],[Customer_Loyalty_Program_Member]]="TRUE",Table2[[#This Row],[Brand_Loyalty]]*1.2,Table2[[#This Row],[Brand_Loyalty]])</f>
        <v>5</v>
      </c>
      <c r="AJ779" s="17">
        <f>Table2[[#This Row],[Customer_Satisfaction]]-Table2[[#This Row],[Return_Rate]]</f>
        <v>1</v>
      </c>
    </row>
    <row r="780" spans="1:36">
      <c r="A780" s="5" t="s">
        <v>1628</v>
      </c>
      <c r="B780" s="4">
        <v>38</v>
      </c>
      <c r="C780" s="5" t="s">
        <v>29</v>
      </c>
      <c r="D780" s="5" t="s">
        <v>30</v>
      </c>
      <c r="E780" s="5" t="s">
        <v>55</v>
      </c>
      <c r="F780" s="5" t="s">
        <v>45</v>
      </c>
      <c r="G780" s="5" t="s">
        <v>30</v>
      </c>
      <c r="H780" s="5" t="s">
        <v>1629</v>
      </c>
      <c r="I780" s="5" t="s">
        <v>157</v>
      </c>
      <c r="J780" s="4">
        <v>333.858</v>
      </c>
      <c r="K780" s="4">
        <v>10</v>
      </c>
      <c r="L780" s="5" t="s">
        <v>48</v>
      </c>
      <c r="M780" s="4">
        <v>3</v>
      </c>
      <c r="N780" s="4">
        <v>4</v>
      </c>
      <c r="O780" s="4">
        <v>0</v>
      </c>
      <c r="P780" s="5" t="s">
        <v>49</v>
      </c>
      <c r="Q780" s="5" t="s">
        <v>37</v>
      </c>
      <c r="R780" s="4">
        <v>0</v>
      </c>
      <c r="S780" s="4">
        <v>4</v>
      </c>
      <c r="T780" s="5" t="s">
        <v>44</v>
      </c>
      <c r="U780" s="5" t="s">
        <v>79</v>
      </c>
      <c r="V780" s="5" t="s">
        <v>61</v>
      </c>
      <c r="W780" s="6">
        <v>46072</v>
      </c>
      <c r="X780" s="4" t="b">
        <v>1</v>
      </c>
      <c r="Y780" s="4" t="b">
        <v>1</v>
      </c>
      <c r="Z780" s="5" t="s">
        <v>52</v>
      </c>
      <c r="AA780" s="5" t="s">
        <v>41</v>
      </c>
      <c r="AB780" s="7">
        <v>4</v>
      </c>
      <c r="AC780">
        <f t="shared" si="62"/>
        <v>3338.58</v>
      </c>
      <c r="AD780">
        <f t="shared" si="63"/>
        <v>33.385800000000003</v>
      </c>
      <c r="AE780">
        <f t="shared" si="64"/>
        <v>333.858</v>
      </c>
      <c r="AF780">
        <f t="shared" si="60"/>
        <v>3</v>
      </c>
      <c r="AG780">
        <f t="shared" si="61"/>
        <v>2</v>
      </c>
      <c r="AH780">
        <f>(Table2[[#This Row],[Social_Media_Influence2]]+Table2[[#This Row],[Engagement_Score_Num]]+Table2[[#This Row],[Time_Spent_on_Product_Research(hours)]]/3)</f>
        <v>5</v>
      </c>
      <c r="AI780" s="17">
        <f>IF(Table2[[#This Row],[Customer_Loyalty_Program_Member]]="TRUE",Table2[[#This Row],[Brand_Loyalty]]*1.2,Table2[[#This Row],[Brand_Loyalty]])</f>
        <v>3</v>
      </c>
      <c r="AJ780" s="17">
        <f>Table2[[#This Row],[Customer_Satisfaction]]-Table2[[#This Row],[Return_Rate]]</f>
        <v>4</v>
      </c>
    </row>
    <row r="781" spans="1:36">
      <c r="A781" s="9" t="s">
        <v>1630</v>
      </c>
      <c r="B781" s="8">
        <v>27</v>
      </c>
      <c r="C781" s="9" t="s">
        <v>29</v>
      </c>
      <c r="D781" s="9" t="s">
        <v>44</v>
      </c>
      <c r="E781" s="9" t="s">
        <v>55</v>
      </c>
      <c r="F781" s="9" t="s">
        <v>32</v>
      </c>
      <c r="G781" s="9" t="s">
        <v>44</v>
      </c>
      <c r="H781" s="9" t="s">
        <v>1631</v>
      </c>
      <c r="I781" s="9" t="s">
        <v>82</v>
      </c>
      <c r="J781" s="8">
        <v>333.85899999999998</v>
      </c>
      <c r="K781" s="8">
        <v>7</v>
      </c>
      <c r="L781" s="9" t="s">
        <v>48</v>
      </c>
      <c r="M781" s="8">
        <v>1</v>
      </c>
      <c r="N781" s="8">
        <v>1</v>
      </c>
      <c r="O781" s="8">
        <v>1</v>
      </c>
      <c r="P781" s="9" t="s">
        <v>59</v>
      </c>
      <c r="Q781" s="9" t="s">
        <v>50</v>
      </c>
      <c r="R781" s="8">
        <v>0</v>
      </c>
      <c r="S781" s="8">
        <v>10</v>
      </c>
      <c r="T781" s="9" t="s">
        <v>59</v>
      </c>
      <c r="U781" s="9" t="s">
        <v>60</v>
      </c>
      <c r="V781" s="9" t="s">
        <v>51</v>
      </c>
      <c r="W781" s="10">
        <v>46073</v>
      </c>
      <c r="X781" s="8" t="b">
        <v>1</v>
      </c>
      <c r="Y781" s="8" t="b">
        <v>0</v>
      </c>
      <c r="Z781" s="9" t="s">
        <v>52</v>
      </c>
      <c r="AA781" s="9" t="s">
        <v>41</v>
      </c>
      <c r="AB781" s="11">
        <v>1</v>
      </c>
      <c r="AC781">
        <f t="shared" si="62"/>
        <v>2337.0129999999999</v>
      </c>
      <c r="AD781">
        <f t="shared" si="63"/>
        <v>47.694142857142857</v>
      </c>
      <c r="AE781">
        <f t="shared" si="64"/>
        <v>333.85899999999998</v>
      </c>
      <c r="AF781">
        <f t="shared" si="60"/>
        <v>1</v>
      </c>
      <c r="AG781">
        <f t="shared" si="61"/>
        <v>1</v>
      </c>
      <c r="AH781">
        <f>(Table2[[#This Row],[Social_Media_Influence2]]+Table2[[#This Row],[Engagement_Score_Num]]+Table2[[#This Row],[Time_Spent_on_Product_Research(hours)]]/3)</f>
        <v>2.3333333333333335</v>
      </c>
      <c r="AI781" s="17">
        <f>IF(Table2[[#This Row],[Customer_Loyalty_Program_Member]]="TRUE",Table2[[#This Row],[Brand_Loyalty]]*1.2,Table2[[#This Row],[Brand_Loyalty]])</f>
        <v>1</v>
      </c>
      <c r="AJ781" s="17">
        <f>Table2[[#This Row],[Customer_Satisfaction]]-Table2[[#This Row],[Return_Rate]]</f>
        <v>10</v>
      </c>
    </row>
    <row r="782" spans="1:36">
      <c r="A782" s="5" t="s">
        <v>1632</v>
      </c>
      <c r="B782" s="4">
        <v>35</v>
      </c>
      <c r="C782" s="5" t="s">
        <v>43</v>
      </c>
      <c r="D782" s="5" t="s">
        <v>30</v>
      </c>
      <c r="E782" s="5" t="s">
        <v>69</v>
      </c>
      <c r="F782" s="5" t="s">
        <v>45</v>
      </c>
      <c r="G782" s="5" t="s">
        <v>44</v>
      </c>
      <c r="H782" s="5" t="s">
        <v>1633</v>
      </c>
      <c r="I782" s="5" t="s">
        <v>134</v>
      </c>
      <c r="J782" s="4">
        <v>333.86</v>
      </c>
      <c r="K782" s="4">
        <v>2</v>
      </c>
      <c r="L782" s="5" t="s">
        <v>78</v>
      </c>
      <c r="M782" s="4">
        <v>1</v>
      </c>
      <c r="N782" s="4">
        <v>1</v>
      </c>
      <c r="O782" s="4">
        <v>1</v>
      </c>
      <c r="P782" s="5" t="s">
        <v>44</v>
      </c>
      <c r="Q782" s="5" t="s">
        <v>50</v>
      </c>
      <c r="R782" s="4">
        <v>0</v>
      </c>
      <c r="S782" s="4">
        <v>7</v>
      </c>
      <c r="T782" s="5" t="s">
        <v>49</v>
      </c>
      <c r="U782" s="5" t="s">
        <v>79</v>
      </c>
      <c r="V782" s="5" t="s">
        <v>61</v>
      </c>
      <c r="W782" s="6">
        <v>46074</v>
      </c>
      <c r="X782" s="4" t="b">
        <v>0</v>
      </c>
      <c r="Y782" s="4" t="b">
        <v>1</v>
      </c>
      <c r="Z782" s="5" t="s">
        <v>40</v>
      </c>
      <c r="AA782" s="5" t="s">
        <v>53</v>
      </c>
      <c r="AB782" s="7">
        <v>10</v>
      </c>
      <c r="AC782">
        <f t="shared" si="62"/>
        <v>667.72</v>
      </c>
      <c r="AD782">
        <f t="shared" si="63"/>
        <v>166.93</v>
      </c>
      <c r="AE782">
        <f t="shared" si="64"/>
        <v>333.86</v>
      </c>
      <c r="AF782">
        <f t="shared" si="60"/>
        <v>2</v>
      </c>
      <c r="AG782">
        <f t="shared" si="61"/>
        <v>3</v>
      </c>
      <c r="AH782">
        <f>(Table2[[#This Row],[Social_Media_Influence2]]+Table2[[#This Row],[Engagement_Score_Num]]+Table2[[#This Row],[Time_Spent_on_Product_Research(hours)]]/3)</f>
        <v>5.333333333333333</v>
      </c>
      <c r="AI782" s="17">
        <f>IF(Table2[[#This Row],[Customer_Loyalty_Program_Member]]="TRUE",Table2[[#This Row],[Brand_Loyalty]]*1.2,Table2[[#This Row],[Brand_Loyalty]])</f>
        <v>1</v>
      </c>
      <c r="AJ782" s="17">
        <f>Table2[[#This Row],[Customer_Satisfaction]]-Table2[[#This Row],[Return_Rate]]</f>
        <v>7</v>
      </c>
    </row>
    <row r="783" spans="1:36">
      <c r="A783" s="9" t="s">
        <v>1634</v>
      </c>
      <c r="B783" s="8">
        <v>43</v>
      </c>
      <c r="C783" s="9" t="s">
        <v>29</v>
      </c>
      <c r="D783" s="9" t="s">
        <v>30</v>
      </c>
      <c r="E783" s="9" t="s">
        <v>69</v>
      </c>
      <c r="F783" s="9" t="s">
        <v>56</v>
      </c>
      <c r="G783" s="9" t="s">
        <v>30</v>
      </c>
      <c r="H783" s="9" t="s">
        <v>1635</v>
      </c>
      <c r="I783" s="9" t="s">
        <v>125</v>
      </c>
      <c r="J783" s="8">
        <v>333.86099999999999</v>
      </c>
      <c r="K783" s="8">
        <v>5</v>
      </c>
      <c r="L783" s="9" t="s">
        <v>48</v>
      </c>
      <c r="M783" s="8">
        <v>3</v>
      </c>
      <c r="N783" s="8">
        <v>5</v>
      </c>
      <c r="O783" s="8">
        <v>2</v>
      </c>
      <c r="P783" s="9" t="s">
        <v>59</v>
      </c>
      <c r="Q783" s="9" t="s">
        <v>85</v>
      </c>
      <c r="R783" s="8">
        <v>0</v>
      </c>
      <c r="S783" s="8">
        <v>2</v>
      </c>
      <c r="T783" s="9" t="s">
        <v>44</v>
      </c>
      <c r="U783" s="9" t="s">
        <v>38</v>
      </c>
      <c r="V783" s="9" t="s">
        <v>61</v>
      </c>
      <c r="W783" s="10">
        <v>46075</v>
      </c>
      <c r="X783" s="8" t="b">
        <v>0</v>
      </c>
      <c r="Y783" s="8" t="b">
        <v>1</v>
      </c>
      <c r="Z783" s="9" t="s">
        <v>74</v>
      </c>
      <c r="AA783" s="9" t="s">
        <v>67</v>
      </c>
      <c r="AB783" s="11">
        <v>14</v>
      </c>
      <c r="AC783">
        <f t="shared" si="62"/>
        <v>1669.3049999999998</v>
      </c>
      <c r="AD783">
        <f t="shared" si="63"/>
        <v>66.772199999999998</v>
      </c>
      <c r="AE783">
        <f t="shared" si="64"/>
        <v>333.86099999999999</v>
      </c>
      <c r="AF783">
        <f t="shared" si="60"/>
        <v>3</v>
      </c>
      <c r="AG783">
        <f t="shared" si="61"/>
        <v>1</v>
      </c>
      <c r="AH783">
        <f>(Table2[[#This Row],[Social_Media_Influence2]]+Table2[[#This Row],[Engagement_Score_Num]]+Table2[[#This Row],[Time_Spent_on_Product_Research(hours)]]/3)</f>
        <v>4.666666666666667</v>
      </c>
      <c r="AI783" s="17">
        <f>IF(Table2[[#This Row],[Customer_Loyalty_Program_Member]]="TRUE",Table2[[#This Row],[Brand_Loyalty]]*1.2,Table2[[#This Row],[Brand_Loyalty]])</f>
        <v>3</v>
      </c>
      <c r="AJ783" s="17">
        <f>Table2[[#This Row],[Customer_Satisfaction]]-Table2[[#This Row],[Return_Rate]]</f>
        <v>2</v>
      </c>
    </row>
    <row r="784" spans="1:36">
      <c r="A784" s="5" t="s">
        <v>1636</v>
      </c>
      <c r="B784" s="4">
        <v>40</v>
      </c>
      <c r="C784" s="5" t="s">
        <v>88</v>
      </c>
      <c r="D784" s="5" t="s">
        <v>44</v>
      </c>
      <c r="E784" s="5" t="s">
        <v>55</v>
      </c>
      <c r="F784" s="5" t="s">
        <v>32</v>
      </c>
      <c r="G784" s="5" t="s">
        <v>30</v>
      </c>
      <c r="H784" s="5" t="s">
        <v>1637</v>
      </c>
      <c r="I784" s="5" t="s">
        <v>116</v>
      </c>
      <c r="J784" s="4">
        <v>333.86200000000002</v>
      </c>
      <c r="K784" s="4">
        <v>11</v>
      </c>
      <c r="L784" s="5" t="s">
        <v>35</v>
      </c>
      <c r="M784" s="4">
        <v>3</v>
      </c>
      <c r="N784" s="4">
        <v>2</v>
      </c>
      <c r="O784" s="4">
        <v>0.3</v>
      </c>
      <c r="P784" s="5" t="s">
        <v>49</v>
      </c>
      <c r="Q784" s="5" t="s">
        <v>50</v>
      </c>
      <c r="R784" s="4">
        <v>1</v>
      </c>
      <c r="S784" s="4">
        <v>1</v>
      </c>
      <c r="T784" s="5" t="s">
        <v>49</v>
      </c>
      <c r="U784" s="5" t="s">
        <v>60</v>
      </c>
      <c r="V784" s="5" t="s">
        <v>51</v>
      </c>
      <c r="W784" s="6">
        <v>46076</v>
      </c>
      <c r="X784" s="4" t="b">
        <v>1</v>
      </c>
      <c r="Y784" s="4" t="b">
        <v>1</v>
      </c>
      <c r="Z784" s="5" t="s">
        <v>74</v>
      </c>
      <c r="AA784" s="5" t="s">
        <v>67</v>
      </c>
      <c r="AB784" s="7">
        <v>14</v>
      </c>
      <c r="AC784">
        <f t="shared" si="62"/>
        <v>3672.4820000000004</v>
      </c>
      <c r="AD784">
        <f t="shared" si="63"/>
        <v>30.35109090909091</v>
      </c>
      <c r="AE784">
        <f t="shared" si="64"/>
        <v>333.86200000000002</v>
      </c>
      <c r="AF784">
        <f t="shared" si="60"/>
        <v>2</v>
      </c>
      <c r="AG784">
        <f t="shared" si="61"/>
        <v>2</v>
      </c>
      <c r="AH784">
        <f>(Table2[[#This Row],[Social_Media_Influence2]]+Table2[[#This Row],[Engagement_Score_Num]]+Table2[[#This Row],[Time_Spent_on_Product_Research(hours)]]/3)</f>
        <v>4.0999999999999996</v>
      </c>
      <c r="AI784" s="17">
        <f>IF(Table2[[#This Row],[Customer_Loyalty_Program_Member]]="TRUE",Table2[[#This Row],[Brand_Loyalty]]*1.2,Table2[[#This Row],[Brand_Loyalty]])</f>
        <v>3</v>
      </c>
      <c r="AJ784" s="17">
        <f>Table2[[#This Row],[Customer_Satisfaction]]-Table2[[#This Row],[Return_Rate]]</f>
        <v>0</v>
      </c>
    </row>
    <row r="785" spans="1:36">
      <c r="A785" s="9" t="s">
        <v>1638</v>
      </c>
      <c r="B785" s="8">
        <v>19</v>
      </c>
      <c r="C785" s="9" t="s">
        <v>43</v>
      </c>
      <c r="D785" s="9" t="s">
        <v>30</v>
      </c>
      <c r="E785" s="9" t="s">
        <v>76</v>
      </c>
      <c r="F785" s="9" t="s">
        <v>45</v>
      </c>
      <c r="G785" s="9" t="s">
        <v>30</v>
      </c>
      <c r="H785" s="9" t="s">
        <v>1639</v>
      </c>
      <c r="I785" s="9" t="s">
        <v>58</v>
      </c>
      <c r="J785" s="8">
        <v>333.863</v>
      </c>
      <c r="K785" s="8">
        <v>7</v>
      </c>
      <c r="L785" s="9" t="s">
        <v>48</v>
      </c>
      <c r="M785" s="8">
        <v>3</v>
      </c>
      <c r="N785" s="8">
        <v>4</v>
      </c>
      <c r="O785" s="8">
        <v>0.2</v>
      </c>
      <c r="P785" s="9" t="s">
        <v>49</v>
      </c>
      <c r="Q785" s="9" t="s">
        <v>50</v>
      </c>
      <c r="R785" s="8">
        <v>2</v>
      </c>
      <c r="S785" s="8">
        <v>3</v>
      </c>
      <c r="T785" s="9" t="s">
        <v>44</v>
      </c>
      <c r="U785" s="9" t="s">
        <v>38</v>
      </c>
      <c r="V785" s="9" t="s">
        <v>61</v>
      </c>
      <c r="W785" s="10">
        <v>46077</v>
      </c>
      <c r="X785" s="8" t="b">
        <v>1</v>
      </c>
      <c r="Y785" s="8" t="b">
        <v>1</v>
      </c>
      <c r="Z785" s="9" t="s">
        <v>40</v>
      </c>
      <c r="AA785" s="9" t="s">
        <v>67</v>
      </c>
      <c r="AB785" s="11">
        <v>5</v>
      </c>
      <c r="AC785">
        <f t="shared" si="62"/>
        <v>2337.0410000000002</v>
      </c>
      <c r="AD785">
        <f t="shared" si="63"/>
        <v>47.694714285714284</v>
      </c>
      <c r="AE785">
        <f t="shared" si="64"/>
        <v>333.863</v>
      </c>
      <c r="AF785">
        <f t="shared" si="60"/>
        <v>3</v>
      </c>
      <c r="AG785">
        <f t="shared" si="61"/>
        <v>2</v>
      </c>
      <c r="AH785">
        <f>(Table2[[#This Row],[Social_Media_Influence2]]+Table2[[#This Row],[Engagement_Score_Num]]+Table2[[#This Row],[Time_Spent_on_Product_Research(hours)]]/3)</f>
        <v>5.0666666666666664</v>
      </c>
      <c r="AI785" s="17">
        <f>IF(Table2[[#This Row],[Customer_Loyalty_Program_Member]]="TRUE",Table2[[#This Row],[Brand_Loyalty]]*1.2,Table2[[#This Row],[Brand_Loyalty]])</f>
        <v>3</v>
      </c>
      <c r="AJ785" s="17">
        <f>Table2[[#This Row],[Customer_Satisfaction]]-Table2[[#This Row],[Return_Rate]]</f>
        <v>1</v>
      </c>
    </row>
    <row r="786" spans="1:36">
      <c r="A786" s="5" t="s">
        <v>1640</v>
      </c>
      <c r="B786" s="4">
        <v>46</v>
      </c>
      <c r="C786" s="5" t="s">
        <v>272</v>
      </c>
      <c r="D786" s="5" t="s">
        <v>44</v>
      </c>
      <c r="E786" s="5" t="s">
        <v>31</v>
      </c>
      <c r="F786" s="5" t="s">
        <v>45</v>
      </c>
      <c r="G786" s="5" t="s">
        <v>44</v>
      </c>
      <c r="H786" s="5" t="s">
        <v>1641</v>
      </c>
      <c r="I786" s="5" t="s">
        <v>101</v>
      </c>
      <c r="J786" s="4">
        <v>333.86399999999998</v>
      </c>
      <c r="K786" s="4">
        <v>6</v>
      </c>
      <c r="L786" s="5" t="s">
        <v>48</v>
      </c>
      <c r="M786" s="4">
        <v>4</v>
      </c>
      <c r="N786" s="4">
        <v>5</v>
      </c>
      <c r="O786" s="4">
        <v>2</v>
      </c>
      <c r="P786" s="5" t="s">
        <v>36</v>
      </c>
      <c r="Q786" s="5" t="s">
        <v>37</v>
      </c>
      <c r="R786" s="4">
        <v>0</v>
      </c>
      <c r="S786" s="4">
        <v>6</v>
      </c>
      <c r="T786" s="5" t="s">
        <v>36</v>
      </c>
      <c r="U786" s="5" t="s">
        <v>60</v>
      </c>
      <c r="V786" s="5" t="s">
        <v>66</v>
      </c>
      <c r="W786" s="6">
        <v>46078</v>
      </c>
      <c r="X786" s="4" t="b">
        <v>0</v>
      </c>
      <c r="Y786" s="4" t="b">
        <v>0</v>
      </c>
      <c r="Z786" s="5" t="s">
        <v>74</v>
      </c>
      <c r="AA786" s="5" t="s">
        <v>67</v>
      </c>
      <c r="AB786" s="7">
        <v>6</v>
      </c>
      <c r="AC786">
        <f t="shared" si="62"/>
        <v>2003.1839999999997</v>
      </c>
      <c r="AD786">
        <f t="shared" si="63"/>
        <v>55.643999999999998</v>
      </c>
      <c r="AE786">
        <f t="shared" si="64"/>
        <v>333.86399999999998</v>
      </c>
      <c r="AF786">
        <f t="shared" si="60"/>
        <v>0</v>
      </c>
      <c r="AG786">
        <f t="shared" si="61"/>
        <v>0</v>
      </c>
      <c r="AH786">
        <f>(Table2[[#This Row],[Social_Media_Influence2]]+Table2[[#This Row],[Engagement_Score_Num]]+Table2[[#This Row],[Time_Spent_on_Product_Research(hours)]]/3)</f>
        <v>0.66666666666666663</v>
      </c>
      <c r="AI786" s="17">
        <f>IF(Table2[[#This Row],[Customer_Loyalty_Program_Member]]="TRUE",Table2[[#This Row],[Brand_Loyalty]]*1.2,Table2[[#This Row],[Brand_Loyalty]])</f>
        <v>4</v>
      </c>
      <c r="AJ786" s="17">
        <f>Table2[[#This Row],[Customer_Satisfaction]]-Table2[[#This Row],[Return_Rate]]</f>
        <v>6</v>
      </c>
    </row>
    <row r="787" spans="1:36">
      <c r="A787" s="9" t="s">
        <v>1642</v>
      </c>
      <c r="B787" s="8">
        <v>30</v>
      </c>
      <c r="C787" s="9" t="s">
        <v>29</v>
      </c>
      <c r="D787" s="9" t="s">
        <v>44</v>
      </c>
      <c r="E787" s="9" t="s">
        <v>55</v>
      </c>
      <c r="F787" s="9" t="s">
        <v>45</v>
      </c>
      <c r="G787" s="9" t="s">
        <v>44</v>
      </c>
      <c r="H787" s="9" t="s">
        <v>1643</v>
      </c>
      <c r="I787" s="9" t="s">
        <v>2060</v>
      </c>
      <c r="J787" s="8">
        <v>333.86500000000001</v>
      </c>
      <c r="K787" s="8">
        <v>8</v>
      </c>
      <c r="L787" s="9" t="s">
        <v>78</v>
      </c>
      <c r="M787" s="8">
        <v>2</v>
      </c>
      <c r="N787" s="8">
        <v>2</v>
      </c>
      <c r="O787" s="8">
        <v>0.2</v>
      </c>
      <c r="P787" s="9" t="s">
        <v>44</v>
      </c>
      <c r="Q787" s="9" t="s">
        <v>37</v>
      </c>
      <c r="R787" s="8">
        <v>0</v>
      </c>
      <c r="S787" s="8">
        <v>6</v>
      </c>
      <c r="T787" s="9" t="s">
        <v>59</v>
      </c>
      <c r="U787" s="9" t="s">
        <v>79</v>
      </c>
      <c r="V787" s="9" t="s">
        <v>51</v>
      </c>
      <c r="W787" s="10">
        <v>46079</v>
      </c>
      <c r="X787" s="8" t="b">
        <v>1</v>
      </c>
      <c r="Y787" s="8" t="b">
        <v>1</v>
      </c>
      <c r="Z787" s="9" t="s">
        <v>40</v>
      </c>
      <c r="AA787" s="9" t="s">
        <v>41</v>
      </c>
      <c r="AB787" s="11">
        <v>8</v>
      </c>
      <c r="AC787">
        <f t="shared" si="62"/>
        <v>2670.92</v>
      </c>
      <c r="AD787">
        <f t="shared" si="63"/>
        <v>41.733125000000001</v>
      </c>
      <c r="AE787">
        <f t="shared" si="64"/>
        <v>333.86500000000001</v>
      </c>
      <c r="AF787">
        <f t="shared" si="60"/>
        <v>1</v>
      </c>
      <c r="AG787">
        <f t="shared" si="61"/>
        <v>3</v>
      </c>
      <c r="AH787">
        <f>(Table2[[#This Row],[Social_Media_Influence2]]+Table2[[#This Row],[Engagement_Score_Num]]+Table2[[#This Row],[Time_Spent_on_Product_Research(hours)]]/3)</f>
        <v>4.0666666666666664</v>
      </c>
      <c r="AI787" s="17">
        <f>IF(Table2[[#This Row],[Customer_Loyalty_Program_Member]]="TRUE",Table2[[#This Row],[Brand_Loyalty]]*1.2,Table2[[#This Row],[Brand_Loyalty]])</f>
        <v>2</v>
      </c>
      <c r="AJ787" s="17">
        <f>Table2[[#This Row],[Customer_Satisfaction]]-Table2[[#This Row],[Return_Rate]]</f>
        <v>6</v>
      </c>
    </row>
    <row r="788" spans="1:36">
      <c r="A788" s="5" t="s">
        <v>1644</v>
      </c>
      <c r="B788" s="4">
        <v>35</v>
      </c>
      <c r="C788" s="5" t="s">
        <v>43</v>
      </c>
      <c r="D788" s="5" t="s">
        <v>44</v>
      </c>
      <c r="E788" s="5" t="s">
        <v>76</v>
      </c>
      <c r="F788" s="5" t="s">
        <v>32</v>
      </c>
      <c r="G788" s="5" t="s">
        <v>30</v>
      </c>
      <c r="H788" s="5" t="s">
        <v>1645</v>
      </c>
      <c r="I788" s="5" t="s">
        <v>157</v>
      </c>
      <c r="J788" s="4">
        <v>333.86599999999999</v>
      </c>
      <c r="K788" s="4">
        <v>4</v>
      </c>
      <c r="L788" s="5" t="s">
        <v>35</v>
      </c>
      <c r="M788" s="4">
        <v>3</v>
      </c>
      <c r="N788" s="4">
        <v>1</v>
      </c>
      <c r="O788" s="4">
        <v>1</v>
      </c>
      <c r="P788" s="5" t="s">
        <v>49</v>
      </c>
      <c r="Q788" s="5" t="s">
        <v>37</v>
      </c>
      <c r="R788" s="4">
        <v>0</v>
      </c>
      <c r="S788" s="4">
        <v>3</v>
      </c>
      <c r="T788" s="5" t="s">
        <v>49</v>
      </c>
      <c r="U788" s="5" t="s">
        <v>60</v>
      </c>
      <c r="V788" s="5" t="s">
        <v>61</v>
      </c>
      <c r="W788" s="6">
        <v>46080</v>
      </c>
      <c r="X788" s="4" t="b">
        <v>0</v>
      </c>
      <c r="Y788" s="4" t="b">
        <v>1</v>
      </c>
      <c r="Z788" s="5" t="s">
        <v>52</v>
      </c>
      <c r="AA788" s="5" t="s">
        <v>41</v>
      </c>
      <c r="AB788" s="7">
        <v>5</v>
      </c>
      <c r="AC788">
        <f t="shared" si="62"/>
        <v>1335.4639999999999</v>
      </c>
      <c r="AD788">
        <f t="shared" si="63"/>
        <v>83.466499999999996</v>
      </c>
      <c r="AE788">
        <f t="shared" si="64"/>
        <v>333.86599999999999</v>
      </c>
      <c r="AF788">
        <f t="shared" si="60"/>
        <v>2</v>
      </c>
      <c r="AG788">
        <f t="shared" si="61"/>
        <v>2</v>
      </c>
      <c r="AH788">
        <f>(Table2[[#This Row],[Social_Media_Influence2]]+Table2[[#This Row],[Engagement_Score_Num]]+Table2[[#This Row],[Time_Spent_on_Product_Research(hours)]]/3)</f>
        <v>4.333333333333333</v>
      </c>
      <c r="AI788" s="17">
        <f>IF(Table2[[#This Row],[Customer_Loyalty_Program_Member]]="TRUE",Table2[[#This Row],[Brand_Loyalty]]*1.2,Table2[[#This Row],[Brand_Loyalty]])</f>
        <v>3</v>
      </c>
      <c r="AJ788" s="17">
        <f>Table2[[#This Row],[Customer_Satisfaction]]-Table2[[#This Row],[Return_Rate]]</f>
        <v>3</v>
      </c>
    </row>
    <row r="789" spans="1:36">
      <c r="A789" s="9" t="s">
        <v>1646</v>
      </c>
      <c r="B789" s="8">
        <v>34</v>
      </c>
      <c r="C789" s="9" t="s">
        <v>43</v>
      </c>
      <c r="D789" s="9" t="s">
        <v>44</v>
      </c>
      <c r="E789" s="9" t="s">
        <v>69</v>
      </c>
      <c r="F789" s="9" t="s">
        <v>45</v>
      </c>
      <c r="G789" s="9" t="s">
        <v>30</v>
      </c>
      <c r="H789" s="9" t="s">
        <v>1647</v>
      </c>
      <c r="I789" s="9" t="s">
        <v>65</v>
      </c>
      <c r="J789" s="8">
        <v>333.86700000000002</v>
      </c>
      <c r="K789" s="8">
        <v>2</v>
      </c>
      <c r="L789" s="9" t="s">
        <v>78</v>
      </c>
      <c r="M789" s="8">
        <v>1</v>
      </c>
      <c r="N789" s="8">
        <v>5</v>
      </c>
      <c r="O789" s="8">
        <v>1</v>
      </c>
      <c r="P789" s="9" t="s">
        <v>36</v>
      </c>
      <c r="Q789" s="9" t="s">
        <v>37</v>
      </c>
      <c r="R789" s="8">
        <v>1</v>
      </c>
      <c r="S789" s="8">
        <v>2</v>
      </c>
      <c r="T789" s="9" t="s">
        <v>44</v>
      </c>
      <c r="U789" s="9" t="s">
        <v>79</v>
      </c>
      <c r="V789" s="9" t="s">
        <v>51</v>
      </c>
      <c r="W789" s="10">
        <v>46081</v>
      </c>
      <c r="X789" s="8" t="b">
        <v>0</v>
      </c>
      <c r="Y789" s="8" t="b">
        <v>1</v>
      </c>
      <c r="Z789" s="9" t="s">
        <v>74</v>
      </c>
      <c r="AA789" s="9" t="s">
        <v>41</v>
      </c>
      <c r="AB789" s="11">
        <v>12</v>
      </c>
      <c r="AC789">
        <f t="shared" si="62"/>
        <v>667.73400000000004</v>
      </c>
      <c r="AD789">
        <f t="shared" si="63"/>
        <v>166.93350000000001</v>
      </c>
      <c r="AE789">
        <f t="shared" si="64"/>
        <v>333.86700000000002</v>
      </c>
      <c r="AF789">
        <f t="shared" si="60"/>
        <v>3</v>
      </c>
      <c r="AG789">
        <f t="shared" si="61"/>
        <v>0</v>
      </c>
      <c r="AH789">
        <f>(Table2[[#This Row],[Social_Media_Influence2]]+Table2[[#This Row],[Engagement_Score_Num]]+Table2[[#This Row],[Time_Spent_on_Product_Research(hours)]]/3)</f>
        <v>3.3333333333333335</v>
      </c>
      <c r="AI789" s="17">
        <f>IF(Table2[[#This Row],[Customer_Loyalty_Program_Member]]="TRUE",Table2[[#This Row],[Brand_Loyalty]]*1.2,Table2[[#This Row],[Brand_Loyalty]])</f>
        <v>1</v>
      </c>
      <c r="AJ789" s="17">
        <f>Table2[[#This Row],[Customer_Satisfaction]]-Table2[[#This Row],[Return_Rate]]</f>
        <v>1</v>
      </c>
    </row>
    <row r="790" spans="1:36">
      <c r="A790" s="5" t="s">
        <v>1648</v>
      </c>
      <c r="B790" s="4">
        <v>28</v>
      </c>
      <c r="C790" s="5" t="s">
        <v>29</v>
      </c>
      <c r="D790" s="5" t="s">
        <v>30</v>
      </c>
      <c r="E790" s="5" t="s">
        <v>31</v>
      </c>
      <c r="F790" s="5" t="s">
        <v>45</v>
      </c>
      <c r="G790" s="5" t="s">
        <v>44</v>
      </c>
      <c r="H790" s="5" t="s">
        <v>1649</v>
      </c>
      <c r="I790" s="5" t="s">
        <v>157</v>
      </c>
      <c r="J790" s="4">
        <v>333.86799999999999</v>
      </c>
      <c r="K790" s="4">
        <v>6</v>
      </c>
      <c r="L790" s="5" t="s">
        <v>78</v>
      </c>
      <c r="M790" s="4">
        <v>3</v>
      </c>
      <c r="N790" s="4">
        <v>3</v>
      </c>
      <c r="O790" s="4">
        <v>2</v>
      </c>
      <c r="P790" s="5" t="s">
        <v>44</v>
      </c>
      <c r="Q790" s="5" t="s">
        <v>85</v>
      </c>
      <c r="R790" s="4">
        <v>0</v>
      </c>
      <c r="S790" s="4">
        <v>1</v>
      </c>
      <c r="T790" s="5" t="s">
        <v>49</v>
      </c>
      <c r="U790" s="5" t="s">
        <v>60</v>
      </c>
      <c r="V790" s="5" t="s">
        <v>86</v>
      </c>
      <c r="W790" s="6">
        <v>46082</v>
      </c>
      <c r="X790" s="4" t="b">
        <v>0</v>
      </c>
      <c r="Y790" s="4" t="b">
        <v>1</v>
      </c>
      <c r="Z790" s="5" t="s">
        <v>40</v>
      </c>
      <c r="AA790" s="5" t="s">
        <v>41</v>
      </c>
      <c r="AB790" s="7">
        <v>4</v>
      </c>
      <c r="AC790">
        <f t="shared" si="62"/>
        <v>2003.2080000000001</v>
      </c>
      <c r="AD790">
        <f t="shared" si="63"/>
        <v>55.644666666666666</v>
      </c>
      <c r="AE790">
        <f t="shared" si="64"/>
        <v>333.86799999999999</v>
      </c>
      <c r="AF790">
        <f t="shared" si="60"/>
        <v>2</v>
      </c>
      <c r="AG790">
        <f t="shared" si="61"/>
        <v>3</v>
      </c>
      <c r="AH790">
        <f>(Table2[[#This Row],[Social_Media_Influence2]]+Table2[[#This Row],[Engagement_Score_Num]]+Table2[[#This Row],[Time_Spent_on_Product_Research(hours)]]/3)</f>
        <v>5.666666666666667</v>
      </c>
      <c r="AI790" s="17">
        <f>IF(Table2[[#This Row],[Customer_Loyalty_Program_Member]]="TRUE",Table2[[#This Row],[Brand_Loyalty]]*1.2,Table2[[#This Row],[Brand_Loyalty]])</f>
        <v>3</v>
      </c>
      <c r="AJ790" s="17">
        <f>Table2[[#This Row],[Customer_Satisfaction]]-Table2[[#This Row],[Return_Rate]]</f>
        <v>1</v>
      </c>
    </row>
    <row r="791" spans="1:36">
      <c r="A791" s="9" t="s">
        <v>1650</v>
      </c>
      <c r="B791" s="8">
        <v>44</v>
      </c>
      <c r="C791" s="9" t="s">
        <v>29</v>
      </c>
      <c r="D791" s="9" t="s">
        <v>30</v>
      </c>
      <c r="E791" s="9" t="s">
        <v>31</v>
      </c>
      <c r="F791" s="9" t="s">
        <v>56</v>
      </c>
      <c r="G791" s="9" t="s">
        <v>30</v>
      </c>
      <c r="H791" s="9" t="s">
        <v>1651</v>
      </c>
      <c r="I791" s="9" t="s">
        <v>65</v>
      </c>
      <c r="J791" s="8">
        <v>333.86900000000003</v>
      </c>
      <c r="K791" s="8">
        <v>5</v>
      </c>
      <c r="L791" s="9" t="s">
        <v>35</v>
      </c>
      <c r="M791" s="8">
        <v>3</v>
      </c>
      <c r="N791" s="8">
        <v>4</v>
      </c>
      <c r="O791" s="8">
        <v>2</v>
      </c>
      <c r="P791" s="9" t="s">
        <v>44</v>
      </c>
      <c r="Q791" s="9" t="s">
        <v>37</v>
      </c>
      <c r="R791" s="8">
        <v>0</v>
      </c>
      <c r="S791" s="8">
        <v>3</v>
      </c>
      <c r="T791" s="9" t="s">
        <v>44</v>
      </c>
      <c r="U791" s="9" t="s">
        <v>38</v>
      </c>
      <c r="V791" s="9" t="s">
        <v>51</v>
      </c>
      <c r="W791" s="10">
        <v>46083</v>
      </c>
      <c r="X791" s="8" t="b">
        <v>1</v>
      </c>
      <c r="Y791" s="8" t="b">
        <v>0</v>
      </c>
      <c r="Z791" s="9" t="s">
        <v>74</v>
      </c>
      <c r="AA791" s="9" t="s">
        <v>53</v>
      </c>
      <c r="AB791" s="11">
        <v>12</v>
      </c>
      <c r="AC791">
        <f t="shared" si="62"/>
        <v>1669.3450000000003</v>
      </c>
      <c r="AD791">
        <f t="shared" si="63"/>
        <v>66.773800000000008</v>
      </c>
      <c r="AE791">
        <f t="shared" si="64"/>
        <v>333.86900000000003</v>
      </c>
      <c r="AF791">
        <f t="shared" si="60"/>
        <v>3</v>
      </c>
      <c r="AG791">
        <f t="shared" si="61"/>
        <v>3</v>
      </c>
      <c r="AH791">
        <f>(Table2[[#This Row],[Social_Media_Influence2]]+Table2[[#This Row],[Engagement_Score_Num]]+Table2[[#This Row],[Time_Spent_on_Product_Research(hours)]]/3)</f>
        <v>6.666666666666667</v>
      </c>
      <c r="AI791" s="17">
        <f>IF(Table2[[#This Row],[Customer_Loyalty_Program_Member]]="TRUE",Table2[[#This Row],[Brand_Loyalty]]*1.2,Table2[[#This Row],[Brand_Loyalty]])</f>
        <v>3</v>
      </c>
      <c r="AJ791" s="17">
        <f>Table2[[#This Row],[Customer_Satisfaction]]-Table2[[#This Row],[Return_Rate]]</f>
        <v>3</v>
      </c>
    </row>
    <row r="792" spans="1:36">
      <c r="A792" s="5" t="s">
        <v>1652</v>
      </c>
      <c r="B792" s="4">
        <v>25</v>
      </c>
      <c r="C792" s="5" t="s">
        <v>43</v>
      </c>
      <c r="D792" s="5" t="s">
        <v>44</v>
      </c>
      <c r="E792" s="5" t="s">
        <v>76</v>
      </c>
      <c r="F792" s="5" t="s">
        <v>56</v>
      </c>
      <c r="G792" s="5" t="s">
        <v>30</v>
      </c>
      <c r="H792" s="5" t="s">
        <v>1653</v>
      </c>
      <c r="I792" s="5" t="s">
        <v>119</v>
      </c>
      <c r="J792" s="4">
        <v>333.87</v>
      </c>
      <c r="K792" s="4">
        <v>9</v>
      </c>
      <c r="L792" s="5" t="s">
        <v>35</v>
      </c>
      <c r="M792" s="4">
        <v>5</v>
      </c>
      <c r="N792" s="4">
        <v>4</v>
      </c>
      <c r="O792" s="4">
        <v>0.3</v>
      </c>
      <c r="P792" s="5" t="s">
        <v>36</v>
      </c>
      <c r="Q792" s="5" t="s">
        <v>85</v>
      </c>
      <c r="R792" s="4">
        <v>1</v>
      </c>
      <c r="S792" s="4">
        <v>9</v>
      </c>
      <c r="T792" s="5" t="s">
        <v>49</v>
      </c>
      <c r="U792" s="5" t="s">
        <v>38</v>
      </c>
      <c r="V792" s="5" t="s">
        <v>66</v>
      </c>
      <c r="W792" s="6">
        <v>46084</v>
      </c>
      <c r="X792" s="4" t="b">
        <v>1</v>
      </c>
      <c r="Y792" s="4" t="b">
        <v>0</v>
      </c>
      <c r="Z792" s="5" t="s">
        <v>74</v>
      </c>
      <c r="AA792" s="5" t="s">
        <v>41</v>
      </c>
      <c r="AB792" s="7">
        <v>11</v>
      </c>
      <c r="AC792">
        <f t="shared" si="62"/>
        <v>3004.83</v>
      </c>
      <c r="AD792">
        <f t="shared" si="63"/>
        <v>37.096666666666664</v>
      </c>
      <c r="AE792">
        <f t="shared" si="64"/>
        <v>333.87</v>
      </c>
      <c r="AF792">
        <f t="shared" si="60"/>
        <v>2</v>
      </c>
      <c r="AG792">
        <f t="shared" si="61"/>
        <v>0</v>
      </c>
      <c r="AH792">
        <f>(Table2[[#This Row],[Social_Media_Influence2]]+Table2[[#This Row],[Engagement_Score_Num]]+Table2[[#This Row],[Time_Spent_on_Product_Research(hours)]]/3)</f>
        <v>2.1</v>
      </c>
      <c r="AI792" s="17">
        <f>IF(Table2[[#This Row],[Customer_Loyalty_Program_Member]]="TRUE",Table2[[#This Row],[Brand_Loyalty]]*1.2,Table2[[#This Row],[Brand_Loyalty]])</f>
        <v>5</v>
      </c>
      <c r="AJ792" s="17">
        <f>Table2[[#This Row],[Customer_Satisfaction]]-Table2[[#This Row],[Return_Rate]]</f>
        <v>8</v>
      </c>
    </row>
    <row r="793" spans="1:36">
      <c r="A793" s="9" t="s">
        <v>1654</v>
      </c>
      <c r="B793" s="8">
        <v>45</v>
      </c>
      <c r="C793" s="9" t="s">
        <v>43</v>
      </c>
      <c r="D793" s="9" t="s">
        <v>30</v>
      </c>
      <c r="E793" s="9" t="s">
        <v>31</v>
      </c>
      <c r="F793" s="9" t="s">
        <v>32</v>
      </c>
      <c r="G793" s="9" t="s">
        <v>44</v>
      </c>
      <c r="H793" s="9" t="s">
        <v>1655</v>
      </c>
      <c r="I793" s="9" t="s">
        <v>93</v>
      </c>
      <c r="J793" s="8">
        <v>333.87099999999998</v>
      </c>
      <c r="K793" s="8">
        <v>3</v>
      </c>
      <c r="L793" s="9" t="s">
        <v>35</v>
      </c>
      <c r="M793" s="8">
        <v>2</v>
      </c>
      <c r="N793" s="8">
        <v>5</v>
      </c>
      <c r="O793" s="8">
        <v>0.25</v>
      </c>
      <c r="P793" s="9" t="s">
        <v>36</v>
      </c>
      <c r="Q793" s="9" t="s">
        <v>37</v>
      </c>
      <c r="R793" s="8">
        <v>0</v>
      </c>
      <c r="S793" s="8">
        <v>10</v>
      </c>
      <c r="T793" s="9" t="s">
        <v>49</v>
      </c>
      <c r="U793" s="9" t="s">
        <v>79</v>
      </c>
      <c r="V793" s="9" t="s">
        <v>39</v>
      </c>
      <c r="W793" s="10">
        <v>46085</v>
      </c>
      <c r="X793" s="8" t="b">
        <v>0</v>
      </c>
      <c r="Y793" s="8" t="b">
        <v>0</v>
      </c>
      <c r="Z793" s="9" t="s">
        <v>62</v>
      </c>
      <c r="AA793" s="9" t="s">
        <v>53</v>
      </c>
      <c r="AB793" s="11">
        <v>3</v>
      </c>
      <c r="AC793">
        <f t="shared" si="62"/>
        <v>1001.6129999999999</v>
      </c>
      <c r="AD793">
        <f t="shared" si="63"/>
        <v>111.29033333333332</v>
      </c>
      <c r="AE793">
        <f t="shared" si="64"/>
        <v>333.87099999999998</v>
      </c>
      <c r="AF793">
        <f t="shared" si="60"/>
        <v>2</v>
      </c>
      <c r="AG793">
        <f t="shared" si="61"/>
        <v>0</v>
      </c>
      <c r="AH793">
        <f>(Table2[[#This Row],[Social_Media_Influence2]]+Table2[[#This Row],[Engagement_Score_Num]]+Table2[[#This Row],[Time_Spent_on_Product_Research(hours)]]/3)</f>
        <v>2.0833333333333335</v>
      </c>
      <c r="AI793" s="17">
        <f>IF(Table2[[#This Row],[Customer_Loyalty_Program_Member]]="TRUE",Table2[[#This Row],[Brand_Loyalty]]*1.2,Table2[[#This Row],[Brand_Loyalty]])</f>
        <v>2</v>
      </c>
      <c r="AJ793" s="17">
        <f>Table2[[#This Row],[Customer_Satisfaction]]-Table2[[#This Row],[Return_Rate]]</f>
        <v>10</v>
      </c>
    </row>
    <row r="794" spans="1:36">
      <c r="A794" s="5" t="s">
        <v>1656</v>
      </c>
      <c r="B794" s="4">
        <v>47</v>
      </c>
      <c r="C794" s="5" t="s">
        <v>29</v>
      </c>
      <c r="D794" s="5" t="s">
        <v>44</v>
      </c>
      <c r="E794" s="5" t="s">
        <v>55</v>
      </c>
      <c r="F794" s="5" t="s">
        <v>45</v>
      </c>
      <c r="G794" s="5" t="s">
        <v>30</v>
      </c>
      <c r="H794" s="5" t="s">
        <v>309</v>
      </c>
      <c r="I794" s="5" t="s">
        <v>187</v>
      </c>
      <c r="J794" s="4">
        <v>333.87200000000001</v>
      </c>
      <c r="K794" s="4">
        <v>10</v>
      </c>
      <c r="L794" s="5" t="s">
        <v>78</v>
      </c>
      <c r="M794" s="4">
        <v>1</v>
      </c>
      <c r="N794" s="4">
        <v>1</v>
      </c>
      <c r="O794" s="4">
        <v>0.3</v>
      </c>
      <c r="P794" s="5" t="s">
        <v>49</v>
      </c>
      <c r="Q794" s="5" t="s">
        <v>85</v>
      </c>
      <c r="R794" s="4">
        <v>0</v>
      </c>
      <c r="S794" s="4">
        <v>2</v>
      </c>
      <c r="T794" s="5" t="s">
        <v>59</v>
      </c>
      <c r="U794" s="5" t="s">
        <v>60</v>
      </c>
      <c r="V794" s="5" t="s">
        <v>86</v>
      </c>
      <c r="W794" s="6">
        <v>46086</v>
      </c>
      <c r="X794" s="4" t="b">
        <v>1</v>
      </c>
      <c r="Y794" s="4" t="b">
        <v>1</v>
      </c>
      <c r="Z794" s="5" t="s">
        <v>74</v>
      </c>
      <c r="AA794" s="5" t="s">
        <v>53</v>
      </c>
      <c r="AB794" s="7">
        <v>9</v>
      </c>
      <c r="AC794">
        <f t="shared" si="62"/>
        <v>3338.7200000000003</v>
      </c>
      <c r="AD794">
        <f t="shared" si="63"/>
        <v>33.3872</v>
      </c>
      <c r="AE794">
        <f t="shared" si="64"/>
        <v>333.87200000000001</v>
      </c>
      <c r="AF794">
        <f t="shared" si="60"/>
        <v>1</v>
      </c>
      <c r="AG794">
        <f t="shared" si="61"/>
        <v>2</v>
      </c>
      <c r="AH794">
        <f>(Table2[[#This Row],[Social_Media_Influence2]]+Table2[[#This Row],[Engagement_Score_Num]]+Table2[[#This Row],[Time_Spent_on_Product_Research(hours)]]/3)</f>
        <v>3.1</v>
      </c>
      <c r="AI794" s="17">
        <f>IF(Table2[[#This Row],[Customer_Loyalty_Program_Member]]="TRUE",Table2[[#This Row],[Brand_Loyalty]]*1.2,Table2[[#This Row],[Brand_Loyalty]])</f>
        <v>1</v>
      </c>
      <c r="AJ794" s="17">
        <f>Table2[[#This Row],[Customer_Satisfaction]]-Table2[[#This Row],[Return_Rate]]</f>
        <v>2</v>
      </c>
    </row>
    <row r="795" spans="1:36">
      <c r="A795" s="9" t="s">
        <v>1657</v>
      </c>
      <c r="B795" s="8">
        <v>39</v>
      </c>
      <c r="C795" s="9" t="s">
        <v>43</v>
      </c>
      <c r="D795" s="9" t="s">
        <v>30</v>
      </c>
      <c r="E795" s="9" t="s">
        <v>55</v>
      </c>
      <c r="F795" s="9" t="s">
        <v>45</v>
      </c>
      <c r="G795" s="9" t="s">
        <v>30</v>
      </c>
      <c r="H795" s="9" t="s">
        <v>1658</v>
      </c>
      <c r="I795" s="9" t="s">
        <v>2061</v>
      </c>
      <c r="J795" s="8">
        <v>333.87299999999999</v>
      </c>
      <c r="K795" s="8">
        <v>12</v>
      </c>
      <c r="L795" s="9" t="s">
        <v>48</v>
      </c>
      <c r="M795" s="8">
        <v>2</v>
      </c>
      <c r="N795" s="8">
        <v>4</v>
      </c>
      <c r="O795" s="8">
        <v>2</v>
      </c>
      <c r="P795" s="9" t="s">
        <v>59</v>
      </c>
      <c r="Q795" s="9" t="s">
        <v>37</v>
      </c>
      <c r="R795" s="8">
        <v>1</v>
      </c>
      <c r="S795" s="8">
        <v>9</v>
      </c>
      <c r="T795" s="9" t="s">
        <v>44</v>
      </c>
      <c r="U795" s="9" t="s">
        <v>79</v>
      </c>
      <c r="V795" s="9" t="s">
        <v>66</v>
      </c>
      <c r="W795" s="10">
        <v>46087</v>
      </c>
      <c r="X795" s="8" t="b">
        <v>1</v>
      </c>
      <c r="Y795" s="8" t="b">
        <v>1</v>
      </c>
      <c r="Z795" s="9" t="s">
        <v>52</v>
      </c>
      <c r="AA795" s="9" t="s">
        <v>53</v>
      </c>
      <c r="AB795" s="11">
        <v>10</v>
      </c>
      <c r="AC795">
        <f t="shared" si="62"/>
        <v>4006.4759999999997</v>
      </c>
      <c r="AD795">
        <f t="shared" si="63"/>
        <v>27.822749999999999</v>
      </c>
      <c r="AE795">
        <f t="shared" si="64"/>
        <v>333.87299999999999</v>
      </c>
      <c r="AF795">
        <f t="shared" si="60"/>
        <v>3</v>
      </c>
      <c r="AG795">
        <f t="shared" si="61"/>
        <v>1</v>
      </c>
      <c r="AH795">
        <f>(Table2[[#This Row],[Social_Media_Influence2]]+Table2[[#This Row],[Engagement_Score_Num]]+Table2[[#This Row],[Time_Spent_on_Product_Research(hours)]]/3)</f>
        <v>4.666666666666667</v>
      </c>
      <c r="AI795" s="17">
        <f>IF(Table2[[#This Row],[Customer_Loyalty_Program_Member]]="TRUE",Table2[[#This Row],[Brand_Loyalty]]*1.2,Table2[[#This Row],[Brand_Loyalty]])</f>
        <v>2</v>
      </c>
      <c r="AJ795" s="17">
        <f>Table2[[#This Row],[Customer_Satisfaction]]-Table2[[#This Row],[Return_Rate]]</f>
        <v>8</v>
      </c>
    </row>
    <row r="796" spans="1:36">
      <c r="A796" s="5" t="s">
        <v>1659</v>
      </c>
      <c r="B796" s="4">
        <v>32</v>
      </c>
      <c r="C796" s="5" t="s">
        <v>43</v>
      </c>
      <c r="D796" s="5" t="s">
        <v>44</v>
      </c>
      <c r="E796" s="5" t="s">
        <v>76</v>
      </c>
      <c r="F796" s="5" t="s">
        <v>45</v>
      </c>
      <c r="G796" s="5" t="s">
        <v>30</v>
      </c>
      <c r="H796" s="5" t="s">
        <v>1660</v>
      </c>
      <c r="I796" s="5" t="s">
        <v>244</v>
      </c>
      <c r="J796" s="4">
        <v>333.87400000000002</v>
      </c>
      <c r="K796" s="4">
        <v>4</v>
      </c>
      <c r="L796" s="5" t="s">
        <v>78</v>
      </c>
      <c r="M796" s="4">
        <v>4</v>
      </c>
      <c r="N796" s="4">
        <v>4</v>
      </c>
      <c r="O796" s="4">
        <v>1</v>
      </c>
      <c r="P796" s="5" t="s">
        <v>36</v>
      </c>
      <c r="Q796" s="5" t="s">
        <v>37</v>
      </c>
      <c r="R796" s="4">
        <v>2</v>
      </c>
      <c r="S796" s="4">
        <v>7</v>
      </c>
      <c r="T796" s="5" t="s">
        <v>36</v>
      </c>
      <c r="U796" s="5" t="s">
        <v>38</v>
      </c>
      <c r="V796" s="5" t="s">
        <v>51</v>
      </c>
      <c r="W796" s="6">
        <v>46088</v>
      </c>
      <c r="X796" s="4" t="b">
        <v>1</v>
      </c>
      <c r="Y796" s="4" t="b">
        <v>1</v>
      </c>
      <c r="Z796" s="5" t="s">
        <v>74</v>
      </c>
      <c r="AA796" s="5" t="s">
        <v>67</v>
      </c>
      <c r="AB796" s="7">
        <v>1</v>
      </c>
      <c r="AC796">
        <f t="shared" si="62"/>
        <v>1335.4960000000001</v>
      </c>
      <c r="AD796">
        <f t="shared" si="63"/>
        <v>83.468500000000006</v>
      </c>
      <c r="AE796">
        <f t="shared" si="64"/>
        <v>333.87400000000002</v>
      </c>
      <c r="AF796">
        <f t="shared" si="60"/>
        <v>0</v>
      </c>
      <c r="AG796">
        <f t="shared" si="61"/>
        <v>0</v>
      </c>
      <c r="AH796">
        <f>(Table2[[#This Row],[Social_Media_Influence2]]+Table2[[#This Row],[Engagement_Score_Num]]+Table2[[#This Row],[Time_Spent_on_Product_Research(hours)]]/3)</f>
        <v>0.33333333333333331</v>
      </c>
      <c r="AI796" s="17">
        <f>IF(Table2[[#This Row],[Customer_Loyalty_Program_Member]]="TRUE",Table2[[#This Row],[Brand_Loyalty]]*1.2,Table2[[#This Row],[Brand_Loyalty]])</f>
        <v>4</v>
      </c>
      <c r="AJ796" s="17">
        <f>Table2[[#This Row],[Customer_Satisfaction]]-Table2[[#This Row],[Return_Rate]]</f>
        <v>5</v>
      </c>
    </row>
    <row r="797" spans="1:36">
      <c r="A797" s="9" t="s">
        <v>1661</v>
      </c>
      <c r="B797" s="8">
        <v>47</v>
      </c>
      <c r="C797" s="9" t="s">
        <v>43</v>
      </c>
      <c r="D797" s="9" t="s">
        <v>30</v>
      </c>
      <c r="E797" s="9" t="s">
        <v>69</v>
      </c>
      <c r="F797" s="9" t="s">
        <v>32</v>
      </c>
      <c r="G797" s="9" t="s">
        <v>44</v>
      </c>
      <c r="H797" s="9" t="s">
        <v>1662</v>
      </c>
      <c r="I797" s="9" t="s">
        <v>82</v>
      </c>
      <c r="J797" s="8">
        <v>333.875</v>
      </c>
      <c r="K797" s="8">
        <v>7</v>
      </c>
      <c r="L797" s="9" t="s">
        <v>35</v>
      </c>
      <c r="M797" s="8">
        <v>4</v>
      </c>
      <c r="N797" s="8">
        <v>1</v>
      </c>
      <c r="O797" s="8">
        <v>1</v>
      </c>
      <c r="P797" s="9" t="s">
        <v>59</v>
      </c>
      <c r="Q797" s="9" t="s">
        <v>37</v>
      </c>
      <c r="R797" s="8">
        <v>2</v>
      </c>
      <c r="S797" s="8">
        <v>7</v>
      </c>
      <c r="T797" s="9" t="s">
        <v>44</v>
      </c>
      <c r="U797" s="9" t="s">
        <v>60</v>
      </c>
      <c r="V797" s="9" t="s">
        <v>61</v>
      </c>
      <c r="W797" s="10">
        <v>46089</v>
      </c>
      <c r="X797" s="8" t="b">
        <v>1</v>
      </c>
      <c r="Y797" s="8" t="b">
        <v>0</v>
      </c>
      <c r="Z797" s="9" t="s">
        <v>52</v>
      </c>
      <c r="AA797" s="9" t="s">
        <v>53</v>
      </c>
      <c r="AB797" s="11">
        <v>11</v>
      </c>
      <c r="AC797">
        <f t="shared" si="62"/>
        <v>2337.125</v>
      </c>
      <c r="AD797">
        <f t="shared" si="63"/>
        <v>47.696428571428569</v>
      </c>
      <c r="AE797">
        <f t="shared" si="64"/>
        <v>333.875</v>
      </c>
      <c r="AF797">
        <f t="shared" si="60"/>
        <v>3</v>
      </c>
      <c r="AG797">
        <f t="shared" si="61"/>
        <v>1</v>
      </c>
      <c r="AH797">
        <f>(Table2[[#This Row],[Social_Media_Influence2]]+Table2[[#This Row],[Engagement_Score_Num]]+Table2[[#This Row],[Time_Spent_on_Product_Research(hours)]]/3)</f>
        <v>4.333333333333333</v>
      </c>
      <c r="AI797" s="17">
        <f>IF(Table2[[#This Row],[Customer_Loyalty_Program_Member]]="TRUE",Table2[[#This Row],[Brand_Loyalty]]*1.2,Table2[[#This Row],[Brand_Loyalty]])</f>
        <v>4</v>
      </c>
      <c r="AJ797" s="17">
        <f>Table2[[#This Row],[Customer_Satisfaction]]-Table2[[#This Row],[Return_Rate]]</f>
        <v>5</v>
      </c>
    </row>
    <row r="798" spans="1:36">
      <c r="A798" s="5" t="s">
        <v>1663</v>
      </c>
      <c r="B798" s="4">
        <v>19</v>
      </c>
      <c r="C798" s="5" t="s">
        <v>43</v>
      </c>
      <c r="D798" s="5" t="s">
        <v>44</v>
      </c>
      <c r="E798" s="5" t="s">
        <v>31</v>
      </c>
      <c r="F798" s="5" t="s">
        <v>32</v>
      </c>
      <c r="G798" s="5" t="s">
        <v>30</v>
      </c>
      <c r="H798" s="5" t="s">
        <v>1664</v>
      </c>
      <c r="I798" s="5" t="s">
        <v>116</v>
      </c>
      <c r="J798" s="4">
        <v>333.87599999999998</v>
      </c>
      <c r="K798" s="4">
        <v>12</v>
      </c>
      <c r="L798" s="5" t="s">
        <v>48</v>
      </c>
      <c r="M798" s="4">
        <v>1</v>
      </c>
      <c r="N798" s="4">
        <v>5</v>
      </c>
      <c r="O798" s="4">
        <v>1</v>
      </c>
      <c r="P798" s="5" t="s">
        <v>59</v>
      </c>
      <c r="Q798" s="5" t="s">
        <v>37</v>
      </c>
      <c r="R798" s="4">
        <v>0</v>
      </c>
      <c r="S798" s="4">
        <v>8</v>
      </c>
      <c r="T798" s="5" t="s">
        <v>49</v>
      </c>
      <c r="U798" s="5" t="s">
        <v>38</v>
      </c>
      <c r="V798" s="5" t="s">
        <v>39</v>
      </c>
      <c r="W798" s="6">
        <v>46090</v>
      </c>
      <c r="X798" s="4" t="b">
        <v>1</v>
      </c>
      <c r="Y798" s="4" t="b">
        <v>1</v>
      </c>
      <c r="Z798" s="5" t="s">
        <v>74</v>
      </c>
      <c r="AA798" s="5" t="s">
        <v>67</v>
      </c>
      <c r="AB798" s="7">
        <v>13</v>
      </c>
      <c r="AC798">
        <f t="shared" si="62"/>
        <v>4006.5119999999997</v>
      </c>
      <c r="AD798">
        <f t="shared" si="63"/>
        <v>27.822999999999997</v>
      </c>
      <c r="AE798">
        <f t="shared" si="64"/>
        <v>333.87599999999998</v>
      </c>
      <c r="AF798">
        <f t="shared" si="60"/>
        <v>2</v>
      </c>
      <c r="AG798">
        <f t="shared" si="61"/>
        <v>1</v>
      </c>
      <c r="AH798">
        <f>(Table2[[#This Row],[Social_Media_Influence2]]+Table2[[#This Row],[Engagement_Score_Num]]+Table2[[#This Row],[Time_Spent_on_Product_Research(hours)]]/3)</f>
        <v>3.3333333333333335</v>
      </c>
      <c r="AI798" s="17">
        <f>IF(Table2[[#This Row],[Customer_Loyalty_Program_Member]]="TRUE",Table2[[#This Row],[Brand_Loyalty]]*1.2,Table2[[#This Row],[Brand_Loyalty]])</f>
        <v>1</v>
      </c>
      <c r="AJ798" s="17">
        <f>Table2[[#This Row],[Customer_Satisfaction]]-Table2[[#This Row],[Return_Rate]]</f>
        <v>8</v>
      </c>
    </row>
    <row r="799" spans="1:36">
      <c r="A799" s="9" t="s">
        <v>1665</v>
      </c>
      <c r="B799" s="8">
        <v>48</v>
      </c>
      <c r="C799" s="9" t="s">
        <v>29</v>
      </c>
      <c r="D799" s="9" t="s">
        <v>30</v>
      </c>
      <c r="E799" s="9" t="s">
        <v>55</v>
      </c>
      <c r="F799" s="9" t="s">
        <v>45</v>
      </c>
      <c r="G799" s="9" t="s">
        <v>44</v>
      </c>
      <c r="H799" s="9" t="s">
        <v>1666</v>
      </c>
      <c r="I799" s="9" t="s">
        <v>134</v>
      </c>
      <c r="J799" s="8">
        <v>333.87700000000001</v>
      </c>
      <c r="K799" s="8">
        <v>3</v>
      </c>
      <c r="L799" s="9" t="s">
        <v>48</v>
      </c>
      <c r="M799" s="8">
        <v>4</v>
      </c>
      <c r="N799" s="8">
        <v>2</v>
      </c>
      <c r="O799" s="8">
        <v>1</v>
      </c>
      <c r="P799" s="9" t="s">
        <v>36</v>
      </c>
      <c r="Q799" s="9" t="s">
        <v>50</v>
      </c>
      <c r="R799" s="8">
        <v>0</v>
      </c>
      <c r="S799" s="8">
        <v>1</v>
      </c>
      <c r="T799" s="9" t="s">
        <v>44</v>
      </c>
      <c r="U799" s="9" t="s">
        <v>79</v>
      </c>
      <c r="V799" s="9" t="s">
        <v>61</v>
      </c>
      <c r="W799" s="10">
        <v>46091</v>
      </c>
      <c r="X799" s="8" t="b">
        <v>0</v>
      </c>
      <c r="Y799" s="8" t="b">
        <v>0</v>
      </c>
      <c r="Z799" s="9" t="s">
        <v>40</v>
      </c>
      <c r="AA799" s="9" t="s">
        <v>53</v>
      </c>
      <c r="AB799" s="11">
        <v>8</v>
      </c>
      <c r="AC799">
        <f t="shared" si="62"/>
        <v>1001.6310000000001</v>
      </c>
      <c r="AD799">
        <f t="shared" si="63"/>
        <v>111.29233333333333</v>
      </c>
      <c r="AE799">
        <f t="shared" si="64"/>
        <v>333.87700000000001</v>
      </c>
      <c r="AF799">
        <f t="shared" si="60"/>
        <v>3</v>
      </c>
      <c r="AG799">
        <f t="shared" si="61"/>
        <v>0</v>
      </c>
      <c r="AH799">
        <f>(Table2[[#This Row],[Social_Media_Influence2]]+Table2[[#This Row],[Engagement_Score_Num]]+Table2[[#This Row],[Time_Spent_on_Product_Research(hours)]]/3)</f>
        <v>3.3333333333333335</v>
      </c>
      <c r="AI799" s="17">
        <f>IF(Table2[[#This Row],[Customer_Loyalty_Program_Member]]="TRUE",Table2[[#This Row],[Brand_Loyalty]]*1.2,Table2[[#This Row],[Brand_Loyalty]])</f>
        <v>4</v>
      </c>
      <c r="AJ799" s="17">
        <f>Table2[[#This Row],[Customer_Satisfaction]]-Table2[[#This Row],[Return_Rate]]</f>
        <v>1</v>
      </c>
    </row>
    <row r="800" spans="1:36">
      <c r="A800" s="5" t="s">
        <v>1667</v>
      </c>
      <c r="B800" s="4">
        <v>27</v>
      </c>
      <c r="C800" s="5" t="s">
        <v>43</v>
      </c>
      <c r="D800" s="5" t="s">
        <v>44</v>
      </c>
      <c r="E800" s="5" t="s">
        <v>55</v>
      </c>
      <c r="F800" s="5" t="s">
        <v>56</v>
      </c>
      <c r="G800" s="5" t="s">
        <v>44</v>
      </c>
      <c r="H800" s="5" t="s">
        <v>1668</v>
      </c>
      <c r="I800" s="5" t="s">
        <v>65</v>
      </c>
      <c r="J800" s="4">
        <v>333.87799999999999</v>
      </c>
      <c r="K800" s="4">
        <v>12</v>
      </c>
      <c r="L800" s="5" t="s">
        <v>35</v>
      </c>
      <c r="M800" s="4">
        <v>4</v>
      </c>
      <c r="N800" s="4">
        <v>3</v>
      </c>
      <c r="O800" s="4">
        <v>0</v>
      </c>
      <c r="P800" s="5" t="s">
        <v>49</v>
      </c>
      <c r="Q800" s="5" t="s">
        <v>85</v>
      </c>
      <c r="R800" s="4">
        <v>0</v>
      </c>
      <c r="S800" s="4">
        <v>8</v>
      </c>
      <c r="T800" s="5" t="s">
        <v>59</v>
      </c>
      <c r="U800" s="5" t="s">
        <v>79</v>
      </c>
      <c r="V800" s="5" t="s">
        <v>66</v>
      </c>
      <c r="W800" s="6">
        <v>46092</v>
      </c>
      <c r="X800" s="4" t="b">
        <v>1</v>
      </c>
      <c r="Y800" s="4" t="b">
        <v>0</v>
      </c>
      <c r="Z800" s="5" t="s">
        <v>52</v>
      </c>
      <c r="AA800" s="5" t="s">
        <v>41</v>
      </c>
      <c r="AB800" s="7">
        <v>8</v>
      </c>
      <c r="AC800">
        <f t="shared" si="62"/>
        <v>4006.5360000000001</v>
      </c>
      <c r="AD800">
        <f t="shared" si="63"/>
        <v>27.823166666666665</v>
      </c>
      <c r="AE800">
        <f t="shared" si="64"/>
        <v>333.87799999999999</v>
      </c>
      <c r="AF800">
        <f t="shared" si="60"/>
        <v>1</v>
      </c>
      <c r="AG800">
        <f t="shared" si="61"/>
        <v>2</v>
      </c>
      <c r="AH800">
        <f>(Table2[[#This Row],[Social_Media_Influence2]]+Table2[[#This Row],[Engagement_Score_Num]]+Table2[[#This Row],[Time_Spent_on_Product_Research(hours)]]/3)</f>
        <v>3</v>
      </c>
      <c r="AI800" s="17">
        <f>IF(Table2[[#This Row],[Customer_Loyalty_Program_Member]]="TRUE",Table2[[#This Row],[Brand_Loyalty]]*1.2,Table2[[#This Row],[Brand_Loyalty]])</f>
        <v>4</v>
      </c>
      <c r="AJ800" s="17">
        <f>Table2[[#This Row],[Customer_Satisfaction]]-Table2[[#This Row],[Return_Rate]]</f>
        <v>8</v>
      </c>
    </row>
    <row r="801" spans="1:36">
      <c r="A801" s="9" t="s">
        <v>1669</v>
      </c>
      <c r="B801" s="8">
        <v>31</v>
      </c>
      <c r="C801" s="9" t="s">
        <v>29</v>
      </c>
      <c r="D801" s="9" t="s">
        <v>44</v>
      </c>
      <c r="E801" s="9" t="s">
        <v>76</v>
      </c>
      <c r="F801" s="9" t="s">
        <v>32</v>
      </c>
      <c r="G801" s="9" t="s">
        <v>44</v>
      </c>
      <c r="H801" s="9" t="s">
        <v>1670</v>
      </c>
      <c r="I801" s="9" t="s">
        <v>104</v>
      </c>
      <c r="J801" s="8">
        <v>333.87900000000002</v>
      </c>
      <c r="K801" s="8">
        <v>4</v>
      </c>
      <c r="L801" s="9" t="s">
        <v>35</v>
      </c>
      <c r="M801" s="8">
        <v>3</v>
      </c>
      <c r="N801" s="8">
        <v>4</v>
      </c>
      <c r="O801" s="8">
        <v>1</v>
      </c>
      <c r="P801" s="9" t="s">
        <v>44</v>
      </c>
      <c r="Q801" s="9" t="s">
        <v>50</v>
      </c>
      <c r="R801" s="8">
        <v>0</v>
      </c>
      <c r="S801" s="8">
        <v>2</v>
      </c>
      <c r="T801" s="9" t="s">
        <v>44</v>
      </c>
      <c r="U801" s="9" t="s">
        <v>60</v>
      </c>
      <c r="V801" s="9" t="s">
        <v>39</v>
      </c>
      <c r="W801" s="10">
        <v>46093</v>
      </c>
      <c r="X801" s="8" t="b">
        <v>1</v>
      </c>
      <c r="Y801" s="8" t="b">
        <v>1</v>
      </c>
      <c r="Z801" s="9" t="s">
        <v>74</v>
      </c>
      <c r="AA801" s="9" t="s">
        <v>41</v>
      </c>
      <c r="AB801" s="11">
        <v>2</v>
      </c>
      <c r="AC801">
        <f t="shared" si="62"/>
        <v>1335.5160000000001</v>
      </c>
      <c r="AD801">
        <f t="shared" si="63"/>
        <v>83.469750000000005</v>
      </c>
      <c r="AE801">
        <f t="shared" si="64"/>
        <v>333.87900000000002</v>
      </c>
      <c r="AF801">
        <f t="shared" si="60"/>
        <v>3</v>
      </c>
      <c r="AG801">
        <f t="shared" si="61"/>
        <v>3</v>
      </c>
      <c r="AH801">
        <f>(Table2[[#This Row],[Social_Media_Influence2]]+Table2[[#This Row],[Engagement_Score_Num]]+Table2[[#This Row],[Time_Spent_on_Product_Research(hours)]]/3)</f>
        <v>6.333333333333333</v>
      </c>
      <c r="AI801" s="17">
        <f>IF(Table2[[#This Row],[Customer_Loyalty_Program_Member]]="TRUE",Table2[[#This Row],[Brand_Loyalty]]*1.2,Table2[[#This Row],[Brand_Loyalty]])</f>
        <v>3</v>
      </c>
      <c r="AJ801" s="17">
        <f>Table2[[#This Row],[Customer_Satisfaction]]-Table2[[#This Row],[Return_Rate]]</f>
        <v>2</v>
      </c>
    </row>
    <row r="802" spans="1:36">
      <c r="A802" s="5" t="s">
        <v>1671</v>
      </c>
      <c r="B802" s="4">
        <v>44</v>
      </c>
      <c r="C802" s="5" t="s">
        <v>43</v>
      </c>
      <c r="D802" s="5" t="s">
        <v>30</v>
      </c>
      <c r="E802" s="5" t="s">
        <v>31</v>
      </c>
      <c r="F802" s="5" t="s">
        <v>56</v>
      </c>
      <c r="G802" s="5" t="s">
        <v>30</v>
      </c>
      <c r="H802" s="5" t="s">
        <v>1672</v>
      </c>
      <c r="I802" s="5" t="s">
        <v>98</v>
      </c>
      <c r="J802" s="4">
        <v>333.88</v>
      </c>
      <c r="K802" s="4">
        <v>8</v>
      </c>
      <c r="L802" s="5" t="s">
        <v>35</v>
      </c>
      <c r="M802" s="4">
        <v>2</v>
      </c>
      <c r="N802" s="4">
        <v>5</v>
      </c>
      <c r="O802" s="4">
        <v>1</v>
      </c>
      <c r="P802" s="5" t="s">
        <v>49</v>
      </c>
      <c r="Q802" s="5" t="s">
        <v>50</v>
      </c>
      <c r="R802" s="4">
        <v>1</v>
      </c>
      <c r="S802" s="4">
        <v>3</v>
      </c>
      <c r="T802" s="5" t="s">
        <v>59</v>
      </c>
      <c r="U802" s="5" t="s">
        <v>60</v>
      </c>
      <c r="V802" s="5" t="s">
        <v>86</v>
      </c>
      <c r="W802" s="6">
        <v>46094</v>
      </c>
      <c r="X802" s="4" t="b">
        <v>0</v>
      </c>
      <c r="Y802" s="4" t="b">
        <v>0</v>
      </c>
      <c r="Z802" s="5" t="s">
        <v>62</v>
      </c>
      <c r="AA802" s="5" t="s">
        <v>67</v>
      </c>
      <c r="AB802" s="7">
        <v>8</v>
      </c>
      <c r="AC802">
        <f t="shared" si="62"/>
        <v>2671.04</v>
      </c>
      <c r="AD802">
        <f t="shared" si="63"/>
        <v>41.734999999999999</v>
      </c>
      <c r="AE802">
        <f t="shared" si="64"/>
        <v>333.88</v>
      </c>
      <c r="AF802">
        <f t="shared" si="60"/>
        <v>1</v>
      </c>
      <c r="AG802">
        <f t="shared" si="61"/>
        <v>2</v>
      </c>
      <c r="AH802">
        <f>(Table2[[#This Row],[Social_Media_Influence2]]+Table2[[#This Row],[Engagement_Score_Num]]+Table2[[#This Row],[Time_Spent_on_Product_Research(hours)]]/3)</f>
        <v>3.3333333333333335</v>
      </c>
      <c r="AI802" s="17">
        <f>IF(Table2[[#This Row],[Customer_Loyalty_Program_Member]]="TRUE",Table2[[#This Row],[Brand_Loyalty]]*1.2,Table2[[#This Row],[Brand_Loyalty]])</f>
        <v>2</v>
      </c>
      <c r="AJ802" s="17">
        <f>Table2[[#This Row],[Customer_Satisfaction]]-Table2[[#This Row],[Return_Rate]]</f>
        <v>2</v>
      </c>
    </row>
    <row r="803" spans="1:36">
      <c r="A803" s="9" t="s">
        <v>1673</v>
      </c>
      <c r="B803" s="8">
        <v>24</v>
      </c>
      <c r="C803" s="9" t="s">
        <v>29</v>
      </c>
      <c r="D803" s="9" t="s">
        <v>44</v>
      </c>
      <c r="E803" s="9" t="s">
        <v>69</v>
      </c>
      <c r="F803" s="9" t="s">
        <v>45</v>
      </c>
      <c r="G803" s="9" t="s">
        <v>30</v>
      </c>
      <c r="H803" s="9" t="s">
        <v>1674</v>
      </c>
      <c r="I803" s="9" t="s">
        <v>98</v>
      </c>
      <c r="J803" s="8">
        <v>333.88099999999997</v>
      </c>
      <c r="K803" s="8">
        <v>10</v>
      </c>
      <c r="L803" s="9" t="s">
        <v>48</v>
      </c>
      <c r="M803" s="8">
        <v>5</v>
      </c>
      <c r="N803" s="8">
        <v>3</v>
      </c>
      <c r="O803" s="8">
        <v>1</v>
      </c>
      <c r="P803" s="9" t="s">
        <v>36</v>
      </c>
      <c r="Q803" s="9" t="s">
        <v>50</v>
      </c>
      <c r="R803" s="8">
        <v>0</v>
      </c>
      <c r="S803" s="8">
        <v>4</v>
      </c>
      <c r="T803" s="9" t="s">
        <v>36</v>
      </c>
      <c r="U803" s="9" t="s">
        <v>60</v>
      </c>
      <c r="V803" s="9" t="s">
        <v>51</v>
      </c>
      <c r="W803" s="10">
        <v>46095</v>
      </c>
      <c r="X803" s="8" t="b">
        <v>1</v>
      </c>
      <c r="Y803" s="8" t="b">
        <v>1</v>
      </c>
      <c r="Z803" s="9" t="s">
        <v>62</v>
      </c>
      <c r="AA803" s="9" t="s">
        <v>53</v>
      </c>
      <c r="AB803" s="11">
        <v>5</v>
      </c>
      <c r="AC803">
        <f t="shared" si="62"/>
        <v>3338.8099999999995</v>
      </c>
      <c r="AD803">
        <f t="shared" si="63"/>
        <v>33.388099999999994</v>
      </c>
      <c r="AE803">
        <f t="shared" si="64"/>
        <v>333.88099999999997</v>
      </c>
      <c r="AF803">
        <f t="shared" si="60"/>
        <v>0</v>
      </c>
      <c r="AG803">
        <f t="shared" si="61"/>
        <v>0</v>
      </c>
      <c r="AH803">
        <f>(Table2[[#This Row],[Social_Media_Influence2]]+Table2[[#This Row],[Engagement_Score_Num]]+Table2[[#This Row],[Time_Spent_on_Product_Research(hours)]]/3)</f>
        <v>0.33333333333333331</v>
      </c>
      <c r="AI803" s="17">
        <f>IF(Table2[[#This Row],[Customer_Loyalty_Program_Member]]="TRUE",Table2[[#This Row],[Brand_Loyalty]]*1.2,Table2[[#This Row],[Brand_Loyalty]])</f>
        <v>5</v>
      </c>
      <c r="AJ803" s="17">
        <f>Table2[[#This Row],[Customer_Satisfaction]]-Table2[[#This Row],[Return_Rate]]</f>
        <v>4</v>
      </c>
    </row>
    <row r="804" spans="1:36">
      <c r="A804" s="5" t="s">
        <v>1675</v>
      </c>
      <c r="B804" s="4">
        <v>32</v>
      </c>
      <c r="C804" s="5" t="s">
        <v>29</v>
      </c>
      <c r="D804" s="5" t="s">
        <v>30</v>
      </c>
      <c r="E804" s="5" t="s">
        <v>69</v>
      </c>
      <c r="F804" s="5" t="s">
        <v>56</v>
      </c>
      <c r="G804" s="5" t="s">
        <v>30</v>
      </c>
      <c r="H804" s="5" t="s">
        <v>1676</v>
      </c>
      <c r="I804" s="5" t="s">
        <v>34</v>
      </c>
      <c r="J804" s="4">
        <v>333.88200000000001</v>
      </c>
      <c r="K804" s="4">
        <v>5</v>
      </c>
      <c r="L804" s="5" t="s">
        <v>48</v>
      </c>
      <c r="M804" s="4">
        <v>1</v>
      </c>
      <c r="N804" s="4">
        <v>4</v>
      </c>
      <c r="O804" s="4">
        <v>1</v>
      </c>
      <c r="P804" s="5" t="s">
        <v>36</v>
      </c>
      <c r="Q804" s="5" t="s">
        <v>85</v>
      </c>
      <c r="R804" s="4">
        <v>2</v>
      </c>
      <c r="S804" s="4">
        <v>10</v>
      </c>
      <c r="T804" s="5" t="s">
        <v>44</v>
      </c>
      <c r="U804" s="5" t="s">
        <v>79</v>
      </c>
      <c r="V804" s="5" t="s">
        <v>61</v>
      </c>
      <c r="W804" s="6">
        <v>46096</v>
      </c>
      <c r="X804" s="4" t="b">
        <v>1</v>
      </c>
      <c r="Y804" s="4" t="b">
        <v>0</v>
      </c>
      <c r="Z804" s="5" t="s">
        <v>52</v>
      </c>
      <c r="AA804" s="5" t="s">
        <v>53</v>
      </c>
      <c r="AB804" s="7">
        <v>1</v>
      </c>
      <c r="AC804">
        <f t="shared" si="62"/>
        <v>1669.41</v>
      </c>
      <c r="AD804">
        <f t="shared" si="63"/>
        <v>66.776399999999995</v>
      </c>
      <c r="AE804">
        <f t="shared" si="64"/>
        <v>333.88200000000001</v>
      </c>
      <c r="AF804">
        <f t="shared" si="60"/>
        <v>3</v>
      </c>
      <c r="AG804">
        <f t="shared" si="61"/>
        <v>0</v>
      </c>
      <c r="AH804">
        <f>(Table2[[#This Row],[Social_Media_Influence2]]+Table2[[#This Row],[Engagement_Score_Num]]+Table2[[#This Row],[Time_Spent_on_Product_Research(hours)]]/3)</f>
        <v>3.3333333333333335</v>
      </c>
      <c r="AI804" s="17">
        <f>IF(Table2[[#This Row],[Customer_Loyalty_Program_Member]]="TRUE",Table2[[#This Row],[Brand_Loyalty]]*1.2,Table2[[#This Row],[Brand_Loyalty]])</f>
        <v>1</v>
      </c>
      <c r="AJ804" s="17">
        <f>Table2[[#This Row],[Customer_Satisfaction]]-Table2[[#This Row],[Return_Rate]]</f>
        <v>8</v>
      </c>
    </row>
    <row r="805" spans="1:36">
      <c r="A805" s="9" t="s">
        <v>1677</v>
      </c>
      <c r="B805" s="8">
        <v>28</v>
      </c>
      <c r="C805" s="9" t="s">
        <v>29</v>
      </c>
      <c r="D805" s="9" t="s">
        <v>30</v>
      </c>
      <c r="E805" s="9" t="s">
        <v>31</v>
      </c>
      <c r="F805" s="9" t="s">
        <v>56</v>
      </c>
      <c r="G805" s="9" t="s">
        <v>44</v>
      </c>
      <c r="H805" s="9" t="s">
        <v>1678</v>
      </c>
      <c r="I805" s="9" t="s">
        <v>34</v>
      </c>
      <c r="J805" s="8">
        <v>333.88299999999998</v>
      </c>
      <c r="K805" s="8">
        <v>7</v>
      </c>
      <c r="L805" s="9" t="s">
        <v>48</v>
      </c>
      <c r="M805" s="8">
        <v>4</v>
      </c>
      <c r="N805" s="8">
        <v>2</v>
      </c>
      <c r="O805" s="8">
        <v>1</v>
      </c>
      <c r="P805" s="9" t="s">
        <v>49</v>
      </c>
      <c r="Q805" s="9" t="s">
        <v>85</v>
      </c>
      <c r="R805" s="8">
        <v>1</v>
      </c>
      <c r="S805" s="8">
        <v>2</v>
      </c>
      <c r="T805" s="9" t="s">
        <v>49</v>
      </c>
      <c r="U805" s="9" t="s">
        <v>60</v>
      </c>
      <c r="V805" s="9" t="s">
        <v>61</v>
      </c>
      <c r="W805" s="10">
        <v>46097</v>
      </c>
      <c r="X805" s="8" t="b">
        <v>0</v>
      </c>
      <c r="Y805" s="8" t="b">
        <v>0</v>
      </c>
      <c r="Z805" s="9" t="s">
        <v>40</v>
      </c>
      <c r="AA805" s="9" t="s">
        <v>53</v>
      </c>
      <c r="AB805" s="11">
        <v>10</v>
      </c>
      <c r="AC805">
        <f t="shared" si="62"/>
        <v>2337.181</v>
      </c>
      <c r="AD805">
        <f t="shared" si="63"/>
        <v>47.697571428571429</v>
      </c>
      <c r="AE805">
        <f t="shared" si="64"/>
        <v>333.88299999999998</v>
      </c>
      <c r="AF805">
        <f t="shared" si="60"/>
        <v>2</v>
      </c>
      <c r="AG805">
        <f t="shared" si="61"/>
        <v>2</v>
      </c>
      <c r="AH805">
        <f>(Table2[[#This Row],[Social_Media_Influence2]]+Table2[[#This Row],[Engagement_Score_Num]]+Table2[[#This Row],[Time_Spent_on_Product_Research(hours)]]/3)</f>
        <v>4.333333333333333</v>
      </c>
      <c r="AI805" s="17">
        <f>IF(Table2[[#This Row],[Customer_Loyalty_Program_Member]]="TRUE",Table2[[#This Row],[Brand_Loyalty]]*1.2,Table2[[#This Row],[Brand_Loyalty]])</f>
        <v>4</v>
      </c>
      <c r="AJ805" s="17">
        <f>Table2[[#This Row],[Customer_Satisfaction]]-Table2[[#This Row],[Return_Rate]]</f>
        <v>1</v>
      </c>
    </row>
    <row r="806" spans="1:36">
      <c r="A806" s="5" t="s">
        <v>1679</v>
      </c>
      <c r="B806" s="4">
        <v>26</v>
      </c>
      <c r="C806" s="5" t="s">
        <v>43</v>
      </c>
      <c r="D806" s="5" t="s">
        <v>30</v>
      </c>
      <c r="E806" s="5" t="s">
        <v>76</v>
      </c>
      <c r="F806" s="5" t="s">
        <v>56</v>
      </c>
      <c r="G806" s="5" t="s">
        <v>30</v>
      </c>
      <c r="H806" s="5" t="s">
        <v>1680</v>
      </c>
      <c r="I806" s="5" t="s">
        <v>244</v>
      </c>
      <c r="J806" s="4">
        <v>333.88400000000001</v>
      </c>
      <c r="K806" s="4">
        <v>12</v>
      </c>
      <c r="L806" s="5" t="s">
        <v>48</v>
      </c>
      <c r="M806" s="4">
        <v>4</v>
      </c>
      <c r="N806" s="4">
        <v>1</v>
      </c>
      <c r="O806" s="4">
        <v>2</v>
      </c>
      <c r="P806" s="5" t="s">
        <v>49</v>
      </c>
      <c r="Q806" s="5" t="s">
        <v>37</v>
      </c>
      <c r="R806" s="4">
        <v>0</v>
      </c>
      <c r="S806" s="4">
        <v>2</v>
      </c>
      <c r="T806" s="5" t="s">
        <v>49</v>
      </c>
      <c r="U806" s="5" t="s">
        <v>38</v>
      </c>
      <c r="V806" s="5" t="s">
        <v>66</v>
      </c>
      <c r="W806" s="6">
        <v>46098</v>
      </c>
      <c r="X806" s="4" t="b">
        <v>0</v>
      </c>
      <c r="Y806" s="4" t="b">
        <v>0</v>
      </c>
      <c r="Z806" s="5" t="s">
        <v>74</v>
      </c>
      <c r="AA806" s="5" t="s">
        <v>41</v>
      </c>
      <c r="AB806" s="7">
        <v>6</v>
      </c>
      <c r="AC806">
        <f t="shared" si="62"/>
        <v>4006.6080000000002</v>
      </c>
      <c r="AD806">
        <f t="shared" si="63"/>
        <v>27.823666666666668</v>
      </c>
      <c r="AE806">
        <f t="shared" si="64"/>
        <v>333.88400000000001</v>
      </c>
      <c r="AF806">
        <f t="shared" si="60"/>
        <v>2</v>
      </c>
      <c r="AG806">
        <f t="shared" si="61"/>
        <v>2</v>
      </c>
      <c r="AH806">
        <f>(Table2[[#This Row],[Social_Media_Influence2]]+Table2[[#This Row],[Engagement_Score_Num]]+Table2[[#This Row],[Time_Spent_on_Product_Research(hours)]]/3)</f>
        <v>4.666666666666667</v>
      </c>
      <c r="AI806" s="17">
        <f>IF(Table2[[#This Row],[Customer_Loyalty_Program_Member]]="TRUE",Table2[[#This Row],[Brand_Loyalty]]*1.2,Table2[[#This Row],[Brand_Loyalty]])</f>
        <v>4</v>
      </c>
      <c r="AJ806" s="17">
        <f>Table2[[#This Row],[Customer_Satisfaction]]-Table2[[#This Row],[Return_Rate]]</f>
        <v>2</v>
      </c>
    </row>
    <row r="807" spans="1:36">
      <c r="A807" s="9" t="s">
        <v>1681</v>
      </c>
      <c r="B807" s="8">
        <v>38</v>
      </c>
      <c r="C807" s="9" t="s">
        <v>29</v>
      </c>
      <c r="D807" s="9" t="s">
        <v>30</v>
      </c>
      <c r="E807" s="9" t="s">
        <v>31</v>
      </c>
      <c r="F807" s="9" t="s">
        <v>56</v>
      </c>
      <c r="G807" s="9" t="s">
        <v>30</v>
      </c>
      <c r="H807" s="9" t="s">
        <v>1682</v>
      </c>
      <c r="I807" s="9" t="s">
        <v>101</v>
      </c>
      <c r="J807" s="8">
        <v>333.88499999999999</v>
      </c>
      <c r="K807" s="8">
        <v>9</v>
      </c>
      <c r="L807" s="9" t="s">
        <v>78</v>
      </c>
      <c r="M807" s="8">
        <v>1</v>
      </c>
      <c r="N807" s="8">
        <v>2</v>
      </c>
      <c r="O807" s="8">
        <v>1</v>
      </c>
      <c r="P807" s="9" t="s">
        <v>36</v>
      </c>
      <c r="Q807" s="9" t="s">
        <v>37</v>
      </c>
      <c r="R807" s="8">
        <v>0</v>
      </c>
      <c r="S807" s="8">
        <v>9</v>
      </c>
      <c r="T807" s="9" t="s">
        <v>59</v>
      </c>
      <c r="U807" s="9" t="s">
        <v>38</v>
      </c>
      <c r="V807" s="9" t="s">
        <v>51</v>
      </c>
      <c r="W807" s="10">
        <v>46099</v>
      </c>
      <c r="X807" s="8" t="b">
        <v>1</v>
      </c>
      <c r="Y807" s="8" t="b">
        <v>1</v>
      </c>
      <c r="Z807" s="9" t="s">
        <v>40</v>
      </c>
      <c r="AA807" s="9" t="s">
        <v>41</v>
      </c>
      <c r="AB807" s="11">
        <v>11</v>
      </c>
      <c r="AC807">
        <f t="shared" si="62"/>
        <v>3004.9650000000001</v>
      </c>
      <c r="AD807">
        <f t="shared" si="63"/>
        <v>37.098333333333329</v>
      </c>
      <c r="AE807">
        <f t="shared" si="64"/>
        <v>333.88499999999999</v>
      </c>
      <c r="AF807">
        <f t="shared" si="60"/>
        <v>1</v>
      </c>
      <c r="AG807">
        <f t="shared" si="61"/>
        <v>0</v>
      </c>
      <c r="AH807">
        <f>(Table2[[#This Row],[Social_Media_Influence2]]+Table2[[#This Row],[Engagement_Score_Num]]+Table2[[#This Row],[Time_Spent_on_Product_Research(hours)]]/3)</f>
        <v>1.3333333333333333</v>
      </c>
      <c r="AI807" s="17">
        <f>IF(Table2[[#This Row],[Customer_Loyalty_Program_Member]]="TRUE",Table2[[#This Row],[Brand_Loyalty]]*1.2,Table2[[#This Row],[Brand_Loyalty]])</f>
        <v>1</v>
      </c>
      <c r="AJ807" s="17">
        <f>Table2[[#This Row],[Customer_Satisfaction]]-Table2[[#This Row],[Return_Rate]]</f>
        <v>9</v>
      </c>
    </row>
    <row r="808" spans="1:36">
      <c r="A808" s="5" t="s">
        <v>1683</v>
      </c>
      <c r="B808" s="4">
        <v>28</v>
      </c>
      <c r="C808" s="5" t="s">
        <v>29</v>
      </c>
      <c r="D808" s="5" t="s">
        <v>30</v>
      </c>
      <c r="E808" s="5" t="s">
        <v>76</v>
      </c>
      <c r="F808" s="5" t="s">
        <v>45</v>
      </c>
      <c r="G808" s="5" t="s">
        <v>30</v>
      </c>
      <c r="H808" s="5" t="s">
        <v>1684</v>
      </c>
      <c r="I808" s="5" t="s">
        <v>90</v>
      </c>
      <c r="J808" s="4">
        <v>333.88600000000002</v>
      </c>
      <c r="K808" s="4">
        <v>7</v>
      </c>
      <c r="L808" s="5" t="s">
        <v>35</v>
      </c>
      <c r="M808" s="4">
        <v>1</v>
      </c>
      <c r="N808" s="4">
        <v>5</v>
      </c>
      <c r="O808" s="4">
        <v>0</v>
      </c>
      <c r="P808" s="5" t="s">
        <v>36</v>
      </c>
      <c r="Q808" s="5" t="s">
        <v>50</v>
      </c>
      <c r="R808" s="4">
        <v>0</v>
      </c>
      <c r="S808" s="4">
        <v>3</v>
      </c>
      <c r="T808" s="5" t="s">
        <v>36</v>
      </c>
      <c r="U808" s="5" t="s">
        <v>60</v>
      </c>
      <c r="V808" s="5" t="s">
        <v>61</v>
      </c>
      <c r="W808" s="6">
        <v>46100</v>
      </c>
      <c r="X808" s="4" t="b">
        <v>1</v>
      </c>
      <c r="Y808" s="4" t="b">
        <v>0</v>
      </c>
      <c r="Z808" s="5" t="s">
        <v>52</v>
      </c>
      <c r="AA808" s="5" t="s">
        <v>41</v>
      </c>
      <c r="AB808" s="7">
        <v>6</v>
      </c>
      <c r="AC808">
        <f t="shared" si="62"/>
        <v>2337.2020000000002</v>
      </c>
      <c r="AD808">
        <f t="shared" si="63"/>
        <v>47.698</v>
      </c>
      <c r="AE808">
        <f t="shared" si="64"/>
        <v>333.88600000000002</v>
      </c>
      <c r="AF808">
        <f t="shared" si="60"/>
        <v>0</v>
      </c>
      <c r="AG808">
        <f t="shared" si="61"/>
        <v>0</v>
      </c>
      <c r="AH808">
        <f>(Table2[[#This Row],[Social_Media_Influence2]]+Table2[[#This Row],[Engagement_Score_Num]]+Table2[[#This Row],[Time_Spent_on_Product_Research(hours)]]/3)</f>
        <v>0</v>
      </c>
      <c r="AI808" s="17">
        <f>IF(Table2[[#This Row],[Customer_Loyalty_Program_Member]]="TRUE",Table2[[#This Row],[Brand_Loyalty]]*1.2,Table2[[#This Row],[Brand_Loyalty]])</f>
        <v>1</v>
      </c>
      <c r="AJ808" s="17">
        <f>Table2[[#This Row],[Customer_Satisfaction]]-Table2[[#This Row],[Return_Rate]]</f>
        <v>3</v>
      </c>
    </row>
    <row r="809" spans="1:36">
      <c r="A809" s="9" t="s">
        <v>1685</v>
      </c>
      <c r="B809" s="8">
        <v>30</v>
      </c>
      <c r="C809" s="9" t="s">
        <v>350</v>
      </c>
      <c r="D809" s="9" t="s">
        <v>44</v>
      </c>
      <c r="E809" s="9" t="s">
        <v>31</v>
      </c>
      <c r="F809" s="9" t="s">
        <v>45</v>
      </c>
      <c r="G809" s="9" t="s">
        <v>44</v>
      </c>
      <c r="H809" s="9" t="s">
        <v>1686</v>
      </c>
      <c r="I809" s="9" t="s">
        <v>119</v>
      </c>
      <c r="J809" s="8">
        <v>333.887</v>
      </c>
      <c r="K809" s="8">
        <v>6</v>
      </c>
      <c r="L809" s="9" t="s">
        <v>78</v>
      </c>
      <c r="M809" s="8">
        <v>2</v>
      </c>
      <c r="N809" s="8">
        <v>4</v>
      </c>
      <c r="O809" s="8">
        <v>2</v>
      </c>
      <c r="P809" s="9" t="s">
        <v>36</v>
      </c>
      <c r="Q809" s="9" t="s">
        <v>85</v>
      </c>
      <c r="R809" s="8">
        <v>0</v>
      </c>
      <c r="S809" s="8">
        <v>4</v>
      </c>
      <c r="T809" s="9" t="s">
        <v>59</v>
      </c>
      <c r="U809" s="9" t="s">
        <v>60</v>
      </c>
      <c r="V809" s="9" t="s">
        <v>51</v>
      </c>
      <c r="W809" s="10">
        <v>46101</v>
      </c>
      <c r="X809" s="8" t="b">
        <v>0</v>
      </c>
      <c r="Y809" s="8" t="b">
        <v>0</v>
      </c>
      <c r="Z809" s="9" t="s">
        <v>62</v>
      </c>
      <c r="AA809" s="9" t="s">
        <v>41</v>
      </c>
      <c r="AB809" s="11">
        <v>1</v>
      </c>
      <c r="AC809">
        <f t="shared" si="62"/>
        <v>2003.3220000000001</v>
      </c>
      <c r="AD809">
        <f t="shared" si="63"/>
        <v>55.647833333333331</v>
      </c>
      <c r="AE809">
        <f t="shared" si="64"/>
        <v>333.887</v>
      </c>
      <c r="AF809">
        <f t="shared" si="60"/>
        <v>1</v>
      </c>
      <c r="AG809">
        <f t="shared" si="61"/>
        <v>0</v>
      </c>
      <c r="AH809">
        <f>(Table2[[#This Row],[Social_Media_Influence2]]+Table2[[#This Row],[Engagement_Score_Num]]+Table2[[#This Row],[Time_Spent_on_Product_Research(hours)]]/3)</f>
        <v>1.6666666666666665</v>
      </c>
      <c r="AI809" s="17">
        <f>IF(Table2[[#This Row],[Customer_Loyalty_Program_Member]]="TRUE",Table2[[#This Row],[Brand_Loyalty]]*1.2,Table2[[#This Row],[Brand_Loyalty]])</f>
        <v>2</v>
      </c>
      <c r="AJ809" s="17">
        <f>Table2[[#This Row],[Customer_Satisfaction]]-Table2[[#This Row],[Return_Rate]]</f>
        <v>4</v>
      </c>
    </row>
    <row r="810" spans="1:36">
      <c r="A810" s="5" t="s">
        <v>1687</v>
      </c>
      <c r="B810" s="4">
        <v>37</v>
      </c>
      <c r="C810" s="5" t="s">
        <v>29</v>
      </c>
      <c r="D810" s="5" t="s">
        <v>44</v>
      </c>
      <c r="E810" s="5" t="s">
        <v>69</v>
      </c>
      <c r="F810" s="5" t="s">
        <v>56</v>
      </c>
      <c r="G810" s="5" t="s">
        <v>30</v>
      </c>
      <c r="H810" s="5" t="s">
        <v>1688</v>
      </c>
      <c r="I810" s="5" t="s">
        <v>47</v>
      </c>
      <c r="J810" s="4">
        <v>333.88799999999998</v>
      </c>
      <c r="K810" s="4">
        <v>10</v>
      </c>
      <c r="L810" s="5" t="s">
        <v>48</v>
      </c>
      <c r="M810" s="4">
        <v>2</v>
      </c>
      <c r="N810" s="4">
        <v>1</v>
      </c>
      <c r="O810" s="4">
        <v>0</v>
      </c>
      <c r="P810" s="5" t="s">
        <v>59</v>
      </c>
      <c r="Q810" s="5" t="s">
        <v>50</v>
      </c>
      <c r="R810" s="4">
        <v>1</v>
      </c>
      <c r="S810" s="4">
        <v>2</v>
      </c>
      <c r="T810" s="5" t="s">
        <v>44</v>
      </c>
      <c r="U810" s="5" t="s">
        <v>60</v>
      </c>
      <c r="V810" s="5" t="s">
        <v>86</v>
      </c>
      <c r="W810" s="6">
        <v>46102</v>
      </c>
      <c r="X810" s="4" t="b">
        <v>1</v>
      </c>
      <c r="Y810" s="4" t="b">
        <v>0</v>
      </c>
      <c r="Z810" s="5" t="s">
        <v>40</v>
      </c>
      <c r="AA810" s="5" t="s">
        <v>67</v>
      </c>
      <c r="AB810" s="7">
        <v>10</v>
      </c>
      <c r="AC810">
        <f t="shared" si="62"/>
        <v>3338.8799999999997</v>
      </c>
      <c r="AD810">
        <f t="shared" si="63"/>
        <v>33.388799999999996</v>
      </c>
      <c r="AE810">
        <f t="shared" si="64"/>
        <v>333.88799999999998</v>
      </c>
      <c r="AF810">
        <f t="shared" si="60"/>
        <v>3</v>
      </c>
      <c r="AG810">
        <f t="shared" si="61"/>
        <v>1</v>
      </c>
      <c r="AH810">
        <f>(Table2[[#This Row],[Social_Media_Influence2]]+Table2[[#This Row],[Engagement_Score_Num]]+Table2[[#This Row],[Time_Spent_on_Product_Research(hours)]]/3)</f>
        <v>4</v>
      </c>
      <c r="AI810" s="17">
        <f>IF(Table2[[#This Row],[Customer_Loyalty_Program_Member]]="TRUE",Table2[[#This Row],[Brand_Loyalty]]*1.2,Table2[[#This Row],[Brand_Loyalty]])</f>
        <v>2</v>
      </c>
      <c r="AJ810" s="17">
        <f>Table2[[#This Row],[Customer_Satisfaction]]-Table2[[#This Row],[Return_Rate]]</f>
        <v>1</v>
      </c>
    </row>
    <row r="811" spans="1:36">
      <c r="A811" s="9" t="s">
        <v>1689</v>
      </c>
      <c r="B811" s="8">
        <v>47</v>
      </c>
      <c r="C811" s="9" t="s">
        <v>29</v>
      </c>
      <c r="D811" s="9" t="s">
        <v>44</v>
      </c>
      <c r="E811" s="9" t="s">
        <v>76</v>
      </c>
      <c r="F811" s="9" t="s">
        <v>32</v>
      </c>
      <c r="G811" s="9" t="s">
        <v>30</v>
      </c>
      <c r="H811" s="9" t="s">
        <v>1690</v>
      </c>
      <c r="I811" s="9" t="s">
        <v>122</v>
      </c>
      <c r="J811" s="8">
        <v>333.88900000000001</v>
      </c>
      <c r="K811" s="8">
        <v>8</v>
      </c>
      <c r="L811" s="9" t="s">
        <v>48</v>
      </c>
      <c r="M811" s="8">
        <v>1</v>
      </c>
      <c r="N811" s="8">
        <v>4</v>
      </c>
      <c r="O811" s="8">
        <v>1</v>
      </c>
      <c r="P811" s="9" t="s">
        <v>36</v>
      </c>
      <c r="Q811" s="9" t="s">
        <v>37</v>
      </c>
      <c r="R811" s="8">
        <v>0</v>
      </c>
      <c r="S811" s="8">
        <v>5</v>
      </c>
      <c r="T811" s="9" t="s">
        <v>49</v>
      </c>
      <c r="U811" s="9" t="s">
        <v>79</v>
      </c>
      <c r="V811" s="9" t="s">
        <v>61</v>
      </c>
      <c r="W811" s="10">
        <v>46103</v>
      </c>
      <c r="X811" s="8" t="b">
        <v>0</v>
      </c>
      <c r="Y811" s="8" t="b">
        <v>0</v>
      </c>
      <c r="Z811" s="9" t="s">
        <v>74</v>
      </c>
      <c r="AA811" s="9" t="s">
        <v>67</v>
      </c>
      <c r="AB811" s="11">
        <v>10</v>
      </c>
      <c r="AC811">
        <f t="shared" si="62"/>
        <v>2671.1120000000001</v>
      </c>
      <c r="AD811">
        <f t="shared" si="63"/>
        <v>41.736125000000001</v>
      </c>
      <c r="AE811">
        <f t="shared" si="64"/>
        <v>333.88900000000001</v>
      </c>
      <c r="AF811">
        <f t="shared" si="60"/>
        <v>2</v>
      </c>
      <c r="AG811">
        <f t="shared" si="61"/>
        <v>0</v>
      </c>
      <c r="AH811">
        <f>(Table2[[#This Row],[Social_Media_Influence2]]+Table2[[#This Row],[Engagement_Score_Num]]+Table2[[#This Row],[Time_Spent_on_Product_Research(hours)]]/3)</f>
        <v>2.3333333333333335</v>
      </c>
      <c r="AI811" s="17">
        <f>IF(Table2[[#This Row],[Customer_Loyalty_Program_Member]]="TRUE",Table2[[#This Row],[Brand_Loyalty]]*1.2,Table2[[#This Row],[Brand_Loyalty]])</f>
        <v>1</v>
      </c>
      <c r="AJ811" s="17">
        <f>Table2[[#This Row],[Customer_Satisfaction]]-Table2[[#This Row],[Return_Rate]]</f>
        <v>5</v>
      </c>
    </row>
    <row r="812" spans="1:36">
      <c r="A812" s="5" t="s">
        <v>1691</v>
      </c>
      <c r="B812" s="4">
        <v>41</v>
      </c>
      <c r="C812" s="5" t="s">
        <v>29</v>
      </c>
      <c r="D812" s="5" t="s">
        <v>44</v>
      </c>
      <c r="E812" s="5" t="s">
        <v>69</v>
      </c>
      <c r="F812" s="5" t="s">
        <v>56</v>
      </c>
      <c r="G812" s="5" t="s">
        <v>30</v>
      </c>
      <c r="H812" s="5" t="s">
        <v>1692</v>
      </c>
      <c r="I812" s="5" t="s">
        <v>244</v>
      </c>
      <c r="J812" s="4">
        <v>333.89</v>
      </c>
      <c r="K812" s="4">
        <v>6</v>
      </c>
      <c r="L812" s="5" t="s">
        <v>48</v>
      </c>
      <c r="M812" s="4">
        <v>5</v>
      </c>
      <c r="N812" s="4">
        <v>1</v>
      </c>
      <c r="O812" s="4">
        <v>0</v>
      </c>
      <c r="P812" s="5" t="s">
        <v>44</v>
      </c>
      <c r="Q812" s="5" t="s">
        <v>85</v>
      </c>
      <c r="R812" s="4">
        <v>1</v>
      </c>
      <c r="S812" s="4">
        <v>5</v>
      </c>
      <c r="T812" s="5" t="s">
        <v>49</v>
      </c>
      <c r="U812" s="5" t="s">
        <v>60</v>
      </c>
      <c r="V812" s="5" t="s">
        <v>61</v>
      </c>
      <c r="W812" s="6">
        <v>46104</v>
      </c>
      <c r="X812" s="4" t="b">
        <v>1</v>
      </c>
      <c r="Y812" s="4" t="b">
        <v>0</v>
      </c>
      <c r="Z812" s="5" t="s">
        <v>52</v>
      </c>
      <c r="AA812" s="5" t="s">
        <v>53</v>
      </c>
      <c r="AB812" s="7">
        <v>5</v>
      </c>
      <c r="AC812">
        <f t="shared" si="62"/>
        <v>2003.34</v>
      </c>
      <c r="AD812">
        <f t="shared" si="63"/>
        <v>55.648333333333333</v>
      </c>
      <c r="AE812">
        <f t="shared" si="64"/>
        <v>333.89</v>
      </c>
      <c r="AF812">
        <f t="shared" si="60"/>
        <v>2</v>
      </c>
      <c r="AG812">
        <f t="shared" si="61"/>
        <v>3</v>
      </c>
      <c r="AH812">
        <f>(Table2[[#This Row],[Social_Media_Influence2]]+Table2[[#This Row],[Engagement_Score_Num]]+Table2[[#This Row],[Time_Spent_on_Product_Research(hours)]]/3)</f>
        <v>5</v>
      </c>
      <c r="AI812" s="17">
        <f>IF(Table2[[#This Row],[Customer_Loyalty_Program_Member]]="TRUE",Table2[[#This Row],[Brand_Loyalty]]*1.2,Table2[[#This Row],[Brand_Loyalty]])</f>
        <v>5</v>
      </c>
      <c r="AJ812" s="17">
        <f>Table2[[#This Row],[Customer_Satisfaction]]-Table2[[#This Row],[Return_Rate]]</f>
        <v>4</v>
      </c>
    </row>
    <row r="813" spans="1:36">
      <c r="A813" s="9" t="s">
        <v>1693</v>
      </c>
      <c r="B813" s="8">
        <v>22</v>
      </c>
      <c r="C813" s="9" t="s">
        <v>29</v>
      </c>
      <c r="D813" s="9" t="s">
        <v>30</v>
      </c>
      <c r="E813" s="9" t="s">
        <v>69</v>
      </c>
      <c r="F813" s="9" t="s">
        <v>56</v>
      </c>
      <c r="G813" s="9" t="s">
        <v>44</v>
      </c>
      <c r="H813" s="9" t="s">
        <v>1694</v>
      </c>
      <c r="I813" s="9" t="s">
        <v>2060</v>
      </c>
      <c r="J813" s="8">
        <v>333.89100000000002</v>
      </c>
      <c r="K813" s="8">
        <v>11</v>
      </c>
      <c r="L813" s="9" t="s">
        <v>35</v>
      </c>
      <c r="M813" s="8">
        <v>4</v>
      </c>
      <c r="N813" s="8">
        <v>1</v>
      </c>
      <c r="O813" s="8">
        <v>0</v>
      </c>
      <c r="P813" s="9" t="s">
        <v>36</v>
      </c>
      <c r="Q813" s="9" t="s">
        <v>50</v>
      </c>
      <c r="R813" s="8">
        <v>0</v>
      </c>
      <c r="S813" s="8">
        <v>3</v>
      </c>
      <c r="T813" s="9" t="s">
        <v>44</v>
      </c>
      <c r="U813" s="9" t="s">
        <v>79</v>
      </c>
      <c r="V813" s="9" t="s">
        <v>66</v>
      </c>
      <c r="W813" s="10">
        <v>46105</v>
      </c>
      <c r="X813" s="8" t="b">
        <v>0</v>
      </c>
      <c r="Y813" s="8" t="b">
        <v>0</v>
      </c>
      <c r="Z813" s="9" t="s">
        <v>52</v>
      </c>
      <c r="AA813" s="9" t="s">
        <v>53</v>
      </c>
      <c r="AB813" s="11">
        <v>9</v>
      </c>
      <c r="AC813">
        <f t="shared" si="62"/>
        <v>3672.8010000000004</v>
      </c>
      <c r="AD813">
        <f t="shared" si="63"/>
        <v>30.353727272727273</v>
      </c>
      <c r="AE813">
        <f t="shared" si="64"/>
        <v>333.89100000000002</v>
      </c>
      <c r="AF813">
        <f t="shared" si="60"/>
        <v>3</v>
      </c>
      <c r="AG813">
        <f t="shared" si="61"/>
        <v>0</v>
      </c>
      <c r="AH813">
        <f>(Table2[[#This Row],[Social_Media_Influence2]]+Table2[[#This Row],[Engagement_Score_Num]]+Table2[[#This Row],[Time_Spent_on_Product_Research(hours)]]/3)</f>
        <v>3</v>
      </c>
      <c r="AI813" s="17">
        <f>IF(Table2[[#This Row],[Customer_Loyalty_Program_Member]]="TRUE",Table2[[#This Row],[Brand_Loyalty]]*1.2,Table2[[#This Row],[Brand_Loyalty]])</f>
        <v>4</v>
      </c>
      <c r="AJ813" s="17">
        <f>Table2[[#This Row],[Customer_Satisfaction]]-Table2[[#This Row],[Return_Rate]]</f>
        <v>3</v>
      </c>
    </row>
    <row r="814" spans="1:36">
      <c r="A814" s="5" t="s">
        <v>1695</v>
      </c>
      <c r="B814" s="4">
        <v>46</v>
      </c>
      <c r="C814" s="5" t="s">
        <v>43</v>
      </c>
      <c r="D814" s="5" t="s">
        <v>44</v>
      </c>
      <c r="E814" s="5" t="s">
        <v>31</v>
      </c>
      <c r="F814" s="5" t="s">
        <v>56</v>
      </c>
      <c r="G814" s="5" t="s">
        <v>30</v>
      </c>
      <c r="H814" s="5" t="s">
        <v>1696</v>
      </c>
      <c r="I814" s="5" t="s">
        <v>93</v>
      </c>
      <c r="J814" s="4">
        <v>333.892</v>
      </c>
      <c r="K814" s="4">
        <v>10</v>
      </c>
      <c r="L814" s="5" t="s">
        <v>78</v>
      </c>
      <c r="M814" s="4">
        <v>5</v>
      </c>
      <c r="N814" s="4">
        <v>4</v>
      </c>
      <c r="O814" s="4">
        <v>2</v>
      </c>
      <c r="P814" s="5" t="s">
        <v>59</v>
      </c>
      <c r="Q814" s="5" t="s">
        <v>85</v>
      </c>
      <c r="R814" s="4">
        <v>2</v>
      </c>
      <c r="S814" s="4">
        <v>7</v>
      </c>
      <c r="T814" s="5" t="s">
        <v>44</v>
      </c>
      <c r="U814" s="5" t="s">
        <v>79</v>
      </c>
      <c r="V814" s="5" t="s">
        <v>39</v>
      </c>
      <c r="W814" s="6">
        <v>46106</v>
      </c>
      <c r="X814" s="4" t="b">
        <v>1</v>
      </c>
      <c r="Y814" s="4" t="b">
        <v>1</v>
      </c>
      <c r="Z814" s="5" t="s">
        <v>52</v>
      </c>
      <c r="AA814" s="5" t="s">
        <v>67</v>
      </c>
      <c r="AB814" s="7">
        <v>12</v>
      </c>
      <c r="AC814">
        <f t="shared" si="62"/>
        <v>3338.92</v>
      </c>
      <c r="AD814">
        <f t="shared" si="63"/>
        <v>33.389200000000002</v>
      </c>
      <c r="AE814">
        <f t="shared" si="64"/>
        <v>333.892</v>
      </c>
      <c r="AF814">
        <f t="shared" si="60"/>
        <v>3</v>
      </c>
      <c r="AG814">
        <f t="shared" si="61"/>
        <v>1</v>
      </c>
      <c r="AH814">
        <f>(Table2[[#This Row],[Social_Media_Influence2]]+Table2[[#This Row],[Engagement_Score_Num]]+Table2[[#This Row],[Time_Spent_on_Product_Research(hours)]]/3)</f>
        <v>4.666666666666667</v>
      </c>
      <c r="AI814" s="17">
        <f>IF(Table2[[#This Row],[Customer_Loyalty_Program_Member]]="TRUE",Table2[[#This Row],[Brand_Loyalty]]*1.2,Table2[[#This Row],[Brand_Loyalty]])</f>
        <v>5</v>
      </c>
      <c r="AJ814" s="17">
        <f>Table2[[#This Row],[Customer_Satisfaction]]-Table2[[#This Row],[Return_Rate]]</f>
        <v>5</v>
      </c>
    </row>
    <row r="815" spans="1:36">
      <c r="A815" s="9" t="s">
        <v>1697</v>
      </c>
      <c r="B815" s="8">
        <v>34</v>
      </c>
      <c r="C815" s="9" t="s">
        <v>189</v>
      </c>
      <c r="D815" s="9" t="s">
        <v>30</v>
      </c>
      <c r="E815" s="9" t="s">
        <v>55</v>
      </c>
      <c r="F815" s="9" t="s">
        <v>32</v>
      </c>
      <c r="G815" s="9" t="s">
        <v>30</v>
      </c>
      <c r="H815" s="9" t="s">
        <v>635</v>
      </c>
      <c r="I815" s="9" t="s">
        <v>134</v>
      </c>
      <c r="J815" s="8">
        <v>333.89299999999997</v>
      </c>
      <c r="K815" s="8">
        <v>9</v>
      </c>
      <c r="L815" s="9" t="s">
        <v>78</v>
      </c>
      <c r="M815" s="8">
        <v>5</v>
      </c>
      <c r="N815" s="8">
        <v>4</v>
      </c>
      <c r="O815" s="8">
        <v>2</v>
      </c>
      <c r="P815" s="9" t="s">
        <v>36</v>
      </c>
      <c r="Q815" s="9" t="s">
        <v>50</v>
      </c>
      <c r="R815" s="8">
        <v>0</v>
      </c>
      <c r="S815" s="8">
        <v>9</v>
      </c>
      <c r="T815" s="9" t="s">
        <v>59</v>
      </c>
      <c r="U815" s="9" t="s">
        <v>60</v>
      </c>
      <c r="V815" s="9" t="s">
        <v>86</v>
      </c>
      <c r="W815" s="10">
        <v>46107</v>
      </c>
      <c r="X815" s="8" t="b">
        <v>1</v>
      </c>
      <c r="Y815" s="8" t="b">
        <v>1</v>
      </c>
      <c r="Z815" s="9" t="s">
        <v>40</v>
      </c>
      <c r="AA815" s="9" t="s">
        <v>53</v>
      </c>
      <c r="AB815" s="11">
        <v>3</v>
      </c>
      <c r="AC815">
        <f t="shared" si="62"/>
        <v>3005.0369999999998</v>
      </c>
      <c r="AD815">
        <f t="shared" si="63"/>
        <v>37.099222222222217</v>
      </c>
      <c r="AE815">
        <f t="shared" si="64"/>
        <v>333.89299999999997</v>
      </c>
      <c r="AF815">
        <f t="shared" si="60"/>
        <v>1</v>
      </c>
      <c r="AG815">
        <f t="shared" si="61"/>
        <v>0</v>
      </c>
      <c r="AH815">
        <f>(Table2[[#This Row],[Social_Media_Influence2]]+Table2[[#This Row],[Engagement_Score_Num]]+Table2[[#This Row],[Time_Spent_on_Product_Research(hours)]]/3)</f>
        <v>1.6666666666666665</v>
      </c>
      <c r="AI815" s="17">
        <f>IF(Table2[[#This Row],[Customer_Loyalty_Program_Member]]="TRUE",Table2[[#This Row],[Brand_Loyalty]]*1.2,Table2[[#This Row],[Brand_Loyalty]])</f>
        <v>5</v>
      </c>
      <c r="AJ815" s="17">
        <f>Table2[[#This Row],[Customer_Satisfaction]]-Table2[[#This Row],[Return_Rate]]</f>
        <v>9</v>
      </c>
    </row>
    <row r="816" spans="1:36">
      <c r="A816" s="5" t="s">
        <v>1698</v>
      </c>
      <c r="B816" s="4">
        <v>31</v>
      </c>
      <c r="C816" s="5" t="s">
        <v>43</v>
      </c>
      <c r="D816" s="5" t="s">
        <v>30</v>
      </c>
      <c r="E816" s="5" t="s">
        <v>55</v>
      </c>
      <c r="F816" s="5" t="s">
        <v>32</v>
      </c>
      <c r="G816" s="5" t="s">
        <v>30</v>
      </c>
      <c r="H816" s="5" t="s">
        <v>1699</v>
      </c>
      <c r="I816" s="5" t="s">
        <v>82</v>
      </c>
      <c r="J816" s="4">
        <v>333.89400000000001</v>
      </c>
      <c r="K816" s="4">
        <v>4</v>
      </c>
      <c r="L816" s="5" t="s">
        <v>48</v>
      </c>
      <c r="M816" s="4">
        <v>5</v>
      </c>
      <c r="N816" s="4">
        <v>3</v>
      </c>
      <c r="O816" s="4">
        <v>2</v>
      </c>
      <c r="P816" s="5" t="s">
        <v>59</v>
      </c>
      <c r="Q816" s="5" t="s">
        <v>50</v>
      </c>
      <c r="R816" s="4">
        <v>1</v>
      </c>
      <c r="S816" s="4">
        <v>9</v>
      </c>
      <c r="T816" s="5" t="s">
        <v>44</v>
      </c>
      <c r="U816" s="5" t="s">
        <v>79</v>
      </c>
      <c r="V816" s="5" t="s">
        <v>39</v>
      </c>
      <c r="W816" s="6">
        <v>46108</v>
      </c>
      <c r="X816" s="4" t="b">
        <v>1</v>
      </c>
      <c r="Y816" s="4" t="b">
        <v>1</v>
      </c>
      <c r="Z816" s="5" t="s">
        <v>52</v>
      </c>
      <c r="AA816" s="5" t="s">
        <v>53</v>
      </c>
      <c r="AB816" s="7">
        <v>6</v>
      </c>
      <c r="AC816">
        <f t="shared" si="62"/>
        <v>1335.576</v>
      </c>
      <c r="AD816">
        <f t="shared" si="63"/>
        <v>83.473500000000001</v>
      </c>
      <c r="AE816">
        <f t="shared" si="64"/>
        <v>333.89400000000001</v>
      </c>
      <c r="AF816">
        <f t="shared" si="60"/>
        <v>3</v>
      </c>
      <c r="AG816">
        <f t="shared" si="61"/>
        <v>1</v>
      </c>
      <c r="AH816">
        <f>(Table2[[#This Row],[Social_Media_Influence2]]+Table2[[#This Row],[Engagement_Score_Num]]+Table2[[#This Row],[Time_Spent_on_Product_Research(hours)]]/3)</f>
        <v>4.666666666666667</v>
      </c>
      <c r="AI816" s="17">
        <f>IF(Table2[[#This Row],[Customer_Loyalty_Program_Member]]="TRUE",Table2[[#This Row],[Brand_Loyalty]]*1.2,Table2[[#This Row],[Brand_Loyalty]])</f>
        <v>5</v>
      </c>
      <c r="AJ816" s="17">
        <f>Table2[[#This Row],[Customer_Satisfaction]]-Table2[[#This Row],[Return_Rate]]</f>
        <v>8</v>
      </c>
    </row>
    <row r="817" spans="1:36">
      <c r="A817" s="9" t="s">
        <v>1700</v>
      </c>
      <c r="B817" s="8">
        <v>38</v>
      </c>
      <c r="C817" s="9" t="s">
        <v>43</v>
      </c>
      <c r="D817" s="9" t="s">
        <v>44</v>
      </c>
      <c r="E817" s="9" t="s">
        <v>55</v>
      </c>
      <c r="F817" s="9" t="s">
        <v>56</v>
      </c>
      <c r="G817" s="9" t="s">
        <v>44</v>
      </c>
      <c r="H817" s="9" t="s">
        <v>1701</v>
      </c>
      <c r="I817" s="9" t="s">
        <v>65</v>
      </c>
      <c r="J817" s="8">
        <v>333.89499999999998</v>
      </c>
      <c r="K817" s="8">
        <v>11</v>
      </c>
      <c r="L817" s="9" t="s">
        <v>35</v>
      </c>
      <c r="M817" s="8">
        <v>5</v>
      </c>
      <c r="N817" s="8">
        <v>3</v>
      </c>
      <c r="O817" s="8">
        <v>0</v>
      </c>
      <c r="P817" s="9" t="s">
        <v>49</v>
      </c>
      <c r="Q817" s="9" t="s">
        <v>85</v>
      </c>
      <c r="R817" s="8">
        <v>1</v>
      </c>
      <c r="S817" s="8">
        <v>10</v>
      </c>
      <c r="T817" s="9" t="s">
        <v>44</v>
      </c>
      <c r="U817" s="9" t="s">
        <v>60</v>
      </c>
      <c r="V817" s="9" t="s">
        <v>86</v>
      </c>
      <c r="W817" s="10">
        <v>46109</v>
      </c>
      <c r="X817" s="8" t="b">
        <v>1</v>
      </c>
      <c r="Y817" s="8" t="b">
        <v>1</v>
      </c>
      <c r="Z817" s="9" t="s">
        <v>62</v>
      </c>
      <c r="AA817" s="9" t="s">
        <v>41</v>
      </c>
      <c r="AB817" s="11">
        <v>10</v>
      </c>
      <c r="AC817">
        <f t="shared" si="62"/>
        <v>3672.8449999999998</v>
      </c>
      <c r="AD817">
        <f t="shared" si="63"/>
        <v>30.354090909090907</v>
      </c>
      <c r="AE817">
        <f t="shared" si="64"/>
        <v>333.89499999999998</v>
      </c>
      <c r="AF817">
        <f t="shared" si="60"/>
        <v>3</v>
      </c>
      <c r="AG817">
        <f t="shared" si="61"/>
        <v>2</v>
      </c>
      <c r="AH817">
        <f>(Table2[[#This Row],[Social_Media_Influence2]]+Table2[[#This Row],[Engagement_Score_Num]]+Table2[[#This Row],[Time_Spent_on_Product_Research(hours)]]/3)</f>
        <v>5</v>
      </c>
      <c r="AI817" s="17">
        <f>IF(Table2[[#This Row],[Customer_Loyalty_Program_Member]]="TRUE",Table2[[#This Row],[Brand_Loyalty]]*1.2,Table2[[#This Row],[Brand_Loyalty]])</f>
        <v>5</v>
      </c>
      <c r="AJ817" s="17">
        <f>Table2[[#This Row],[Customer_Satisfaction]]-Table2[[#This Row],[Return_Rate]]</f>
        <v>9</v>
      </c>
    </row>
    <row r="818" spans="1:36">
      <c r="A818" s="5" t="s">
        <v>1702</v>
      </c>
      <c r="B818" s="4">
        <v>45</v>
      </c>
      <c r="C818" s="5" t="s">
        <v>43</v>
      </c>
      <c r="D818" s="5" t="s">
        <v>44</v>
      </c>
      <c r="E818" s="5" t="s">
        <v>55</v>
      </c>
      <c r="F818" s="5" t="s">
        <v>56</v>
      </c>
      <c r="G818" s="5" t="s">
        <v>30</v>
      </c>
      <c r="H818" s="5" t="s">
        <v>1703</v>
      </c>
      <c r="I818" s="5" t="s">
        <v>244</v>
      </c>
      <c r="J818" s="4">
        <v>333.89600000000002</v>
      </c>
      <c r="K818" s="4">
        <v>2</v>
      </c>
      <c r="L818" s="5" t="s">
        <v>35</v>
      </c>
      <c r="M818" s="4">
        <v>4</v>
      </c>
      <c r="N818" s="4">
        <v>5</v>
      </c>
      <c r="O818" s="4">
        <v>0</v>
      </c>
      <c r="P818" s="5" t="s">
        <v>59</v>
      </c>
      <c r="Q818" s="5" t="s">
        <v>50</v>
      </c>
      <c r="R818" s="4">
        <v>2</v>
      </c>
      <c r="S818" s="4">
        <v>1</v>
      </c>
      <c r="T818" s="5" t="s">
        <v>36</v>
      </c>
      <c r="U818" s="5" t="s">
        <v>60</v>
      </c>
      <c r="V818" s="5" t="s">
        <v>66</v>
      </c>
      <c r="W818" s="6">
        <v>46110</v>
      </c>
      <c r="X818" s="4" t="b">
        <v>1</v>
      </c>
      <c r="Y818" s="4" t="b">
        <v>1</v>
      </c>
      <c r="Z818" s="5" t="s">
        <v>52</v>
      </c>
      <c r="AA818" s="5" t="s">
        <v>67</v>
      </c>
      <c r="AB818" s="7">
        <v>13</v>
      </c>
      <c r="AC818">
        <f t="shared" si="62"/>
        <v>667.79200000000003</v>
      </c>
      <c r="AD818">
        <f t="shared" si="63"/>
        <v>166.94800000000001</v>
      </c>
      <c r="AE818">
        <f t="shared" si="64"/>
        <v>333.89600000000002</v>
      </c>
      <c r="AF818">
        <f t="shared" si="60"/>
        <v>0</v>
      </c>
      <c r="AG818">
        <f t="shared" si="61"/>
        <v>1</v>
      </c>
      <c r="AH818">
        <f>(Table2[[#This Row],[Social_Media_Influence2]]+Table2[[#This Row],[Engagement_Score_Num]]+Table2[[#This Row],[Time_Spent_on_Product_Research(hours)]]/3)</f>
        <v>1</v>
      </c>
      <c r="AI818" s="17">
        <f>IF(Table2[[#This Row],[Customer_Loyalty_Program_Member]]="TRUE",Table2[[#This Row],[Brand_Loyalty]]*1.2,Table2[[#This Row],[Brand_Loyalty]])</f>
        <v>4</v>
      </c>
      <c r="AJ818" s="17">
        <f>Table2[[#This Row],[Customer_Satisfaction]]-Table2[[#This Row],[Return_Rate]]</f>
        <v>-1</v>
      </c>
    </row>
    <row r="819" spans="1:36">
      <c r="A819" s="9" t="s">
        <v>1704</v>
      </c>
      <c r="B819" s="8">
        <v>30</v>
      </c>
      <c r="C819" s="9" t="s">
        <v>29</v>
      </c>
      <c r="D819" s="9" t="s">
        <v>44</v>
      </c>
      <c r="E819" s="9" t="s">
        <v>31</v>
      </c>
      <c r="F819" s="9" t="s">
        <v>45</v>
      </c>
      <c r="G819" s="9" t="s">
        <v>44</v>
      </c>
      <c r="H819" s="9" t="s">
        <v>1705</v>
      </c>
      <c r="I819" s="9" t="s">
        <v>47</v>
      </c>
      <c r="J819" s="8">
        <v>333.89699999999999</v>
      </c>
      <c r="K819" s="8">
        <v>11</v>
      </c>
      <c r="L819" s="9" t="s">
        <v>78</v>
      </c>
      <c r="M819" s="8">
        <v>4</v>
      </c>
      <c r="N819" s="8">
        <v>1</v>
      </c>
      <c r="O819" s="8">
        <v>1</v>
      </c>
      <c r="P819" s="9" t="s">
        <v>49</v>
      </c>
      <c r="Q819" s="9" t="s">
        <v>37</v>
      </c>
      <c r="R819" s="8">
        <v>2</v>
      </c>
      <c r="S819" s="8">
        <v>7</v>
      </c>
      <c r="T819" s="9" t="s">
        <v>49</v>
      </c>
      <c r="U819" s="9" t="s">
        <v>60</v>
      </c>
      <c r="V819" s="9" t="s">
        <v>61</v>
      </c>
      <c r="W819" s="10">
        <v>46111</v>
      </c>
      <c r="X819" s="8" t="b">
        <v>0</v>
      </c>
      <c r="Y819" s="8" t="b">
        <v>0</v>
      </c>
      <c r="Z819" s="9" t="s">
        <v>52</v>
      </c>
      <c r="AA819" s="9" t="s">
        <v>67</v>
      </c>
      <c r="AB819" s="11">
        <v>4</v>
      </c>
      <c r="AC819">
        <f t="shared" si="62"/>
        <v>3672.8669999999997</v>
      </c>
      <c r="AD819">
        <f t="shared" si="63"/>
        <v>30.354272727272726</v>
      </c>
      <c r="AE819">
        <f t="shared" si="64"/>
        <v>333.89699999999999</v>
      </c>
      <c r="AF819">
        <f t="shared" si="60"/>
        <v>2</v>
      </c>
      <c r="AG819">
        <f t="shared" si="61"/>
        <v>2</v>
      </c>
      <c r="AH819">
        <f>(Table2[[#This Row],[Social_Media_Influence2]]+Table2[[#This Row],[Engagement_Score_Num]]+Table2[[#This Row],[Time_Spent_on_Product_Research(hours)]]/3)</f>
        <v>4.333333333333333</v>
      </c>
      <c r="AI819" s="17">
        <f>IF(Table2[[#This Row],[Customer_Loyalty_Program_Member]]="TRUE",Table2[[#This Row],[Brand_Loyalty]]*1.2,Table2[[#This Row],[Brand_Loyalty]])</f>
        <v>4</v>
      </c>
      <c r="AJ819" s="17">
        <f>Table2[[#This Row],[Customer_Satisfaction]]-Table2[[#This Row],[Return_Rate]]</f>
        <v>5</v>
      </c>
    </row>
    <row r="820" spans="1:36">
      <c r="A820" s="5" t="s">
        <v>1706</v>
      </c>
      <c r="B820" s="4">
        <v>45</v>
      </c>
      <c r="C820" s="5" t="s">
        <v>29</v>
      </c>
      <c r="D820" s="5" t="s">
        <v>30</v>
      </c>
      <c r="E820" s="5" t="s">
        <v>31</v>
      </c>
      <c r="F820" s="5" t="s">
        <v>45</v>
      </c>
      <c r="G820" s="5" t="s">
        <v>30</v>
      </c>
      <c r="H820" s="5" t="s">
        <v>1707</v>
      </c>
      <c r="I820" s="5" t="s">
        <v>65</v>
      </c>
      <c r="J820" s="4">
        <v>333.89800000000002</v>
      </c>
      <c r="K820" s="4">
        <v>3</v>
      </c>
      <c r="L820" s="5" t="s">
        <v>48</v>
      </c>
      <c r="M820" s="4">
        <v>5</v>
      </c>
      <c r="N820" s="4">
        <v>5</v>
      </c>
      <c r="O820" s="4">
        <v>0</v>
      </c>
      <c r="P820" s="5" t="s">
        <v>59</v>
      </c>
      <c r="Q820" s="5" t="s">
        <v>50</v>
      </c>
      <c r="R820" s="4">
        <v>0</v>
      </c>
      <c r="S820" s="4">
        <v>5</v>
      </c>
      <c r="T820" s="5" t="s">
        <v>59</v>
      </c>
      <c r="U820" s="5" t="s">
        <v>38</v>
      </c>
      <c r="V820" s="5" t="s">
        <v>66</v>
      </c>
      <c r="W820" s="6">
        <v>46112</v>
      </c>
      <c r="X820" s="4" t="b">
        <v>0</v>
      </c>
      <c r="Y820" s="4" t="b">
        <v>0</v>
      </c>
      <c r="Z820" s="5" t="s">
        <v>74</v>
      </c>
      <c r="AA820" s="5" t="s">
        <v>67</v>
      </c>
      <c r="AB820" s="7">
        <v>3</v>
      </c>
      <c r="AC820">
        <f t="shared" si="62"/>
        <v>1001.6940000000001</v>
      </c>
      <c r="AD820">
        <f t="shared" si="63"/>
        <v>111.29933333333334</v>
      </c>
      <c r="AE820">
        <f t="shared" si="64"/>
        <v>333.89800000000002</v>
      </c>
      <c r="AF820">
        <f t="shared" si="60"/>
        <v>1</v>
      </c>
      <c r="AG820">
        <f t="shared" si="61"/>
        <v>1</v>
      </c>
      <c r="AH820">
        <f>(Table2[[#This Row],[Social_Media_Influence2]]+Table2[[#This Row],[Engagement_Score_Num]]+Table2[[#This Row],[Time_Spent_on_Product_Research(hours)]]/3)</f>
        <v>2</v>
      </c>
      <c r="AI820" s="17">
        <f>IF(Table2[[#This Row],[Customer_Loyalty_Program_Member]]="TRUE",Table2[[#This Row],[Brand_Loyalty]]*1.2,Table2[[#This Row],[Brand_Loyalty]])</f>
        <v>5</v>
      </c>
      <c r="AJ820" s="17">
        <f>Table2[[#This Row],[Customer_Satisfaction]]-Table2[[#This Row],[Return_Rate]]</f>
        <v>5</v>
      </c>
    </row>
    <row r="821" spans="1:36">
      <c r="A821" s="9" t="s">
        <v>1708</v>
      </c>
      <c r="B821" s="8">
        <v>18</v>
      </c>
      <c r="C821" s="9" t="s">
        <v>43</v>
      </c>
      <c r="D821" s="9" t="s">
        <v>44</v>
      </c>
      <c r="E821" s="9" t="s">
        <v>31</v>
      </c>
      <c r="F821" s="9" t="s">
        <v>32</v>
      </c>
      <c r="G821" s="9" t="s">
        <v>44</v>
      </c>
      <c r="H821" s="9" t="s">
        <v>1709</v>
      </c>
      <c r="I821" s="9" t="s">
        <v>93</v>
      </c>
      <c r="J821" s="8">
        <v>333.899</v>
      </c>
      <c r="K821" s="8">
        <v>8</v>
      </c>
      <c r="L821" s="9" t="s">
        <v>78</v>
      </c>
      <c r="M821" s="8">
        <v>4</v>
      </c>
      <c r="N821" s="8">
        <v>1</v>
      </c>
      <c r="O821" s="8">
        <v>1</v>
      </c>
      <c r="P821" s="9" t="s">
        <v>59</v>
      </c>
      <c r="Q821" s="9" t="s">
        <v>85</v>
      </c>
      <c r="R821" s="8">
        <v>0</v>
      </c>
      <c r="S821" s="8">
        <v>9</v>
      </c>
      <c r="T821" s="9" t="s">
        <v>36</v>
      </c>
      <c r="U821" s="9" t="s">
        <v>79</v>
      </c>
      <c r="V821" s="9" t="s">
        <v>66</v>
      </c>
      <c r="W821" s="10">
        <v>46113</v>
      </c>
      <c r="X821" s="8" t="b">
        <v>0</v>
      </c>
      <c r="Y821" s="8" t="b">
        <v>0</v>
      </c>
      <c r="Z821" s="9" t="s">
        <v>62</v>
      </c>
      <c r="AA821" s="9" t="s">
        <v>53</v>
      </c>
      <c r="AB821" s="11">
        <v>14</v>
      </c>
      <c r="AC821">
        <f t="shared" si="62"/>
        <v>2671.192</v>
      </c>
      <c r="AD821">
        <f t="shared" si="63"/>
        <v>41.737375</v>
      </c>
      <c r="AE821">
        <f t="shared" si="64"/>
        <v>333.899</v>
      </c>
      <c r="AF821">
        <f t="shared" si="60"/>
        <v>0</v>
      </c>
      <c r="AG821">
        <f t="shared" si="61"/>
        <v>1</v>
      </c>
      <c r="AH821">
        <f>(Table2[[#This Row],[Social_Media_Influence2]]+Table2[[#This Row],[Engagement_Score_Num]]+Table2[[#This Row],[Time_Spent_on_Product_Research(hours)]]/3)</f>
        <v>1.3333333333333333</v>
      </c>
      <c r="AI821" s="17">
        <f>IF(Table2[[#This Row],[Customer_Loyalty_Program_Member]]="TRUE",Table2[[#This Row],[Brand_Loyalty]]*1.2,Table2[[#This Row],[Brand_Loyalty]])</f>
        <v>4</v>
      </c>
      <c r="AJ821" s="17">
        <f>Table2[[#This Row],[Customer_Satisfaction]]-Table2[[#This Row],[Return_Rate]]</f>
        <v>9</v>
      </c>
    </row>
    <row r="822" spans="1:36">
      <c r="A822" s="5" t="s">
        <v>1710</v>
      </c>
      <c r="B822" s="4">
        <v>36</v>
      </c>
      <c r="C822" s="5" t="s">
        <v>43</v>
      </c>
      <c r="D822" s="5" t="s">
        <v>44</v>
      </c>
      <c r="E822" s="5" t="s">
        <v>55</v>
      </c>
      <c r="F822" s="5" t="s">
        <v>32</v>
      </c>
      <c r="G822" s="5" t="s">
        <v>30</v>
      </c>
      <c r="H822" s="5" t="s">
        <v>1711</v>
      </c>
      <c r="I822" s="5" t="s">
        <v>101</v>
      </c>
      <c r="J822" s="4">
        <v>333.9</v>
      </c>
      <c r="K822" s="4">
        <v>4</v>
      </c>
      <c r="L822" s="5" t="s">
        <v>78</v>
      </c>
      <c r="M822" s="4">
        <v>2</v>
      </c>
      <c r="N822" s="4">
        <v>2</v>
      </c>
      <c r="O822" s="4">
        <v>0</v>
      </c>
      <c r="P822" s="5" t="s">
        <v>59</v>
      </c>
      <c r="Q822" s="5" t="s">
        <v>85</v>
      </c>
      <c r="R822" s="4">
        <v>1</v>
      </c>
      <c r="S822" s="4">
        <v>1</v>
      </c>
      <c r="T822" s="5" t="s">
        <v>59</v>
      </c>
      <c r="U822" s="5" t="s">
        <v>60</v>
      </c>
      <c r="V822" s="5" t="s">
        <v>39</v>
      </c>
      <c r="W822" s="6">
        <v>46114</v>
      </c>
      <c r="X822" s="4" t="b">
        <v>0</v>
      </c>
      <c r="Y822" s="4" t="b">
        <v>0</v>
      </c>
      <c r="Z822" s="5" t="s">
        <v>74</v>
      </c>
      <c r="AA822" s="5" t="s">
        <v>67</v>
      </c>
      <c r="AB822" s="7">
        <v>14</v>
      </c>
      <c r="AC822">
        <f t="shared" si="62"/>
        <v>1335.6</v>
      </c>
      <c r="AD822">
        <f t="shared" si="63"/>
        <v>83.474999999999994</v>
      </c>
      <c r="AE822">
        <f t="shared" si="64"/>
        <v>333.9</v>
      </c>
      <c r="AF822">
        <f t="shared" si="60"/>
        <v>1</v>
      </c>
      <c r="AG822">
        <f t="shared" si="61"/>
        <v>1</v>
      </c>
      <c r="AH822">
        <f>(Table2[[#This Row],[Social_Media_Influence2]]+Table2[[#This Row],[Engagement_Score_Num]]+Table2[[#This Row],[Time_Spent_on_Product_Research(hours)]]/3)</f>
        <v>2</v>
      </c>
      <c r="AI822" s="17">
        <f>IF(Table2[[#This Row],[Customer_Loyalty_Program_Member]]="TRUE",Table2[[#This Row],[Brand_Loyalty]]*1.2,Table2[[#This Row],[Brand_Loyalty]])</f>
        <v>2</v>
      </c>
      <c r="AJ822" s="17">
        <f>Table2[[#This Row],[Customer_Satisfaction]]-Table2[[#This Row],[Return_Rate]]</f>
        <v>0</v>
      </c>
    </row>
    <row r="823" spans="1:36">
      <c r="A823" s="9" t="s">
        <v>1712</v>
      </c>
      <c r="B823" s="8">
        <v>25</v>
      </c>
      <c r="C823" s="9" t="s">
        <v>29</v>
      </c>
      <c r="D823" s="9" t="s">
        <v>44</v>
      </c>
      <c r="E823" s="9" t="s">
        <v>55</v>
      </c>
      <c r="F823" s="9" t="s">
        <v>45</v>
      </c>
      <c r="G823" s="9" t="s">
        <v>44</v>
      </c>
      <c r="H823" s="9" t="s">
        <v>518</v>
      </c>
      <c r="I823" s="9" t="s">
        <v>82</v>
      </c>
      <c r="J823" s="8">
        <v>333.90100000000001</v>
      </c>
      <c r="K823" s="8">
        <v>12</v>
      </c>
      <c r="L823" s="9" t="s">
        <v>78</v>
      </c>
      <c r="M823" s="8">
        <v>1</v>
      </c>
      <c r="N823" s="8">
        <v>4</v>
      </c>
      <c r="O823" s="8">
        <v>2</v>
      </c>
      <c r="P823" s="9" t="s">
        <v>59</v>
      </c>
      <c r="Q823" s="9" t="s">
        <v>37</v>
      </c>
      <c r="R823" s="8">
        <v>0</v>
      </c>
      <c r="S823" s="8">
        <v>8</v>
      </c>
      <c r="T823" s="9" t="s">
        <v>49</v>
      </c>
      <c r="U823" s="9" t="s">
        <v>60</v>
      </c>
      <c r="V823" s="9" t="s">
        <v>39</v>
      </c>
      <c r="W823" s="10">
        <v>46115</v>
      </c>
      <c r="X823" s="8" t="b">
        <v>1</v>
      </c>
      <c r="Y823" s="8" t="b">
        <v>0</v>
      </c>
      <c r="Z823" s="9" t="s">
        <v>74</v>
      </c>
      <c r="AA823" s="9" t="s">
        <v>53</v>
      </c>
      <c r="AB823" s="11">
        <v>8</v>
      </c>
      <c r="AC823">
        <f t="shared" si="62"/>
        <v>4006.8119999999999</v>
      </c>
      <c r="AD823">
        <f t="shared" si="63"/>
        <v>27.825083333333335</v>
      </c>
      <c r="AE823">
        <f t="shared" si="64"/>
        <v>333.90100000000001</v>
      </c>
      <c r="AF823">
        <f t="shared" si="60"/>
        <v>2</v>
      </c>
      <c r="AG823">
        <f t="shared" si="61"/>
        <v>1</v>
      </c>
      <c r="AH823">
        <f>(Table2[[#This Row],[Social_Media_Influence2]]+Table2[[#This Row],[Engagement_Score_Num]]+Table2[[#This Row],[Time_Spent_on_Product_Research(hours)]]/3)</f>
        <v>3.6666666666666665</v>
      </c>
      <c r="AI823" s="17">
        <f>IF(Table2[[#This Row],[Customer_Loyalty_Program_Member]]="TRUE",Table2[[#This Row],[Brand_Loyalty]]*1.2,Table2[[#This Row],[Brand_Loyalty]])</f>
        <v>1</v>
      </c>
      <c r="AJ823" s="17">
        <f>Table2[[#This Row],[Customer_Satisfaction]]-Table2[[#This Row],[Return_Rate]]</f>
        <v>8</v>
      </c>
    </row>
    <row r="824" spans="1:36">
      <c r="A824" s="5" t="s">
        <v>1713</v>
      </c>
      <c r="B824" s="4">
        <v>21</v>
      </c>
      <c r="C824" s="5" t="s">
        <v>29</v>
      </c>
      <c r="D824" s="5" t="s">
        <v>44</v>
      </c>
      <c r="E824" s="5" t="s">
        <v>76</v>
      </c>
      <c r="F824" s="5" t="s">
        <v>45</v>
      </c>
      <c r="G824" s="5" t="s">
        <v>30</v>
      </c>
      <c r="H824" s="5" t="s">
        <v>1714</v>
      </c>
      <c r="I824" s="5" t="s">
        <v>98</v>
      </c>
      <c r="J824" s="4">
        <v>333.90199999999999</v>
      </c>
      <c r="K824" s="4">
        <v>12</v>
      </c>
      <c r="L824" s="5" t="s">
        <v>35</v>
      </c>
      <c r="M824" s="4">
        <v>1</v>
      </c>
      <c r="N824" s="4">
        <v>4</v>
      </c>
      <c r="O824" s="4">
        <v>2</v>
      </c>
      <c r="P824" s="5" t="s">
        <v>59</v>
      </c>
      <c r="Q824" s="5" t="s">
        <v>85</v>
      </c>
      <c r="R824" s="4">
        <v>1</v>
      </c>
      <c r="S824" s="4">
        <v>7</v>
      </c>
      <c r="T824" s="5" t="s">
        <v>49</v>
      </c>
      <c r="U824" s="5" t="s">
        <v>79</v>
      </c>
      <c r="V824" s="5" t="s">
        <v>86</v>
      </c>
      <c r="W824" s="6">
        <v>46116</v>
      </c>
      <c r="X824" s="4" t="b">
        <v>0</v>
      </c>
      <c r="Y824" s="4" t="b">
        <v>0</v>
      </c>
      <c r="Z824" s="5" t="s">
        <v>62</v>
      </c>
      <c r="AA824" s="5" t="s">
        <v>53</v>
      </c>
      <c r="AB824" s="7">
        <v>11</v>
      </c>
      <c r="AC824">
        <f t="shared" si="62"/>
        <v>4006.8239999999996</v>
      </c>
      <c r="AD824">
        <f t="shared" si="63"/>
        <v>27.825166666666664</v>
      </c>
      <c r="AE824">
        <f t="shared" si="64"/>
        <v>333.90199999999999</v>
      </c>
      <c r="AF824">
        <f t="shared" si="60"/>
        <v>2</v>
      </c>
      <c r="AG824">
        <f t="shared" si="61"/>
        <v>1</v>
      </c>
      <c r="AH824">
        <f>(Table2[[#This Row],[Social_Media_Influence2]]+Table2[[#This Row],[Engagement_Score_Num]]+Table2[[#This Row],[Time_Spent_on_Product_Research(hours)]]/3)</f>
        <v>3.6666666666666665</v>
      </c>
      <c r="AI824" s="17">
        <f>IF(Table2[[#This Row],[Customer_Loyalty_Program_Member]]="TRUE",Table2[[#This Row],[Brand_Loyalty]]*1.2,Table2[[#This Row],[Brand_Loyalty]])</f>
        <v>1</v>
      </c>
      <c r="AJ824" s="17">
        <f>Table2[[#This Row],[Customer_Satisfaction]]-Table2[[#This Row],[Return_Rate]]</f>
        <v>6</v>
      </c>
    </row>
    <row r="825" spans="1:36">
      <c r="A825" s="9" t="s">
        <v>1715</v>
      </c>
      <c r="B825" s="8">
        <v>26</v>
      </c>
      <c r="C825" s="9" t="s">
        <v>43</v>
      </c>
      <c r="D825" s="9" t="s">
        <v>44</v>
      </c>
      <c r="E825" s="9" t="s">
        <v>55</v>
      </c>
      <c r="F825" s="9" t="s">
        <v>56</v>
      </c>
      <c r="G825" s="9" t="s">
        <v>44</v>
      </c>
      <c r="H825" s="9" t="s">
        <v>1716</v>
      </c>
      <c r="I825" s="9" t="s">
        <v>157</v>
      </c>
      <c r="J825" s="8">
        <v>333.90300000000002</v>
      </c>
      <c r="K825" s="8">
        <v>11</v>
      </c>
      <c r="L825" s="9" t="s">
        <v>35</v>
      </c>
      <c r="M825" s="8">
        <v>1</v>
      </c>
      <c r="N825" s="8">
        <v>3</v>
      </c>
      <c r="O825" s="8">
        <v>2</v>
      </c>
      <c r="P825" s="9" t="s">
        <v>36</v>
      </c>
      <c r="Q825" s="9" t="s">
        <v>37</v>
      </c>
      <c r="R825" s="8">
        <v>0</v>
      </c>
      <c r="S825" s="8">
        <v>8</v>
      </c>
      <c r="T825" s="9" t="s">
        <v>36</v>
      </c>
      <c r="U825" s="9" t="s">
        <v>38</v>
      </c>
      <c r="V825" s="9" t="s">
        <v>51</v>
      </c>
      <c r="W825" s="10">
        <v>46117</v>
      </c>
      <c r="X825" s="8" t="b">
        <v>1</v>
      </c>
      <c r="Y825" s="8" t="b">
        <v>0</v>
      </c>
      <c r="Z825" s="9" t="s">
        <v>74</v>
      </c>
      <c r="AA825" s="9" t="s">
        <v>67</v>
      </c>
      <c r="AB825" s="11">
        <v>12</v>
      </c>
      <c r="AC825">
        <f t="shared" si="62"/>
        <v>3672.933</v>
      </c>
      <c r="AD825">
        <f t="shared" si="63"/>
        <v>30.354818181818185</v>
      </c>
      <c r="AE825">
        <f t="shared" si="64"/>
        <v>333.90300000000002</v>
      </c>
      <c r="AF825">
        <f t="shared" si="60"/>
        <v>0</v>
      </c>
      <c r="AG825">
        <f t="shared" si="61"/>
        <v>0</v>
      </c>
      <c r="AH825">
        <f>(Table2[[#This Row],[Social_Media_Influence2]]+Table2[[#This Row],[Engagement_Score_Num]]+Table2[[#This Row],[Time_Spent_on_Product_Research(hours)]]/3)</f>
        <v>0.66666666666666663</v>
      </c>
      <c r="AI825" s="17">
        <f>IF(Table2[[#This Row],[Customer_Loyalty_Program_Member]]="TRUE",Table2[[#This Row],[Brand_Loyalty]]*1.2,Table2[[#This Row],[Brand_Loyalty]])</f>
        <v>1</v>
      </c>
      <c r="AJ825" s="17">
        <f>Table2[[#This Row],[Customer_Satisfaction]]-Table2[[#This Row],[Return_Rate]]</f>
        <v>8</v>
      </c>
    </row>
    <row r="826" spans="1:36">
      <c r="A826" s="5" t="s">
        <v>1717</v>
      </c>
      <c r="B826" s="4">
        <v>40</v>
      </c>
      <c r="C826" s="5" t="s">
        <v>43</v>
      </c>
      <c r="D826" s="5" t="s">
        <v>44</v>
      </c>
      <c r="E826" s="5" t="s">
        <v>76</v>
      </c>
      <c r="F826" s="5" t="s">
        <v>32</v>
      </c>
      <c r="G826" s="5" t="s">
        <v>44</v>
      </c>
      <c r="H826" s="5" t="s">
        <v>1718</v>
      </c>
      <c r="I826" s="5" t="s">
        <v>65</v>
      </c>
      <c r="J826" s="4">
        <v>333.904</v>
      </c>
      <c r="K826" s="4">
        <v>12</v>
      </c>
      <c r="L826" s="5" t="s">
        <v>78</v>
      </c>
      <c r="M826" s="4">
        <v>4</v>
      </c>
      <c r="N826" s="4">
        <v>1</v>
      </c>
      <c r="O826" s="4">
        <v>0</v>
      </c>
      <c r="P826" s="5" t="s">
        <v>36</v>
      </c>
      <c r="Q826" s="5" t="s">
        <v>85</v>
      </c>
      <c r="R826" s="4">
        <v>0</v>
      </c>
      <c r="S826" s="4">
        <v>6</v>
      </c>
      <c r="T826" s="5" t="s">
        <v>36</v>
      </c>
      <c r="U826" s="5" t="s">
        <v>79</v>
      </c>
      <c r="V826" s="5" t="s">
        <v>61</v>
      </c>
      <c r="W826" s="6">
        <v>46118</v>
      </c>
      <c r="X826" s="4" t="b">
        <v>0</v>
      </c>
      <c r="Y826" s="4" t="b">
        <v>0</v>
      </c>
      <c r="Z826" s="5" t="s">
        <v>40</v>
      </c>
      <c r="AA826" s="5" t="s">
        <v>53</v>
      </c>
      <c r="AB826" s="7">
        <v>14</v>
      </c>
      <c r="AC826">
        <f t="shared" si="62"/>
        <v>4006.848</v>
      </c>
      <c r="AD826">
        <f t="shared" si="63"/>
        <v>27.825333333333333</v>
      </c>
      <c r="AE826">
        <f t="shared" si="64"/>
        <v>333.904</v>
      </c>
      <c r="AF826">
        <f t="shared" si="60"/>
        <v>0</v>
      </c>
      <c r="AG826">
        <f t="shared" si="61"/>
        <v>0</v>
      </c>
      <c r="AH826">
        <f>(Table2[[#This Row],[Social_Media_Influence2]]+Table2[[#This Row],[Engagement_Score_Num]]+Table2[[#This Row],[Time_Spent_on_Product_Research(hours)]]/3)</f>
        <v>0</v>
      </c>
      <c r="AI826" s="17">
        <f>IF(Table2[[#This Row],[Customer_Loyalty_Program_Member]]="TRUE",Table2[[#This Row],[Brand_Loyalty]]*1.2,Table2[[#This Row],[Brand_Loyalty]])</f>
        <v>4</v>
      </c>
      <c r="AJ826" s="17">
        <f>Table2[[#This Row],[Customer_Satisfaction]]-Table2[[#This Row],[Return_Rate]]</f>
        <v>6</v>
      </c>
    </row>
    <row r="827" spans="1:36">
      <c r="A827" s="9" t="s">
        <v>1719</v>
      </c>
      <c r="B827" s="8">
        <v>47</v>
      </c>
      <c r="C827" s="9" t="s">
        <v>29</v>
      </c>
      <c r="D827" s="9" t="s">
        <v>44</v>
      </c>
      <c r="E827" s="9" t="s">
        <v>76</v>
      </c>
      <c r="F827" s="9" t="s">
        <v>45</v>
      </c>
      <c r="G827" s="9" t="s">
        <v>30</v>
      </c>
      <c r="H827" s="9" t="s">
        <v>1720</v>
      </c>
      <c r="I827" s="9" t="s">
        <v>101</v>
      </c>
      <c r="J827" s="8">
        <v>333.90499999999997</v>
      </c>
      <c r="K827" s="8">
        <v>11</v>
      </c>
      <c r="L827" s="9" t="s">
        <v>78</v>
      </c>
      <c r="M827" s="8">
        <v>5</v>
      </c>
      <c r="N827" s="8">
        <v>1</v>
      </c>
      <c r="O827" s="8">
        <v>2</v>
      </c>
      <c r="P827" s="9" t="s">
        <v>59</v>
      </c>
      <c r="Q827" s="9" t="s">
        <v>37</v>
      </c>
      <c r="R827" s="8">
        <v>0</v>
      </c>
      <c r="S827" s="8">
        <v>8</v>
      </c>
      <c r="T827" s="9" t="s">
        <v>36</v>
      </c>
      <c r="U827" s="9" t="s">
        <v>79</v>
      </c>
      <c r="V827" s="9" t="s">
        <v>51</v>
      </c>
      <c r="W827" s="10">
        <v>46119</v>
      </c>
      <c r="X827" s="8" t="b">
        <v>1</v>
      </c>
      <c r="Y827" s="8" t="b">
        <v>1</v>
      </c>
      <c r="Z827" s="9" t="s">
        <v>40</v>
      </c>
      <c r="AA827" s="9" t="s">
        <v>67</v>
      </c>
      <c r="AB827" s="11">
        <v>3</v>
      </c>
      <c r="AC827">
        <f t="shared" si="62"/>
        <v>3672.9549999999999</v>
      </c>
      <c r="AD827">
        <f t="shared" si="63"/>
        <v>30.354999999999997</v>
      </c>
      <c r="AE827">
        <f t="shared" si="64"/>
        <v>333.90499999999997</v>
      </c>
      <c r="AF827">
        <f t="shared" si="60"/>
        <v>0</v>
      </c>
      <c r="AG827">
        <f t="shared" si="61"/>
        <v>1</v>
      </c>
      <c r="AH827">
        <f>(Table2[[#This Row],[Social_Media_Influence2]]+Table2[[#This Row],[Engagement_Score_Num]]+Table2[[#This Row],[Time_Spent_on_Product_Research(hours)]]/3)</f>
        <v>1.6666666666666665</v>
      </c>
      <c r="AI827" s="17">
        <f>IF(Table2[[#This Row],[Customer_Loyalty_Program_Member]]="TRUE",Table2[[#This Row],[Brand_Loyalty]]*1.2,Table2[[#This Row],[Brand_Loyalty]])</f>
        <v>5</v>
      </c>
      <c r="AJ827" s="17">
        <f>Table2[[#This Row],[Customer_Satisfaction]]-Table2[[#This Row],[Return_Rate]]</f>
        <v>8</v>
      </c>
    </row>
    <row r="828" spans="1:36">
      <c r="A828" s="5" t="s">
        <v>1721</v>
      </c>
      <c r="B828" s="4">
        <v>27</v>
      </c>
      <c r="C828" s="5" t="s">
        <v>88</v>
      </c>
      <c r="D828" s="5" t="s">
        <v>44</v>
      </c>
      <c r="E828" s="5" t="s">
        <v>69</v>
      </c>
      <c r="F828" s="5" t="s">
        <v>45</v>
      </c>
      <c r="G828" s="5" t="s">
        <v>30</v>
      </c>
      <c r="H828" s="5" t="s">
        <v>1722</v>
      </c>
      <c r="I828" s="5" t="s">
        <v>47</v>
      </c>
      <c r="J828" s="4">
        <v>333.90600000000001</v>
      </c>
      <c r="K828" s="4">
        <v>6</v>
      </c>
      <c r="L828" s="5" t="s">
        <v>35</v>
      </c>
      <c r="M828" s="4">
        <v>3</v>
      </c>
      <c r="N828" s="4">
        <v>2</v>
      </c>
      <c r="O828" s="4">
        <v>2</v>
      </c>
      <c r="P828" s="5" t="s">
        <v>36</v>
      </c>
      <c r="Q828" s="5" t="s">
        <v>37</v>
      </c>
      <c r="R828" s="4">
        <v>1</v>
      </c>
      <c r="S828" s="4">
        <v>4</v>
      </c>
      <c r="T828" s="5" t="s">
        <v>36</v>
      </c>
      <c r="U828" s="5" t="s">
        <v>79</v>
      </c>
      <c r="V828" s="5" t="s">
        <v>51</v>
      </c>
      <c r="W828" s="6">
        <v>46120</v>
      </c>
      <c r="X828" s="4" t="b">
        <v>1</v>
      </c>
      <c r="Y828" s="4" t="b">
        <v>0</v>
      </c>
      <c r="Z828" s="5" t="s">
        <v>74</v>
      </c>
      <c r="AA828" s="5" t="s">
        <v>53</v>
      </c>
      <c r="AB828" s="7">
        <v>8</v>
      </c>
      <c r="AC828">
        <f t="shared" si="62"/>
        <v>2003.4360000000001</v>
      </c>
      <c r="AD828">
        <f t="shared" si="63"/>
        <v>55.651000000000003</v>
      </c>
      <c r="AE828">
        <f t="shared" si="64"/>
        <v>333.90600000000001</v>
      </c>
      <c r="AF828">
        <f t="shared" si="60"/>
        <v>0</v>
      </c>
      <c r="AG828">
        <f t="shared" si="61"/>
        <v>0</v>
      </c>
      <c r="AH828">
        <f>(Table2[[#This Row],[Social_Media_Influence2]]+Table2[[#This Row],[Engagement_Score_Num]]+Table2[[#This Row],[Time_Spent_on_Product_Research(hours)]]/3)</f>
        <v>0.66666666666666663</v>
      </c>
      <c r="AI828" s="17">
        <f>IF(Table2[[#This Row],[Customer_Loyalty_Program_Member]]="TRUE",Table2[[#This Row],[Brand_Loyalty]]*1.2,Table2[[#This Row],[Brand_Loyalty]])</f>
        <v>3</v>
      </c>
      <c r="AJ828" s="17">
        <f>Table2[[#This Row],[Customer_Satisfaction]]-Table2[[#This Row],[Return_Rate]]</f>
        <v>3</v>
      </c>
    </row>
    <row r="829" spans="1:36">
      <c r="A829" s="9" t="s">
        <v>1723</v>
      </c>
      <c r="B829" s="8">
        <v>29</v>
      </c>
      <c r="C829" s="9" t="s">
        <v>29</v>
      </c>
      <c r="D829" s="9" t="s">
        <v>30</v>
      </c>
      <c r="E829" s="9" t="s">
        <v>76</v>
      </c>
      <c r="F829" s="9" t="s">
        <v>45</v>
      </c>
      <c r="G829" s="9" t="s">
        <v>44</v>
      </c>
      <c r="H829" s="9" t="s">
        <v>1724</v>
      </c>
      <c r="I829" s="9" t="s">
        <v>244</v>
      </c>
      <c r="J829" s="8">
        <v>333.90699999999998</v>
      </c>
      <c r="K829" s="8">
        <v>3</v>
      </c>
      <c r="L829" s="9" t="s">
        <v>78</v>
      </c>
      <c r="M829" s="8">
        <v>5</v>
      </c>
      <c r="N829" s="8">
        <v>2</v>
      </c>
      <c r="O829" s="8">
        <v>1</v>
      </c>
      <c r="P829" s="9" t="s">
        <v>44</v>
      </c>
      <c r="Q829" s="9" t="s">
        <v>85</v>
      </c>
      <c r="R829" s="8">
        <v>2</v>
      </c>
      <c r="S829" s="8">
        <v>3</v>
      </c>
      <c r="T829" s="9" t="s">
        <v>59</v>
      </c>
      <c r="U829" s="9" t="s">
        <v>60</v>
      </c>
      <c r="V829" s="9" t="s">
        <v>51</v>
      </c>
      <c r="W829" s="10">
        <v>46121</v>
      </c>
      <c r="X829" s="8" t="b">
        <v>0</v>
      </c>
      <c r="Y829" s="8" t="b">
        <v>1</v>
      </c>
      <c r="Z829" s="9" t="s">
        <v>62</v>
      </c>
      <c r="AA829" s="9" t="s">
        <v>41</v>
      </c>
      <c r="AB829" s="11">
        <v>5</v>
      </c>
      <c r="AC829">
        <f t="shared" si="62"/>
        <v>1001.721</v>
      </c>
      <c r="AD829">
        <f t="shared" si="63"/>
        <v>111.30233333333332</v>
      </c>
      <c r="AE829">
        <f t="shared" si="64"/>
        <v>333.90699999999998</v>
      </c>
      <c r="AF829">
        <f t="shared" si="60"/>
        <v>1</v>
      </c>
      <c r="AG829">
        <f t="shared" si="61"/>
        <v>3</v>
      </c>
      <c r="AH829">
        <f>(Table2[[#This Row],[Social_Media_Influence2]]+Table2[[#This Row],[Engagement_Score_Num]]+Table2[[#This Row],[Time_Spent_on_Product_Research(hours)]]/3)</f>
        <v>4.333333333333333</v>
      </c>
      <c r="AI829" s="17">
        <f>IF(Table2[[#This Row],[Customer_Loyalty_Program_Member]]="TRUE",Table2[[#This Row],[Brand_Loyalty]]*1.2,Table2[[#This Row],[Brand_Loyalty]])</f>
        <v>5</v>
      </c>
      <c r="AJ829" s="17">
        <f>Table2[[#This Row],[Customer_Satisfaction]]-Table2[[#This Row],[Return_Rate]]</f>
        <v>1</v>
      </c>
    </row>
    <row r="830" spans="1:36">
      <c r="A830" s="5" t="s">
        <v>1725</v>
      </c>
      <c r="B830" s="4">
        <v>21</v>
      </c>
      <c r="C830" s="5" t="s">
        <v>43</v>
      </c>
      <c r="D830" s="5" t="s">
        <v>30</v>
      </c>
      <c r="E830" s="5" t="s">
        <v>55</v>
      </c>
      <c r="F830" s="5" t="s">
        <v>32</v>
      </c>
      <c r="G830" s="5" t="s">
        <v>44</v>
      </c>
      <c r="H830" s="5" t="s">
        <v>1726</v>
      </c>
      <c r="I830" s="5" t="s">
        <v>82</v>
      </c>
      <c r="J830" s="4">
        <v>333.90800000000002</v>
      </c>
      <c r="K830" s="4">
        <v>11</v>
      </c>
      <c r="L830" s="5" t="s">
        <v>78</v>
      </c>
      <c r="M830" s="4">
        <v>4</v>
      </c>
      <c r="N830" s="4">
        <v>1</v>
      </c>
      <c r="O830" s="4">
        <v>1</v>
      </c>
      <c r="P830" s="5" t="s">
        <v>36</v>
      </c>
      <c r="Q830" s="5" t="s">
        <v>85</v>
      </c>
      <c r="R830" s="4">
        <v>0</v>
      </c>
      <c r="S830" s="4">
        <v>9</v>
      </c>
      <c r="T830" s="5" t="s">
        <v>49</v>
      </c>
      <c r="U830" s="5" t="s">
        <v>79</v>
      </c>
      <c r="V830" s="5" t="s">
        <v>51</v>
      </c>
      <c r="W830" s="6">
        <v>46122</v>
      </c>
      <c r="X830" s="4" t="b">
        <v>1</v>
      </c>
      <c r="Y830" s="4" t="b">
        <v>0</v>
      </c>
      <c r="Z830" s="5" t="s">
        <v>52</v>
      </c>
      <c r="AA830" s="5" t="s">
        <v>67</v>
      </c>
      <c r="AB830" s="7">
        <v>12</v>
      </c>
      <c r="AC830">
        <f t="shared" si="62"/>
        <v>3672.9880000000003</v>
      </c>
      <c r="AD830">
        <f t="shared" si="63"/>
        <v>30.35527272727273</v>
      </c>
      <c r="AE830">
        <f t="shared" si="64"/>
        <v>333.90800000000002</v>
      </c>
      <c r="AF830">
        <f t="shared" si="60"/>
        <v>2</v>
      </c>
      <c r="AG830">
        <f t="shared" si="61"/>
        <v>0</v>
      </c>
      <c r="AH830">
        <f>(Table2[[#This Row],[Social_Media_Influence2]]+Table2[[#This Row],[Engagement_Score_Num]]+Table2[[#This Row],[Time_Spent_on_Product_Research(hours)]]/3)</f>
        <v>2.3333333333333335</v>
      </c>
      <c r="AI830" s="17">
        <f>IF(Table2[[#This Row],[Customer_Loyalty_Program_Member]]="TRUE",Table2[[#This Row],[Brand_Loyalty]]*1.2,Table2[[#This Row],[Brand_Loyalty]])</f>
        <v>4</v>
      </c>
      <c r="AJ830" s="17">
        <f>Table2[[#This Row],[Customer_Satisfaction]]-Table2[[#This Row],[Return_Rate]]</f>
        <v>9</v>
      </c>
    </row>
    <row r="831" spans="1:36">
      <c r="A831" s="9" t="s">
        <v>1727</v>
      </c>
      <c r="B831" s="8">
        <v>41</v>
      </c>
      <c r="C831" s="9" t="s">
        <v>147</v>
      </c>
      <c r="D831" s="9" t="s">
        <v>44</v>
      </c>
      <c r="E831" s="9" t="s">
        <v>55</v>
      </c>
      <c r="F831" s="9" t="s">
        <v>32</v>
      </c>
      <c r="G831" s="9" t="s">
        <v>44</v>
      </c>
      <c r="H831" s="9" t="s">
        <v>1728</v>
      </c>
      <c r="I831" s="9" t="s">
        <v>2060</v>
      </c>
      <c r="J831" s="8">
        <v>333.90899999999999</v>
      </c>
      <c r="K831" s="8">
        <v>4</v>
      </c>
      <c r="L831" s="9" t="s">
        <v>78</v>
      </c>
      <c r="M831" s="8">
        <v>2</v>
      </c>
      <c r="N831" s="8">
        <v>2</v>
      </c>
      <c r="O831" s="8">
        <v>0</v>
      </c>
      <c r="P831" s="9" t="s">
        <v>59</v>
      </c>
      <c r="Q831" s="9" t="s">
        <v>50</v>
      </c>
      <c r="R831" s="8">
        <v>1</v>
      </c>
      <c r="S831" s="8">
        <v>7</v>
      </c>
      <c r="T831" s="9" t="s">
        <v>36</v>
      </c>
      <c r="U831" s="9" t="s">
        <v>38</v>
      </c>
      <c r="V831" s="9" t="s">
        <v>61</v>
      </c>
      <c r="W831" s="10">
        <v>46123</v>
      </c>
      <c r="X831" s="8" t="b">
        <v>1</v>
      </c>
      <c r="Y831" s="8" t="b">
        <v>1</v>
      </c>
      <c r="Z831" s="9" t="s">
        <v>62</v>
      </c>
      <c r="AA831" s="9" t="s">
        <v>67</v>
      </c>
      <c r="AB831" s="11">
        <v>4</v>
      </c>
      <c r="AC831">
        <f t="shared" si="62"/>
        <v>1335.636</v>
      </c>
      <c r="AD831">
        <f t="shared" si="63"/>
        <v>83.477249999999998</v>
      </c>
      <c r="AE831">
        <f t="shared" si="64"/>
        <v>333.90899999999999</v>
      </c>
      <c r="AF831">
        <f t="shared" si="60"/>
        <v>0</v>
      </c>
      <c r="AG831">
        <f t="shared" si="61"/>
        <v>1</v>
      </c>
      <c r="AH831">
        <f>(Table2[[#This Row],[Social_Media_Influence2]]+Table2[[#This Row],[Engagement_Score_Num]]+Table2[[#This Row],[Time_Spent_on_Product_Research(hours)]]/3)</f>
        <v>1</v>
      </c>
      <c r="AI831" s="17">
        <f>IF(Table2[[#This Row],[Customer_Loyalty_Program_Member]]="TRUE",Table2[[#This Row],[Brand_Loyalty]]*1.2,Table2[[#This Row],[Brand_Loyalty]])</f>
        <v>2</v>
      </c>
      <c r="AJ831" s="17">
        <f>Table2[[#This Row],[Customer_Satisfaction]]-Table2[[#This Row],[Return_Rate]]</f>
        <v>6</v>
      </c>
    </row>
    <row r="832" spans="1:36">
      <c r="A832" s="5" t="s">
        <v>1729</v>
      </c>
      <c r="B832" s="4">
        <v>43</v>
      </c>
      <c r="C832" s="5" t="s">
        <v>43</v>
      </c>
      <c r="D832" s="5" t="s">
        <v>30</v>
      </c>
      <c r="E832" s="5" t="s">
        <v>69</v>
      </c>
      <c r="F832" s="5" t="s">
        <v>45</v>
      </c>
      <c r="G832" s="5" t="s">
        <v>44</v>
      </c>
      <c r="H832" s="5" t="s">
        <v>1730</v>
      </c>
      <c r="I832" s="5" t="s">
        <v>244</v>
      </c>
      <c r="J832" s="4">
        <v>333.91</v>
      </c>
      <c r="K832" s="4">
        <v>7</v>
      </c>
      <c r="L832" s="5" t="s">
        <v>48</v>
      </c>
      <c r="M832" s="4">
        <v>2</v>
      </c>
      <c r="N832" s="4">
        <v>4</v>
      </c>
      <c r="O832" s="4">
        <v>1</v>
      </c>
      <c r="P832" s="5" t="s">
        <v>44</v>
      </c>
      <c r="Q832" s="5" t="s">
        <v>37</v>
      </c>
      <c r="R832" s="4">
        <v>1</v>
      </c>
      <c r="S832" s="4">
        <v>1</v>
      </c>
      <c r="T832" s="5" t="s">
        <v>59</v>
      </c>
      <c r="U832" s="5" t="s">
        <v>38</v>
      </c>
      <c r="V832" s="5" t="s">
        <v>61</v>
      </c>
      <c r="W832" s="6">
        <v>46124</v>
      </c>
      <c r="X832" s="4" t="b">
        <v>0</v>
      </c>
      <c r="Y832" s="4" t="b">
        <v>1</v>
      </c>
      <c r="Z832" s="5" t="s">
        <v>62</v>
      </c>
      <c r="AA832" s="5" t="s">
        <v>41</v>
      </c>
      <c r="AB832" s="7">
        <v>1</v>
      </c>
      <c r="AC832">
        <f t="shared" si="62"/>
        <v>2337.3700000000003</v>
      </c>
      <c r="AD832">
        <f t="shared" si="63"/>
        <v>47.701428571428572</v>
      </c>
      <c r="AE832">
        <f t="shared" si="64"/>
        <v>333.91</v>
      </c>
      <c r="AF832">
        <f t="shared" si="60"/>
        <v>1</v>
      </c>
      <c r="AG832">
        <f t="shared" si="61"/>
        <v>3</v>
      </c>
      <c r="AH832">
        <f>(Table2[[#This Row],[Social_Media_Influence2]]+Table2[[#This Row],[Engagement_Score_Num]]+Table2[[#This Row],[Time_Spent_on_Product_Research(hours)]]/3)</f>
        <v>4.333333333333333</v>
      </c>
      <c r="AI832" s="17">
        <f>IF(Table2[[#This Row],[Customer_Loyalty_Program_Member]]="TRUE",Table2[[#This Row],[Brand_Loyalty]]*1.2,Table2[[#This Row],[Brand_Loyalty]])</f>
        <v>2</v>
      </c>
      <c r="AJ832" s="17">
        <f>Table2[[#This Row],[Customer_Satisfaction]]-Table2[[#This Row],[Return_Rate]]</f>
        <v>0</v>
      </c>
    </row>
    <row r="833" spans="1:36">
      <c r="A833" s="9" t="s">
        <v>1731</v>
      </c>
      <c r="B833" s="8">
        <v>33</v>
      </c>
      <c r="C833" s="9" t="s">
        <v>43</v>
      </c>
      <c r="D833" s="9" t="s">
        <v>44</v>
      </c>
      <c r="E833" s="9" t="s">
        <v>69</v>
      </c>
      <c r="F833" s="9" t="s">
        <v>56</v>
      </c>
      <c r="G833" s="9" t="s">
        <v>30</v>
      </c>
      <c r="H833" s="9" t="s">
        <v>916</v>
      </c>
      <c r="I833" s="9" t="s">
        <v>107</v>
      </c>
      <c r="J833" s="8">
        <v>333.911</v>
      </c>
      <c r="K833" s="8">
        <v>2</v>
      </c>
      <c r="L833" s="9" t="s">
        <v>78</v>
      </c>
      <c r="M833" s="8">
        <v>2</v>
      </c>
      <c r="N833" s="8">
        <v>5</v>
      </c>
      <c r="O833" s="8">
        <v>2</v>
      </c>
      <c r="P833" s="9" t="s">
        <v>59</v>
      </c>
      <c r="Q833" s="9" t="s">
        <v>50</v>
      </c>
      <c r="R833" s="8">
        <v>2</v>
      </c>
      <c r="S833" s="8">
        <v>7</v>
      </c>
      <c r="T833" s="9" t="s">
        <v>59</v>
      </c>
      <c r="U833" s="9" t="s">
        <v>38</v>
      </c>
      <c r="V833" s="9" t="s">
        <v>39</v>
      </c>
      <c r="W833" s="10">
        <v>46125</v>
      </c>
      <c r="X833" s="8" t="b">
        <v>0</v>
      </c>
      <c r="Y833" s="8" t="b">
        <v>0</v>
      </c>
      <c r="Z833" s="9" t="s">
        <v>62</v>
      </c>
      <c r="AA833" s="9" t="s">
        <v>41</v>
      </c>
      <c r="AB833" s="11">
        <v>5</v>
      </c>
      <c r="AC833">
        <f t="shared" si="62"/>
        <v>667.822</v>
      </c>
      <c r="AD833">
        <f t="shared" si="63"/>
        <v>166.9555</v>
      </c>
      <c r="AE833">
        <f t="shared" si="64"/>
        <v>333.911</v>
      </c>
      <c r="AF833">
        <f t="shared" si="60"/>
        <v>1</v>
      </c>
      <c r="AG833">
        <f t="shared" si="61"/>
        <v>1</v>
      </c>
      <c r="AH833">
        <f>(Table2[[#This Row],[Social_Media_Influence2]]+Table2[[#This Row],[Engagement_Score_Num]]+Table2[[#This Row],[Time_Spent_on_Product_Research(hours)]]/3)</f>
        <v>2.6666666666666665</v>
      </c>
      <c r="AI833" s="17">
        <f>IF(Table2[[#This Row],[Customer_Loyalty_Program_Member]]="TRUE",Table2[[#This Row],[Brand_Loyalty]]*1.2,Table2[[#This Row],[Brand_Loyalty]])</f>
        <v>2</v>
      </c>
      <c r="AJ833" s="17">
        <f>Table2[[#This Row],[Customer_Satisfaction]]-Table2[[#This Row],[Return_Rate]]</f>
        <v>5</v>
      </c>
    </row>
    <row r="834" spans="1:36">
      <c r="A834" s="5" t="s">
        <v>1732</v>
      </c>
      <c r="B834" s="4">
        <v>23</v>
      </c>
      <c r="C834" s="5" t="s">
        <v>29</v>
      </c>
      <c r="D834" s="5" t="s">
        <v>30</v>
      </c>
      <c r="E834" s="5" t="s">
        <v>55</v>
      </c>
      <c r="F834" s="5" t="s">
        <v>56</v>
      </c>
      <c r="G834" s="5" t="s">
        <v>30</v>
      </c>
      <c r="H834" s="5" t="s">
        <v>1733</v>
      </c>
      <c r="I834" s="5" t="s">
        <v>58</v>
      </c>
      <c r="J834" s="4">
        <v>333.91199999999998</v>
      </c>
      <c r="K834" s="4">
        <v>7</v>
      </c>
      <c r="L834" s="5" t="s">
        <v>48</v>
      </c>
      <c r="M834" s="4">
        <v>2</v>
      </c>
      <c r="N834" s="4">
        <v>4</v>
      </c>
      <c r="O834" s="4">
        <v>0</v>
      </c>
      <c r="P834" s="5" t="s">
        <v>36</v>
      </c>
      <c r="Q834" s="5" t="s">
        <v>37</v>
      </c>
      <c r="R834" s="4">
        <v>2</v>
      </c>
      <c r="S834" s="4">
        <v>8</v>
      </c>
      <c r="T834" s="5" t="s">
        <v>59</v>
      </c>
      <c r="U834" s="5" t="s">
        <v>60</v>
      </c>
      <c r="V834" s="5" t="s">
        <v>86</v>
      </c>
      <c r="W834" s="6">
        <v>46126</v>
      </c>
      <c r="X834" s="4" t="b">
        <v>1</v>
      </c>
      <c r="Y834" s="4" t="b">
        <v>0</v>
      </c>
      <c r="Z834" s="5" t="s">
        <v>40</v>
      </c>
      <c r="AA834" s="5" t="s">
        <v>53</v>
      </c>
      <c r="AB834" s="7">
        <v>11</v>
      </c>
      <c r="AC834">
        <f t="shared" si="62"/>
        <v>2337.384</v>
      </c>
      <c r="AD834">
        <f t="shared" si="63"/>
        <v>47.701714285714282</v>
      </c>
      <c r="AE834">
        <f t="shared" si="64"/>
        <v>333.91199999999998</v>
      </c>
      <c r="AF834">
        <f t="shared" ref="AF834:AF897" si="65">IF(T834="High",3,IF(T834="Medium",2,IF(T834="Low",1,0)))</f>
        <v>1</v>
      </c>
      <c r="AG834">
        <f t="shared" ref="AG834:AG897" si="66">IF(P834="High",3,IF(P834="Medium",2,IF(P834="Low",1,0)))</f>
        <v>0</v>
      </c>
      <c r="AH834">
        <f>(Table2[[#This Row],[Social_Media_Influence2]]+Table2[[#This Row],[Engagement_Score_Num]]+Table2[[#This Row],[Time_Spent_on_Product_Research(hours)]]/3)</f>
        <v>1</v>
      </c>
      <c r="AI834" s="17">
        <f>IF(Table2[[#This Row],[Customer_Loyalty_Program_Member]]="TRUE",Table2[[#This Row],[Brand_Loyalty]]*1.2,Table2[[#This Row],[Brand_Loyalty]])</f>
        <v>2</v>
      </c>
      <c r="AJ834" s="17">
        <f>Table2[[#This Row],[Customer_Satisfaction]]-Table2[[#This Row],[Return_Rate]]</f>
        <v>6</v>
      </c>
    </row>
    <row r="835" spans="1:36">
      <c r="A835" s="9" t="s">
        <v>1734</v>
      </c>
      <c r="B835" s="8">
        <v>37</v>
      </c>
      <c r="C835" s="9" t="s">
        <v>29</v>
      </c>
      <c r="D835" s="9" t="s">
        <v>30</v>
      </c>
      <c r="E835" s="9" t="s">
        <v>76</v>
      </c>
      <c r="F835" s="9" t="s">
        <v>32</v>
      </c>
      <c r="G835" s="9" t="s">
        <v>44</v>
      </c>
      <c r="H835" s="9" t="s">
        <v>1735</v>
      </c>
      <c r="I835" s="9" t="s">
        <v>122</v>
      </c>
      <c r="J835" s="8">
        <v>333.91300000000001</v>
      </c>
      <c r="K835" s="8">
        <v>8</v>
      </c>
      <c r="L835" s="9" t="s">
        <v>48</v>
      </c>
      <c r="M835" s="8">
        <v>3</v>
      </c>
      <c r="N835" s="8">
        <v>3</v>
      </c>
      <c r="O835" s="8">
        <v>2</v>
      </c>
      <c r="P835" s="9" t="s">
        <v>59</v>
      </c>
      <c r="Q835" s="9" t="s">
        <v>50</v>
      </c>
      <c r="R835" s="8">
        <v>2</v>
      </c>
      <c r="S835" s="8">
        <v>7</v>
      </c>
      <c r="T835" s="9" t="s">
        <v>49</v>
      </c>
      <c r="U835" s="9" t="s">
        <v>38</v>
      </c>
      <c r="V835" s="9" t="s">
        <v>66</v>
      </c>
      <c r="W835" s="10">
        <v>46127</v>
      </c>
      <c r="X835" s="8" t="b">
        <v>1</v>
      </c>
      <c r="Y835" s="8" t="b">
        <v>0</v>
      </c>
      <c r="Z835" s="9" t="s">
        <v>62</v>
      </c>
      <c r="AA835" s="9" t="s">
        <v>41</v>
      </c>
      <c r="AB835" s="11">
        <v>9</v>
      </c>
      <c r="AC835">
        <f t="shared" ref="AC835:AC898" si="67">J835*K835</f>
        <v>2671.3040000000001</v>
      </c>
      <c r="AD835">
        <f t="shared" ref="AD835:AD898" si="68">IF(K835=0,0,J835/K835)</f>
        <v>41.739125000000001</v>
      </c>
      <c r="AE835">
        <f t="shared" ref="AE835:AE898" si="69">IF(X835="TRUE",J835*1.1,J835)</f>
        <v>333.91300000000001</v>
      </c>
      <c r="AF835">
        <f t="shared" si="65"/>
        <v>2</v>
      </c>
      <c r="AG835">
        <f t="shared" si="66"/>
        <v>1</v>
      </c>
      <c r="AH835">
        <f>(Table2[[#This Row],[Social_Media_Influence2]]+Table2[[#This Row],[Engagement_Score_Num]]+Table2[[#This Row],[Time_Spent_on_Product_Research(hours)]]/3)</f>
        <v>3.6666666666666665</v>
      </c>
      <c r="AI835" s="17">
        <f>IF(Table2[[#This Row],[Customer_Loyalty_Program_Member]]="TRUE",Table2[[#This Row],[Brand_Loyalty]]*1.2,Table2[[#This Row],[Brand_Loyalty]])</f>
        <v>3</v>
      </c>
      <c r="AJ835" s="17">
        <f>Table2[[#This Row],[Customer_Satisfaction]]-Table2[[#This Row],[Return_Rate]]</f>
        <v>5</v>
      </c>
    </row>
    <row r="836" spans="1:36">
      <c r="A836" s="5" t="s">
        <v>1736</v>
      </c>
      <c r="B836" s="4">
        <v>34</v>
      </c>
      <c r="C836" s="5" t="s">
        <v>29</v>
      </c>
      <c r="D836" s="5" t="s">
        <v>44</v>
      </c>
      <c r="E836" s="5" t="s">
        <v>55</v>
      </c>
      <c r="F836" s="5" t="s">
        <v>56</v>
      </c>
      <c r="G836" s="5" t="s">
        <v>44</v>
      </c>
      <c r="H836" s="5" t="s">
        <v>1737</v>
      </c>
      <c r="I836" s="5" t="s">
        <v>119</v>
      </c>
      <c r="J836" s="4">
        <v>333.91399999999999</v>
      </c>
      <c r="K836" s="4">
        <v>2</v>
      </c>
      <c r="L836" s="5" t="s">
        <v>48</v>
      </c>
      <c r="M836" s="4">
        <v>2</v>
      </c>
      <c r="N836" s="4">
        <v>5</v>
      </c>
      <c r="O836" s="4">
        <v>0</v>
      </c>
      <c r="P836" s="5" t="s">
        <v>49</v>
      </c>
      <c r="Q836" s="5" t="s">
        <v>37</v>
      </c>
      <c r="R836" s="4">
        <v>1</v>
      </c>
      <c r="S836" s="4">
        <v>8</v>
      </c>
      <c r="T836" s="5" t="s">
        <v>49</v>
      </c>
      <c r="U836" s="5" t="s">
        <v>38</v>
      </c>
      <c r="V836" s="5" t="s">
        <v>61</v>
      </c>
      <c r="W836" s="6">
        <v>46128</v>
      </c>
      <c r="X836" s="4" t="b">
        <v>1</v>
      </c>
      <c r="Y836" s="4" t="b">
        <v>0</v>
      </c>
      <c r="Z836" s="5" t="s">
        <v>74</v>
      </c>
      <c r="AA836" s="5" t="s">
        <v>41</v>
      </c>
      <c r="AB836" s="7">
        <v>10</v>
      </c>
      <c r="AC836">
        <f t="shared" si="67"/>
        <v>667.82799999999997</v>
      </c>
      <c r="AD836">
        <f t="shared" si="68"/>
        <v>166.95699999999999</v>
      </c>
      <c r="AE836">
        <f t="shared" si="69"/>
        <v>333.91399999999999</v>
      </c>
      <c r="AF836">
        <f t="shared" si="65"/>
        <v>2</v>
      </c>
      <c r="AG836">
        <f t="shared" si="66"/>
        <v>2</v>
      </c>
      <c r="AH836">
        <f>(Table2[[#This Row],[Social_Media_Influence2]]+Table2[[#This Row],[Engagement_Score_Num]]+Table2[[#This Row],[Time_Spent_on_Product_Research(hours)]]/3)</f>
        <v>4</v>
      </c>
      <c r="AI836" s="17">
        <f>IF(Table2[[#This Row],[Customer_Loyalty_Program_Member]]="TRUE",Table2[[#This Row],[Brand_Loyalty]]*1.2,Table2[[#This Row],[Brand_Loyalty]])</f>
        <v>2</v>
      </c>
      <c r="AJ836" s="17">
        <f>Table2[[#This Row],[Customer_Satisfaction]]-Table2[[#This Row],[Return_Rate]]</f>
        <v>7</v>
      </c>
    </row>
    <row r="837" spans="1:36">
      <c r="A837" s="9" t="s">
        <v>1738</v>
      </c>
      <c r="B837" s="8">
        <v>27</v>
      </c>
      <c r="C837" s="9" t="s">
        <v>43</v>
      </c>
      <c r="D837" s="9" t="s">
        <v>44</v>
      </c>
      <c r="E837" s="9" t="s">
        <v>76</v>
      </c>
      <c r="F837" s="9" t="s">
        <v>56</v>
      </c>
      <c r="G837" s="9" t="s">
        <v>30</v>
      </c>
      <c r="H837" s="9" t="s">
        <v>1739</v>
      </c>
      <c r="I837" s="9" t="s">
        <v>107</v>
      </c>
      <c r="J837" s="8">
        <v>333.91500000000002</v>
      </c>
      <c r="K837" s="8">
        <v>3</v>
      </c>
      <c r="L837" s="9" t="s">
        <v>35</v>
      </c>
      <c r="M837" s="8">
        <v>5</v>
      </c>
      <c r="N837" s="8">
        <v>5</v>
      </c>
      <c r="O837" s="8">
        <v>2</v>
      </c>
      <c r="P837" s="9" t="s">
        <v>49</v>
      </c>
      <c r="Q837" s="9" t="s">
        <v>85</v>
      </c>
      <c r="R837" s="8">
        <v>1</v>
      </c>
      <c r="S837" s="8">
        <v>9</v>
      </c>
      <c r="T837" s="9" t="s">
        <v>49</v>
      </c>
      <c r="U837" s="9" t="s">
        <v>60</v>
      </c>
      <c r="V837" s="9" t="s">
        <v>86</v>
      </c>
      <c r="W837" s="10">
        <v>46129</v>
      </c>
      <c r="X837" s="8" t="b">
        <v>1</v>
      </c>
      <c r="Y837" s="8" t="b">
        <v>1</v>
      </c>
      <c r="Z837" s="9" t="s">
        <v>74</v>
      </c>
      <c r="AA837" s="9" t="s">
        <v>53</v>
      </c>
      <c r="AB837" s="11">
        <v>12</v>
      </c>
      <c r="AC837">
        <f t="shared" si="67"/>
        <v>1001.7450000000001</v>
      </c>
      <c r="AD837">
        <f t="shared" si="68"/>
        <v>111.30500000000001</v>
      </c>
      <c r="AE837">
        <f t="shared" si="69"/>
        <v>333.91500000000002</v>
      </c>
      <c r="AF837">
        <f t="shared" si="65"/>
        <v>2</v>
      </c>
      <c r="AG837">
        <f t="shared" si="66"/>
        <v>2</v>
      </c>
      <c r="AH837">
        <f>(Table2[[#This Row],[Social_Media_Influence2]]+Table2[[#This Row],[Engagement_Score_Num]]+Table2[[#This Row],[Time_Spent_on_Product_Research(hours)]]/3)</f>
        <v>4.666666666666667</v>
      </c>
      <c r="AI837" s="17">
        <f>IF(Table2[[#This Row],[Customer_Loyalty_Program_Member]]="TRUE",Table2[[#This Row],[Brand_Loyalty]]*1.2,Table2[[#This Row],[Brand_Loyalty]])</f>
        <v>5</v>
      </c>
      <c r="AJ837" s="17">
        <f>Table2[[#This Row],[Customer_Satisfaction]]-Table2[[#This Row],[Return_Rate]]</f>
        <v>8</v>
      </c>
    </row>
    <row r="838" spans="1:36">
      <c r="A838" s="5" t="s">
        <v>1740</v>
      </c>
      <c r="B838" s="4">
        <v>40</v>
      </c>
      <c r="C838" s="5" t="s">
        <v>43</v>
      </c>
      <c r="D838" s="5" t="s">
        <v>30</v>
      </c>
      <c r="E838" s="5" t="s">
        <v>69</v>
      </c>
      <c r="F838" s="5" t="s">
        <v>56</v>
      </c>
      <c r="G838" s="5" t="s">
        <v>44</v>
      </c>
      <c r="H838" s="5" t="s">
        <v>1741</v>
      </c>
      <c r="I838" s="5" t="s">
        <v>90</v>
      </c>
      <c r="J838" s="4">
        <v>333.916</v>
      </c>
      <c r="K838" s="4">
        <v>10</v>
      </c>
      <c r="L838" s="5" t="s">
        <v>78</v>
      </c>
      <c r="M838" s="4">
        <v>4</v>
      </c>
      <c r="N838" s="4">
        <v>2</v>
      </c>
      <c r="O838" s="4">
        <v>1</v>
      </c>
      <c r="P838" s="5" t="s">
        <v>59</v>
      </c>
      <c r="Q838" s="5" t="s">
        <v>50</v>
      </c>
      <c r="R838" s="4">
        <v>0</v>
      </c>
      <c r="S838" s="4">
        <v>4</v>
      </c>
      <c r="T838" s="5" t="s">
        <v>49</v>
      </c>
      <c r="U838" s="5" t="s">
        <v>79</v>
      </c>
      <c r="V838" s="5" t="s">
        <v>86</v>
      </c>
      <c r="W838" s="6">
        <v>46130</v>
      </c>
      <c r="X838" s="4" t="b">
        <v>1</v>
      </c>
      <c r="Y838" s="4" t="b">
        <v>1</v>
      </c>
      <c r="Z838" s="5" t="s">
        <v>40</v>
      </c>
      <c r="AA838" s="5" t="s">
        <v>41</v>
      </c>
      <c r="AB838" s="7">
        <v>1</v>
      </c>
      <c r="AC838">
        <f t="shared" si="67"/>
        <v>3339.16</v>
      </c>
      <c r="AD838">
        <f t="shared" si="68"/>
        <v>33.391599999999997</v>
      </c>
      <c r="AE838">
        <f t="shared" si="69"/>
        <v>333.916</v>
      </c>
      <c r="AF838">
        <f t="shared" si="65"/>
        <v>2</v>
      </c>
      <c r="AG838">
        <f t="shared" si="66"/>
        <v>1</v>
      </c>
      <c r="AH838">
        <f>(Table2[[#This Row],[Social_Media_Influence2]]+Table2[[#This Row],[Engagement_Score_Num]]+Table2[[#This Row],[Time_Spent_on_Product_Research(hours)]]/3)</f>
        <v>3.3333333333333335</v>
      </c>
      <c r="AI838" s="17">
        <f>IF(Table2[[#This Row],[Customer_Loyalty_Program_Member]]="TRUE",Table2[[#This Row],[Brand_Loyalty]]*1.2,Table2[[#This Row],[Brand_Loyalty]])</f>
        <v>4</v>
      </c>
      <c r="AJ838" s="17">
        <f>Table2[[#This Row],[Customer_Satisfaction]]-Table2[[#This Row],[Return_Rate]]</f>
        <v>4</v>
      </c>
    </row>
    <row r="839" spans="1:36">
      <c r="A839" s="9" t="s">
        <v>1742</v>
      </c>
      <c r="B839" s="8">
        <v>40</v>
      </c>
      <c r="C839" s="9" t="s">
        <v>29</v>
      </c>
      <c r="D839" s="9" t="s">
        <v>30</v>
      </c>
      <c r="E839" s="9" t="s">
        <v>69</v>
      </c>
      <c r="F839" s="9" t="s">
        <v>56</v>
      </c>
      <c r="G839" s="9" t="s">
        <v>30</v>
      </c>
      <c r="H839" s="9" t="s">
        <v>1743</v>
      </c>
      <c r="I839" s="9" t="s">
        <v>90</v>
      </c>
      <c r="J839" s="8">
        <v>333.91699999999997</v>
      </c>
      <c r="K839" s="8">
        <v>4</v>
      </c>
      <c r="L839" s="9" t="s">
        <v>35</v>
      </c>
      <c r="M839" s="8">
        <v>5</v>
      </c>
      <c r="N839" s="8">
        <v>3</v>
      </c>
      <c r="O839" s="8">
        <v>1</v>
      </c>
      <c r="P839" s="9" t="s">
        <v>36</v>
      </c>
      <c r="Q839" s="9" t="s">
        <v>50</v>
      </c>
      <c r="R839" s="8">
        <v>0</v>
      </c>
      <c r="S839" s="8">
        <v>9</v>
      </c>
      <c r="T839" s="9" t="s">
        <v>49</v>
      </c>
      <c r="U839" s="9" t="s">
        <v>60</v>
      </c>
      <c r="V839" s="9" t="s">
        <v>51</v>
      </c>
      <c r="W839" s="10">
        <v>46131</v>
      </c>
      <c r="X839" s="8" t="b">
        <v>0</v>
      </c>
      <c r="Y839" s="8" t="b">
        <v>1</v>
      </c>
      <c r="Z839" s="9" t="s">
        <v>52</v>
      </c>
      <c r="AA839" s="9" t="s">
        <v>41</v>
      </c>
      <c r="AB839" s="11">
        <v>2</v>
      </c>
      <c r="AC839">
        <f t="shared" si="67"/>
        <v>1335.6679999999999</v>
      </c>
      <c r="AD839">
        <f t="shared" si="68"/>
        <v>83.479249999999993</v>
      </c>
      <c r="AE839">
        <f t="shared" si="69"/>
        <v>333.91699999999997</v>
      </c>
      <c r="AF839">
        <f t="shared" si="65"/>
        <v>2</v>
      </c>
      <c r="AG839">
        <f t="shared" si="66"/>
        <v>0</v>
      </c>
      <c r="AH839">
        <f>(Table2[[#This Row],[Social_Media_Influence2]]+Table2[[#This Row],[Engagement_Score_Num]]+Table2[[#This Row],[Time_Spent_on_Product_Research(hours)]]/3)</f>
        <v>2.3333333333333335</v>
      </c>
      <c r="AI839" s="17">
        <f>IF(Table2[[#This Row],[Customer_Loyalty_Program_Member]]="TRUE",Table2[[#This Row],[Brand_Loyalty]]*1.2,Table2[[#This Row],[Brand_Loyalty]])</f>
        <v>5</v>
      </c>
      <c r="AJ839" s="17">
        <f>Table2[[#This Row],[Customer_Satisfaction]]-Table2[[#This Row],[Return_Rate]]</f>
        <v>9</v>
      </c>
    </row>
    <row r="840" spans="1:36">
      <c r="A840" s="5" t="s">
        <v>1744</v>
      </c>
      <c r="B840" s="4">
        <v>43</v>
      </c>
      <c r="C840" s="5" t="s">
        <v>43</v>
      </c>
      <c r="D840" s="5" t="s">
        <v>44</v>
      </c>
      <c r="E840" s="5" t="s">
        <v>69</v>
      </c>
      <c r="F840" s="5" t="s">
        <v>32</v>
      </c>
      <c r="G840" s="5" t="s">
        <v>44</v>
      </c>
      <c r="H840" s="5" t="s">
        <v>1745</v>
      </c>
      <c r="I840" s="5" t="s">
        <v>125</v>
      </c>
      <c r="J840" s="4">
        <v>333.91800000000001</v>
      </c>
      <c r="K840" s="4">
        <v>10</v>
      </c>
      <c r="L840" s="5" t="s">
        <v>78</v>
      </c>
      <c r="M840" s="4">
        <v>4</v>
      </c>
      <c r="N840" s="4">
        <v>4</v>
      </c>
      <c r="O840" s="4">
        <v>0</v>
      </c>
      <c r="P840" s="5" t="s">
        <v>59</v>
      </c>
      <c r="Q840" s="5" t="s">
        <v>37</v>
      </c>
      <c r="R840" s="4">
        <v>1</v>
      </c>
      <c r="S840" s="4">
        <v>2</v>
      </c>
      <c r="T840" s="5" t="s">
        <v>36</v>
      </c>
      <c r="U840" s="5" t="s">
        <v>79</v>
      </c>
      <c r="V840" s="5" t="s">
        <v>51</v>
      </c>
      <c r="W840" s="6">
        <v>46132</v>
      </c>
      <c r="X840" s="4" t="b">
        <v>1</v>
      </c>
      <c r="Y840" s="4" t="b">
        <v>1</v>
      </c>
      <c r="Z840" s="5" t="s">
        <v>74</v>
      </c>
      <c r="AA840" s="5" t="s">
        <v>41</v>
      </c>
      <c r="AB840" s="7">
        <v>13</v>
      </c>
      <c r="AC840">
        <f t="shared" si="67"/>
        <v>3339.1800000000003</v>
      </c>
      <c r="AD840">
        <f t="shared" si="68"/>
        <v>33.391800000000003</v>
      </c>
      <c r="AE840">
        <f t="shared" si="69"/>
        <v>333.91800000000001</v>
      </c>
      <c r="AF840">
        <f t="shared" si="65"/>
        <v>0</v>
      </c>
      <c r="AG840">
        <f t="shared" si="66"/>
        <v>1</v>
      </c>
      <c r="AH840">
        <f>(Table2[[#This Row],[Social_Media_Influence2]]+Table2[[#This Row],[Engagement_Score_Num]]+Table2[[#This Row],[Time_Spent_on_Product_Research(hours)]]/3)</f>
        <v>1</v>
      </c>
      <c r="AI840" s="17">
        <f>IF(Table2[[#This Row],[Customer_Loyalty_Program_Member]]="TRUE",Table2[[#This Row],[Brand_Loyalty]]*1.2,Table2[[#This Row],[Brand_Loyalty]])</f>
        <v>4</v>
      </c>
      <c r="AJ840" s="17">
        <f>Table2[[#This Row],[Customer_Satisfaction]]-Table2[[#This Row],[Return_Rate]]</f>
        <v>1</v>
      </c>
    </row>
    <row r="841" spans="1:36">
      <c r="A841" s="9" t="s">
        <v>1746</v>
      </c>
      <c r="B841" s="8">
        <v>37</v>
      </c>
      <c r="C841" s="9" t="s">
        <v>189</v>
      </c>
      <c r="D841" s="9" t="s">
        <v>30</v>
      </c>
      <c r="E841" s="9" t="s">
        <v>55</v>
      </c>
      <c r="F841" s="9" t="s">
        <v>32</v>
      </c>
      <c r="G841" s="9" t="s">
        <v>30</v>
      </c>
      <c r="H841" s="9" t="s">
        <v>1747</v>
      </c>
      <c r="I841" s="9" t="s">
        <v>47</v>
      </c>
      <c r="J841" s="8">
        <v>333.91899999999998</v>
      </c>
      <c r="K841" s="8">
        <v>8</v>
      </c>
      <c r="L841" s="9" t="s">
        <v>48</v>
      </c>
      <c r="M841" s="8">
        <v>3</v>
      </c>
      <c r="N841" s="8">
        <v>2</v>
      </c>
      <c r="O841" s="8">
        <v>1</v>
      </c>
      <c r="P841" s="9" t="s">
        <v>59</v>
      </c>
      <c r="Q841" s="9" t="s">
        <v>37</v>
      </c>
      <c r="R841" s="8">
        <v>1</v>
      </c>
      <c r="S841" s="8">
        <v>8</v>
      </c>
      <c r="T841" s="9" t="s">
        <v>44</v>
      </c>
      <c r="U841" s="9" t="s">
        <v>79</v>
      </c>
      <c r="V841" s="9" t="s">
        <v>86</v>
      </c>
      <c r="W841" s="10">
        <v>46133</v>
      </c>
      <c r="X841" s="8" t="b">
        <v>0</v>
      </c>
      <c r="Y841" s="8" t="b">
        <v>0</v>
      </c>
      <c r="Z841" s="9" t="s">
        <v>52</v>
      </c>
      <c r="AA841" s="9" t="s">
        <v>53</v>
      </c>
      <c r="AB841" s="11">
        <v>2</v>
      </c>
      <c r="AC841">
        <f t="shared" si="67"/>
        <v>2671.3519999999999</v>
      </c>
      <c r="AD841">
        <f t="shared" si="68"/>
        <v>41.739874999999998</v>
      </c>
      <c r="AE841">
        <f t="shared" si="69"/>
        <v>333.91899999999998</v>
      </c>
      <c r="AF841">
        <f t="shared" si="65"/>
        <v>3</v>
      </c>
      <c r="AG841">
        <f t="shared" si="66"/>
        <v>1</v>
      </c>
      <c r="AH841">
        <f>(Table2[[#This Row],[Social_Media_Influence2]]+Table2[[#This Row],[Engagement_Score_Num]]+Table2[[#This Row],[Time_Spent_on_Product_Research(hours)]]/3)</f>
        <v>4.333333333333333</v>
      </c>
      <c r="AI841" s="17">
        <f>IF(Table2[[#This Row],[Customer_Loyalty_Program_Member]]="TRUE",Table2[[#This Row],[Brand_Loyalty]]*1.2,Table2[[#This Row],[Brand_Loyalty]])</f>
        <v>3</v>
      </c>
      <c r="AJ841" s="17">
        <f>Table2[[#This Row],[Customer_Satisfaction]]-Table2[[#This Row],[Return_Rate]]</f>
        <v>7</v>
      </c>
    </row>
    <row r="842" spans="1:36">
      <c r="A842" s="5" t="s">
        <v>1748</v>
      </c>
      <c r="B842" s="4">
        <v>49</v>
      </c>
      <c r="C842" s="5" t="s">
        <v>43</v>
      </c>
      <c r="D842" s="5" t="s">
        <v>44</v>
      </c>
      <c r="E842" s="5" t="s">
        <v>55</v>
      </c>
      <c r="F842" s="5" t="s">
        <v>32</v>
      </c>
      <c r="G842" s="5" t="s">
        <v>44</v>
      </c>
      <c r="H842" s="5" t="s">
        <v>1749</v>
      </c>
      <c r="I842" s="5" t="s">
        <v>58</v>
      </c>
      <c r="J842" s="4">
        <v>333.92</v>
      </c>
      <c r="K842" s="4">
        <v>10</v>
      </c>
      <c r="L842" s="5" t="s">
        <v>35</v>
      </c>
      <c r="M842" s="4">
        <v>4</v>
      </c>
      <c r="N842" s="4">
        <v>5</v>
      </c>
      <c r="O842" s="4">
        <v>1</v>
      </c>
      <c r="P842" s="5" t="s">
        <v>36</v>
      </c>
      <c r="Q842" s="5" t="s">
        <v>37</v>
      </c>
      <c r="R842" s="4">
        <v>1</v>
      </c>
      <c r="S842" s="4">
        <v>1</v>
      </c>
      <c r="T842" s="5" t="s">
        <v>49</v>
      </c>
      <c r="U842" s="5" t="s">
        <v>38</v>
      </c>
      <c r="V842" s="5" t="s">
        <v>51</v>
      </c>
      <c r="W842" s="6">
        <v>46134</v>
      </c>
      <c r="X842" s="4" t="b">
        <v>0</v>
      </c>
      <c r="Y842" s="4" t="b">
        <v>0</v>
      </c>
      <c r="Z842" s="5" t="s">
        <v>52</v>
      </c>
      <c r="AA842" s="5" t="s">
        <v>67</v>
      </c>
      <c r="AB842" s="7">
        <v>9</v>
      </c>
      <c r="AC842">
        <f t="shared" si="67"/>
        <v>3339.2000000000003</v>
      </c>
      <c r="AD842">
        <f t="shared" si="68"/>
        <v>33.392000000000003</v>
      </c>
      <c r="AE842">
        <f t="shared" si="69"/>
        <v>333.92</v>
      </c>
      <c r="AF842">
        <f t="shared" si="65"/>
        <v>2</v>
      </c>
      <c r="AG842">
        <f t="shared" si="66"/>
        <v>0</v>
      </c>
      <c r="AH842">
        <f>(Table2[[#This Row],[Social_Media_Influence2]]+Table2[[#This Row],[Engagement_Score_Num]]+Table2[[#This Row],[Time_Spent_on_Product_Research(hours)]]/3)</f>
        <v>2.3333333333333335</v>
      </c>
      <c r="AI842" s="17">
        <f>IF(Table2[[#This Row],[Customer_Loyalty_Program_Member]]="TRUE",Table2[[#This Row],[Brand_Loyalty]]*1.2,Table2[[#This Row],[Brand_Loyalty]])</f>
        <v>4</v>
      </c>
      <c r="AJ842" s="17">
        <f>Table2[[#This Row],[Customer_Satisfaction]]-Table2[[#This Row],[Return_Rate]]</f>
        <v>0</v>
      </c>
    </row>
    <row r="843" spans="1:36">
      <c r="A843" s="9" t="s">
        <v>1750</v>
      </c>
      <c r="B843" s="8">
        <v>27</v>
      </c>
      <c r="C843" s="9" t="s">
        <v>29</v>
      </c>
      <c r="D843" s="9" t="s">
        <v>30</v>
      </c>
      <c r="E843" s="9" t="s">
        <v>31</v>
      </c>
      <c r="F843" s="9" t="s">
        <v>32</v>
      </c>
      <c r="G843" s="9" t="s">
        <v>30</v>
      </c>
      <c r="H843" s="9" t="s">
        <v>1751</v>
      </c>
      <c r="I843" s="9" t="s">
        <v>125</v>
      </c>
      <c r="J843" s="8">
        <v>333.92099999999999</v>
      </c>
      <c r="K843" s="8">
        <v>8</v>
      </c>
      <c r="L843" s="9" t="s">
        <v>35</v>
      </c>
      <c r="M843" s="8">
        <v>5</v>
      </c>
      <c r="N843" s="8">
        <v>4</v>
      </c>
      <c r="O843" s="8">
        <v>0</v>
      </c>
      <c r="P843" s="9" t="s">
        <v>36</v>
      </c>
      <c r="Q843" s="9" t="s">
        <v>37</v>
      </c>
      <c r="R843" s="8">
        <v>0</v>
      </c>
      <c r="S843" s="8">
        <v>1</v>
      </c>
      <c r="T843" s="9" t="s">
        <v>36</v>
      </c>
      <c r="U843" s="9" t="s">
        <v>38</v>
      </c>
      <c r="V843" s="9" t="s">
        <v>61</v>
      </c>
      <c r="W843" s="10">
        <v>46135</v>
      </c>
      <c r="X843" s="8" t="b">
        <v>1</v>
      </c>
      <c r="Y843" s="8" t="b">
        <v>1</v>
      </c>
      <c r="Z843" s="9" t="s">
        <v>52</v>
      </c>
      <c r="AA843" s="9" t="s">
        <v>67</v>
      </c>
      <c r="AB843" s="11">
        <v>13</v>
      </c>
      <c r="AC843">
        <f t="shared" si="67"/>
        <v>2671.3679999999999</v>
      </c>
      <c r="AD843">
        <f t="shared" si="68"/>
        <v>41.740124999999999</v>
      </c>
      <c r="AE843">
        <f t="shared" si="69"/>
        <v>333.92099999999999</v>
      </c>
      <c r="AF843">
        <f t="shared" si="65"/>
        <v>0</v>
      </c>
      <c r="AG843">
        <f t="shared" si="66"/>
        <v>0</v>
      </c>
      <c r="AH843">
        <f>(Table2[[#This Row],[Social_Media_Influence2]]+Table2[[#This Row],[Engagement_Score_Num]]+Table2[[#This Row],[Time_Spent_on_Product_Research(hours)]]/3)</f>
        <v>0</v>
      </c>
      <c r="AI843" s="17">
        <f>IF(Table2[[#This Row],[Customer_Loyalty_Program_Member]]="TRUE",Table2[[#This Row],[Brand_Loyalty]]*1.2,Table2[[#This Row],[Brand_Loyalty]])</f>
        <v>5</v>
      </c>
      <c r="AJ843" s="17">
        <f>Table2[[#This Row],[Customer_Satisfaction]]-Table2[[#This Row],[Return_Rate]]</f>
        <v>1</v>
      </c>
    </row>
    <row r="844" spans="1:36">
      <c r="A844" s="5" t="s">
        <v>1752</v>
      </c>
      <c r="B844" s="4">
        <v>19</v>
      </c>
      <c r="C844" s="5" t="s">
        <v>29</v>
      </c>
      <c r="D844" s="5" t="s">
        <v>44</v>
      </c>
      <c r="E844" s="5" t="s">
        <v>55</v>
      </c>
      <c r="F844" s="5" t="s">
        <v>45</v>
      </c>
      <c r="G844" s="5" t="s">
        <v>44</v>
      </c>
      <c r="H844" s="5" t="s">
        <v>1753</v>
      </c>
      <c r="I844" s="5" t="s">
        <v>244</v>
      </c>
      <c r="J844" s="4">
        <v>333.92200000000003</v>
      </c>
      <c r="K844" s="4">
        <v>10</v>
      </c>
      <c r="L844" s="5" t="s">
        <v>35</v>
      </c>
      <c r="M844" s="4">
        <v>5</v>
      </c>
      <c r="N844" s="4">
        <v>3</v>
      </c>
      <c r="O844" s="4">
        <v>2</v>
      </c>
      <c r="P844" s="5" t="s">
        <v>36</v>
      </c>
      <c r="Q844" s="5" t="s">
        <v>50</v>
      </c>
      <c r="R844" s="4">
        <v>0</v>
      </c>
      <c r="S844" s="4">
        <v>10</v>
      </c>
      <c r="T844" s="5" t="s">
        <v>59</v>
      </c>
      <c r="U844" s="5" t="s">
        <v>38</v>
      </c>
      <c r="V844" s="5" t="s">
        <v>66</v>
      </c>
      <c r="W844" s="6">
        <v>46136</v>
      </c>
      <c r="X844" s="4" t="b">
        <v>1</v>
      </c>
      <c r="Y844" s="4" t="b">
        <v>0</v>
      </c>
      <c r="Z844" s="5" t="s">
        <v>62</v>
      </c>
      <c r="AA844" s="5" t="s">
        <v>53</v>
      </c>
      <c r="AB844" s="7">
        <v>9</v>
      </c>
      <c r="AC844">
        <f t="shared" si="67"/>
        <v>3339.2200000000003</v>
      </c>
      <c r="AD844">
        <f t="shared" si="68"/>
        <v>33.392200000000003</v>
      </c>
      <c r="AE844">
        <f t="shared" si="69"/>
        <v>333.92200000000003</v>
      </c>
      <c r="AF844">
        <f t="shared" si="65"/>
        <v>1</v>
      </c>
      <c r="AG844">
        <f t="shared" si="66"/>
        <v>0</v>
      </c>
      <c r="AH844">
        <f>(Table2[[#This Row],[Social_Media_Influence2]]+Table2[[#This Row],[Engagement_Score_Num]]+Table2[[#This Row],[Time_Spent_on_Product_Research(hours)]]/3)</f>
        <v>1.6666666666666665</v>
      </c>
      <c r="AI844" s="17">
        <f>IF(Table2[[#This Row],[Customer_Loyalty_Program_Member]]="TRUE",Table2[[#This Row],[Brand_Loyalty]]*1.2,Table2[[#This Row],[Brand_Loyalty]])</f>
        <v>5</v>
      </c>
      <c r="AJ844" s="17">
        <f>Table2[[#This Row],[Customer_Satisfaction]]-Table2[[#This Row],[Return_Rate]]</f>
        <v>10</v>
      </c>
    </row>
    <row r="845" spans="1:36">
      <c r="A845" s="9" t="s">
        <v>1754</v>
      </c>
      <c r="B845" s="8">
        <v>40</v>
      </c>
      <c r="C845" s="9" t="s">
        <v>29</v>
      </c>
      <c r="D845" s="9" t="s">
        <v>44</v>
      </c>
      <c r="E845" s="9" t="s">
        <v>31</v>
      </c>
      <c r="F845" s="9" t="s">
        <v>56</v>
      </c>
      <c r="G845" s="9" t="s">
        <v>30</v>
      </c>
      <c r="H845" s="9" t="s">
        <v>1755</v>
      </c>
      <c r="I845" s="9" t="s">
        <v>82</v>
      </c>
      <c r="J845" s="8">
        <v>333.923</v>
      </c>
      <c r="K845" s="8">
        <v>7</v>
      </c>
      <c r="L845" s="9" t="s">
        <v>48</v>
      </c>
      <c r="M845" s="8">
        <v>3</v>
      </c>
      <c r="N845" s="8">
        <v>1</v>
      </c>
      <c r="O845" s="8">
        <v>1</v>
      </c>
      <c r="P845" s="9" t="s">
        <v>49</v>
      </c>
      <c r="Q845" s="9" t="s">
        <v>37</v>
      </c>
      <c r="R845" s="8">
        <v>0</v>
      </c>
      <c r="S845" s="8">
        <v>6</v>
      </c>
      <c r="T845" s="9" t="s">
        <v>44</v>
      </c>
      <c r="U845" s="9" t="s">
        <v>79</v>
      </c>
      <c r="V845" s="9" t="s">
        <v>66</v>
      </c>
      <c r="W845" s="10">
        <v>46137</v>
      </c>
      <c r="X845" s="8" t="b">
        <v>1</v>
      </c>
      <c r="Y845" s="8" t="b">
        <v>1</v>
      </c>
      <c r="Z845" s="9" t="s">
        <v>40</v>
      </c>
      <c r="AA845" s="9" t="s">
        <v>53</v>
      </c>
      <c r="AB845" s="11">
        <v>13</v>
      </c>
      <c r="AC845">
        <f t="shared" si="67"/>
        <v>2337.4610000000002</v>
      </c>
      <c r="AD845">
        <f t="shared" si="68"/>
        <v>47.703285714285713</v>
      </c>
      <c r="AE845">
        <f t="shared" si="69"/>
        <v>333.923</v>
      </c>
      <c r="AF845">
        <f t="shared" si="65"/>
        <v>3</v>
      </c>
      <c r="AG845">
        <f t="shared" si="66"/>
        <v>2</v>
      </c>
      <c r="AH845">
        <f>(Table2[[#This Row],[Social_Media_Influence2]]+Table2[[#This Row],[Engagement_Score_Num]]+Table2[[#This Row],[Time_Spent_on_Product_Research(hours)]]/3)</f>
        <v>5.333333333333333</v>
      </c>
      <c r="AI845" s="17">
        <f>IF(Table2[[#This Row],[Customer_Loyalty_Program_Member]]="TRUE",Table2[[#This Row],[Brand_Loyalty]]*1.2,Table2[[#This Row],[Brand_Loyalty]])</f>
        <v>3</v>
      </c>
      <c r="AJ845" s="17">
        <f>Table2[[#This Row],[Customer_Satisfaction]]-Table2[[#This Row],[Return_Rate]]</f>
        <v>6</v>
      </c>
    </row>
    <row r="846" spans="1:36">
      <c r="A846" s="5" t="s">
        <v>1756</v>
      </c>
      <c r="B846" s="4">
        <v>27</v>
      </c>
      <c r="C846" s="5" t="s">
        <v>43</v>
      </c>
      <c r="D846" s="5" t="s">
        <v>30</v>
      </c>
      <c r="E846" s="5" t="s">
        <v>31</v>
      </c>
      <c r="F846" s="5" t="s">
        <v>32</v>
      </c>
      <c r="G846" s="5" t="s">
        <v>44</v>
      </c>
      <c r="H846" s="5" t="s">
        <v>1757</v>
      </c>
      <c r="I846" s="5" t="s">
        <v>101</v>
      </c>
      <c r="J846" s="4">
        <v>333.92399999999998</v>
      </c>
      <c r="K846" s="4">
        <v>6</v>
      </c>
      <c r="L846" s="5" t="s">
        <v>48</v>
      </c>
      <c r="M846" s="4">
        <v>3</v>
      </c>
      <c r="N846" s="4">
        <v>1</v>
      </c>
      <c r="O846" s="4">
        <v>2</v>
      </c>
      <c r="P846" s="5" t="s">
        <v>59</v>
      </c>
      <c r="Q846" s="5" t="s">
        <v>50</v>
      </c>
      <c r="R846" s="4">
        <v>0</v>
      </c>
      <c r="S846" s="4">
        <v>7</v>
      </c>
      <c r="T846" s="5" t="s">
        <v>49</v>
      </c>
      <c r="U846" s="5" t="s">
        <v>38</v>
      </c>
      <c r="V846" s="5" t="s">
        <v>61</v>
      </c>
      <c r="W846" s="6">
        <v>46138</v>
      </c>
      <c r="X846" s="4" t="b">
        <v>1</v>
      </c>
      <c r="Y846" s="4" t="b">
        <v>1</v>
      </c>
      <c r="Z846" s="5" t="s">
        <v>62</v>
      </c>
      <c r="AA846" s="5" t="s">
        <v>53</v>
      </c>
      <c r="AB846" s="7">
        <v>3</v>
      </c>
      <c r="AC846">
        <f t="shared" si="67"/>
        <v>2003.5439999999999</v>
      </c>
      <c r="AD846">
        <f t="shared" si="68"/>
        <v>55.653999999999996</v>
      </c>
      <c r="AE846">
        <f t="shared" si="69"/>
        <v>333.92399999999998</v>
      </c>
      <c r="AF846">
        <f t="shared" si="65"/>
        <v>2</v>
      </c>
      <c r="AG846">
        <f t="shared" si="66"/>
        <v>1</v>
      </c>
      <c r="AH846">
        <f>(Table2[[#This Row],[Social_Media_Influence2]]+Table2[[#This Row],[Engagement_Score_Num]]+Table2[[#This Row],[Time_Spent_on_Product_Research(hours)]]/3)</f>
        <v>3.6666666666666665</v>
      </c>
      <c r="AI846" s="17">
        <f>IF(Table2[[#This Row],[Customer_Loyalty_Program_Member]]="TRUE",Table2[[#This Row],[Brand_Loyalty]]*1.2,Table2[[#This Row],[Brand_Loyalty]])</f>
        <v>3</v>
      </c>
      <c r="AJ846" s="17">
        <f>Table2[[#This Row],[Customer_Satisfaction]]-Table2[[#This Row],[Return_Rate]]</f>
        <v>7</v>
      </c>
    </row>
    <row r="847" spans="1:36">
      <c r="A847" s="9" t="s">
        <v>1758</v>
      </c>
      <c r="B847" s="8">
        <v>29</v>
      </c>
      <c r="C847" s="9" t="s">
        <v>29</v>
      </c>
      <c r="D847" s="9" t="s">
        <v>30</v>
      </c>
      <c r="E847" s="9" t="s">
        <v>31</v>
      </c>
      <c r="F847" s="9" t="s">
        <v>56</v>
      </c>
      <c r="G847" s="9" t="s">
        <v>44</v>
      </c>
      <c r="H847" s="9" t="s">
        <v>1759</v>
      </c>
      <c r="I847" s="9" t="s">
        <v>116</v>
      </c>
      <c r="J847" s="8">
        <v>333.92500000000001</v>
      </c>
      <c r="K847" s="8">
        <v>9</v>
      </c>
      <c r="L847" s="9" t="s">
        <v>48</v>
      </c>
      <c r="M847" s="8">
        <v>5</v>
      </c>
      <c r="N847" s="8">
        <v>4</v>
      </c>
      <c r="O847" s="8">
        <v>0</v>
      </c>
      <c r="P847" s="9" t="s">
        <v>36</v>
      </c>
      <c r="Q847" s="9" t="s">
        <v>50</v>
      </c>
      <c r="R847" s="8">
        <v>2</v>
      </c>
      <c r="S847" s="8">
        <v>6</v>
      </c>
      <c r="T847" s="9" t="s">
        <v>36</v>
      </c>
      <c r="U847" s="9" t="s">
        <v>38</v>
      </c>
      <c r="V847" s="9" t="s">
        <v>66</v>
      </c>
      <c r="W847" s="10">
        <v>46139</v>
      </c>
      <c r="X847" s="8" t="b">
        <v>0</v>
      </c>
      <c r="Y847" s="8" t="b">
        <v>1</v>
      </c>
      <c r="Z847" s="9" t="s">
        <v>62</v>
      </c>
      <c r="AA847" s="9" t="s">
        <v>53</v>
      </c>
      <c r="AB847" s="11">
        <v>2</v>
      </c>
      <c r="AC847">
        <f t="shared" si="67"/>
        <v>3005.3250000000003</v>
      </c>
      <c r="AD847">
        <f t="shared" si="68"/>
        <v>37.102777777777781</v>
      </c>
      <c r="AE847">
        <f t="shared" si="69"/>
        <v>333.92500000000001</v>
      </c>
      <c r="AF847">
        <f t="shared" si="65"/>
        <v>0</v>
      </c>
      <c r="AG847">
        <f t="shared" si="66"/>
        <v>0</v>
      </c>
      <c r="AH847">
        <f>(Table2[[#This Row],[Social_Media_Influence2]]+Table2[[#This Row],[Engagement_Score_Num]]+Table2[[#This Row],[Time_Spent_on_Product_Research(hours)]]/3)</f>
        <v>0</v>
      </c>
      <c r="AI847" s="17">
        <f>IF(Table2[[#This Row],[Customer_Loyalty_Program_Member]]="TRUE",Table2[[#This Row],[Brand_Loyalty]]*1.2,Table2[[#This Row],[Brand_Loyalty]])</f>
        <v>5</v>
      </c>
      <c r="AJ847" s="17">
        <f>Table2[[#This Row],[Customer_Satisfaction]]-Table2[[#This Row],[Return_Rate]]</f>
        <v>4</v>
      </c>
    </row>
    <row r="848" spans="1:36">
      <c r="A848" s="5" t="s">
        <v>1760</v>
      </c>
      <c r="B848" s="4">
        <v>45</v>
      </c>
      <c r="C848" s="5" t="s">
        <v>210</v>
      </c>
      <c r="D848" s="5" t="s">
        <v>44</v>
      </c>
      <c r="E848" s="5" t="s">
        <v>55</v>
      </c>
      <c r="F848" s="5" t="s">
        <v>32</v>
      </c>
      <c r="G848" s="5" t="s">
        <v>44</v>
      </c>
      <c r="H848" s="5" t="s">
        <v>1761</v>
      </c>
      <c r="I848" s="5" t="s">
        <v>141</v>
      </c>
      <c r="J848" s="4">
        <v>333.92599999999999</v>
      </c>
      <c r="K848" s="4">
        <v>8</v>
      </c>
      <c r="L848" s="5" t="s">
        <v>35</v>
      </c>
      <c r="M848" s="4">
        <v>1</v>
      </c>
      <c r="N848" s="4">
        <v>4</v>
      </c>
      <c r="O848" s="4">
        <v>1</v>
      </c>
      <c r="P848" s="5" t="s">
        <v>44</v>
      </c>
      <c r="Q848" s="5" t="s">
        <v>50</v>
      </c>
      <c r="R848" s="4">
        <v>0</v>
      </c>
      <c r="S848" s="4">
        <v>3</v>
      </c>
      <c r="T848" s="5" t="s">
        <v>49</v>
      </c>
      <c r="U848" s="5" t="s">
        <v>60</v>
      </c>
      <c r="V848" s="5" t="s">
        <v>66</v>
      </c>
      <c r="W848" s="6">
        <v>46140</v>
      </c>
      <c r="X848" s="4" t="b">
        <v>1</v>
      </c>
      <c r="Y848" s="4" t="b">
        <v>1</v>
      </c>
      <c r="Z848" s="5" t="s">
        <v>74</v>
      </c>
      <c r="AA848" s="5" t="s">
        <v>67</v>
      </c>
      <c r="AB848" s="7">
        <v>14</v>
      </c>
      <c r="AC848">
        <f t="shared" si="67"/>
        <v>2671.4079999999999</v>
      </c>
      <c r="AD848">
        <f t="shared" si="68"/>
        <v>41.740749999999998</v>
      </c>
      <c r="AE848">
        <f t="shared" si="69"/>
        <v>333.92599999999999</v>
      </c>
      <c r="AF848">
        <f t="shared" si="65"/>
        <v>2</v>
      </c>
      <c r="AG848">
        <f t="shared" si="66"/>
        <v>3</v>
      </c>
      <c r="AH848">
        <f>(Table2[[#This Row],[Social_Media_Influence2]]+Table2[[#This Row],[Engagement_Score_Num]]+Table2[[#This Row],[Time_Spent_on_Product_Research(hours)]]/3)</f>
        <v>5.333333333333333</v>
      </c>
      <c r="AI848" s="17">
        <f>IF(Table2[[#This Row],[Customer_Loyalty_Program_Member]]="TRUE",Table2[[#This Row],[Brand_Loyalty]]*1.2,Table2[[#This Row],[Brand_Loyalty]])</f>
        <v>1</v>
      </c>
      <c r="AJ848" s="17">
        <f>Table2[[#This Row],[Customer_Satisfaction]]-Table2[[#This Row],[Return_Rate]]</f>
        <v>3</v>
      </c>
    </row>
    <row r="849" spans="1:36">
      <c r="A849" s="9" t="s">
        <v>1762</v>
      </c>
      <c r="B849" s="8">
        <v>24</v>
      </c>
      <c r="C849" s="9" t="s">
        <v>29</v>
      </c>
      <c r="D849" s="9" t="s">
        <v>44</v>
      </c>
      <c r="E849" s="9" t="s">
        <v>55</v>
      </c>
      <c r="F849" s="9" t="s">
        <v>45</v>
      </c>
      <c r="G849" s="9" t="s">
        <v>30</v>
      </c>
      <c r="H849" s="9" t="s">
        <v>1763</v>
      </c>
      <c r="I849" s="9" t="s">
        <v>82</v>
      </c>
      <c r="J849" s="8">
        <v>333.92700000000002</v>
      </c>
      <c r="K849" s="8">
        <v>11</v>
      </c>
      <c r="L849" s="9" t="s">
        <v>48</v>
      </c>
      <c r="M849" s="8">
        <v>4</v>
      </c>
      <c r="N849" s="8">
        <v>1</v>
      </c>
      <c r="O849" s="8">
        <v>2</v>
      </c>
      <c r="P849" s="9" t="s">
        <v>36</v>
      </c>
      <c r="Q849" s="9" t="s">
        <v>85</v>
      </c>
      <c r="R849" s="8">
        <v>2</v>
      </c>
      <c r="S849" s="8">
        <v>1</v>
      </c>
      <c r="T849" s="9" t="s">
        <v>49</v>
      </c>
      <c r="U849" s="9" t="s">
        <v>60</v>
      </c>
      <c r="V849" s="9" t="s">
        <v>86</v>
      </c>
      <c r="W849" s="10">
        <v>46141</v>
      </c>
      <c r="X849" s="8" t="b">
        <v>1</v>
      </c>
      <c r="Y849" s="8" t="b">
        <v>0</v>
      </c>
      <c r="Z849" s="9" t="s">
        <v>52</v>
      </c>
      <c r="AA849" s="9" t="s">
        <v>67</v>
      </c>
      <c r="AB849" s="11">
        <v>13</v>
      </c>
      <c r="AC849">
        <f t="shared" si="67"/>
        <v>3673.1970000000001</v>
      </c>
      <c r="AD849">
        <f t="shared" si="68"/>
        <v>30.357000000000003</v>
      </c>
      <c r="AE849">
        <f t="shared" si="69"/>
        <v>333.92700000000002</v>
      </c>
      <c r="AF849">
        <f t="shared" si="65"/>
        <v>2</v>
      </c>
      <c r="AG849">
        <f t="shared" si="66"/>
        <v>0</v>
      </c>
      <c r="AH849">
        <f>(Table2[[#This Row],[Social_Media_Influence2]]+Table2[[#This Row],[Engagement_Score_Num]]+Table2[[#This Row],[Time_Spent_on_Product_Research(hours)]]/3)</f>
        <v>2.6666666666666665</v>
      </c>
      <c r="AI849" s="17">
        <f>IF(Table2[[#This Row],[Customer_Loyalty_Program_Member]]="TRUE",Table2[[#This Row],[Brand_Loyalty]]*1.2,Table2[[#This Row],[Brand_Loyalty]])</f>
        <v>4</v>
      </c>
      <c r="AJ849" s="17">
        <f>Table2[[#This Row],[Customer_Satisfaction]]-Table2[[#This Row],[Return_Rate]]</f>
        <v>-1</v>
      </c>
    </row>
    <row r="850" spans="1:36">
      <c r="A850" s="5" t="s">
        <v>1764</v>
      </c>
      <c r="B850" s="4">
        <v>45</v>
      </c>
      <c r="C850" s="5" t="s">
        <v>29</v>
      </c>
      <c r="D850" s="5" t="s">
        <v>30</v>
      </c>
      <c r="E850" s="5" t="s">
        <v>31</v>
      </c>
      <c r="F850" s="5" t="s">
        <v>56</v>
      </c>
      <c r="G850" s="5" t="s">
        <v>30</v>
      </c>
      <c r="H850" s="5" t="s">
        <v>1682</v>
      </c>
      <c r="I850" s="5" t="s">
        <v>104</v>
      </c>
      <c r="J850" s="4">
        <v>333.928</v>
      </c>
      <c r="K850" s="4">
        <v>5</v>
      </c>
      <c r="L850" s="5" t="s">
        <v>78</v>
      </c>
      <c r="M850" s="4">
        <v>2</v>
      </c>
      <c r="N850" s="4">
        <v>1</v>
      </c>
      <c r="O850" s="4">
        <v>0</v>
      </c>
      <c r="P850" s="5" t="s">
        <v>44</v>
      </c>
      <c r="Q850" s="5" t="s">
        <v>85</v>
      </c>
      <c r="R850" s="4">
        <v>0</v>
      </c>
      <c r="S850" s="4">
        <v>4</v>
      </c>
      <c r="T850" s="5" t="s">
        <v>44</v>
      </c>
      <c r="U850" s="5" t="s">
        <v>38</v>
      </c>
      <c r="V850" s="5" t="s">
        <v>61</v>
      </c>
      <c r="W850" s="6">
        <v>46142</v>
      </c>
      <c r="X850" s="4" t="b">
        <v>1</v>
      </c>
      <c r="Y850" s="4" t="b">
        <v>0</v>
      </c>
      <c r="Z850" s="5" t="s">
        <v>40</v>
      </c>
      <c r="AA850" s="5" t="s">
        <v>41</v>
      </c>
      <c r="AB850" s="7">
        <v>2</v>
      </c>
      <c r="AC850">
        <f t="shared" si="67"/>
        <v>1669.6399999999999</v>
      </c>
      <c r="AD850">
        <f t="shared" si="68"/>
        <v>66.785600000000002</v>
      </c>
      <c r="AE850">
        <f t="shared" si="69"/>
        <v>333.928</v>
      </c>
      <c r="AF850">
        <f t="shared" si="65"/>
        <v>3</v>
      </c>
      <c r="AG850">
        <f t="shared" si="66"/>
        <v>3</v>
      </c>
      <c r="AH850">
        <f>(Table2[[#This Row],[Social_Media_Influence2]]+Table2[[#This Row],[Engagement_Score_Num]]+Table2[[#This Row],[Time_Spent_on_Product_Research(hours)]]/3)</f>
        <v>6</v>
      </c>
      <c r="AI850" s="17">
        <f>IF(Table2[[#This Row],[Customer_Loyalty_Program_Member]]="TRUE",Table2[[#This Row],[Brand_Loyalty]]*1.2,Table2[[#This Row],[Brand_Loyalty]])</f>
        <v>2</v>
      </c>
      <c r="AJ850" s="17">
        <f>Table2[[#This Row],[Customer_Satisfaction]]-Table2[[#This Row],[Return_Rate]]</f>
        <v>4</v>
      </c>
    </row>
    <row r="851" spans="1:36">
      <c r="A851" s="9" t="s">
        <v>1765</v>
      </c>
      <c r="B851" s="8">
        <v>39</v>
      </c>
      <c r="C851" s="9" t="s">
        <v>29</v>
      </c>
      <c r="D851" s="9" t="s">
        <v>30</v>
      </c>
      <c r="E851" s="9" t="s">
        <v>76</v>
      </c>
      <c r="F851" s="9" t="s">
        <v>45</v>
      </c>
      <c r="G851" s="9" t="s">
        <v>30</v>
      </c>
      <c r="H851" s="9" t="s">
        <v>1766</v>
      </c>
      <c r="I851" s="9" t="s">
        <v>157</v>
      </c>
      <c r="J851" s="8">
        <v>333.92899999999997</v>
      </c>
      <c r="K851" s="8">
        <v>8</v>
      </c>
      <c r="L851" s="9" t="s">
        <v>78</v>
      </c>
      <c r="M851" s="8">
        <v>3</v>
      </c>
      <c r="N851" s="8">
        <v>3</v>
      </c>
      <c r="O851" s="8">
        <v>1</v>
      </c>
      <c r="P851" s="9" t="s">
        <v>36</v>
      </c>
      <c r="Q851" s="9" t="s">
        <v>85</v>
      </c>
      <c r="R851" s="8">
        <v>2</v>
      </c>
      <c r="S851" s="8">
        <v>4</v>
      </c>
      <c r="T851" s="9" t="s">
        <v>59</v>
      </c>
      <c r="U851" s="9" t="s">
        <v>38</v>
      </c>
      <c r="V851" s="9" t="s">
        <v>86</v>
      </c>
      <c r="W851" s="10">
        <v>46143</v>
      </c>
      <c r="X851" s="8" t="b">
        <v>0</v>
      </c>
      <c r="Y851" s="8" t="b">
        <v>0</v>
      </c>
      <c r="Z851" s="9" t="s">
        <v>74</v>
      </c>
      <c r="AA851" s="9" t="s">
        <v>67</v>
      </c>
      <c r="AB851" s="11">
        <v>14</v>
      </c>
      <c r="AC851">
        <f t="shared" si="67"/>
        <v>2671.4319999999998</v>
      </c>
      <c r="AD851">
        <f t="shared" si="68"/>
        <v>41.741124999999997</v>
      </c>
      <c r="AE851">
        <f t="shared" si="69"/>
        <v>333.92899999999997</v>
      </c>
      <c r="AF851">
        <f t="shared" si="65"/>
        <v>1</v>
      </c>
      <c r="AG851">
        <f t="shared" si="66"/>
        <v>0</v>
      </c>
      <c r="AH851">
        <f>(Table2[[#This Row],[Social_Media_Influence2]]+Table2[[#This Row],[Engagement_Score_Num]]+Table2[[#This Row],[Time_Spent_on_Product_Research(hours)]]/3)</f>
        <v>1.3333333333333333</v>
      </c>
      <c r="AI851" s="17">
        <f>IF(Table2[[#This Row],[Customer_Loyalty_Program_Member]]="TRUE",Table2[[#This Row],[Brand_Loyalty]]*1.2,Table2[[#This Row],[Brand_Loyalty]])</f>
        <v>3</v>
      </c>
      <c r="AJ851" s="17">
        <f>Table2[[#This Row],[Customer_Satisfaction]]-Table2[[#This Row],[Return_Rate]]</f>
        <v>2</v>
      </c>
    </row>
    <row r="852" spans="1:36">
      <c r="A852" s="5" t="s">
        <v>1767</v>
      </c>
      <c r="B852" s="4">
        <v>40</v>
      </c>
      <c r="C852" s="5" t="s">
        <v>43</v>
      </c>
      <c r="D852" s="5" t="s">
        <v>44</v>
      </c>
      <c r="E852" s="5" t="s">
        <v>69</v>
      </c>
      <c r="F852" s="5" t="s">
        <v>45</v>
      </c>
      <c r="G852" s="5" t="s">
        <v>44</v>
      </c>
      <c r="H852" s="5" t="s">
        <v>1768</v>
      </c>
      <c r="I852" s="5" t="s">
        <v>71</v>
      </c>
      <c r="J852" s="4">
        <v>333.93</v>
      </c>
      <c r="K852" s="4">
        <v>9</v>
      </c>
      <c r="L852" s="5" t="s">
        <v>35</v>
      </c>
      <c r="M852" s="4">
        <v>2</v>
      </c>
      <c r="N852" s="4">
        <v>4</v>
      </c>
      <c r="O852" s="4">
        <v>1</v>
      </c>
      <c r="P852" s="5" t="s">
        <v>49</v>
      </c>
      <c r="Q852" s="5" t="s">
        <v>85</v>
      </c>
      <c r="R852" s="4">
        <v>1</v>
      </c>
      <c r="S852" s="4">
        <v>7</v>
      </c>
      <c r="T852" s="5" t="s">
        <v>49</v>
      </c>
      <c r="U852" s="5" t="s">
        <v>38</v>
      </c>
      <c r="V852" s="5" t="s">
        <v>51</v>
      </c>
      <c r="W852" s="6">
        <v>46144</v>
      </c>
      <c r="X852" s="4" t="b">
        <v>1</v>
      </c>
      <c r="Y852" s="4" t="b">
        <v>1</v>
      </c>
      <c r="Z852" s="5" t="s">
        <v>40</v>
      </c>
      <c r="AA852" s="5" t="s">
        <v>53</v>
      </c>
      <c r="AB852" s="7">
        <v>6</v>
      </c>
      <c r="AC852">
        <f t="shared" si="67"/>
        <v>3005.37</v>
      </c>
      <c r="AD852">
        <f t="shared" si="68"/>
        <v>37.103333333333332</v>
      </c>
      <c r="AE852">
        <f t="shared" si="69"/>
        <v>333.93</v>
      </c>
      <c r="AF852">
        <f t="shared" si="65"/>
        <v>2</v>
      </c>
      <c r="AG852">
        <f t="shared" si="66"/>
        <v>2</v>
      </c>
      <c r="AH852">
        <f>(Table2[[#This Row],[Social_Media_Influence2]]+Table2[[#This Row],[Engagement_Score_Num]]+Table2[[#This Row],[Time_Spent_on_Product_Research(hours)]]/3)</f>
        <v>4.333333333333333</v>
      </c>
      <c r="AI852" s="17">
        <f>IF(Table2[[#This Row],[Customer_Loyalty_Program_Member]]="TRUE",Table2[[#This Row],[Brand_Loyalty]]*1.2,Table2[[#This Row],[Brand_Loyalty]])</f>
        <v>2</v>
      </c>
      <c r="AJ852" s="17">
        <f>Table2[[#This Row],[Customer_Satisfaction]]-Table2[[#This Row],[Return_Rate]]</f>
        <v>6</v>
      </c>
    </row>
    <row r="853" spans="1:36">
      <c r="A853" s="9" t="s">
        <v>1769</v>
      </c>
      <c r="B853" s="8">
        <v>21</v>
      </c>
      <c r="C853" s="9" t="s">
        <v>29</v>
      </c>
      <c r="D853" s="9" t="s">
        <v>44</v>
      </c>
      <c r="E853" s="9" t="s">
        <v>55</v>
      </c>
      <c r="F853" s="9" t="s">
        <v>56</v>
      </c>
      <c r="G853" s="9" t="s">
        <v>30</v>
      </c>
      <c r="H853" s="9" t="s">
        <v>1770</v>
      </c>
      <c r="I853" s="9" t="s">
        <v>93</v>
      </c>
      <c r="J853" s="8">
        <v>333.93099999999998</v>
      </c>
      <c r="K853" s="8">
        <v>7</v>
      </c>
      <c r="L853" s="9" t="s">
        <v>78</v>
      </c>
      <c r="M853" s="8">
        <v>2</v>
      </c>
      <c r="N853" s="8">
        <v>3</v>
      </c>
      <c r="O853" s="8">
        <v>2</v>
      </c>
      <c r="P853" s="9" t="s">
        <v>36</v>
      </c>
      <c r="Q853" s="9" t="s">
        <v>85</v>
      </c>
      <c r="R853" s="8">
        <v>2</v>
      </c>
      <c r="S853" s="8">
        <v>5</v>
      </c>
      <c r="T853" s="9" t="s">
        <v>44</v>
      </c>
      <c r="U853" s="9" t="s">
        <v>79</v>
      </c>
      <c r="V853" s="9" t="s">
        <v>51</v>
      </c>
      <c r="W853" s="10">
        <v>46145</v>
      </c>
      <c r="X853" s="8" t="b">
        <v>1</v>
      </c>
      <c r="Y853" s="8" t="b">
        <v>1</v>
      </c>
      <c r="Z853" s="9" t="s">
        <v>40</v>
      </c>
      <c r="AA853" s="9" t="s">
        <v>41</v>
      </c>
      <c r="AB853" s="11">
        <v>12</v>
      </c>
      <c r="AC853">
        <f t="shared" si="67"/>
        <v>2337.5169999999998</v>
      </c>
      <c r="AD853">
        <f t="shared" si="68"/>
        <v>47.704428571428572</v>
      </c>
      <c r="AE853">
        <f t="shared" si="69"/>
        <v>333.93099999999998</v>
      </c>
      <c r="AF853">
        <f t="shared" si="65"/>
        <v>3</v>
      </c>
      <c r="AG853">
        <f t="shared" si="66"/>
        <v>0</v>
      </c>
      <c r="AH853">
        <f>(Table2[[#This Row],[Social_Media_Influence2]]+Table2[[#This Row],[Engagement_Score_Num]]+Table2[[#This Row],[Time_Spent_on_Product_Research(hours)]]/3)</f>
        <v>3.6666666666666665</v>
      </c>
      <c r="AI853" s="17">
        <f>IF(Table2[[#This Row],[Customer_Loyalty_Program_Member]]="TRUE",Table2[[#This Row],[Brand_Loyalty]]*1.2,Table2[[#This Row],[Brand_Loyalty]])</f>
        <v>2</v>
      </c>
      <c r="AJ853" s="17">
        <f>Table2[[#This Row],[Customer_Satisfaction]]-Table2[[#This Row],[Return_Rate]]</f>
        <v>3</v>
      </c>
    </row>
    <row r="854" spans="1:36">
      <c r="A854" s="5" t="s">
        <v>1771</v>
      </c>
      <c r="B854" s="4">
        <v>42</v>
      </c>
      <c r="C854" s="5" t="s">
        <v>29</v>
      </c>
      <c r="D854" s="5" t="s">
        <v>30</v>
      </c>
      <c r="E854" s="5" t="s">
        <v>31</v>
      </c>
      <c r="F854" s="5" t="s">
        <v>56</v>
      </c>
      <c r="G854" s="5" t="s">
        <v>44</v>
      </c>
      <c r="H854" s="5" t="s">
        <v>1772</v>
      </c>
      <c r="I854" s="5" t="s">
        <v>34</v>
      </c>
      <c r="J854" s="4">
        <v>333.93200000000002</v>
      </c>
      <c r="K854" s="4">
        <v>4</v>
      </c>
      <c r="L854" s="5" t="s">
        <v>78</v>
      </c>
      <c r="M854" s="4">
        <v>1</v>
      </c>
      <c r="N854" s="4">
        <v>1</v>
      </c>
      <c r="O854" s="4">
        <v>2</v>
      </c>
      <c r="P854" s="5" t="s">
        <v>36</v>
      </c>
      <c r="Q854" s="5" t="s">
        <v>37</v>
      </c>
      <c r="R854" s="4">
        <v>1</v>
      </c>
      <c r="S854" s="4">
        <v>9</v>
      </c>
      <c r="T854" s="5" t="s">
        <v>36</v>
      </c>
      <c r="U854" s="5" t="s">
        <v>79</v>
      </c>
      <c r="V854" s="5" t="s">
        <v>86</v>
      </c>
      <c r="W854" s="6">
        <v>46146</v>
      </c>
      <c r="X854" s="4" t="b">
        <v>0</v>
      </c>
      <c r="Y854" s="4" t="b">
        <v>1</v>
      </c>
      <c r="Z854" s="5" t="s">
        <v>52</v>
      </c>
      <c r="AA854" s="5" t="s">
        <v>53</v>
      </c>
      <c r="AB854" s="7">
        <v>4</v>
      </c>
      <c r="AC854">
        <f t="shared" si="67"/>
        <v>1335.7280000000001</v>
      </c>
      <c r="AD854">
        <f t="shared" si="68"/>
        <v>83.483000000000004</v>
      </c>
      <c r="AE854">
        <f t="shared" si="69"/>
        <v>333.93200000000002</v>
      </c>
      <c r="AF854">
        <f t="shared" si="65"/>
        <v>0</v>
      </c>
      <c r="AG854">
        <f t="shared" si="66"/>
        <v>0</v>
      </c>
      <c r="AH854">
        <f>(Table2[[#This Row],[Social_Media_Influence2]]+Table2[[#This Row],[Engagement_Score_Num]]+Table2[[#This Row],[Time_Spent_on_Product_Research(hours)]]/3)</f>
        <v>0.66666666666666663</v>
      </c>
      <c r="AI854" s="17">
        <f>IF(Table2[[#This Row],[Customer_Loyalty_Program_Member]]="TRUE",Table2[[#This Row],[Brand_Loyalty]]*1.2,Table2[[#This Row],[Brand_Loyalty]])</f>
        <v>1</v>
      </c>
      <c r="AJ854" s="17">
        <f>Table2[[#This Row],[Customer_Satisfaction]]-Table2[[#This Row],[Return_Rate]]</f>
        <v>8</v>
      </c>
    </row>
    <row r="855" spans="1:36">
      <c r="A855" s="9" t="s">
        <v>1773</v>
      </c>
      <c r="B855" s="8">
        <v>44</v>
      </c>
      <c r="C855" s="9" t="s">
        <v>29</v>
      </c>
      <c r="D855" s="9" t="s">
        <v>30</v>
      </c>
      <c r="E855" s="9" t="s">
        <v>76</v>
      </c>
      <c r="F855" s="9" t="s">
        <v>32</v>
      </c>
      <c r="G855" s="9" t="s">
        <v>44</v>
      </c>
      <c r="H855" s="9" t="s">
        <v>1774</v>
      </c>
      <c r="I855" s="9" t="s">
        <v>71</v>
      </c>
      <c r="J855" s="8">
        <v>333.93299999999999</v>
      </c>
      <c r="K855" s="8">
        <v>12</v>
      </c>
      <c r="L855" s="9" t="s">
        <v>48</v>
      </c>
      <c r="M855" s="8">
        <v>5</v>
      </c>
      <c r="N855" s="8">
        <v>1</v>
      </c>
      <c r="O855" s="8">
        <v>1</v>
      </c>
      <c r="P855" s="9" t="s">
        <v>36</v>
      </c>
      <c r="Q855" s="9" t="s">
        <v>37</v>
      </c>
      <c r="R855" s="8">
        <v>0</v>
      </c>
      <c r="S855" s="8">
        <v>8</v>
      </c>
      <c r="T855" s="9" t="s">
        <v>36</v>
      </c>
      <c r="U855" s="9" t="s">
        <v>60</v>
      </c>
      <c r="V855" s="9" t="s">
        <v>66</v>
      </c>
      <c r="W855" s="10">
        <v>46147</v>
      </c>
      <c r="X855" s="8" t="b">
        <v>0</v>
      </c>
      <c r="Y855" s="8" t="b">
        <v>0</v>
      </c>
      <c r="Z855" s="9" t="s">
        <v>74</v>
      </c>
      <c r="AA855" s="9" t="s">
        <v>67</v>
      </c>
      <c r="AB855" s="11">
        <v>1</v>
      </c>
      <c r="AC855">
        <f t="shared" si="67"/>
        <v>4007.1959999999999</v>
      </c>
      <c r="AD855">
        <f t="shared" si="68"/>
        <v>27.827749999999998</v>
      </c>
      <c r="AE855">
        <f t="shared" si="69"/>
        <v>333.93299999999999</v>
      </c>
      <c r="AF855">
        <f t="shared" si="65"/>
        <v>0</v>
      </c>
      <c r="AG855">
        <f t="shared" si="66"/>
        <v>0</v>
      </c>
      <c r="AH855">
        <f>(Table2[[#This Row],[Social_Media_Influence2]]+Table2[[#This Row],[Engagement_Score_Num]]+Table2[[#This Row],[Time_Spent_on_Product_Research(hours)]]/3)</f>
        <v>0.33333333333333331</v>
      </c>
      <c r="AI855" s="17">
        <f>IF(Table2[[#This Row],[Customer_Loyalty_Program_Member]]="TRUE",Table2[[#This Row],[Brand_Loyalty]]*1.2,Table2[[#This Row],[Brand_Loyalty]])</f>
        <v>5</v>
      </c>
      <c r="AJ855" s="17">
        <f>Table2[[#This Row],[Customer_Satisfaction]]-Table2[[#This Row],[Return_Rate]]</f>
        <v>8</v>
      </c>
    </row>
    <row r="856" spans="1:36">
      <c r="A856" s="5" t="s">
        <v>1775</v>
      </c>
      <c r="B856" s="4">
        <v>46</v>
      </c>
      <c r="C856" s="5" t="s">
        <v>29</v>
      </c>
      <c r="D856" s="5" t="s">
        <v>30</v>
      </c>
      <c r="E856" s="5" t="s">
        <v>31</v>
      </c>
      <c r="F856" s="5" t="s">
        <v>56</v>
      </c>
      <c r="G856" s="5" t="s">
        <v>44</v>
      </c>
      <c r="H856" s="5" t="s">
        <v>1776</v>
      </c>
      <c r="I856" s="5" t="s">
        <v>107</v>
      </c>
      <c r="J856" s="4">
        <v>333.93400000000003</v>
      </c>
      <c r="K856" s="4">
        <v>3</v>
      </c>
      <c r="L856" s="5" t="s">
        <v>48</v>
      </c>
      <c r="M856" s="4">
        <v>5</v>
      </c>
      <c r="N856" s="4">
        <v>1</v>
      </c>
      <c r="O856" s="4">
        <v>2</v>
      </c>
      <c r="P856" s="5" t="s">
        <v>36</v>
      </c>
      <c r="Q856" s="5" t="s">
        <v>37</v>
      </c>
      <c r="R856" s="4">
        <v>1</v>
      </c>
      <c r="S856" s="4">
        <v>1</v>
      </c>
      <c r="T856" s="5" t="s">
        <v>36</v>
      </c>
      <c r="U856" s="5" t="s">
        <v>79</v>
      </c>
      <c r="V856" s="5" t="s">
        <v>51</v>
      </c>
      <c r="W856" s="6">
        <v>46148</v>
      </c>
      <c r="X856" s="4" t="b">
        <v>1</v>
      </c>
      <c r="Y856" s="4" t="b">
        <v>0</v>
      </c>
      <c r="Z856" s="5" t="s">
        <v>52</v>
      </c>
      <c r="AA856" s="5" t="s">
        <v>41</v>
      </c>
      <c r="AB856" s="7">
        <v>4</v>
      </c>
      <c r="AC856">
        <f t="shared" si="67"/>
        <v>1001.8020000000001</v>
      </c>
      <c r="AD856">
        <f t="shared" si="68"/>
        <v>111.31133333333334</v>
      </c>
      <c r="AE856">
        <f t="shared" si="69"/>
        <v>333.93400000000003</v>
      </c>
      <c r="AF856">
        <f t="shared" si="65"/>
        <v>0</v>
      </c>
      <c r="AG856">
        <f t="shared" si="66"/>
        <v>0</v>
      </c>
      <c r="AH856">
        <f>(Table2[[#This Row],[Social_Media_Influence2]]+Table2[[#This Row],[Engagement_Score_Num]]+Table2[[#This Row],[Time_Spent_on_Product_Research(hours)]]/3)</f>
        <v>0.66666666666666663</v>
      </c>
      <c r="AI856" s="17">
        <f>IF(Table2[[#This Row],[Customer_Loyalty_Program_Member]]="TRUE",Table2[[#This Row],[Brand_Loyalty]]*1.2,Table2[[#This Row],[Brand_Loyalty]])</f>
        <v>5</v>
      </c>
      <c r="AJ856" s="17">
        <f>Table2[[#This Row],[Customer_Satisfaction]]-Table2[[#This Row],[Return_Rate]]</f>
        <v>0</v>
      </c>
    </row>
    <row r="857" spans="1:36">
      <c r="A857" s="9" t="s">
        <v>1777</v>
      </c>
      <c r="B857" s="8">
        <v>29</v>
      </c>
      <c r="C857" s="9" t="s">
        <v>43</v>
      </c>
      <c r="D857" s="9" t="s">
        <v>44</v>
      </c>
      <c r="E857" s="9" t="s">
        <v>76</v>
      </c>
      <c r="F857" s="9" t="s">
        <v>56</v>
      </c>
      <c r="G857" s="9" t="s">
        <v>44</v>
      </c>
      <c r="H857" s="9" t="s">
        <v>1778</v>
      </c>
      <c r="I857" s="9" t="s">
        <v>101</v>
      </c>
      <c r="J857" s="8">
        <v>333.935</v>
      </c>
      <c r="K857" s="8">
        <v>5</v>
      </c>
      <c r="L857" s="9" t="s">
        <v>48</v>
      </c>
      <c r="M857" s="8">
        <v>1</v>
      </c>
      <c r="N857" s="8">
        <v>3</v>
      </c>
      <c r="O857" s="8">
        <v>2</v>
      </c>
      <c r="P857" s="9" t="s">
        <v>44</v>
      </c>
      <c r="Q857" s="9" t="s">
        <v>85</v>
      </c>
      <c r="R857" s="8">
        <v>1</v>
      </c>
      <c r="S857" s="8">
        <v>2</v>
      </c>
      <c r="T857" s="9" t="s">
        <v>59</v>
      </c>
      <c r="U857" s="9" t="s">
        <v>38</v>
      </c>
      <c r="V857" s="9" t="s">
        <v>39</v>
      </c>
      <c r="W857" s="10">
        <v>46149</v>
      </c>
      <c r="X857" s="8" t="b">
        <v>0</v>
      </c>
      <c r="Y857" s="8" t="b">
        <v>0</v>
      </c>
      <c r="Z857" s="9" t="s">
        <v>74</v>
      </c>
      <c r="AA857" s="9" t="s">
        <v>53</v>
      </c>
      <c r="AB857" s="11">
        <v>4</v>
      </c>
      <c r="AC857">
        <f t="shared" si="67"/>
        <v>1669.675</v>
      </c>
      <c r="AD857">
        <f t="shared" si="68"/>
        <v>66.787000000000006</v>
      </c>
      <c r="AE857">
        <f t="shared" si="69"/>
        <v>333.935</v>
      </c>
      <c r="AF857">
        <f t="shared" si="65"/>
        <v>1</v>
      </c>
      <c r="AG857">
        <f t="shared" si="66"/>
        <v>3</v>
      </c>
      <c r="AH857">
        <f>(Table2[[#This Row],[Social_Media_Influence2]]+Table2[[#This Row],[Engagement_Score_Num]]+Table2[[#This Row],[Time_Spent_on_Product_Research(hours)]]/3)</f>
        <v>4.666666666666667</v>
      </c>
      <c r="AI857" s="17">
        <f>IF(Table2[[#This Row],[Customer_Loyalty_Program_Member]]="TRUE",Table2[[#This Row],[Brand_Loyalty]]*1.2,Table2[[#This Row],[Brand_Loyalty]])</f>
        <v>1</v>
      </c>
      <c r="AJ857" s="17">
        <f>Table2[[#This Row],[Customer_Satisfaction]]-Table2[[#This Row],[Return_Rate]]</f>
        <v>1</v>
      </c>
    </row>
    <row r="858" spans="1:36">
      <c r="A858" s="5" t="s">
        <v>1779</v>
      </c>
      <c r="B858" s="4">
        <v>19</v>
      </c>
      <c r="C858" s="5" t="s">
        <v>29</v>
      </c>
      <c r="D858" s="5" t="s">
        <v>30</v>
      </c>
      <c r="E858" s="5" t="s">
        <v>31</v>
      </c>
      <c r="F858" s="5" t="s">
        <v>45</v>
      </c>
      <c r="G858" s="5" t="s">
        <v>44</v>
      </c>
      <c r="H858" s="5" t="s">
        <v>1780</v>
      </c>
      <c r="I858" s="5" t="s">
        <v>122</v>
      </c>
      <c r="J858" s="4">
        <v>333.93599999999998</v>
      </c>
      <c r="K858" s="4">
        <v>8</v>
      </c>
      <c r="L858" s="5" t="s">
        <v>35</v>
      </c>
      <c r="M858" s="4">
        <v>4</v>
      </c>
      <c r="N858" s="4">
        <v>2</v>
      </c>
      <c r="O858" s="4">
        <v>0</v>
      </c>
      <c r="P858" s="5" t="s">
        <v>36</v>
      </c>
      <c r="Q858" s="5" t="s">
        <v>50</v>
      </c>
      <c r="R858" s="4">
        <v>0</v>
      </c>
      <c r="S858" s="4">
        <v>6</v>
      </c>
      <c r="T858" s="5" t="s">
        <v>44</v>
      </c>
      <c r="U858" s="5" t="s">
        <v>38</v>
      </c>
      <c r="V858" s="5" t="s">
        <v>66</v>
      </c>
      <c r="W858" s="6">
        <v>46150</v>
      </c>
      <c r="X858" s="4" t="b">
        <v>1</v>
      </c>
      <c r="Y858" s="4" t="b">
        <v>1</v>
      </c>
      <c r="Z858" s="5" t="s">
        <v>40</v>
      </c>
      <c r="AA858" s="5" t="s">
        <v>41</v>
      </c>
      <c r="AB858" s="7">
        <v>5</v>
      </c>
      <c r="AC858">
        <f t="shared" si="67"/>
        <v>2671.4879999999998</v>
      </c>
      <c r="AD858">
        <f t="shared" si="68"/>
        <v>41.741999999999997</v>
      </c>
      <c r="AE858">
        <f t="shared" si="69"/>
        <v>333.93599999999998</v>
      </c>
      <c r="AF858">
        <f t="shared" si="65"/>
        <v>3</v>
      </c>
      <c r="AG858">
        <f t="shared" si="66"/>
        <v>0</v>
      </c>
      <c r="AH858">
        <f>(Table2[[#This Row],[Social_Media_Influence2]]+Table2[[#This Row],[Engagement_Score_Num]]+Table2[[#This Row],[Time_Spent_on_Product_Research(hours)]]/3)</f>
        <v>3</v>
      </c>
      <c r="AI858" s="17">
        <f>IF(Table2[[#This Row],[Customer_Loyalty_Program_Member]]="TRUE",Table2[[#This Row],[Brand_Loyalty]]*1.2,Table2[[#This Row],[Brand_Loyalty]])</f>
        <v>4</v>
      </c>
      <c r="AJ858" s="17">
        <f>Table2[[#This Row],[Customer_Satisfaction]]-Table2[[#This Row],[Return_Rate]]</f>
        <v>6</v>
      </c>
    </row>
    <row r="859" spans="1:36">
      <c r="A859" s="9" t="s">
        <v>1781</v>
      </c>
      <c r="B859" s="8">
        <v>21</v>
      </c>
      <c r="C859" s="9" t="s">
        <v>43</v>
      </c>
      <c r="D859" s="9" t="s">
        <v>44</v>
      </c>
      <c r="E859" s="9" t="s">
        <v>69</v>
      </c>
      <c r="F859" s="9" t="s">
        <v>56</v>
      </c>
      <c r="G859" s="9" t="s">
        <v>44</v>
      </c>
      <c r="H859" s="9" t="s">
        <v>1782</v>
      </c>
      <c r="I859" s="9" t="s">
        <v>90</v>
      </c>
      <c r="J859" s="8">
        <v>333.93700000000001</v>
      </c>
      <c r="K859" s="8">
        <v>9</v>
      </c>
      <c r="L859" s="9" t="s">
        <v>78</v>
      </c>
      <c r="M859" s="8">
        <v>5</v>
      </c>
      <c r="N859" s="8">
        <v>5</v>
      </c>
      <c r="O859" s="8">
        <v>0</v>
      </c>
      <c r="P859" s="9" t="s">
        <v>49</v>
      </c>
      <c r="Q859" s="9" t="s">
        <v>50</v>
      </c>
      <c r="R859" s="8">
        <v>1</v>
      </c>
      <c r="S859" s="8">
        <v>5</v>
      </c>
      <c r="T859" s="9" t="s">
        <v>59</v>
      </c>
      <c r="U859" s="9" t="s">
        <v>79</v>
      </c>
      <c r="V859" s="9" t="s">
        <v>61</v>
      </c>
      <c r="W859" s="10">
        <v>46151</v>
      </c>
      <c r="X859" s="8" t="b">
        <v>1</v>
      </c>
      <c r="Y859" s="8" t="b">
        <v>0</v>
      </c>
      <c r="Z859" s="9" t="s">
        <v>40</v>
      </c>
      <c r="AA859" s="9" t="s">
        <v>53</v>
      </c>
      <c r="AB859" s="11">
        <v>9</v>
      </c>
      <c r="AC859">
        <f t="shared" si="67"/>
        <v>3005.433</v>
      </c>
      <c r="AD859">
        <f t="shared" si="68"/>
        <v>37.104111111111109</v>
      </c>
      <c r="AE859">
        <f t="shared" si="69"/>
        <v>333.93700000000001</v>
      </c>
      <c r="AF859">
        <f t="shared" si="65"/>
        <v>1</v>
      </c>
      <c r="AG859">
        <f t="shared" si="66"/>
        <v>2</v>
      </c>
      <c r="AH859">
        <f>(Table2[[#This Row],[Social_Media_Influence2]]+Table2[[#This Row],[Engagement_Score_Num]]+Table2[[#This Row],[Time_Spent_on_Product_Research(hours)]]/3)</f>
        <v>3</v>
      </c>
      <c r="AI859" s="17">
        <f>IF(Table2[[#This Row],[Customer_Loyalty_Program_Member]]="TRUE",Table2[[#This Row],[Brand_Loyalty]]*1.2,Table2[[#This Row],[Brand_Loyalty]])</f>
        <v>5</v>
      </c>
      <c r="AJ859" s="17">
        <f>Table2[[#This Row],[Customer_Satisfaction]]-Table2[[#This Row],[Return_Rate]]</f>
        <v>4</v>
      </c>
    </row>
    <row r="860" spans="1:36">
      <c r="A860" s="5" t="s">
        <v>1783</v>
      </c>
      <c r="B860" s="4">
        <v>38</v>
      </c>
      <c r="C860" s="5" t="s">
        <v>29</v>
      </c>
      <c r="D860" s="5" t="s">
        <v>44</v>
      </c>
      <c r="E860" s="5" t="s">
        <v>55</v>
      </c>
      <c r="F860" s="5" t="s">
        <v>45</v>
      </c>
      <c r="G860" s="5" t="s">
        <v>44</v>
      </c>
      <c r="H860" s="5" t="s">
        <v>1784</v>
      </c>
      <c r="I860" s="5" t="s">
        <v>34</v>
      </c>
      <c r="J860" s="4">
        <v>333.93799999999999</v>
      </c>
      <c r="K860" s="4">
        <v>10</v>
      </c>
      <c r="L860" s="5" t="s">
        <v>78</v>
      </c>
      <c r="M860" s="4">
        <v>4</v>
      </c>
      <c r="N860" s="4">
        <v>3</v>
      </c>
      <c r="O860" s="4">
        <v>2</v>
      </c>
      <c r="P860" s="5" t="s">
        <v>59</v>
      </c>
      <c r="Q860" s="5" t="s">
        <v>37</v>
      </c>
      <c r="R860" s="4">
        <v>0</v>
      </c>
      <c r="S860" s="4">
        <v>4</v>
      </c>
      <c r="T860" s="5" t="s">
        <v>44</v>
      </c>
      <c r="U860" s="5" t="s">
        <v>79</v>
      </c>
      <c r="V860" s="5" t="s">
        <v>66</v>
      </c>
      <c r="W860" s="6">
        <v>46152</v>
      </c>
      <c r="X860" s="4" t="b">
        <v>0</v>
      </c>
      <c r="Y860" s="4" t="b">
        <v>0</v>
      </c>
      <c r="Z860" s="5" t="s">
        <v>62</v>
      </c>
      <c r="AA860" s="5" t="s">
        <v>53</v>
      </c>
      <c r="AB860" s="7">
        <v>7</v>
      </c>
      <c r="AC860">
        <f t="shared" si="67"/>
        <v>3339.38</v>
      </c>
      <c r="AD860">
        <f t="shared" si="68"/>
        <v>33.393799999999999</v>
      </c>
      <c r="AE860">
        <f t="shared" si="69"/>
        <v>333.93799999999999</v>
      </c>
      <c r="AF860">
        <f t="shared" si="65"/>
        <v>3</v>
      </c>
      <c r="AG860">
        <f t="shared" si="66"/>
        <v>1</v>
      </c>
      <c r="AH860">
        <f>(Table2[[#This Row],[Social_Media_Influence2]]+Table2[[#This Row],[Engagement_Score_Num]]+Table2[[#This Row],[Time_Spent_on_Product_Research(hours)]]/3)</f>
        <v>4.666666666666667</v>
      </c>
      <c r="AI860" s="17">
        <f>IF(Table2[[#This Row],[Customer_Loyalty_Program_Member]]="TRUE",Table2[[#This Row],[Brand_Loyalty]]*1.2,Table2[[#This Row],[Brand_Loyalty]])</f>
        <v>4</v>
      </c>
      <c r="AJ860" s="17">
        <f>Table2[[#This Row],[Customer_Satisfaction]]-Table2[[#This Row],[Return_Rate]]</f>
        <v>4</v>
      </c>
    </row>
    <row r="861" spans="1:36">
      <c r="A861" s="9" t="s">
        <v>1785</v>
      </c>
      <c r="B861" s="8">
        <v>41</v>
      </c>
      <c r="C861" s="9" t="s">
        <v>88</v>
      </c>
      <c r="D861" s="9" t="s">
        <v>30</v>
      </c>
      <c r="E861" s="9" t="s">
        <v>76</v>
      </c>
      <c r="F861" s="9" t="s">
        <v>56</v>
      </c>
      <c r="G861" s="9" t="s">
        <v>30</v>
      </c>
      <c r="H861" s="9" t="s">
        <v>1786</v>
      </c>
      <c r="I861" s="9" t="s">
        <v>34</v>
      </c>
      <c r="J861" s="8">
        <v>333.93900000000002</v>
      </c>
      <c r="K861" s="8">
        <v>4</v>
      </c>
      <c r="L861" s="9" t="s">
        <v>48</v>
      </c>
      <c r="M861" s="8">
        <v>1</v>
      </c>
      <c r="N861" s="8">
        <v>2</v>
      </c>
      <c r="O861" s="8">
        <v>0</v>
      </c>
      <c r="P861" s="9" t="s">
        <v>36</v>
      </c>
      <c r="Q861" s="9" t="s">
        <v>37</v>
      </c>
      <c r="R861" s="8">
        <v>0</v>
      </c>
      <c r="S861" s="8">
        <v>4</v>
      </c>
      <c r="T861" s="9" t="s">
        <v>59</v>
      </c>
      <c r="U861" s="9" t="s">
        <v>60</v>
      </c>
      <c r="V861" s="9" t="s">
        <v>51</v>
      </c>
      <c r="W861" s="10">
        <v>46153</v>
      </c>
      <c r="X861" s="8" t="b">
        <v>1</v>
      </c>
      <c r="Y861" s="8" t="b">
        <v>1</v>
      </c>
      <c r="Z861" s="9" t="s">
        <v>62</v>
      </c>
      <c r="AA861" s="9" t="s">
        <v>41</v>
      </c>
      <c r="AB861" s="11">
        <v>14</v>
      </c>
      <c r="AC861">
        <f t="shared" si="67"/>
        <v>1335.7560000000001</v>
      </c>
      <c r="AD861">
        <f t="shared" si="68"/>
        <v>83.484750000000005</v>
      </c>
      <c r="AE861">
        <f t="shared" si="69"/>
        <v>333.93900000000002</v>
      </c>
      <c r="AF861">
        <f t="shared" si="65"/>
        <v>1</v>
      </c>
      <c r="AG861">
        <f t="shared" si="66"/>
        <v>0</v>
      </c>
      <c r="AH861">
        <f>(Table2[[#This Row],[Social_Media_Influence2]]+Table2[[#This Row],[Engagement_Score_Num]]+Table2[[#This Row],[Time_Spent_on_Product_Research(hours)]]/3)</f>
        <v>1</v>
      </c>
      <c r="AI861" s="17">
        <f>IF(Table2[[#This Row],[Customer_Loyalty_Program_Member]]="TRUE",Table2[[#This Row],[Brand_Loyalty]]*1.2,Table2[[#This Row],[Brand_Loyalty]])</f>
        <v>1</v>
      </c>
      <c r="AJ861" s="17">
        <f>Table2[[#This Row],[Customer_Satisfaction]]-Table2[[#This Row],[Return_Rate]]</f>
        <v>4</v>
      </c>
    </row>
    <row r="862" spans="1:36">
      <c r="A862" s="5" t="s">
        <v>1787</v>
      </c>
      <c r="B862" s="4">
        <v>49</v>
      </c>
      <c r="C862" s="5" t="s">
        <v>29</v>
      </c>
      <c r="D862" s="5" t="s">
        <v>44</v>
      </c>
      <c r="E862" s="5" t="s">
        <v>76</v>
      </c>
      <c r="F862" s="5" t="s">
        <v>56</v>
      </c>
      <c r="G862" s="5" t="s">
        <v>44</v>
      </c>
      <c r="H862" s="5" t="s">
        <v>1788</v>
      </c>
      <c r="I862" s="5" t="s">
        <v>58</v>
      </c>
      <c r="J862" s="4">
        <v>333.94</v>
      </c>
      <c r="K862" s="4">
        <v>8</v>
      </c>
      <c r="L862" s="5" t="s">
        <v>78</v>
      </c>
      <c r="M862" s="4">
        <v>5</v>
      </c>
      <c r="N862" s="4">
        <v>1</v>
      </c>
      <c r="O862" s="4">
        <v>2</v>
      </c>
      <c r="P862" s="5" t="s">
        <v>44</v>
      </c>
      <c r="Q862" s="5" t="s">
        <v>37</v>
      </c>
      <c r="R862" s="4">
        <v>1</v>
      </c>
      <c r="S862" s="4">
        <v>7</v>
      </c>
      <c r="T862" s="5" t="s">
        <v>59</v>
      </c>
      <c r="U862" s="5" t="s">
        <v>60</v>
      </c>
      <c r="V862" s="5" t="s">
        <v>51</v>
      </c>
      <c r="W862" s="6">
        <v>46154</v>
      </c>
      <c r="X862" s="4" t="b">
        <v>0</v>
      </c>
      <c r="Y862" s="4" t="b">
        <v>1</v>
      </c>
      <c r="Z862" s="5" t="s">
        <v>52</v>
      </c>
      <c r="AA862" s="5" t="s">
        <v>41</v>
      </c>
      <c r="AB862" s="7">
        <v>8</v>
      </c>
      <c r="AC862">
        <f t="shared" si="67"/>
        <v>2671.52</v>
      </c>
      <c r="AD862">
        <f t="shared" si="68"/>
        <v>41.7425</v>
      </c>
      <c r="AE862">
        <f t="shared" si="69"/>
        <v>333.94</v>
      </c>
      <c r="AF862">
        <f t="shared" si="65"/>
        <v>1</v>
      </c>
      <c r="AG862">
        <f t="shared" si="66"/>
        <v>3</v>
      </c>
      <c r="AH862">
        <f>(Table2[[#This Row],[Social_Media_Influence2]]+Table2[[#This Row],[Engagement_Score_Num]]+Table2[[#This Row],[Time_Spent_on_Product_Research(hours)]]/3)</f>
        <v>4.666666666666667</v>
      </c>
      <c r="AI862" s="17">
        <f>IF(Table2[[#This Row],[Customer_Loyalty_Program_Member]]="TRUE",Table2[[#This Row],[Brand_Loyalty]]*1.2,Table2[[#This Row],[Brand_Loyalty]])</f>
        <v>5</v>
      </c>
      <c r="AJ862" s="17">
        <f>Table2[[#This Row],[Customer_Satisfaction]]-Table2[[#This Row],[Return_Rate]]</f>
        <v>6</v>
      </c>
    </row>
    <row r="863" spans="1:36">
      <c r="A863" s="9" t="s">
        <v>1789</v>
      </c>
      <c r="B863" s="8">
        <v>32</v>
      </c>
      <c r="C863" s="9" t="s">
        <v>147</v>
      </c>
      <c r="D863" s="9" t="s">
        <v>30</v>
      </c>
      <c r="E863" s="9" t="s">
        <v>55</v>
      </c>
      <c r="F863" s="9" t="s">
        <v>45</v>
      </c>
      <c r="G863" s="9" t="s">
        <v>30</v>
      </c>
      <c r="H863" s="9" t="s">
        <v>1790</v>
      </c>
      <c r="I863" s="9" t="s">
        <v>2060</v>
      </c>
      <c r="J863" s="8">
        <v>333.94099999999997</v>
      </c>
      <c r="K863" s="8">
        <v>3</v>
      </c>
      <c r="L863" s="9" t="s">
        <v>48</v>
      </c>
      <c r="M863" s="8">
        <v>2</v>
      </c>
      <c r="N863" s="8">
        <v>1</v>
      </c>
      <c r="O863" s="8">
        <v>2</v>
      </c>
      <c r="P863" s="9" t="s">
        <v>59</v>
      </c>
      <c r="Q863" s="9" t="s">
        <v>50</v>
      </c>
      <c r="R863" s="8">
        <v>2</v>
      </c>
      <c r="S863" s="8">
        <v>8</v>
      </c>
      <c r="T863" s="9" t="s">
        <v>36</v>
      </c>
      <c r="U863" s="9" t="s">
        <v>38</v>
      </c>
      <c r="V863" s="9" t="s">
        <v>39</v>
      </c>
      <c r="W863" s="10">
        <v>46155</v>
      </c>
      <c r="X863" s="8" t="b">
        <v>1</v>
      </c>
      <c r="Y863" s="8" t="b">
        <v>0</v>
      </c>
      <c r="Z863" s="9" t="s">
        <v>62</v>
      </c>
      <c r="AA863" s="9" t="s">
        <v>67</v>
      </c>
      <c r="AB863" s="11">
        <v>5</v>
      </c>
      <c r="AC863">
        <f t="shared" si="67"/>
        <v>1001.8229999999999</v>
      </c>
      <c r="AD863">
        <f t="shared" si="68"/>
        <v>111.31366666666666</v>
      </c>
      <c r="AE863">
        <f t="shared" si="69"/>
        <v>333.94099999999997</v>
      </c>
      <c r="AF863">
        <f t="shared" si="65"/>
        <v>0</v>
      </c>
      <c r="AG863">
        <f t="shared" si="66"/>
        <v>1</v>
      </c>
      <c r="AH863">
        <f>(Table2[[#This Row],[Social_Media_Influence2]]+Table2[[#This Row],[Engagement_Score_Num]]+Table2[[#This Row],[Time_Spent_on_Product_Research(hours)]]/3)</f>
        <v>1.6666666666666665</v>
      </c>
      <c r="AI863" s="17">
        <f>IF(Table2[[#This Row],[Customer_Loyalty_Program_Member]]="TRUE",Table2[[#This Row],[Brand_Loyalty]]*1.2,Table2[[#This Row],[Brand_Loyalty]])</f>
        <v>2</v>
      </c>
      <c r="AJ863" s="17">
        <f>Table2[[#This Row],[Customer_Satisfaction]]-Table2[[#This Row],[Return_Rate]]</f>
        <v>6</v>
      </c>
    </row>
    <row r="864" spans="1:36">
      <c r="A864" s="5" t="s">
        <v>1791</v>
      </c>
      <c r="B864" s="4">
        <v>24</v>
      </c>
      <c r="C864" s="5" t="s">
        <v>43</v>
      </c>
      <c r="D864" s="5" t="s">
        <v>44</v>
      </c>
      <c r="E864" s="5" t="s">
        <v>31</v>
      </c>
      <c r="F864" s="5" t="s">
        <v>45</v>
      </c>
      <c r="G864" s="5" t="s">
        <v>44</v>
      </c>
      <c r="H864" s="5" t="s">
        <v>1792</v>
      </c>
      <c r="I864" s="5" t="s">
        <v>82</v>
      </c>
      <c r="J864" s="4">
        <v>333.94200000000001</v>
      </c>
      <c r="K864" s="4">
        <v>11</v>
      </c>
      <c r="L864" s="5" t="s">
        <v>48</v>
      </c>
      <c r="M864" s="4">
        <v>4</v>
      </c>
      <c r="N864" s="4">
        <v>2</v>
      </c>
      <c r="O864" s="4">
        <v>2</v>
      </c>
      <c r="P864" s="5" t="s">
        <v>59</v>
      </c>
      <c r="Q864" s="5" t="s">
        <v>50</v>
      </c>
      <c r="R864" s="4">
        <v>2</v>
      </c>
      <c r="S864" s="4">
        <v>9</v>
      </c>
      <c r="T864" s="5" t="s">
        <v>49</v>
      </c>
      <c r="U864" s="5" t="s">
        <v>79</v>
      </c>
      <c r="V864" s="5" t="s">
        <v>66</v>
      </c>
      <c r="W864" s="6">
        <v>46156</v>
      </c>
      <c r="X864" s="4" t="b">
        <v>0</v>
      </c>
      <c r="Y864" s="4" t="b">
        <v>1</v>
      </c>
      <c r="Z864" s="5" t="s">
        <v>62</v>
      </c>
      <c r="AA864" s="5" t="s">
        <v>53</v>
      </c>
      <c r="AB864" s="7">
        <v>1</v>
      </c>
      <c r="AC864">
        <f t="shared" si="67"/>
        <v>3673.3620000000001</v>
      </c>
      <c r="AD864">
        <f t="shared" si="68"/>
        <v>30.358363636363638</v>
      </c>
      <c r="AE864">
        <f t="shared" si="69"/>
        <v>333.94200000000001</v>
      </c>
      <c r="AF864">
        <f t="shared" si="65"/>
        <v>2</v>
      </c>
      <c r="AG864">
        <f t="shared" si="66"/>
        <v>1</v>
      </c>
      <c r="AH864">
        <f>(Table2[[#This Row],[Social_Media_Influence2]]+Table2[[#This Row],[Engagement_Score_Num]]+Table2[[#This Row],[Time_Spent_on_Product_Research(hours)]]/3)</f>
        <v>3.6666666666666665</v>
      </c>
      <c r="AI864" s="17">
        <f>IF(Table2[[#This Row],[Customer_Loyalty_Program_Member]]="TRUE",Table2[[#This Row],[Brand_Loyalty]]*1.2,Table2[[#This Row],[Brand_Loyalty]])</f>
        <v>4</v>
      </c>
      <c r="AJ864" s="17">
        <f>Table2[[#This Row],[Customer_Satisfaction]]-Table2[[#This Row],[Return_Rate]]</f>
        <v>7</v>
      </c>
    </row>
    <row r="865" spans="1:36">
      <c r="A865" s="9" t="s">
        <v>1793</v>
      </c>
      <c r="B865" s="8">
        <v>27</v>
      </c>
      <c r="C865" s="9" t="s">
        <v>43</v>
      </c>
      <c r="D865" s="9" t="s">
        <v>44</v>
      </c>
      <c r="E865" s="9" t="s">
        <v>76</v>
      </c>
      <c r="F865" s="9" t="s">
        <v>56</v>
      </c>
      <c r="G865" s="9" t="s">
        <v>30</v>
      </c>
      <c r="H865" s="9" t="s">
        <v>1794</v>
      </c>
      <c r="I865" s="9" t="s">
        <v>58</v>
      </c>
      <c r="J865" s="8">
        <v>333.94299999999998</v>
      </c>
      <c r="K865" s="8">
        <v>7</v>
      </c>
      <c r="L865" s="9" t="s">
        <v>35</v>
      </c>
      <c r="M865" s="8">
        <v>1</v>
      </c>
      <c r="N865" s="8">
        <v>1</v>
      </c>
      <c r="O865" s="8">
        <v>2</v>
      </c>
      <c r="P865" s="9" t="s">
        <v>44</v>
      </c>
      <c r="Q865" s="9" t="s">
        <v>37</v>
      </c>
      <c r="R865" s="8">
        <v>1</v>
      </c>
      <c r="S865" s="8">
        <v>10</v>
      </c>
      <c r="T865" s="9" t="s">
        <v>44</v>
      </c>
      <c r="U865" s="9" t="s">
        <v>60</v>
      </c>
      <c r="V865" s="9" t="s">
        <v>39</v>
      </c>
      <c r="W865" s="10">
        <v>46157</v>
      </c>
      <c r="X865" s="8" t="b">
        <v>1</v>
      </c>
      <c r="Y865" s="8" t="b">
        <v>1</v>
      </c>
      <c r="Z865" s="9" t="s">
        <v>74</v>
      </c>
      <c r="AA865" s="9" t="s">
        <v>67</v>
      </c>
      <c r="AB865" s="11">
        <v>6</v>
      </c>
      <c r="AC865">
        <f t="shared" si="67"/>
        <v>2337.6009999999997</v>
      </c>
      <c r="AD865">
        <f t="shared" si="68"/>
        <v>47.706142857142858</v>
      </c>
      <c r="AE865">
        <f t="shared" si="69"/>
        <v>333.94299999999998</v>
      </c>
      <c r="AF865">
        <f t="shared" si="65"/>
        <v>3</v>
      </c>
      <c r="AG865">
        <f t="shared" si="66"/>
        <v>3</v>
      </c>
      <c r="AH865">
        <f>(Table2[[#This Row],[Social_Media_Influence2]]+Table2[[#This Row],[Engagement_Score_Num]]+Table2[[#This Row],[Time_Spent_on_Product_Research(hours)]]/3)</f>
        <v>6.666666666666667</v>
      </c>
      <c r="AI865" s="17">
        <f>IF(Table2[[#This Row],[Customer_Loyalty_Program_Member]]="TRUE",Table2[[#This Row],[Brand_Loyalty]]*1.2,Table2[[#This Row],[Brand_Loyalty]])</f>
        <v>1</v>
      </c>
      <c r="AJ865" s="17">
        <f>Table2[[#This Row],[Customer_Satisfaction]]-Table2[[#This Row],[Return_Rate]]</f>
        <v>9</v>
      </c>
    </row>
    <row r="866" spans="1:36">
      <c r="A866" s="5" t="s">
        <v>1795</v>
      </c>
      <c r="B866" s="4">
        <v>44</v>
      </c>
      <c r="C866" s="5" t="s">
        <v>29</v>
      </c>
      <c r="D866" s="5" t="s">
        <v>30</v>
      </c>
      <c r="E866" s="5" t="s">
        <v>31</v>
      </c>
      <c r="F866" s="5" t="s">
        <v>56</v>
      </c>
      <c r="G866" s="5" t="s">
        <v>44</v>
      </c>
      <c r="H866" s="5" t="s">
        <v>1796</v>
      </c>
      <c r="I866" s="5" t="s">
        <v>58</v>
      </c>
      <c r="J866" s="4">
        <v>333.94400000000002</v>
      </c>
      <c r="K866" s="4">
        <v>11</v>
      </c>
      <c r="L866" s="5" t="s">
        <v>48</v>
      </c>
      <c r="M866" s="4">
        <v>3</v>
      </c>
      <c r="N866" s="4">
        <v>1</v>
      </c>
      <c r="O866" s="4">
        <v>0</v>
      </c>
      <c r="P866" s="5" t="s">
        <v>59</v>
      </c>
      <c r="Q866" s="5" t="s">
        <v>50</v>
      </c>
      <c r="R866" s="4">
        <v>2</v>
      </c>
      <c r="S866" s="4">
        <v>4</v>
      </c>
      <c r="T866" s="5" t="s">
        <v>44</v>
      </c>
      <c r="U866" s="5" t="s">
        <v>60</v>
      </c>
      <c r="V866" s="5" t="s">
        <v>39</v>
      </c>
      <c r="W866" s="6">
        <v>46158</v>
      </c>
      <c r="X866" s="4" t="b">
        <v>1</v>
      </c>
      <c r="Y866" s="4" t="b">
        <v>1</v>
      </c>
      <c r="Z866" s="5" t="s">
        <v>62</v>
      </c>
      <c r="AA866" s="5" t="s">
        <v>53</v>
      </c>
      <c r="AB866" s="7">
        <v>8</v>
      </c>
      <c r="AC866">
        <f t="shared" si="67"/>
        <v>3673.384</v>
      </c>
      <c r="AD866">
        <f t="shared" si="68"/>
        <v>30.358545454545457</v>
      </c>
      <c r="AE866">
        <f t="shared" si="69"/>
        <v>333.94400000000002</v>
      </c>
      <c r="AF866">
        <f t="shared" si="65"/>
        <v>3</v>
      </c>
      <c r="AG866">
        <f t="shared" si="66"/>
        <v>1</v>
      </c>
      <c r="AH866">
        <f>(Table2[[#This Row],[Social_Media_Influence2]]+Table2[[#This Row],[Engagement_Score_Num]]+Table2[[#This Row],[Time_Spent_on_Product_Research(hours)]]/3)</f>
        <v>4</v>
      </c>
      <c r="AI866" s="17">
        <f>IF(Table2[[#This Row],[Customer_Loyalty_Program_Member]]="TRUE",Table2[[#This Row],[Brand_Loyalty]]*1.2,Table2[[#This Row],[Brand_Loyalty]])</f>
        <v>3</v>
      </c>
      <c r="AJ866" s="17">
        <f>Table2[[#This Row],[Customer_Satisfaction]]-Table2[[#This Row],[Return_Rate]]</f>
        <v>2</v>
      </c>
    </row>
    <row r="867" spans="1:36">
      <c r="A867" s="9" t="s">
        <v>1797</v>
      </c>
      <c r="B867" s="8">
        <v>28</v>
      </c>
      <c r="C867" s="9" t="s">
        <v>29</v>
      </c>
      <c r="D867" s="9" t="s">
        <v>44</v>
      </c>
      <c r="E867" s="9" t="s">
        <v>31</v>
      </c>
      <c r="F867" s="9" t="s">
        <v>32</v>
      </c>
      <c r="G867" s="9" t="s">
        <v>44</v>
      </c>
      <c r="H867" s="9" t="s">
        <v>1798</v>
      </c>
      <c r="I867" s="9" t="s">
        <v>122</v>
      </c>
      <c r="J867" s="8">
        <v>333.94499999999999</v>
      </c>
      <c r="K867" s="8">
        <v>7</v>
      </c>
      <c r="L867" s="9" t="s">
        <v>48</v>
      </c>
      <c r="M867" s="8">
        <v>4</v>
      </c>
      <c r="N867" s="8">
        <v>5</v>
      </c>
      <c r="O867" s="8">
        <v>2</v>
      </c>
      <c r="P867" s="9" t="s">
        <v>49</v>
      </c>
      <c r="Q867" s="9" t="s">
        <v>37</v>
      </c>
      <c r="R867" s="8">
        <v>1</v>
      </c>
      <c r="S867" s="8">
        <v>5</v>
      </c>
      <c r="T867" s="9" t="s">
        <v>44</v>
      </c>
      <c r="U867" s="9" t="s">
        <v>60</v>
      </c>
      <c r="V867" s="9" t="s">
        <v>86</v>
      </c>
      <c r="W867" s="10">
        <v>46159</v>
      </c>
      <c r="X867" s="8" t="b">
        <v>0</v>
      </c>
      <c r="Y867" s="8" t="b">
        <v>1</v>
      </c>
      <c r="Z867" s="9" t="s">
        <v>74</v>
      </c>
      <c r="AA867" s="9" t="s">
        <v>41</v>
      </c>
      <c r="AB867" s="11">
        <v>13</v>
      </c>
      <c r="AC867">
        <f t="shared" si="67"/>
        <v>2337.6149999999998</v>
      </c>
      <c r="AD867">
        <f t="shared" si="68"/>
        <v>47.706428571428567</v>
      </c>
      <c r="AE867">
        <f t="shared" si="69"/>
        <v>333.94499999999999</v>
      </c>
      <c r="AF867">
        <f t="shared" si="65"/>
        <v>3</v>
      </c>
      <c r="AG867">
        <f t="shared" si="66"/>
        <v>2</v>
      </c>
      <c r="AH867">
        <f>(Table2[[#This Row],[Social_Media_Influence2]]+Table2[[#This Row],[Engagement_Score_Num]]+Table2[[#This Row],[Time_Spent_on_Product_Research(hours)]]/3)</f>
        <v>5.666666666666667</v>
      </c>
      <c r="AI867" s="17">
        <f>IF(Table2[[#This Row],[Customer_Loyalty_Program_Member]]="TRUE",Table2[[#This Row],[Brand_Loyalty]]*1.2,Table2[[#This Row],[Brand_Loyalty]])</f>
        <v>4</v>
      </c>
      <c r="AJ867" s="17">
        <f>Table2[[#This Row],[Customer_Satisfaction]]-Table2[[#This Row],[Return_Rate]]</f>
        <v>4</v>
      </c>
    </row>
    <row r="868" spans="1:36">
      <c r="A868" s="5" t="s">
        <v>1799</v>
      </c>
      <c r="B868" s="4">
        <v>23</v>
      </c>
      <c r="C868" s="5" t="s">
        <v>43</v>
      </c>
      <c r="D868" s="5" t="s">
        <v>30</v>
      </c>
      <c r="E868" s="5" t="s">
        <v>31</v>
      </c>
      <c r="F868" s="5" t="s">
        <v>45</v>
      </c>
      <c r="G868" s="5" t="s">
        <v>30</v>
      </c>
      <c r="H868" s="5" t="s">
        <v>1800</v>
      </c>
      <c r="I868" s="5" t="s">
        <v>2060</v>
      </c>
      <c r="J868" s="4">
        <v>333.94600000000003</v>
      </c>
      <c r="K868" s="4">
        <v>5</v>
      </c>
      <c r="L868" s="5" t="s">
        <v>48</v>
      </c>
      <c r="M868" s="4">
        <v>4</v>
      </c>
      <c r="N868" s="4">
        <v>3</v>
      </c>
      <c r="O868" s="4">
        <v>1</v>
      </c>
      <c r="P868" s="5" t="s">
        <v>59</v>
      </c>
      <c r="Q868" s="5" t="s">
        <v>37</v>
      </c>
      <c r="R868" s="4">
        <v>1</v>
      </c>
      <c r="S868" s="4">
        <v>1</v>
      </c>
      <c r="T868" s="5" t="s">
        <v>59</v>
      </c>
      <c r="U868" s="5" t="s">
        <v>38</v>
      </c>
      <c r="V868" s="5" t="s">
        <v>51</v>
      </c>
      <c r="W868" s="6">
        <v>46160</v>
      </c>
      <c r="X868" s="4" t="b">
        <v>0</v>
      </c>
      <c r="Y868" s="4" t="b">
        <v>0</v>
      </c>
      <c r="Z868" s="5" t="s">
        <v>74</v>
      </c>
      <c r="AA868" s="5" t="s">
        <v>67</v>
      </c>
      <c r="AB868" s="7">
        <v>5</v>
      </c>
      <c r="AC868">
        <f t="shared" si="67"/>
        <v>1669.73</v>
      </c>
      <c r="AD868">
        <f t="shared" si="68"/>
        <v>66.789200000000008</v>
      </c>
      <c r="AE868">
        <f t="shared" si="69"/>
        <v>333.94600000000003</v>
      </c>
      <c r="AF868">
        <f t="shared" si="65"/>
        <v>1</v>
      </c>
      <c r="AG868">
        <f t="shared" si="66"/>
        <v>1</v>
      </c>
      <c r="AH868">
        <f>(Table2[[#This Row],[Social_Media_Influence2]]+Table2[[#This Row],[Engagement_Score_Num]]+Table2[[#This Row],[Time_Spent_on_Product_Research(hours)]]/3)</f>
        <v>2.3333333333333335</v>
      </c>
      <c r="AI868" s="17">
        <f>IF(Table2[[#This Row],[Customer_Loyalty_Program_Member]]="TRUE",Table2[[#This Row],[Brand_Loyalty]]*1.2,Table2[[#This Row],[Brand_Loyalty]])</f>
        <v>4</v>
      </c>
      <c r="AJ868" s="17">
        <f>Table2[[#This Row],[Customer_Satisfaction]]-Table2[[#This Row],[Return_Rate]]</f>
        <v>0</v>
      </c>
    </row>
    <row r="869" spans="1:36">
      <c r="A869" s="9" t="s">
        <v>1801</v>
      </c>
      <c r="B869" s="8">
        <v>42</v>
      </c>
      <c r="C869" s="9" t="s">
        <v>29</v>
      </c>
      <c r="D869" s="9" t="s">
        <v>44</v>
      </c>
      <c r="E869" s="9" t="s">
        <v>76</v>
      </c>
      <c r="F869" s="9" t="s">
        <v>45</v>
      </c>
      <c r="G869" s="9" t="s">
        <v>44</v>
      </c>
      <c r="H869" s="9" t="s">
        <v>1802</v>
      </c>
      <c r="I869" s="9" t="s">
        <v>116</v>
      </c>
      <c r="J869" s="8">
        <v>333.947</v>
      </c>
      <c r="K869" s="8">
        <v>7</v>
      </c>
      <c r="L869" s="9" t="s">
        <v>35</v>
      </c>
      <c r="M869" s="8">
        <v>3</v>
      </c>
      <c r="N869" s="8">
        <v>4</v>
      </c>
      <c r="O869" s="8">
        <v>1</v>
      </c>
      <c r="P869" s="9" t="s">
        <v>36</v>
      </c>
      <c r="Q869" s="9" t="s">
        <v>50</v>
      </c>
      <c r="R869" s="8">
        <v>2</v>
      </c>
      <c r="S869" s="8">
        <v>3</v>
      </c>
      <c r="T869" s="9" t="s">
        <v>36</v>
      </c>
      <c r="U869" s="9" t="s">
        <v>79</v>
      </c>
      <c r="V869" s="9" t="s">
        <v>51</v>
      </c>
      <c r="W869" s="10">
        <v>46161</v>
      </c>
      <c r="X869" s="8" t="b">
        <v>1</v>
      </c>
      <c r="Y869" s="8" t="b">
        <v>1</v>
      </c>
      <c r="Z869" s="9" t="s">
        <v>62</v>
      </c>
      <c r="AA869" s="9" t="s">
        <v>67</v>
      </c>
      <c r="AB869" s="11">
        <v>1</v>
      </c>
      <c r="AC869">
        <f t="shared" si="67"/>
        <v>2337.6289999999999</v>
      </c>
      <c r="AD869">
        <f t="shared" si="68"/>
        <v>47.706714285714284</v>
      </c>
      <c r="AE869">
        <f t="shared" si="69"/>
        <v>333.947</v>
      </c>
      <c r="AF869">
        <f t="shared" si="65"/>
        <v>0</v>
      </c>
      <c r="AG869">
        <f t="shared" si="66"/>
        <v>0</v>
      </c>
      <c r="AH869">
        <f>(Table2[[#This Row],[Social_Media_Influence2]]+Table2[[#This Row],[Engagement_Score_Num]]+Table2[[#This Row],[Time_Spent_on_Product_Research(hours)]]/3)</f>
        <v>0.33333333333333331</v>
      </c>
      <c r="AI869" s="17">
        <f>IF(Table2[[#This Row],[Customer_Loyalty_Program_Member]]="TRUE",Table2[[#This Row],[Brand_Loyalty]]*1.2,Table2[[#This Row],[Brand_Loyalty]])</f>
        <v>3</v>
      </c>
      <c r="AJ869" s="17">
        <f>Table2[[#This Row],[Customer_Satisfaction]]-Table2[[#This Row],[Return_Rate]]</f>
        <v>1</v>
      </c>
    </row>
    <row r="870" spans="1:36">
      <c r="A870" s="5" t="s">
        <v>1803</v>
      </c>
      <c r="B870" s="4">
        <v>20</v>
      </c>
      <c r="C870" s="5" t="s">
        <v>43</v>
      </c>
      <c r="D870" s="5" t="s">
        <v>30</v>
      </c>
      <c r="E870" s="5" t="s">
        <v>69</v>
      </c>
      <c r="F870" s="5" t="s">
        <v>56</v>
      </c>
      <c r="G870" s="5" t="s">
        <v>44</v>
      </c>
      <c r="H870" s="5" t="s">
        <v>1804</v>
      </c>
      <c r="I870" s="5" t="s">
        <v>58</v>
      </c>
      <c r="J870" s="4">
        <v>333.94799999999998</v>
      </c>
      <c r="K870" s="4">
        <v>2</v>
      </c>
      <c r="L870" s="5" t="s">
        <v>48</v>
      </c>
      <c r="M870" s="4">
        <v>3</v>
      </c>
      <c r="N870" s="4">
        <v>4</v>
      </c>
      <c r="O870" s="4">
        <v>1</v>
      </c>
      <c r="P870" s="5" t="s">
        <v>36</v>
      </c>
      <c r="Q870" s="5" t="s">
        <v>50</v>
      </c>
      <c r="R870" s="4">
        <v>2</v>
      </c>
      <c r="S870" s="4">
        <v>2</v>
      </c>
      <c r="T870" s="5" t="s">
        <v>36</v>
      </c>
      <c r="U870" s="5" t="s">
        <v>38</v>
      </c>
      <c r="V870" s="5" t="s">
        <v>86</v>
      </c>
      <c r="W870" s="6">
        <v>46162</v>
      </c>
      <c r="X870" s="4" t="b">
        <v>1</v>
      </c>
      <c r="Y870" s="4" t="b">
        <v>1</v>
      </c>
      <c r="Z870" s="5" t="s">
        <v>62</v>
      </c>
      <c r="AA870" s="5" t="s">
        <v>67</v>
      </c>
      <c r="AB870" s="7">
        <v>11</v>
      </c>
      <c r="AC870">
        <f t="shared" si="67"/>
        <v>667.89599999999996</v>
      </c>
      <c r="AD870">
        <f t="shared" si="68"/>
        <v>166.97399999999999</v>
      </c>
      <c r="AE870">
        <f t="shared" si="69"/>
        <v>333.94799999999998</v>
      </c>
      <c r="AF870">
        <f t="shared" si="65"/>
        <v>0</v>
      </c>
      <c r="AG870">
        <f t="shared" si="66"/>
        <v>0</v>
      </c>
      <c r="AH870">
        <f>(Table2[[#This Row],[Social_Media_Influence2]]+Table2[[#This Row],[Engagement_Score_Num]]+Table2[[#This Row],[Time_Spent_on_Product_Research(hours)]]/3)</f>
        <v>0.33333333333333331</v>
      </c>
      <c r="AI870" s="17">
        <f>IF(Table2[[#This Row],[Customer_Loyalty_Program_Member]]="TRUE",Table2[[#This Row],[Brand_Loyalty]]*1.2,Table2[[#This Row],[Brand_Loyalty]])</f>
        <v>3</v>
      </c>
      <c r="AJ870" s="17">
        <f>Table2[[#This Row],[Customer_Satisfaction]]-Table2[[#This Row],[Return_Rate]]</f>
        <v>0</v>
      </c>
    </row>
    <row r="871" spans="1:36">
      <c r="A871" s="9" t="s">
        <v>1805</v>
      </c>
      <c r="B871" s="8">
        <v>49</v>
      </c>
      <c r="C871" s="9" t="s">
        <v>43</v>
      </c>
      <c r="D871" s="9" t="s">
        <v>44</v>
      </c>
      <c r="E871" s="9" t="s">
        <v>76</v>
      </c>
      <c r="F871" s="9" t="s">
        <v>56</v>
      </c>
      <c r="G871" s="9" t="s">
        <v>30</v>
      </c>
      <c r="H871" s="9" t="s">
        <v>1806</v>
      </c>
      <c r="I871" s="9" t="s">
        <v>2061</v>
      </c>
      <c r="J871" s="8">
        <v>333.94900000000001</v>
      </c>
      <c r="K871" s="8">
        <v>5</v>
      </c>
      <c r="L871" s="9" t="s">
        <v>48</v>
      </c>
      <c r="M871" s="8">
        <v>1</v>
      </c>
      <c r="N871" s="8">
        <v>4</v>
      </c>
      <c r="O871" s="8">
        <v>0</v>
      </c>
      <c r="P871" s="9" t="s">
        <v>49</v>
      </c>
      <c r="Q871" s="9" t="s">
        <v>85</v>
      </c>
      <c r="R871" s="8">
        <v>2</v>
      </c>
      <c r="S871" s="8">
        <v>9</v>
      </c>
      <c r="T871" s="9" t="s">
        <v>36</v>
      </c>
      <c r="U871" s="9" t="s">
        <v>79</v>
      </c>
      <c r="V871" s="9" t="s">
        <v>66</v>
      </c>
      <c r="W871" s="10">
        <v>46163</v>
      </c>
      <c r="X871" s="8" t="b">
        <v>1</v>
      </c>
      <c r="Y871" s="8" t="b">
        <v>1</v>
      </c>
      <c r="Z871" s="9" t="s">
        <v>52</v>
      </c>
      <c r="AA871" s="9" t="s">
        <v>53</v>
      </c>
      <c r="AB871" s="11">
        <v>7</v>
      </c>
      <c r="AC871">
        <f t="shared" si="67"/>
        <v>1669.7450000000001</v>
      </c>
      <c r="AD871">
        <f t="shared" si="68"/>
        <v>66.7898</v>
      </c>
      <c r="AE871">
        <f t="shared" si="69"/>
        <v>333.94900000000001</v>
      </c>
      <c r="AF871">
        <f t="shared" si="65"/>
        <v>0</v>
      </c>
      <c r="AG871">
        <f t="shared" si="66"/>
        <v>2</v>
      </c>
      <c r="AH871">
        <f>(Table2[[#This Row],[Social_Media_Influence2]]+Table2[[#This Row],[Engagement_Score_Num]]+Table2[[#This Row],[Time_Spent_on_Product_Research(hours)]]/3)</f>
        <v>2</v>
      </c>
      <c r="AI871" s="17">
        <f>IF(Table2[[#This Row],[Customer_Loyalty_Program_Member]]="TRUE",Table2[[#This Row],[Brand_Loyalty]]*1.2,Table2[[#This Row],[Brand_Loyalty]])</f>
        <v>1</v>
      </c>
      <c r="AJ871" s="17">
        <f>Table2[[#This Row],[Customer_Satisfaction]]-Table2[[#This Row],[Return_Rate]]</f>
        <v>7</v>
      </c>
    </row>
    <row r="872" spans="1:36">
      <c r="A872" s="5" t="s">
        <v>1807</v>
      </c>
      <c r="B872" s="4">
        <v>19</v>
      </c>
      <c r="C872" s="5" t="s">
        <v>43</v>
      </c>
      <c r="D872" s="5" t="s">
        <v>44</v>
      </c>
      <c r="E872" s="5" t="s">
        <v>76</v>
      </c>
      <c r="F872" s="5" t="s">
        <v>45</v>
      </c>
      <c r="G872" s="5" t="s">
        <v>44</v>
      </c>
      <c r="H872" s="5" t="s">
        <v>1808</v>
      </c>
      <c r="I872" s="5" t="s">
        <v>125</v>
      </c>
      <c r="J872" s="4">
        <v>333.95</v>
      </c>
      <c r="K872" s="4">
        <v>12</v>
      </c>
      <c r="L872" s="5" t="s">
        <v>78</v>
      </c>
      <c r="M872" s="4">
        <v>2</v>
      </c>
      <c r="N872" s="4">
        <v>1</v>
      </c>
      <c r="O872" s="4">
        <v>0</v>
      </c>
      <c r="P872" s="5" t="s">
        <v>36</v>
      </c>
      <c r="Q872" s="5" t="s">
        <v>85</v>
      </c>
      <c r="R872" s="4">
        <v>1</v>
      </c>
      <c r="S872" s="4">
        <v>10</v>
      </c>
      <c r="T872" s="5" t="s">
        <v>49</v>
      </c>
      <c r="U872" s="5" t="s">
        <v>79</v>
      </c>
      <c r="V872" s="5" t="s">
        <v>66</v>
      </c>
      <c r="W872" s="6">
        <v>46164</v>
      </c>
      <c r="X872" s="4" t="b">
        <v>1</v>
      </c>
      <c r="Y872" s="4" t="b">
        <v>1</v>
      </c>
      <c r="Z872" s="5" t="s">
        <v>52</v>
      </c>
      <c r="AA872" s="5" t="s">
        <v>53</v>
      </c>
      <c r="AB872" s="7">
        <v>7</v>
      </c>
      <c r="AC872">
        <f t="shared" si="67"/>
        <v>4007.3999999999996</v>
      </c>
      <c r="AD872">
        <f t="shared" si="68"/>
        <v>27.829166666666666</v>
      </c>
      <c r="AE872">
        <f t="shared" si="69"/>
        <v>333.95</v>
      </c>
      <c r="AF872">
        <f t="shared" si="65"/>
        <v>2</v>
      </c>
      <c r="AG872">
        <f t="shared" si="66"/>
        <v>0</v>
      </c>
      <c r="AH872">
        <f>(Table2[[#This Row],[Social_Media_Influence2]]+Table2[[#This Row],[Engagement_Score_Num]]+Table2[[#This Row],[Time_Spent_on_Product_Research(hours)]]/3)</f>
        <v>2</v>
      </c>
      <c r="AI872" s="17">
        <f>IF(Table2[[#This Row],[Customer_Loyalty_Program_Member]]="TRUE",Table2[[#This Row],[Brand_Loyalty]]*1.2,Table2[[#This Row],[Brand_Loyalty]])</f>
        <v>2</v>
      </c>
      <c r="AJ872" s="17">
        <f>Table2[[#This Row],[Customer_Satisfaction]]-Table2[[#This Row],[Return_Rate]]</f>
        <v>9</v>
      </c>
    </row>
    <row r="873" spans="1:36">
      <c r="A873" s="9" t="s">
        <v>1809</v>
      </c>
      <c r="B873" s="8">
        <v>38</v>
      </c>
      <c r="C873" s="9" t="s">
        <v>29</v>
      </c>
      <c r="D873" s="9" t="s">
        <v>30</v>
      </c>
      <c r="E873" s="9" t="s">
        <v>55</v>
      </c>
      <c r="F873" s="9" t="s">
        <v>45</v>
      </c>
      <c r="G873" s="9" t="s">
        <v>44</v>
      </c>
      <c r="H873" s="9" t="s">
        <v>1810</v>
      </c>
      <c r="I873" s="9" t="s">
        <v>2061</v>
      </c>
      <c r="J873" s="8">
        <v>333.95100000000002</v>
      </c>
      <c r="K873" s="8">
        <v>10</v>
      </c>
      <c r="L873" s="9" t="s">
        <v>35</v>
      </c>
      <c r="M873" s="8">
        <v>1</v>
      </c>
      <c r="N873" s="8">
        <v>4</v>
      </c>
      <c r="O873" s="8">
        <v>2</v>
      </c>
      <c r="P873" s="9" t="s">
        <v>36</v>
      </c>
      <c r="Q873" s="9" t="s">
        <v>37</v>
      </c>
      <c r="R873" s="8">
        <v>2</v>
      </c>
      <c r="S873" s="8">
        <v>9</v>
      </c>
      <c r="T873" s="9" t="s">
        <v>59</v>
      </c>
      <c r="U873" s="9" t="s">
        <v>38</v>
      </c>
      <c r="V873" s="9" t="s">
        <v>66</v>
      </c>
      <c r="W873" s="10">
        <v>46165</v>
      </c>
      <c r="X873" s="8" t="b">
        <v>1</v>
      </c>
      <c r="Y873" s="8" t="b">
        <v>1</v>
      </c>
      <c r="Z873" s="9" t="s">
        <v>62</v>
      </c>
      <c r="AA873" s="9" t="s">
        <v>53</v>
      </c>
      <c r="AB873" s="11">
        <v>8</v>
      </c>
      <c r="AC873">
        <f t="shared" si="67"/>
        <v>3339.51</v>
      </c>
      <c r="AD873">
        <f t="shared" si="68"/>
        <v>33.395099999999999</v>
      </c>
      <c r="AE873">
        <f t="shared" si="69"/>
        <v>333.95100000000002</v>
      </c>
      <c r="AF873">
        <f t="shared" si="65"/>
        <v>1</v>
      </c>
      <c r="AG873">
        <f t="shared" si="66"/>
        <v>0</v>
      </c>
      <c r="AH873">
        <f>(Table2[[#This Row],[Social_Media_Influence2]]+Table2[[#This Row],[Engagement_Score_Num]]+Table2[[#This Row],[Time_Spent_on_Product_Research(hours)]]/3)</f>
        <v>1.6666666666666665</v>
      </c>
      <c r="AI873" s="17">
        <f>IF(Table2[[#This Row],[Customer_Loyalty_Program_Member]]="TRUE",Table2[[#This Row],[Brand_Loyalty]]*1.2,Table2[[#This Row],[Brand_Loyalty]])</f>
        <v>1</v>
      </c>
      <c r="AJ873" s="17">
        <f>Table2[[#This Row],[Customer_Satisfaction]]-Table2[[#This Row],[Return_Rate]]</f>
        <v>7</v>
      </c>
    </row>
    <row r="874" spans="1:36">
      <c r="A874" s="5" t="s">
        <v>1811</v>
      </c>
      <c r="B874" s="4">
        <v>43</v>
      </c>
      <c r="C874" s="5" t="s">
        <v>43</v>
      </c>
      <c r="D874" s="5" t="s">
        <v>44</v>
      </c>
      <c r="E874" s="5" t="s">
        <v>31</v>
      </c>
      <c r="F874" s="5" t="s">
        <v>45</v>
      </c>
      <c r="G874" s="5" t="s">
        <v>30</v>
      </c>
      <c r="H874" s="5" t="s">
        <v>1812</v>
      </c>
      <c r="I874" s="5" t="s">
        <v>2061</v>
      </c>
      <c r="J874" s="4">
        <v>333.952</v>
      </c>
      <c r="K874" s="4">
        <v>5</v>
      </c>
      <c r="L874" s="5" t="s">
        <v>78</v>
      </c>
      <c r="M874" s="4">
        <v>2</v>
      </c>
      <c r="N874" s="4">
        <v>3</v>
      </c>
      <c r="O874" s="4">
        <v>1</v>
      </c>
      <c r="P874" s="5" t="s">
        <v>36</v>
      </c>
      <c r="Q874" s="5" t="s">
        <v>50</v>
      </c>
      <c r="R874" s="4">
        <v>1</v>
      </c>
      <c r="S874" s="4">
        <v>6</v>
      </c>
      <c r="T874" s="5" t="s">
        <v>44</v>
      </c>
      <c r="U874" s="5" t="s">
        <v>38</v>
      </c>
      <c r="V874" s="5" t="s">
        <v>66</v>
      </c>
      <c r="W874" s="6">
        <v>46166</v>
      </c>
      <c r="X874" s="4" t="b">
        <v>0</v>
      </c>
      <c r="Y874" s="4" t="b">
        <v>1</v>
      </c>
      <c r="Z874" s="5" t="s">
        <v>52</v>
      </c>
      <c r="AA874" s="5" t="s">
        <v>41</v>
      </c>
      <c r="AB874" s="7">
        <v>11</v>
      </c>
      <c r="AC874">
        <f t="shared" si="67"/>
        <v>1669.76</v>
      </c>
      <c r="AD874">
        <f t="shared" si="68"/>
        <v>66.790400000000005</v>
      </c>
      <c r="AE874">
        <f t="shared" si="69"/>
        <v>333.952</v>
      </c>
      <c r="AF874">
        <f t="shared" si="65"/>
        <v>3</v>
      </c>
      <c r="AG874">
        <f t="shared" si="66"/>
        <v>0</v>
      </c>
      <c r="AH874">
        <f>(Table2[[#This Row],[Social_Media_Influence2]]+Table2[[#This Row],[Engagement_Score_Num]]+Table2[[#This Row],[Time_Spent_on_Product_Research(hours)]]/3)</f>
        <v>3.3333333333333335</v>
      </c>
      <c r="AI874" s="17">
        <f>IF(Table2[[#This Row],[Customer_Loyalty_Program_Member]]="TRUE",Table2[[#This Row],[Brand_Loyalty]]*1.2,Table2[[#This Row],[Brand_Loyalty]])</f>
        <v>2</v>
      </c>
      <c r="AJ874" s="17">
        <f>Table2[[#This Row],[Customer_Satisfaction]]-Table2[[#This Row],[Return_Rate]]</f>
        <v>5</v>
      </c>
    </row>
    <row r="875" spans="1:36">
      <c r="A875" s="9" t="s">
        <v>1813</v>
      </c>
      <c r="B875" s="8">
        <v>38</v>
      </c>
      <c r="C875" s="9" t="s">
        <v>43</v>
      </c>
      <c r="D875" s="9" t="s">
        <v>30</v>
      </c>
      <c r="E875" s="9" t="s">
        <v>76</v>
      </c>
      <c r="F875" s="9" t="s">
        <v>32</v>
      </c>
      <c r="G875" s="9" t="s">
        <v>44</v>
      </c>
      <c r="H875" s="9" t="s">
        <v>1814</v>
      </c>
      <c r="I875" s="9" t="s">
        <v>134</v>
      </c>
      <c r="J875" s="8">
        <v>333.95299999999997</v>
      </c>
      <c r="K875" s="8">
        <v>12</v>
      </c>
      <c r="L875" s="9" t="s">
        <v>78</v>
      </c>
      <c r="M875" s="8">
        <v>4</v>
      </c>
      <c r="N875" s="8">
        <v>4</v>
      </c>
      <c r="O875" s="8">
        <v>2</v>
      </c>
      <c r="P875" s="9" t="s">
        <v>49</v>
      </c>
      <c r="Q875" s="9" t="s">
        <v>37</v>
      </c>
      <c r="R875" s="8">
        <v>0</v>
      </c>
      <c r="S875" s="8">
        <v>6</v>
      </c>
      <c r="T875" s="9" t="s">
        <v>36</v>
      </c>
      <c r="U875" s="9" t="s">
        <v>38</v>
      </c>
      <c r="V875" s="9" t="s">
        <v>66</v>
      </c>
      <c r="W875" s="10">
        <v>46167</v>
      </c>
      <c r="X875" s="8" t="b">
        <v>0</v>
      </c>
      <c r="Y875" s="8" t="b">
        <v>0</v>
      </c>
      <c r="Z875" s="9" t="s">
        <v>52</v>
      </c>
      <c r="AA875" s="9" t="s">
        <v>53</v>
      </c>
      <c r="AB875" s="11">
        <v>3</v>
      </c>
      <c r="AC875">
        <f t="shared" si="67"/>
        <v>4007.4359999999997</v>
      </c>
      <c r="AD875">
        <f t="shared" si="68"/>
        <v>27.829416666666663</v>
      </c>
      <c r="AE875">
        <f t="shared" si="69"/>
        <v>333.95299999999997</v>
      </c>
      <c r="AF875">
        <f t="shared" si="65"/>
        <v>0</v>
      </c>
      <c r="AG875">
        <f t="shared" si="66"/>
        <v>2</v>
      </c>
      <c r="AH875">
        <f>(Table2[[#This Row],[Social_Media_Influence2]]+Table2[[#This Row],[Engagement_Score_Num]]+Table2[[#This Row],[Time_Spent_on_Product_Research(hours)]]/3)</f>
        <v>2.6666666666666665</v>
      </c>
      <c r="AI875" s="17">
        <f>IF(Table2[[#This Row],[Customer_Loyalty_Program_Member]]="TRUE",Table2[[#This Row],[Brand_Loyalty]]*1.2,Table2[[#This Row],[Brand_Loyalty]])</f>
        <v>4</v>
      </c>
      <c r="AJ875" s="17">
        <f>Table2[[#This Row],[Customer_Satisfaction]]-Table2[[#This Row],[Return_Rate]]</f>
        <v>6</v>
      </c>
    </row>
    <row r="876" spans="1:36">
      <c r="A876" s="5" t="s">
        <v>1815</v>
      </c>
      <c r="B876" s="4">
        <v>21</v>
      </c>
      <c r="C876" s="5" t="s">
        <v>43</v>
      </c>
      <c r="D876" s="5" t="s">
        <v>30</v>
      </c>
      <c r="E876" s="5" t="s">
        <v>69</v>
      </c>
      <c r="F876" s="5" t="s">
        <v>32</v>
      </c>
      <c r="G876" s="5" t="s">
        <v>44</v>
      </c>
      <c r="H876" s="5" t="s">
        <v>1816</v>
      </c>
      <c r="I876" s="5" t="s">
        <v>119</v>
      </c>
      <c r="J876" s="4">
        <v>333.95400000000001</v>
      </c>
      <c r="K876" s="4">
        <v>10</v>
      </c>
      <c r="L876" s="5" t="s">
        <v>48</v>
      </c>
      <c r="M876" s="4">
        <v>3</v>
      </c>
      <c r="N876" s="4">
        <v>4</v>
      </c>
      <c r="O876" s="4">
        <v>2</v>
      </c>
      <c r="P876" s="5" t="s">
        <v>59</v>
      </c>
      <c r="Q876" s="5" t="s">
        <v>37</v>
      </c>
      <c r="R876" s="4">
        <v>0</v>
      </c>
      <c r="S876" s="4">
        <v>9</v>
      </c>
      <c r="T876" s="5" t="s">
        <v>59</v>
      </c>
      <c r="U876" s="5" t="s">
        <v>38</v>
      </c>
      <c r="V876" s="5" t="s">
        <v>86</v>
      </c>
      <c r="W876" s="6">
        <v>46168</v>
      </c>
      <c r="X876" s="4" t="b">
        <v>1</v>
      </c>
      <c r="Y876" s="4" t="b">
        <v>0</v>
      </c>
      <c r="Z876" s="5" t="s">
        <v>40</v>
      </c>
      <c r="AA876" s="5" t="s">
        <v>67</v>
      </c>
      <c r="AB876" s="7">
        <v>9</v>
      </c>
      <c r="AC876">
        <f t="shared" si="67"/>
        <v>3339.54</v>
      </c>
      <c r="AD876">
        <f t="shared" si="68"/>
        <v>33.395400000000002</v>
      </c>
      <c r="AE876">
        <f t="shared" si="69"/>
        <v>333.95400000000001</v>
      </c>
      <c r="AF876">
        <f t="shared" si="65"/>
        <v>1</v>
      </c>
      <c r="AG876">
        <f t="shared" si="66"/>
        <v>1</v>
      </c>
      <c r="AH876">
        <f>(Table2[[#This Row],[Social_Media_Influence2]]+Table2[[#This Row],[Engagement_Score_Num]]+Table2[[#This Row],[Time_Spent_on_Product_Research(hours)]]/3)</f>
        <v>2.6666666666666665</v>
      </c>
      <c r="AI876" s="17">
        <f>IF(Table2[[#This Row],[Customer_Loyalty_Program_Member]]="TRUE",Table2[[#This Row],[Brand_Loyalty]]*1.2,Table2[[#This Row],[Brand_Loyalty]])</f>
        <v>3</v>
      </c>
      <c r="AJ876" s="17">
        <f>Table2[[#This Row],[Customer_Satisfaction]]-Table2[[#This Row],[Return_Rate]]</f>
        <v>9</v>
      </c>
    </row>
    <row r="877" spans="1:36">
      <c r="A877" s="9" t="s">
        <v>1817</v>
      </c>
      <c r="B877" s="8">
        <v>27</v>
      </c>
      <c r="C877" s="9" t="s">
        <v>43</v>
      </c>
      <c r="D877" s="9" t="s">
        <v>30</v>
      </c>
      <c r="E877" s="9" t="s">
        <v>69</v>
      </c>
      <c r="F877" s="9" t="s">
        <v>56</v>
      </c>
      <c r="G877" s="9" t="s">
        <v>30</v>
      </c>
      <c r="H877" s="9" t="s">
        <v>1818</v>
      </c>
      <c r="I877" s="9" t="s">
        <v>244</v>
      </c>
      <c r="J877" s="8">
        <v>333.95499999999998</v>
      </c>
      <c r="K877" s="8">
        <v>3</v>
      </c>
      <c r="L877" s="9" t="s">
        <v>48</v>
      </c>
      <c r="M877" s="8">
        <v>5</v>
      </c>
      <c r="N877" s="8">
        <v>2</v>
      </c>
      <c r="O877" s="8">
        <v>2</v>
      </c>
      <c r="P877" s="9" t="s">
        <v>36</v>
      </c>
      <c r="Q877" s="9" t="s">
        <v>50</v>
      </c>
      <c r="R877" s="8">
        <v>0</v>
      </c>
      <c r="S877" s="8">
        <v>10</v>
      </c>
      <c r="T877" s="9" t="s">
        <v>36</v>
      </c>
      <c r="U877" s="9" t="s">
        <v>38</v>
      </c>
      <c r="V877" s="9" t="s">
        <v>61</v>
      </c>
      <c r="W877" s="10">
        <v>46169</v>
      </c>
      <c r="X877" s="8" t="b">
        <v>1</v>
      </c>
      <c r="Y877" s="8" t="b">
        <v>1</v>
      </c>
      <c r="Z877" s="9" t="s">
        <v>52</v>
      </c>
      <c r="AA877" s="9" t="s">
        <v>53</v>
      </c>
      <c r="AB877" s="11">
        <v>2</v>
      </c>
      <c r="AC877">
        <f t="shared" si="67"/>
        <v>1001.865</v>
      </c>
      <c r="AD877">
        <f t="shared" si="68"/>
        <v>111.31833333333333</v>
      </c>
      <c r="AE877">
        <f t="shared" si="69"/>
        <v>333.95499999999998</v>
      </c>
      <c r="AF877">
        <f t="shared" si="65"/>
        <v>0</v>
      </c>
      <c r="AG877">
        <f t="shared" si="66"/>
        <v>0</v>
      </c>
      <c r="AH877">
        <f>(Table2[[#This Row],[Social_Media_Influence2]]+Table2[[#This Row],[Engagement_Score_Num]]+Table2[[#This Row],[Time_Spent_on_Product_Research(hours)]]/3)</f>
        <v>0.66666666666666663</v>
      </c>
      <c r="AI877" s="17">
        <f>IF(Table2[[#This Row],[Customer_Loyalty_Program_Member]]="TRUE",Table2[[#This Row],[Brand_Loyalty]]*1.2,Table2[[#This Row],[Brand_Loyalty]])</f>
        <v>5</v>
      </c>
      <c r="AJ877" s="17">
        <f>Table2[[#This Row],[Customer_Satisfaction]]-Table2[[#This Row],[Return_Rate]]</f>
        <v>10</v>
      </c>
    </row>
    <row r="878" spans="1:36">
      <c r="A878" s="5" t="s">
        <v>1819</v>
      </c>
      <c r="B878" s="4">
        <v>35</v>
      </c>
      <c r="C878" s="5" t="s">
        <v>43</v>
      </c>
      <c r="D878" s="5" t="s">
        <v>30</v>
      </c>
      <c r="E878" s="5" t="s">
        <v>31</v>
      </c>
      <c r="F878" s="5" t="s">
        <v>56</v>
      </c>
      <c r="G878" s="5" t="s">
        <v>44</v>
      </c>
      <c r="H878" s="5" t="s">
        <v>1820</v>
      </c>
      <c r="I878" s="5" t="s">
        <v>90</v>
      </c>
      <c r="J878" s="4">
        <v>333.95600000000002</v>
      </c>
      <c r="K878" s="4">
        <v>8</v>
      </c>
      <c r="L878" s="5" t="s">
        <v>48</v>
      </c>
      <c r="M878" s="4">
        <v>3</v>
      </c>
      <c r="N878" s="4">
        <v>2</v>
      </c>
      <c r="O878" s="4">
        <v>1</v>
      </c>
      <c r="P878" s="5" t="s">
        <v>44</v>
      </c>
      <c r="Q878" s="5" t="s">
        <v>85</v>
      </c>
      <c r="R878" s="4">
        <v>2</v>
      </c>
      <c r="S878" s="4">
        <v>3</v>
      </c>
      <c r="T878" s="5" t="s">
        <v>36</v>
      </c>
      <c r="U878" s="5" t="s">
        <v>38</v>
      </c>
      <c r="V878" s="5" t="s">
        <v>61</v>
      </c>
      <c r="W878" s="6">
        <v>46170</v>
      </c>
      <c r="X878" s="4" t="b">
        <v>0</v>
      </c>
      <c r="Y878" s="4" t="b">
        <v>0</v>
      </c>
      <c r="Z878" s="5" t="s">
        <v>40</v>
      </c>
      <c r="AA878" s="5" t="s">
        <v>53</v>
      </c>
      <c r="AB878" s="7">
        <v>7</v>
      </c>
      <c r="AC878">
        <f t="shared" si="67"/>
        <v>2671.6480000000001</v>
      </c>
      <c r="AD878">
        <f t="shared" si="68"/>
        <v>41.744500000000002</v>
      </c>
      <c r="AE878">
        <f t="shared" si="69"/>
        <v>333.95600000000002</v>
      </c>
      <c r="AF878">
        <f t="shared" si="65"/>
        <v>0</v>
      </c>
      <c r="AG878">
        <f t="shared" si="66"/>
        <v>3</v>
      </c>
      <c r="AH878">
        <f>(Table2[[#This Row],[Social_Media_Influence2]]+Table2[[#This Row],[Engagement_Score_Num]]+Table2[[#This Row],[Time_Spent_on_Product_Research(hours)]]/3)</f>
        <v>3.3333333333333335</v>
      </c>
      <c r="AI878" s="17">
        <f>IF(Table2[[#This Row],[Customer_Loyalty_Program_Member]]="TRUE",Table2[[#This Row],[Brand_Loyalty]]*1.2,Table2[[#This Row],[Brand_Loyalty]])</f>
        <v>3</v>
      </c>
      <c r="AJ878" s="17">
        <f>Table2[[#This Row],[Customer_Satisfaction]]-Table2[[#This Row],[Return_Rate]]</f>
        <v>1</v>
      </c>
    </row>
    <row r="879" spans="1:36">
      <c r="A879" s="9" t="s">
        <v>1821</v>
      </c>
      <c r="B879" s="8">
        <v>30</v>
      </c>
      <c r="C879" s="9" t="s">
        <v>43</v>
      </c>
      <c r="D879" s="9" t="s">
        <v>30</v>
      </c>
      <c r="E879" s="9" t="s">
        <v>31</v>
      </c>
      <c r="F879" s="9" t="s">
        <v>32</v>
      </c>
      <c r="G879" s="9" t="s">
        <v>30</v>
      </c>
      <c r="H879" s="9" t="s">
        <v>1822</v>
      </c>
      <c r="I879" s="9" t="s">
        <v>98</v>
      </c>
      <c r="J879" s="8">
        <v>333.95699999999999</v>
      </c>
      <c r="K879" s="8">
        <v>4</v>
      </c>
      <c r="L879" s="9" t="s">
        <v>78</v>
      </c>
      <c r="M879" s="8">
        <v>2</v>
      </c>
      <c r="N879" s="8">
        <v>5</v>
      </c>
      <c r="O879" s="8">
        <v>0</v>
      </c>
      <c r="P879" s="9" t="s">
        <v>44</v>
      </c>
      <c r="Q879" s="9" t="s">
        <v>85</v>
      </c>
      <c r="R879" s="8">
        <v>1</v>
      </c>
      <c r="S879" s="8">
        <v>2</v>
      </c>
      <c r="T879" s="9" t="s">
        <v>59</v>
      </c>
      <c r="U879" s="9" t="s">
        <v>79</v>
      </c>
      <c r="V879" s="9" t="s">
        <v>51</v>
      </c>
      <c r="W879" s="10">
        <v>46171</v>
      </c>
      <c r="X879" s="8" t="b">
        <v>0</v>
      </c>
      <c r="Y879" s="8" t="b">
        <v>0</v>
      </c>
      <c r="Z879" s="9" t="s">
        <v>40</v>
      </c>
      <c r="AA879" s="9" t="s">
        <v>41</v>
      </c>
      <c r="AB879" s="11">
        <v>14</v>
      </c>
      <c r="AC879">
        <f t="shared" si="67"/>
        <v>1335.828</v>
      </c>
      <c r="AD879">
        <f t="shared" si="68"/>
        <v>83.489249999999998</v>
      </c>
      <c r="AE879">
        <f t="shared" si="69"/>
        <v>333.95699999999999</v>
      </c>
      <c r="AF879">
        <f t="shared" si="65"/>
        <v>1</v>
      </c>
      <c r="AG879">
        <f t="shared" si="66"/>
        <v>3</v>
      </c>
      <c r="AH879">
        <f>(Table2[[#This Row],[Social_Media_Influence2]]+Table2[[#This Row],[Engagement_Score_Num]]+Table2[[#This Row],[Time_Spent_on_Product_Research(hours)]]/3)</f>
        <v>4</v>
      </c>
      <c r="AI879" s="17">
        <f>IF(Table2[[#This Row],[Customer_Loyalty_Program_Member]]="TRUE",Table2[[#This Row],[Brand_Loyalty]]*1.2,Table2[[#This Row],[Brand_Loyalty]])</f>
        <v>2</v>
      </c>
      <c r="AJ879" s="17">
        <f>Table2[[#This Row],[Customer_Satisfaction]]-Table2[[#This Row],[Return_Rate]]</f>
        <v>1</v>
      </c>
    </row>
    <row r="880" spans="1:36">
      <c r="A880" s="5" t="s">
        <v>1823</v>
      </c>
      <c r="B880" s="4">
        <v>31</v>
      </c>
      <c r="C880" s="5" t="s">
        <v>43</v>
      </c>
      <c r="D880" s="5" t="s">
        <v>44</v>
      </c>
      <c r="E880" s="5" t="s">
        <v>69</v>
      </c>
      <c r="F880" s="5" t="s">
        <v>56</v>
      </c>
      <c r="G880" s="5" t="s">
        <v>30</v>
      </c>
      <c r="H880" s="5" t="s">
        <v>1824</v>
      </c>
      <c r="I880" s="5" t="s">
        <v>122</v>
      </c>
      <c r="J880" s="4">
        <v>333.95800000000003</v>
      </c>
      <c r="K880" s="4">
        <v>10</v>
      </c>
      <c r="L880" s="5" t="s">
        <v>35</v>
      </c>
      <c r="M880" s="4">
        <v>3</v>
      </c>
      <c r="N880" s="4">
        <v>1</v>
      </c>
      <c r="O880" s="4">
        <v>2</v>
      </c>
      <c r="P880" s="5" t="s">
        <v>49</v>
      </c>
      <c r="Q880" s="5" t="s">
        <v>37</v>
      </c>
      <c r="R880" s="4">
        <v>2</v>
      </c>
      <c r="S880" s="4">
        <v>2</v>
      </c>
      <c r="T880" s="5" t="s">
        <v>59</v>
      </c>
      <c r="U880" s="5" t="s">
        <v>38</v>
      </c>
      <c r="V880" s="5" t="s">
        <v>86</v>
      </c>
      <c r="W880" s="6">
        <v>46172</v>
      </c>
      <c r="X880" s="4" t="b">
        <v>1</v>
      </c>
      <c r="Y880" s="4" t="b">
        <v>0</v>
      </c>
      <c r="Z880" s="5" t="s">
        <v>52</v>
      </c>
      <c r="AA880" s="5" t="s">
        <v>67</v>
      </c>
      <c r="AB880" s="7">
        <v>3</v>
      </c>
      <c r="AC880">
        <f t="shared" si="67"/>
        <v>3339.5800000000004</v>
      </c>
      <c r="AD880">
        <f t="shared" si="68"/>
        <v>33.395800000000001</v>
      </c>
      <c r="AE880">
        <f t="shared" si="69"/>
        <v>333.95800000000003</v>
      </c>
      <c r="AF880">
        <f t="shared" si="65"/>
        <v>1</v>
      </c>
      <c r="AG880">
        <f t="shared" si="66"/>
        <v>2</v>
      </c>
      <c r="AH880">
        <f>(Table2[[#This Row],[Social_Media_Influence2]]+Table2[[#This Row],[Engagement_Score_Num]]+Table2[[#This Row],[Time_Spent_on_Product_Research(hours)]]/3)</f>
        <v>3.6666666666666665</v>
      </c>
      <c r="AI880" s="17">
        <f>IF(Table2[[#This Row],[Customer_Loyalty_Program_Member]]="TRUE",Table2[[#This Row],[Brand_Loyalty]]*1.2,Table2[[#This Row],[Brand_Loyalty]])</f>
        <v>3</v>
      </c>
      <c r="AJ880" s="17">
        <f>Table2[[#This Row],[Customer_Satisfaction]]-Table2[[#This Row],[Return_Rate]]</f>
        <v>0</v>
      </c>
    </row>
    <row r="881" spans="1:36">
      <c r="A881" s="9" t="s">
        <v>1825</v>
      </c>
      <c r="B881" s="8">
        <v>50</v>
      </c>
      <c r="C881" s="9" t="s">
        <v>88</v>
      </c>
      <c r="D881" s="9" t="s">
        <v>44</v>
      </c>
      <c r="E881" s="9" t="s">
        <v>76</v>
      </c>
      <c r="F881" s="9" t="s">
        <v>45</v>
      </c>
      <c r="G881" s="9" t="s">
        <v>44</v>
      </c>
      <c r="H881" s="9" t="s">
        <v>1826</v>
      </c>
      <c r="I881" s="9" t="s">
        <v>104</v>
      </c>
      <c r="J881" s="8">
        <v>333.959</v>
      </c>
      <c r="K881" s="8">
        <v>4</v>
      </c>
      <c r="L881" s="9" t="s">
        <v>48</v>
      </c>
      <c r="M881" s="8">
        <v>2</v>
      </c>
      <c r="N881" s="8">
        <v>3</v>
      </c>
      <c r="O881" s="8">
        <v>0</v>
      </c>
      <c r="P881" s="9" t="s">
        <v>49</v>
      </c>
      <c r="Q881" s="9" t="s">
        <v>50</v>
      </c>
      <c r="R881" s="8">
        <v>1</v>
      </c>
      <c r="S881" s="8">
        <v>9</v>
      </c>
      <c r="T881" s="9" t="s">
        <v>36</v>
      </c>
      <c r="U881" s="9" t="s">
        <v>79</v>
      </c>
      <c r="V881" s="9" t="s">
        <v>61</v>
      </c>
      <c r="W881" s="10">
        <v>46173</v>
      </c>
      <c r="X881" s="8" t="b">
        <v>1</v>
      </c>
      <c r="Y881" s="8" t="b">
        <v>0</v>
      </c>
      <c r="Z881" s="9" t="s">
        <v>40</v>
      </c>
      <c r="AA881" s="9" t="s">
        <v>41</v>
      </c>
      <c r="AB881" s="11">
        <v>5</v>
      </c>
      <c r="AC881">
        <f t="shared" si="67"/>
        <v>1335.836</v>
      </c>
      <c r="AD881">
        <f t="shared" si="68"/>
        <v>83.489750000000001</v>
      </c>
      <c r="AE881">
        <f t="shared" si="69"/>
        <v>333.959</v>
      </c>
      <c r="AF881">
        <f t="shared" si="65"/>
        <v>0</v>
      </c>
      <c r="AG881">
        <f t="shared" si="66"/>
        <v>2</v>
      </c>
      <c r="AH881">
        <f>(Table2[[#This Row],[Social_Media_Influence2]]+Table2[[#This Row],[Engagement_Score_Num]]+Table2[[#This Row],[Time_Spent_on_Product_Research(hours)]]/3)</f>
        <v>2</v>
      </c>
      <c r="AI881" s="17">
        <f>IF(Table2[[#This Row],[Customer_Loyalty_Program_Member]]="TRUE",Table2[[#This Row],[Brand_Loyalty]]*1.2,Table2[[#This Row],[Brand_Loyalty]])</f>
        <v>2</v>
      </c>
      <c r="AJ881" s="17">
        <f>Table2[[#This Row],[Customer_Satisfaction]]-Table2[[#This Row],[Return_Rate]]</f>
        <v>8</v>
      </c>
    </row>
    <row r="882" spans="1:36">
      <c r="A882" s="5" t="s">
        <v>1827</v>
      </c>
      <c r="B882" s="4">
        <v>34</v>
      </c>
      <c r="C882" s="5" t="s">
        <v>29</v>
      </c>
      <c r="D882" s="5" t="s">
        <v>44</v>
      </c>
      <c r="E882" s="5" t="s">
        <v>69</v>
      </c>
      <c r="F882" s="5" t="s">
        <v>45</v>
      </c>
      <c r="G882" s="5" t="s">
        <v>44</v>
      </c>
      <c r="H882" s="5" t="s">
        <v>708</v>
      </c>
      <c r="I882" s="5" t="s">
        <v>34</v>
      </c>
      <c r="J882" s="4">
        <v>333.96</v>
      </c>
      <c r="K882" s="4">
        <v>7</v>
      </c>
      <c r="L882" s="5" t="s">
        <v>35</v>
      </c>
      <c r="M882" s="4">
        <v>3</v>
      </c>
      <c r="N882" s="4">
        <v>5</v>
      </c>
      <c r="O882" s="4">
        <v>1</v>
      </c>
      <c r="P882" s="5" t="s">
        <v>44</v>
      </c>
      <c r="Q882" s="5" t="s">
        <v>50</v>
      </c>
      <c r="R882" s="4">
        <v>0</v>
      </c>
      <c r="S882" s="4">
        <v>1</v>
      </c>
      <c r="T882" s="5" t="s">
        <v>59</v>
      </c>
      <c r="U882" s="5" t="s">
        <v>38</v>
      </c>
      <c r="V882" s="5" t="s">
        <v>61</v>
      </c>
      <c r="W882" s="6">
        <v>46174</v>
      </c>
      <c r="X882" s="4" t="b">
        <v>0</v>
      </c>
      <c r="Y882" s="4" t="b">
        <v>0</v>
      </c>
      <c r="Z882" s="5" t="s">
        <v>40</v>
      </c>
      <c r="AA882" s="5" t="s">
        <v>41</v>
      </c>
      <c r="AB882" s="7">
        <v>10</v>
      </c>
      <c r="AC882">
        <f t="shared" si="67"/>
        <v>2337.7199999999998</v>
      </c>
      <c r="AD882">
        <f t="shared" si="68"/>
        <v>47.708571428571425</v>
      </c>
      <c r="AE882">
        <f t="shared" si="69"/>
        <v>333.96</v>
      </c>
      <c r="AF882">
        <f t="shared" si="65"/>
        <v>1</v>
      </c>
      <c r="AG882">
        <f t="shared" si="66"/>
        <v>3</v>
      </c>
      <c r="AH882">
        <f>(Table2[[#This Row],[Social_Media_Influence2]]+Table2[[#This Row],[Engagement_Score_Num]]+Table2[[#This Row],[Time_Spent_on_Product_Research(hours)]]/3)</f>
        <v>4.333333333333333</v>
      </c>
      <c r="AI882" s="17">
        <f>IF(Table2[[#This Row],[Customer_Loyalty_Program_Member]]="TRUE",Table2[[#This Row],[Brand_Loyalty]]*1.2,Table2[[#This Row],[Brand_Loyalty]])</f>
        <v>3</v>
      </c>
      <c r="AJ882" s="17">
        <f>Table2[[#This Row],[Customer_Satisfaction]]-Table2[[#This Row],[Return_Rate]]</f>
        <v>1</v>
      </c>
    </row>
    <row r="883" spans="1:36">
      <c r="A883" s="9" t="s">
        <v>1828</v>
      </c>
      <c r="B883" s="8">
        <v>24</v>
      </c>
      <c r="C883" s="9" t="s">
        <v>29</v>
      </c>
      <c r="D883" s="9" t="s">
        <v>44</v>
      </c>
      <c r="E883" s="9" t="s">
        <v>31</v>
      </c>
      <c r="F883" s="9" t="s">
        <v>45</v>
      </c>
      <c r="G883" s="9" t="s">
        <v>44</v>
      </c>
      <c r="H883" s="9" t="s">
        <v>1829</v>
      </c>
      <c r="I883" s="9" t="s">
        <v>65</v>
      </c>
      <c r="J883" s="8">
        <v>333.96100000000001</v>
      </c>
      <c r="K883" s="8">
        <v>8</v>
      </c>
      <c r="L883" s="9" t="s">
        <v>35</v>
      </c>
      <c r="M883" s="8">
        <v>2</v>
      </c>
      <c r="N883" s="8">
        <v>4</v>
      </c>
      <c r="O883" s="8">
        <v>0</v>
      </c>
      <c r="P883" s="9" t="s">
        <v>49</v>
      </c>
      <c r="Q883" s="9" t="s">
        <v>50</v>
      </c>
      <c r="R883" s="8">
        <v>2</v>
      </c>
      <c r="S883" s="8">
        <v>3</v>
      </c>
      <c r="T883" s="9" t="s">
        <v>44</v>
      </c>
      <c r="U883" s="9" t="s">
        <v>60</v>
      </c>
      <c r="V883" s="9" t="s">
        <v>66</v>
      </c>
      <c r="W883" s="10">
        <v>46175</v>
      </c>
      <c r="X883" s="8" t="b">
        <v>1</v>
      </c>
      <c r="Y883" s="8" t="b">
        <v>1</v>
      </c>
      <c r="Z883" s="9" t="s">
        <v>62</v>
      </c>
      <c r="AA883" s="9" t="s">
        <v>53</v>
      </c>
      <c r="AB883" s="11">
        <v>9</v>
      </c>
      <c r="AC883">
        <f t="shared" si="67"/>
        <v>2671.6880000000001</v>
      </c>
      <c r="AD883">
        <f t="shared" si="68"/>
        <v>41.745125000000002</v>
      </c>
      <c r="AE883">
        <f t="shared" si="69"/>
        <v>333.96100000000001</v>
      </c>
      <c r="AF883">
        <f t="shared" si="65"/>
        <v>3</v>
      </c>
      <c r="AG883">
        <f t="shared" si="66"/>
        <v>2</v>
      </c>
      <c r="AH883">
        <f>(Table2[[#This Row],[Social_Media_Influence2]]+Table2[[#This Row],[Engagement_Score_Num]]+Table2[[#This Row],[Time_Spent_on_Product_Research(hours)]]/3)</f>
        <v>5</v>
      </c>
      <c r="AI883" s="17">
        <f>IF(Table2[[#This Row],[Customer_Loyalty_Program_Member]]="TRUE",Table2[[#This Row],[Brand_Loyalty]]*1.2,Table2[[#This Row],[Brand_Loyalty]])</f>
        <v>2</v>
      </c>
      <c r="AJ883" s="17">
        <f>Table2[[#This Row],[Customer_Satisfaction]]-Table2[[#This Row],[Return_Rate]]</f>
        <v>1</v>
      </c>
    </row>
    <row r="884" spans="1:36">
      <c r="A884" s="5" t="s">
        <v>1830</v>
      </c>
      <c r="B884" s="4">
        <v>32</v>
      </c>
      <c r="C884" s="5" t="s">
        <v>29</v>
      </c>
      <c r="D884" s="5" t="s">
        <v>30</v>
      </c>
      <c r="E884" s="5" t="s">
        <v>55</v>
      </c>
      <c r="F884" s="5" t="s">
        <v>56</v>
      </c>
      <c r="G884" s="5" t="s">
        <v>44</v>
      </c>
      <c r="H884" s="5" t="s">
        <v>1831</v>
      </c>
      <c r="I884" s="5" t="s">
        <v>34</v>
      </c>
      <c r="J884" s="4">
        <v>333.96199999999999</v>
      </c>
      <c r="K884" s="4">
        <v>4</v>
      </c>
      <c r="L884" s="5" t="s">
        <v>35</v>
      </c>
      <c r="M884" s="4">
        <v>1</v>
      </c>
      <c r="N884" s="4">
        <v>2</v>
      </c>
      <c r="O884" s="4">
        <v>1</v>
      </c>
      <c r="P884" s="5" t="s">
        <v>59</v>
      </c>
      <c r="Q884" s="5" t="s">
        <v>50</v>
      </c>
      <c r="R884" s="4">
        <v>0</v>
      </c>
      <c r="S884" s="4">
        <v>7</v>
      </c>
      <c r="T884" s="5" t="s">
        <v>36</v>
      </c>
      <c r="U884" s="5" t="s">
        <v>38</v>
      </c>
      <c r="V884" s="5" t="s">
        <v>51</v>
      </c>
      <c r="W884" s="6">
        <v>46176</v>
      </c>
      <c r="X884" s="4" t="b">
        <v>1</v>
      </c>
      <c r="Y884" s="4" t="b">
        <v>1</v>
      </c>
      <c r="Z884" s="5" t="s">
        <v>52</v>
      </c>
      <c r="AA884" s="5" t="s">
        <v>53</v>
      </c>
      <c r="AB884" s="7">
        <v>10</v>
      </c>
      <c r="AC884">
        <f t="shared" si="67"/>
        <v>1335.848</v>
      </c>
      <c r="AD884">
        <f t="shared" si="68"/>
        <v>83.490499999999997</v>
      </c>
      <c r="AE884">
        <f t="shared" si="69"/>
        <v>333.96199999999999</v>
      </c>
      <c r="AF884">
        <f t="shared" si="65"/>
        <v>0</v>
      </c>
      <c r="AG884">
        <f t="shared" si="66"/>
        <v>1</v>
      </c>
      <c r="AH884">
        <f>(Table2[[#This Row],[Social_Media_Influence2]]+Table2[[#This Row],[Engagement_Score_Num]]+Table2[[#This Row],[Time_Spent_on_Product_Research(hours)]]/3)</f>
        <v>1.3333333333333333</v>
      </c>
      <c r="AI884" s="17">
        <f>IF(Table2[[#This Row],[Customer_Loyalty_Program_Member]]="TRUE",Table2[[#This Row],[Brand_Loyalty]]*1.2,Table2[[#This Row],[Brand_Loyalty]])</f>
        <v>1</v>
      </c>
      <c r="AJ884" s="17">
        <f>Table2[[#This Row],[Customer_Satisfaction]]-Table2[[#This Row],[Return_Rate]]</f>
        <v>7</v>
      </c>
    </row>
    <row r="885" spans="1:36">
      <c r="A885" s="9" t="s">
        <v>1832</v>
      </c>
      <c r="B885" s="8">
        <v>21</v>
      </c>
      <c r="C885" s="9" t="s">
        <v>29</v>
      </c>
      <c r="D885" s="9" t="s">
        <v>44</v>
      </c>
      <c r="E885" s="9" t="s">
        <v>69</v>
      </c>
      <c r="F885" s="9" t="s">
        <v>32</v>
      </c>
      <c r="G885" s="9" t="s">
        <v>30</v>
      </c>
      <c r="H885" s="9" t="s">
        <v>1833</v>
      </c>
      <c r="I885" s="9" t="s">
        <v>116</v>
      </c>
      <c r="J885" s="8">
        <v>333.96300000000002</v>
      </c>
      <c r="K885" s="8">
        <v>4</v>
      </c>
      <c r="L885" s="9" t="s">
        <v>48</v>
      </c>
      <c r="M885" s="8">
        <v>3</v>
      </c>
      <c r="N885" s="8">
        <v>1</v>
      </c>
      <c r="O885" s="8">
        <v>2</v>
      </c>
      <c r="P885" s="9" t="s">
        <v>36</v>
      </c>
      <c r="Q885" s="9" t="s">
        <v>50</v>
      </c>
      <c r="R885" s="8">
        <v>1</v>
      </c>
      <c r="S885" s="8">
        <v>3</v>
      </c>
      <c r="T885" s="9" t="s">
        <v>59</v>
      </c>
      <c r="U885" s="9" t="s">
        <v>79</v>
      </c>
      <c r="V885" s="9" t="s">
        <v>61</v>
      </c>
      <c r="W885" s="10">
        <v>46177</v>
      </c>
      <c r="X885" s="8" t="b">
        <v>0</v>
      </c>
      <c r="Y885" s="8" t="b">
        <v>1</v>
      </c>
      <c r="Z885" s="9" t="s">
        <v>40</v>
      </c>
      <c r="AA885" s="9" t="s">
        <v>67</v>
      </c>
      <c r="AB885" s="11">
        <v>3</v>
      </c>
      <c r="AC885">
        <f t="shared" si="67"/>
        <v>1335.8520000000001</v>
      </c>
      <c r="AD885">
        <f t="shared" si="68"/>
        <v>83.490750000000006</v>
      </c>
      <c r="AE885">
        <f t="shared" si="69"/>
        <v>333.96300000000002</v>
      </c>
      <c r="AF885">
        <f t="shared" si="65"/>
        <v>1</v>
      </c>
      <c r="AG885">
        <f t="shared" si="66"/>
        <v>0</v>
      </c>
      <c r="AH885">
        <f>(Table2[[#This Row],[Social_Media_Influence2]]+Table2[[#This Row],[Engagement_Score_Num]]+Table2[[#This Row],[Time_Spent_on_Product_Research(hours)]]/3)</f>
        <v>1.6666666666666665</v>
      </c>
      <c r="AI885" s="17">
        <f>IF(Table2[[#This Row],[Customer_Loyalty_Program_Member]]="TRUE",Table2[[#This Row],[Brand_Loyalty]]*1.2,Table2[[#This Row],[Brand_Loyalty]])</f>
        <v>3</v>
      </c>
      <c r="AJ885" s="17">
        <f>Table2[[#This Row],[Customer_Satisfaction]]-Table2[[#This Row],[Return_Rate]]</f>
        <v>2</v>
      </c>
    </row>
    <row r="886" spans="1:36">
      <c r="A886" s="5" t="s">
        <v>1834</v>
      </c>
      <c r="B886" s="4">
        <v>41</v>
      </c>
      <c r="C886" s="5" t="s">
        <v>43</v>
      </c>
      <c r="D886" s="5" t="s">
        <v>30</v>
      </c>
      <c r="E886" s="5" t="s">
        <v>55</v>
      </c>
      <c r="F886" s="5" t="s">
        <v>56</v>
      </c>
      <c r="G886" s="5" t="s">
        <v>44</v>
      </c>
      <c r="H886" s="5" t="s">
        <v>1835</v>
      </c>
      <c r="I886" s="5" t="s">
        <v>93</v>
      </c>
      <c r="J886" s="4">
        <v>333.964</v>
      </c>
      <c r="K886" s="4">
        <v>9</v>
      </c>
      <c r="L886" s="5" t="s">
        <v>78</v>
      </c>
      <c r="M886" s="4">
        <v>3</v>
      </c>
      <c r="N886" s="4">
        <v>1</v>
      </c>
      <c r="O886" s="4">
        <v>2</v>
      </c>
      <c r="P886" s="5" t="s">
        <v>49</v>
      </c>
      <c r="Q886" s="5" t="s">
        <v>85</v>
      </c>
      <c r="R886" s="4">
        <v>2</v>
      </c>
      <c r="S886" s="4">
        <v>9</v>
      </c>
      <c r="T886" s="5" t="s">
        <v>36</v>
      </c>
      <c r="U886" s="5" t="s">
        <v>79</v>
      </c>
      <c r="V886" s="5" t="s">
        <v>51</v>
      </c>
      <c r="W886" s="6">
        <v>46178</v>
      </c>
      <c r="X886" s="4" t="b">
        <v>0</v>
      </c>
      <c r="Y886" s="4" t="b">
        <v>0</v>
      </c>
      <c r="Z886" s="5" t="s">
        <v>52</v>
      </c>
      <c r="AA886" s="5" t="s">
        <v>41</v>
      </c>
      <c r="AB886" s="7">
        <v>13</v>
      </c>
      <c r="AC886">
        <f t="shared" si="67"/>
        <v>3005.6759999999999</v>
      </c>
      <c r="AD886">
        <f t="shared" si="68"/>
        <v>37.107111111111109</v>
      </c>
      <c r="AE886">
        <f t="shared" si="69"/>
        <v>333.964</v>
      </c>
      <c r="AF886">
        <f t="shared" si="65"/>
        <v>0</v>
      </c>
      <c r="AG886">
        <f t="shared" si="66"/>
        <v>2</v>
      </c>
      <c r="AH886">
        <f>(Table2[[#This Row],[Social_Media_Influence2]]+Table2[[#This Row],[Engagement_Score_Num]]+Table2[[#This Row],[Time_Spent_on_Product_Research(hours)]]/3)</f>
        <v>2.6666666666666665</v>
      </c>
      <c r="AI886" s="17">
        <f>IF(Table2[[#This Row],[Customer_Loyalty_Program_Member]]="TRUE",Table2[[#This Row],[Brand_Loyalty]]*1.2,Table2[[#This Row],[Brand_Loyalty]])</f>
        <v>3</v>
      </c>
      <c r="AJ886" s="17">
        <f>Table2[[#This Row],[Customer_Satisfaction]]-Table2[[#This Row],[Return_Rate]]</f>
        <v>7</v>
      </c>
    </row>
    <row r="887" spans="1:36">
      <c r="A887" s="9" t="s">
        <v>1836</v>
      </c>
      <c r="B887" s="8">
        <v>40</v>
      </c>
      <c r="C887" s="9" t="s">
        <v>29</v>
      </c>
      <c r="D887" s="9" t="s">
        <v>44</v>
      </c>
      <c r="E887" s="9" t="s">
        <v>31</v>
      </c>
      <c r="F887" s="9" t="s">
        <v>45</v>
      </c>
      <c r="G887" s="9" t="s">
        <v>30</v>
      </c>
      <c r="H887" s="9" t="s">
        <v>1837</v>
      </c>
      <c r="I887" s="9" t="s">
        <v>116</v>
      </c>
      <c r="J887" s="8">
        <v>333.96499999999997</v>
      </c>
      <c r="K887" s="8">
        <v>4</v>
      </c>
      <c r="L887" s="9" t="s">
        <v>78</v>
      </c>
      <c r="M887" s="8">
        <v>5</v>
      </c>
      <c r="N887" s="8">
        <v>5</v>
      </c>
      <c r="O887" s="8">
        <v>2</v>
      </c>
      <c r="P887" s="9" t="s">
        <v>49</v>
      </c>
      <c r="Q887" s="9" t="s">
        <v>85</v>
      </c>
      <c r="R887" s="8">
        <v>2</v>
      </c>
      <c r="S887" s="8">
        <v>10</v>
      </c>
      <c r="T887" s="9" t="s">
        <v>59</v>
      </c>
      <c r="U887" s="9" t="s">
        <v>38</v>
      </c>
      <c r="V887" s="9" t="s">
        <v>51</v>
      </c>
      <c r="W887" s="10">
        <v>46179</v>
      </c>
      <c r="X887" s="8" t="b">
        <v>1</v>
      </c>
      <c r="Y887" s="8" t="b">
        <v>1</v>
      </c>
      <c r="Z887" s="9" t="s">
        <v>40</v>
      </c>
      <c r="AA887" s="9" t="s">
        <v>53</v>
      </c>
      <c r="AB887" s="11">
        <v>13</v>
      </c>
      <c r="AC887">
        <f t="shared" si="67"/>
        <v>1335.86</v>
      </c>
      <c r="AD887">
        <f t="shared" si="68"/>
        <v>83.491249999999994</v>
      </c>
      <c r="AE887">
        <f t="shared" si="69"/>
        <v>333.96499999999997</v>
      </c>
      <c r="AF887">
        <f t="shared" si="65"/>
        <v>1</v>
      </c>
      <c r="AG887">
        <f t="shared" si="66"/>
        <v>2</v>
      </c>
      <c r="AH887">
        <f>(Table2[[#This Row],[Social_Media_Influence2]]+Table2[[#This Row],[Engagement_Score_Num]]+Table2[[#This Row],[Time_Spent_on_Product_Research(hours)]]/3)</f>
        <v>3.6666666666666665</v>
      </c>
      <c r="AI887" s="17">
        <f>IF(Table2[[#This Row],[Customer_Loyalty_Program_Member]]="TRUE",Table2[[#This Row],[Brand_Loyalty]]*1.2,Table2[[#This Row],[Brand_Loyalty]])</f>
        <v>5</v>
      </c>
      <c r="AJ887" s="17">
        <f>Table2[[#This Row],[Customer_Satisfaction]]-Table2[[#This Row],[Return_Rate]]</f>
        <v>8</v>
      </c>
    </row>
    <row r="888" spans="1:36">
      <c r="A888" s="5" t="s">
        <v>1838</v>
      </c>
      <c r="B888" s="4">
        <v>48</v>
      </c>
      <c r="C888" s="5" t="s">
        <v>43</v>
      </c>
      <c r="D888" s="5" t="s">
        <v>30</v>
      </c>
      <c r="E888" s="5" t="s">
        <v>55</v>
      </c>
      <c r="F888" s="5" t="s">
        <v>56</v>
      </c>
      <c r="G888" s="5" t="s">
        <v>44</v>
      </c>
      <c r="H888" s="5" t="s">
        <v>1839</v>
      </c>
      <c r="I888" s="5" t="s">
        <v>157</v>
      </c>
      <c r="J888" s="4">
        <v>333.96600000000001</v>
      </c>
      <c r="K888" s="4">
        <v>12</v>
      </c>
      <c r="L888" s="5" t="s">
        <v>78</v>
      </c>
      <c r="M888" s="4">
        <v>3</v>
      </c>
      <c r="N888" s="4">
        <v>3</v>
      </c>
      <c r="O888" s="4">
        <v>0</v>
      </c>
      <c r="P888" s="5" t="s">
        <v>49</v>
      </c>
      <c r="Q888" s="5" t="s">
        <v>85</v>
      </c>
      <c r="R888" s="4">
        <v>1</v>
      </c>
      <c r="S888" s="4">
        <v>8</v>
      </c>
      <c r="T888" s="5" t="s">
        <v>59</v>
      </c>
      <c r="U888" s="5" t="s">
        <v>60</v>
      </c>
      <c r="V888" s="5" t="s">
        <v>61</v>
      </c>
      <c r="W888" s="6">
        <v>46180</v>
      </c>
      <c r="X888" s="4" t="b">
        <v>1</v>
      </c>
      <c r="Y888" s="4" t="b">
        <v>0</v>
      </c>
      <c r="Z888" s="5" t="s">
        <v>52</v>
      </c>
      <c r="AA888" s="5" t="s">
        <v>41</v>
      </c>
      <c r="AB888" s="7">
        <v>9</v>
      </c>
      <c r="AC888">
        <f t="shared" si="67"/>
        <v>4007.5920000000001</v>
      </c>
      <c r="AD888">
        <f t="shared" si="68"/>
        <v>27.830500000000001</v>
      </c>
      <c r="AE888">
        <f t="shared" si="69"/>
        <v>333.96600000000001</v>
      </c>
      <c r="AF888">
        <f t="shared" si="65"/>
        <v>1</v>
      </c>
      <c r="AG888">
        <f t="shared" si="66"/>
        <v>2</v>
      </c>
      <c r="AH888">
        <f>(Table2[[#This Row],[Social_Media_Influence2]]+Table2[[#This Row],[Engagement_Score_Num]]+Table2[[#This Row],[Time_Spent_on_Product_Research(hours)]]/3)</f>
        <v>3</v>
      </c>
      <c r="AI888" s="17">
        <f>IF(Table2[[#This Row],[Customer_Loyalty_Program_Member]]="TRUE",Table2[[#This Row],[Brand_Loyalty]]*1.2,Table2[[#This Row],[Brand_Loyalty]])</f>
        <v>3</v>
      </c>
      <c r="AJ888" s="17">
        <f>Table2[[#This Row],[Customer_Satisfaction]]-Table2[[#This Row],[Return_Rate]]</f>
        <v>7</v>
      </c>
    </row>
    <row r="889" spans="1:36">
      <c r="A889" s="9" t="s">
        <v>1840</v>
      </c>
      <c r="B889" s="8">
        <v>25</v>
      </c>
      <c r="C889" s="9" t="s">
        <v>29</v>
      </c>
      <c r="D889" s="9" t="s">
        <v>30</v>
      </c>
      <c r="E889" s="9" t="s">
        <v>69</v>
      </c>
      <c r="F889" s="9" t="s">
        <v>32</v>
      </c>
      <c r="G889" s="9" t="s">
        <v>30</v>
      </c>
      <c r="H889" s="9" t="s">
        <v>1841</v>
      </c>
      <c r="I889" s="9" t="s">
        <v>101</v>
      </c>
      <c r="J889" s="8">
        <v>333.96699999999998</v>
      </c>
      <c r="K889" s="8">
        <v>4</v>
      </c>
      <c r="L889" s="9" t="s">
        <v>48</v>
      </c>
      <c r="M889" s="8">
        <v>3</v>
      </c>
      <c r="N889" s="8">
        <v>4</v>
      </c>
      <c r="O889" s="8">
        <v>0</v>
      </c>
      <c r="P889" s="9" t="s">
        <v>44</v>
      </c>
      <c r="Q889" s="9" t="s">
        <v>37</v>
      </c>
      <c r="R889" s="8">
        <v>1</v>
      </c>
      <c r="S889" s="8">
        <v>5</v>
      </c>
      <c r="T889" s="9" t="s">
        <v>36</v>
      </c>
      <c r="U889" s="9" t="s">
        <v>79</v>
      </c>
      <c r="V889" s="9" t="s">
        <v>66</v>
      </c>
      <c r="W889" s="10">
        <v>46181</v>
      </c>
      <c r="X889" s="8" t="b">
        <v>1</v>
      </c>
      <c r="Y889" s="8" t="b">
        <v>0</v>
      </c>
      <c r="Z889" s="9" t="s">
        <v>40</v>
      </c>
      <c r="AA889" s="9" t="s">
        <v>41</v>
      </c>
      <c r="AB889" s="11">
        <v>2</v>
      </c>
      <c r="AC889">
        <f t="shared" si="67"/>
        <v>1335.8679999999999</v>
      </c>
      <c r="AD889">
        <f t="shared" si="68"/>
        <v>83.491749999999996</v>
      </c>
      <c r="AE889">
        <f t="shared" si="69"/>
        <v>333.96699999999998</v>
      </c>
      <c r="AF889">
        <f t="shared" si="65"/>
        <v>0</v>
      </c>
      <c r="AG889">
        <f t="shared" si="66"/>
        <v>3</v>
      </c>
      <c r="AH889">
        <f>(Table2[[#This Row],[Social_Media_Influence2]]+Table2[[#This Row],[Engagement_Score_Num]]+Table2[[#This Row],[Time_Spent_on_Product_Research(hours)]]/3)</f>
        <v>3</v>
      </c>
      <c r="AI889" s="17">
        <f>IF(Table2[[#This Row],[Customer_Loyalty_Program_Member]]="TRUE",Table2[[#This Row],[Brand_Loyalty]]*1.2,Table2[[#This Row],[Brand_Loyalty]])</f>
        <v>3</v>
      </c>
      <c r="AJ889" s="17">
        <f>Table2[[#This Row],[Customer_Satisfaction]]-Table2[[#This Row],[Return_Rate]]</f>
        <v>4</v>
      </c>
    </row>
    <row r="890" spans="1:36">
      <c r="A890" s="5" t="s">
        <v>1842</v>
      </c>
      <c r="B890" s="4">
        <v>30</v>
      </c>
      <c r="C890" s="5" t="s">
        <v>29</v>
      </c>
      <c r="D890" s="5" t="s">
        <v>44</v>
      </c>
      <c r="E890" s="5" t="s">
        <v>76</v>
      </c>
      <c r="F890" s="5" t="s">
        <v>32</v>
      </c>
      <c r="G890" s="5" t="s">
        <v>44</v>
      </c>
      <c r="H890" s="5" t="s">
        <v>1843</v>
      </c>
      <c r="I890" s="5" t="s">
        <v>2061</v>
      </c>
      <c r="J890" s="4">
        <v>333.96800000000002</v>
      </c>
      <c r="K890" s="4">
        <v>2</v>
      </c>
      <c r="L890" s="5" t="s">
        <v>48</v>
      </c>
      <c r="M890" s="4">
        <v>5</v>
      </c>
      <c r="N890" s="4">
        <v>4</v>
      </c>
      <c r="O890" s="4">
        <v>1</v>
      </c>
      <c r="P890" s="5" t="s">
        <v>49</v>
      </c>
      <c r="Q890" s="5" t="s">
        <v>37</v>
      </c>
      <c r="R890" s="4">
        <v>1</v>
      </c>
      <c r="S890" s="4">
        <v>4</v>
      </c>
      <c r="T890" s="5" t="s">
        <v>49</v>
      </c>
      <c r="U890" s="5" t="s">
        <v>60</v>
      </c>
      <c r="V890" s="5" t="s">
        <v>86</v>
      </c>
      <c r="W890" s="6">
        <v>46182</v>
      </c>
      <c r="X890" s="4" t="b">
        <v>0</v>
      </c>
      <c r="Y890" s="4" t="b">
        <v>1</v>
      </c>
      <c r="Z890" s="5" t="s">
        <v>40</v>
      </c>
      <c r="AA890" s="5" t="s">
        <v>41</v>
      </c>
      <c r="AB890" s="7">
        <v>13</v>
      </c>
      <c r="AC890">
        <f t="shared" si="67"/>
        <v>667.93600000000004</v>
      </c>
      <c r="AD890">
        <f t="shared" si="68"/>
        <v>166.98400000000001</v>
      </c>
      <c r="AE890">
        <f t="shared" si="69"/>
        <v>333.96800000000002</v>
      </c>
      <c r="AF890">
        <f t="shared" si="65"/>
        <v>2</v>
      </c>
      <c r="AG890">
        <f t="shared" si="66"/>
        <v>2</v>
      </c>
      <c r="AH890">
        <f>(Table2[[#This Row],[Social_Media_Influence2]]+Table2[[#This Row],[Engagement_Score_Num]]+Table2[[#This Row],[Time_Spent_on_Product_Research(hours)]]/3)</f>
        <v>4.333333333333333</v>
      </c>
      <c r="AI890" s="17">
        <f>IF(Table2[[#This Row],[Customer_Loyalty_Program_Member]]="TRUE",Table2[[#This Row],[Brand_Loyalty]]*1.2,Table2[[#This Row],[Brand_Loyalty]])</f>
        <v>5</v>
      </c>
      <c r="AJ890" s="17">
        <f>Table2[[#This Row],[Customer_Satisfaction]]-Table2[[#This Row],[Return_Rate]]</f>
        <v>3</v>
      </c>
    </row>
    <row r="891" spans="1:36">
      <c r="A891" s="9" t="s">
        <v>1844</v>
      </c>
      <c r="B891" s="8">
        <v>25</v>
      </c>
      <c r="C891" s="9" t="s">
        <v>43</v>
      </c>
      <c r="D891" s="9" t="s">
        <v>30</v>
      </c>
      <c r="E891" s="9" t="s">
        <v>55</v>
      </c>
      <c r="F891" s="9" t="s">
        <v>56</v>
      </c>
      <c r="G891" s="9" t="s">
        <v>44</v>
      </c>
      <c r="H891" s="9" t="s">
        <v>1845</v>
      </c>
      <c r="I891" s="9" t="s">
        <v>90</v>
      </c>
      <c r="J891" s="8">
        <v>333.96899999999999</v>
      </c>
      <c r="K891" s="8">
        <v>10</v>
      </c>
      <c r="L891" s="9" t="s">
        <v>48</v>
      </c>
      <c r="M891" s="8">
        <v>5</v>
      </c>
      <c r="N891" s="8">
        <v>5</v>
      </c>
      <c r="O891" s="8">
        <v>2</v>
      </c>
      <c r="P891" s="9" t="s">
        <v>36</v>
      </c>
      <c r="Q891" s="9" t="s">
        <v>50</v>
      </c>
      <c r="R891" s="8">
        <v>1</v>
      </c>
      <c r="S891" s="8">
        <v>3</v>
      </c>
      <c r="T891" s="9" t="s">
        <v>44</v>
      </c>
      <c r="U891" s="9" t="s">
        <v>79</v>
      </c>
      <c r="V891" s="9" t="s">
        <v>66</v>
      </c>
      <c r="W891" s="10">
        <v>46183</v>
      </c>
      <c r="X891" s="8" t="b">
        <v>0</v>
      </c>
      <c r="Y891" s="8" t="b">
        <v>0</v>
      </c>
      <c r="Z891" s="9" t="s">
        <v>74</v>
      </c>
      <c r="AA891" s="9" t="s">
        <v>67</v>
      </c>
      <c r="AB891" s="11">
        <v>11</v>
      </c>
      <c r="AC891">
        <f t="shared" si="67"/>
        <v>3339.69</v>
      </c>
      <c r="AD891">
        <f t="shared" si="68"/>
        <v>33.396900000000002</v>
      </c>
      <c r="AE891">
        <f t="shared" si="69"/>
        <v>333.96899999999999</v>
      </c>
      <c r="AF891">
        <f t="shared" si="65"/>
        <v>3</v>
      </c>
      <c r="AG891">
        <f t="shared" si="66"/>
        <v>0</v>
      </c>
      <c r="AH891">
        <f>(Table2[[#This Row],[Social_Media_Influence2]]+Table2[[#This Row],[Engagement_Score_Num]]+Table2[[#This Row],[Time_Spent_on_Product_Research(hours)]]/3)</f>
        <v>3.6666666666666665</v>
      </c>
      <c r="AI891" s="17">
        <f>IF(Table2[[#This Row],[Customer_Loyalty_Program_Member]]="TRUE",Table2[[#This Row],[Brand_Loyalty]]*1.2,Table2[[#This Row],[Brand_Loyalty]])</f>
        <v>5</v>
      </c>
      <c r="AJ891" s="17">
        <f>Table2[[#This Row],[Customer_Satisfaction]]-Table2[[#This Row],[Return_Rate]]</f>
        <v>2</v>
      </c>
    </row>
    <row r="892" spans="1:36">
      <c r="A892" s="5" t="s">
        <v>1846</v>
      </c>
      <c r="B892" s="4">
        <v>40</v>
      </c>
      <c r="C892" s="5" t="s">
        <v>29</v>
      </c>
      <c r="D892" s="5" t="s">
        <v>44</v>
      </c>
      <c r="E892" s="5" t="s">
        <v>69</v>
      </c>
      <c r="F892" s="5" t="s">
        <v>56</v>
      </c>
      <c r="G892" s="5" t="s">
        <v>44</v>
      </c>
      <c r="H892" s="5" t="s">
        <v>1847</v>
      </c>
      <c r="I892" s="5" t="s">
        <v>101</v>
      </c>
      <c r="J892" s="4">
        <v>333.97</v>
      </c>
      <c r="K892" s="4">
        <v>8</v>
      </c>
      <c r="L892" s="5" t="s">
        <v>78</v>
      </c>
      <c r="M892" s="4">
        <v>4</v>
      </c>
      <c r="N892" s="4">
        <v>4</v>
      </c>
      <c r="O892" s="4">
        <v>2</v>
      </c>
      <c r="P892" s="5" t="s">
        <v>36</v>
      </c>
      <c r="Q892" s="5" t="s">
        <v>85</v>
      </c>
      <c r="R892" s="4">
        <v>1</v>
      </c>
      <c r="S892" s="4">
        <v>8</v>
      </c>
      <c r="T892" s="5" t="s">
        <v>49</v>
      </c>
      <c r="U892" s="5" t="s">
        <v>38</v>
      </c>
      <c r="V892" s="5" t="s">
        <v>39</v>
      </c>
      <c r="W892" s="6">
        <v>46184</v>
      </c>
      <c r="X892" s="4" t="b">
        <v>0</v>
      </c>
      <c r="Y892" s="4" t="b">
        <v>0</v>
      </c>
      <c r="Z892" s="5" t="s">
        <v>74</v>
      </c>
      <c r="AA892" s="5" t="s">
        <v>67</v>
      </c>
      <c r="AB892" s="7">
        <v>4</v>
      </c>
      <c r="AC892">
        <f t="shared" si="67"/>
        <v>2671.76</v>
      </c>
      <c r="AD892">
        <f t="shared" si="68"/>
        <v>41.746250000000003</v>
      </c>
      <c r="AE892">
        <f t="shared" si="69"/>
        <v>333.97</v>
      </c>
      <c r="AF892">
        <f t="shared" si="65"/>
        <v>2</v>
      </c>
      <c r="AG892">
        <f t="shared" si="66"/>
        <v>0</v>
      </c>
      <c r="AH892">
        <f>(Table2[[#This Row],[Social_Media_Influence2]]+Table2[[#This Row],[Engagement_Score_Num]]+Table2[[#This Row],[Time_Spent_on_Product_Research(hours)]]/3)</f>
        <v>2.6666666666666665</v>
      </c>
      <c r="AI892" s="17">
        <f>IF(Table2[[#This Row],[Customer_Loyalty_Program_Member]]="TRUE",Table2[[#This Row],[Brand_Loyalty]]*1.2,Table2[[#This Row],[Brand_Loyalty]])</f>
        <v>4</v>
      </c>
      <c r="AJ892" s="17">
        <f>Table2[[#This Row],[Customer_Satisfaction]]-Table2[[#This Row],[Return_Rate]]</f>
        <v>7</v>
      </c>
    </row>
    <row r="893" spans="1:36">
      <c r="A893" s="9" t="s">
        <v>1848</v>
      </c>
      <c r="B893" s="8">
        <v>24</v>
      </c>
      <c r="C893" s="9" t="s">
        <v>29</v>
      </c>
      <c r="D893" s="9" t="s">
        <v>30</v>
      </c>
      <c r="E893" s="9" t="s">
        <v>55</v>
      </c>
      <c r="F893" s="9" t="s">
        <v>56</v>
      </c>
      <c r="G893" s="9" t="s">
        <v>44</v>
      </c>
      <c r="H893" s="9" t="s">
        <v>1849</v>
      </c>
      <c r="I893" s="9" t="s">
        <v>107</v>
      </c>
      <c r="J893" s="8">
        <v>333.971</v>
      </c>
      <c r="K893" s="8">
        <v>9</v>
      </c>
      <c r="L893" s="9" t="s">
        <v>35</v>
      </c>
      <c r="M893" s="8">
        <v>5</v>
      </c>
      <c r="N893" s="8">
        <v>4</v>
      </c>
      <c r="O893" s="8">
        <v>0</v>
      </c>
      <c r="P893" s="9" t="s">
        <v>49</v>
      </c>
      <c r="Q893" s="9" t="s">
        <v>37</v>
      </c>
      <c r="R893" s="8">
        <v>1</v>
      </c>
      <c r="S893" s="8">
        <v>7</v>
      </c>
      <c r="T893" s="9" t="s">
        <v>59</v>
      </c>
      <c r="U893" s="9" t="s">
        <v>60</v>
      </c>
      <c r="V893" s="9" t="s">
        <v>86</v>
      </c>
      <c r="W893" s="10">
        <v>46185</v>
      </c>
      <c r="X893" s="8" t="b">
        <v>0</v>
      </c>
      <c r="Y893" s="8" t="b">
        <v>0</v>
      </c>
      <c r="Z893" s="9" t="s">
        <v>62</v>
      </c>
      <c r="AA893" s="9" t="s">
        <v>67</v>
      </c>
      <c r="AB893" s="11">
        <v>3</v>
      </c>
      <c r="AC893">
        <f t="shared" si="67"/>
        <v>3005.739</v>
      </c>
      <c r="AD893">
        <f t="shared" si="68"/>
        <v>37.107888888888887</v>
      </c>
      <c r="AE893">
        <f t="shared" si="69"/>
        <v>333.971</v>
      </c>
      <c r="AF893">
        <f t="shared" si="65"/>
        <v>1</v>
      </c>
      <c r="AG893">
        <f t="shared" si="66"/>
        <v>2</v>
      </c>
      <c r="AH893">
        <f>(Table2[[#This Row],[Social_Media_Influence2]]+Table2[[#This Row],[Engagement_Score_Num]]+Table2[[#This Row],[Time_Spent_on_Product_Research(hours)]]/3)</f>
        <v>3</v>
      </c>
      <c r="AI893" s="17">
        <f>IF(Table2[[#This Row],[Customer_Loyalty_Program_Member]]="TRUE",Table2[[#This Row],[Brand_Loyalty]]*1.2,Table2[[#This Row],[Brand_Loyalty]])</f>
        <v>5</v>
      </c>
      <c r="AJ893" s="17">
        <f>Table2[[#This Row],[Customer_Satisfaction]]-Table2[[#This Row],[Return_Rate]]</f>
        <v>6</v>
      </c>
    </row>
    <row r="894" spans="1:36">
      <c r="A894" s="5" t="s">
        <v>1850</v>
      </c>
      <c r="B894" s="4">
        <v>49</v>
      </c>
      <c r="C894" s="5" t="s">
        <v>43</v>
      </c>
      <c r="D894" s="5" t="s">
        <v>30</v>
      </c>
      <c r="E894" s="5" t="s">
        <v>76</v>
      </c>
      <c r="F894" s="5" t="s">
        <v>32</v>
      </c>
      <c r="G894" s="5" t="s">
        <v>44</v>
      </c>
      <c r="H894" s="5" t="s">
        <v>1851</v>
      </c>
      <c r="I894" s="5" t="s">
        <v>90</v>
      </c>
      <c r="J894" s="4">
        <v>333.97199999999998</v>
      </c>
      <c r="K894" s="4">
        <v>9</v>
      </c>
      <c r="L894" s="5" t="s">
        <v>78</v>
      </c>
      <c r="M894" s="4">
        <v>5</v>
      </c>
      <c r="N894" s="4">
        <v>3</v>
      </c>
      <c r="O894" s="4">
        <v>2</v>
      </c>
      <c r="P894" s="5" t="s">
        <v>44</v>
      </c>
      <c r="Q894" s="5" t="s">
        <v>50</v>
      </c>
      <c r="R894" s="4">
        <v>1</v>
      </c>
      <c r="S894" s="4">
        <v>2</v>
      </c>
      <c r="T894" s="5" t="s">
        <v>49</v>
      </c>
      <c r="U894" s="5" t="s">
        <v>79</v>
      </c>
      <c r="V894" s="5" t="s">
        <v>61</v>
      </c>
      <c r="W894" s="6">
        <v>46186</v>
      </c>
      <c r="X894" s="4" t="b">
        <v>1</v>
      </c>
      <c r="Y894" s="4" t="b">
        <v>0</v>
      </c>
      <c r="Z894" s="5" t="s">
        <v>62</v>
      </c>
      <c r="AA894" s="5" t="s">
        <v>41</v>
      </c>
      <c r="AB894" s="7">
        <v>11</v>
      </c>
      <c r="AC894">
        <f t="shared" si="67"/>
        <v>3005.7479999999996</v>
      </c>
      <c r="AD894">
        <f t="shared" si="68"/>
        <v>37.107999999999997</v>
      </c>
      <c r="AE894">
        <f t="shared" si="69"/>
        <v>333.97199999999998</v>
      </c>
      <c r="AF894">
        <f t="shared" si="65"/>
        <v>2</v>
      </c>
      <c r="AG894">
        <f t="shared" si="66"/>
        <v>3</v>
      </c>
      <c r="AH894">
        <f>(Table2[[#This Row],[Social_Media_Influence2]]+Table2[[#This Row],[Engagement_Score_Num]]+Table2[[#This Row],[Time_Spent_on_Product_Research(hours)]]/3)</f>
        <v>5.666666666666667</v>
      </c>
      <c r="AI894" s="17">
        <f>IF(Table2[[#This Row],[Customer_Loyalty_Program_Member]]="TRUE",Table2[[#This Row],[Brand_Loyalty]]*1.2,Table2[[#This Row],[Brand_Loyalty]])</f>
        <v>5</v>
      </c>
      <c r="AJ894" s="17">
        <f>Table2[[#This Row],[Customer_Satisfaction]]-Table2[[#This Row],[Return_Rate]]</f>
        <v>1</v>
      </c>
    </row>
    <row r="895" spans="1:36">
      <c r="A895" s="9" t="s">
        <v>1852</v>
      </c>
      <c r="B895" s="8">
        <v>50</v>
      </c>
      <c r="C895" s="9" t="s">
        <v>29</v>
      </c>
      <c r="D895" s="9" t="s">
        <v>44</v>
      </c>
      <c r="E895" s="9" t="s">
        <v>31</v>
      </c>
      <c r="F895" s="9" t="s">
        <v>56</v>
      </c>
      <c r="G895" s="9" t="s">
        <v>30</v>
      </c>
      <c r="H895" s="9" t="s">
        <v>1853</v>
      </c>
      <c r="I895" s="9" t="s">
        <v>58</v>
      </c>
      <c r="J895" s="8">
        <v>333.97300000000001</v>
      </c>
      <c r="K895" s="8">
        <v>5</v>
      </c>
      <c r="L895" s="9" t="s">
        <v>48</v>
      </c>
      <c r="M895" s="8">
        <v>4</v>
      </c>
      <c r="N895" s="8">
        <v>3</v>
      </c>
      <c r="O895" s="8">
        <v>1</v>
      </c>
      <c r="P895" s="9" t="s">
        <v>44</v>
      </c>
      <c r="Q895" s="9" t="s">
        <v>37</v>
      </c>
      <c r="R895" s="8">
        <v>1</v>
      </c>
      <c r="S895" s="8">
        <v>6</v>
      </c>
      <c r="T895" s="9" t="s">
        <v>36</v>
      </c>
      <c r="U895" s="9" t="s">
        <v>60</v>
      </c>
      <c r="V895" s="9" t="s">
        <v>86</v>
      </c>
      <c r="W895" s="10">
        <v>46187</v>
      </c>
      <c r="X895" s="8" t="b">
        <v>1</v>
      </c>
      <c r="Y895" s="8" t="b">
        <v>0</v>
      </c>
      <c r="Z895" s="9" t="s">
        <v>62</v>
      </c>
      <c r="AA895" s="9" t="s">
        <v>67</v>
      </c>
      <c r="AB895" s="11">
        <v>5</v>
      </c>
      <c r="AC895">
        <f t="shared" si="67"/>
        <v>1669.865</v>
      </c>
      <c r="AD895">
        <f t="shared" si="68"/>
        <v>66.794600000000003</v>
      </c>
      <c r="AE895">
        <f t="shared" si="69"/>
        <v>333.97300000000001</v>
      </c>
      <c r="AF895">
        <f t="shared" si="65"/>
        <v>0</v>
      </c>
      <c r="AG895">
        <f t="shared" si="66"/>
        <v>3</v>
      </c>
      <c r="AH895">
        <f>(Table2[[#This Row],[Social_Media_Influence2]]+Table2[[#This Row],[Engagement_Score_Num]]+Table2[[#This Row],[Time_Spent_on_Product_Research(hours)]]/3)</f>
        <v>3.3333333333333335</v>
      </c>
      <c r="AI895" s="17">
        <f>IF(Table2[[#This Row],[Customer_Loyalty_Program_Member]]="TRUE",Table2[[#This Row],[Brand_Loyalty]]*1.2,Table2[[#This Row],[Brand_Loyalty]])</f>
        <v>4</v>
      </c>
      <c r="AJ895" s="17">
        <f>Table2[[#This Row],[Customer_Satisfaction]]-Table2[[#This Row],[Return_Rate]]</f>
        <v>5</v>
      </c>
    </row>
    <row r="896" spans="1:36">
      <c r="A896" s="5" t="s">
        <v>1854</v>
      </c>
      <c r="B896" s="4">
        <v>45</v>
      </c>
      <c r="C896" s="5" t="s">
        <v>43</v>
      </c>
      <c r="D896" s="5" t="s">
        <v>44</v>
      </c>
      <c r="E896" s="5" t="s">
        <v>69</v>
      </c>
      <c r="F896" s="5" t="s">
        <v>56</v>
      </c>
      <c r="G896" s="5" t="s">
        <v>30</v>
      </c>
      <c r="H896" s="5" t="s">
        <v>1855</v>
      </c>
      <c r="I896" s="5" t="s">
        <v>93</v>
      </c>
      <c r="J896" s="4">
        <v>333.97399999999999</v>
      </c>
      <c r="K896" s="4">
        <v>3</v>
      </c>
      <c r="L896" s="5" t="s">
        <v>35</v>
      </c>
      <c r="M896" s="4">
        <v>2</v>
      </c>
      <c r="N896" s="4">
        <v>3</v>
      </c>
      <c r="O896" s="4">
        <v>2</v>
      </c>
      <c r="P896" s="5" t="s">
        <v>44</v>
      </c>
      <c r="Q896" s="5" t="s">
        <v>85</v>
      </c>
      <c r="R896" s="4">
        <v>1</v>
      </c>
      <c r="S896" s="4">
        <v>8</v>
      </c>
      <c r="T896" s="5" t="s">
        <v>49</v>
      </c>
      <c r="U896" s="5" t="s">
        <v>38</v>
      </c>
      <c r="V896" s="5" t="s">
        <v>39</v>
      </c>
      <c r="W896" s="6">
        <v>46188</v>
      </c>
      <c r="X896" s="4" t="b">
        <v>1</v>
      </c>
      <c r="Y896" s="4" t="b">
        <v>0</v>
      </c>
      <c r="Z896" s="5" t="s">
        <v>62</v>
      </c>
      <c r="AA896" s="5" t="s">
        <v>41</v>
      </c>
      <c r="AB896" s="7">
        <v>4</v>
      </c>
      <c r="AC896">
        <f t="shared" si="67"/>
        <v>1001.922</v>
      </c>
      <c r="AD896">
        <f t="shared" si="68"/>
        <v>111.32466666666666</v>
      </c>
      <c r="AE896">
        <f t="shared" si="69"/>
        <v>333.97399999999999</v>
      </c>
      <c r="AF896">
        <f t="shared" si="65"/>
        <v>2</v>
      </c>
      <c r="AG896">
        <f t="shared" si="66"/>
        <v>3</v>
      </c>
      <c r="AH896">
        <f>(Table2[[#This Row],[Social_Media_Influence2]]+Table2[[#This Row],[Engagement_Score_Num]]+Table2[[#This Row],[Time_Spent_on_Product_Research(hours)]]/3)</f>
        <v>5.666666666666667</v>
      </c>
      <c r="AI896" s="17">
        <f>IF(Table2[[#This Row],[Customer_Loyalty_Program_Member]]="TRUE",Table2[[#This Row],[Brand_Loyalty]]*1.2,Table2[[#This Row],[Brand_Loyalty]])</f>
        <v>2</v>
      </c>
      <c r="AJ896" s="17">
        <f>Table2[[#This Row],[Customer_Satisfaction]]-Table2[[#This Row],[Return_Rate]]</f>
        <v>7</v>
      </c>
    </row>
    <row r="897" spans="1:36">
      <c r="A897" s="9" t="s">
        <v>1856</v>
      </c>
      <c r="B897" s="8">
        <v>19</v>
      </c>
      <c r="C897" s="9" t="s">
        <v>43</v>
      </c>
      <c r="D897" s="9" t="s">
        <v>44</v>
      </c>
      <c r="E897" s="9" t="s">
        <v>55</v>
      </c>
      <c r="F897" s="9" t="s">
        <v>56</v>
      </c>
      <c r="G897" s="9" t="s">
        <v>44</v>
      </c>
      <c r="H897" s="9" t="s">
        <v>1857</v>
      </c>
      <c r="I897" s="9" t="s">
        <v>93</v>
      </c>
      <c r="J897" s="8">
        <v>333.97500000000002</v>
      </c>
      <c r="K897" s="8">
        <v>11</v>
      </c>
      <c r="L897" s="9" t="s">
        <v>48</v>
      </c>
      <c r="M897" s="8">
        <v>5</v>
      </c>
      <c r="N897" s="8">
        <v>2</v>
      </c>
      <c r="O897" s="8">
        <v>1</v>
      </c>
      <c r="P897" s="9" t="s">
        <v>44</v>
      </c>
      <c r="Q897" s="9" t="s">
        <v>85</v>
      </c>
      <c r="R897" s="8">
        <v>0</v>
      </c>
      <c r="S897" s="8">
        <v>6</v>
      </c>
      <c r="T897" s="9" t="s">
        <v>49</v>
      </c>
      <c r="U897" s="9" t="s">
        <v>60</v>
      </c>
      <c r="V897" s="9" t="s">
        <v>39</v>
      </c>
      <c r="W897" s="10">
        <v>46189</v>
      </c>
      <c r="X897" s="8" t="b">
        <v>0</v>
      </c>
      <c r="Y897" s="8" t="b">
        <v>1</v>
      </c>
      <c r="Z897" s="9" t="s">
        <v>40</v>
      </c>
      <c r="AA897" s="9" t="s">
        <v>67</v>
      </c>
      <c r="AB897" s="11">
        <v>5</v>
      </c>
      <c r="AC897">
        <f t="shared" si="67"/>
        <v>3673.7250000000004</v>
      </c>
      <c r="AD897">
        <f t="shared" si="68"/>
        <v>30.361363636363638</v>
      </c>
      <c r="AE897">
        <f t="shared" si="69"/>
        <v>333.97500000000002</v>
      </c>
      <c r="AF897">
        <f t="shared" si="65"/>
        <v>2</v>
      </c>
      <c r="AG897">
        <f t="shared" si="66"/>
        <v>3</v>
      </c>
      <c r="AH897">
        <f>(Table2[[#This Row],[Social_Media_Influence2]]+Table2[[#This Row],[Engagement_Score_Num]]+Table2[[#This Row],[Time_Spent_on_Product_Research(hours)]]/3)</f>
        <v>5.333333333333333</v>
      </c>
      <c r="AI897" s="17">
        <f>IF(Table2[[#This Row],[Customer_Loyalty_Program_Member]]="TRUE",Table2[[#This Row],[Brand_Loyalty]]*1.2,Table2[[#This Row],[Brand_Loyalty]])</f>
        <v>5</v>
      </c>
      <c r="AJ897" s="17">
        <f>Table2[[#This Row],[Customer_Satisfaction]]-Table2[[#This Row],[Return_Rate]]</f>
        <v>6</v>
      </c>
    </row>
    <row r="898" spans="1:36">
      <c r="A898" s="5" t="s">
        <v>1858</v>
      </c>
      <c r="B898" s="4">
        <v>50</v>
      </c>
      <c r="C898" s="5" t="s">
        <v>29</v>
      </c>
      <c r="D898" s="5" t="s">
        <v>30</v>
      </c>
      <c r="E898" s="5" t="s">
        <v>69</v>
      </c>
      <c r="F898" s="5" t="s">
        <v>45</v>
      </c>
      <c r="G898" s="5" t="s">
        <v>44</v>
      </c>
      <c r="H898" s="5" t="s">
        <v>1859</v>
      </c>
      <c r="I898" s="5" t="s">
        <v>47</v>
      </c>
      <c r="J898" s="4">
        <v>333.976</v>
      </c>
      <c r="K898" s="4">
        <v>10</v>
      </c>
      <c r="L898" s="5" t="s">
        <v>35</v>
      </c>
      <c r="M898" s="4">
        <v>5</v>
      </c>
      <c r="N898" s="4">
        <v>2</v>
      </c>
      <c r="O898" s="4">
        <v>2</v>
      </c>
      <c r="P898" s="5" t="s">
        <v>44</v>
      </c>
      <c r="Q898" s="5" t="s">
        <v>37</v>
      </c>
      <c r="R898" s="4">
        <v>2</v>
      </c>
      <c r="S898" s="4">
        <v>3</v>
      </c>
      <c r="T898" s="5" t="s">
        <v>36</v>
      </c>
      <c r="U898" s="5" t="s">
        <v>60</v>
      </c>
      <c r="V898" s="5" t="s">
        <v>39</v>
      </c>
      <c r="W898" s="6">
        <v>46190</v>
      </c>
      <c r="X898" s="4" t="b">
        <v>1</v>
      </c>
      <c r="Y898" s="4" t="b">
        <v>0</v>
      </c>
      <c r="Z898" s="5" t="s">
        <v>74</v>
      </c>
      <c r="AA898" s="5" t="s">
        <v>41</v>
      </c>
      <c r="AB898" s="7">
        <v>10</v>
      </c>
      <c r="AC898">
        <f t="shared" si="67"/>
        <v>3339.76</v>
      </c>
      <c r="AD898">
        <f t="shared" si="68"/>
        <v>33.397599999999997</v>
      </c>
      <c r="AE898">
        <f t="shared" si="69"/>
        <v>333.976</v>
      </c>
      <c r="AF898">
        <f t="shared" ref="AF898:AF961" si="70">IF(T898="High",3,IF(T898="Medium",2,IF(T898="Low",1,0)))</f>
        <v>0</v>
      </c>
      <c r="AG898">
        <f t="shared" ref="AG898:AG961" si="71">IF(P898="High",3,IF(P898="Medium",2,IF(P898="Low",1,0)))</f>
        <v>3</v>
      </c>
      <c r="AH898">
        <f>(Table2[[#This Row],[Social_Media_Influence2]]+Table2[[#This Row],[Engagement_Score_Num]]+Table2[[#This Row],[Time_Spent_on_Product_Research(hours)]]/3)</f>
        <v>3.6666666666666665</v>
      </c>
      <c r="AI898" s="17">
        <f>IF(Table2[[#This Row],[Customer_Loyalty_Program_Member]]="TRUE",Table2[[#This Row],[Brand_Loyalty]]*1.2,Table2[[#This Row],[Brand_Loyalty]])</f>
        <v>5</v>
      </c>
      <c r="AJ898" s="17">
        <f>Table2[[#This Row],[Customer_Satisfaction]]-Table2[[#This Row],[Return_Rate]]</f>
        <v>1</v>
      </c>
    </row>
    <row r="899" spans="1:36">
      <c r="A899" s="9" t="s">
        <v>1860</v>
      </c>
      <c r="B899" s="8">
        <v>32</v>
      </c>
      <c r="C899" s="9" t="s">
        <v>43</v>
      </c>
      <c r="D899" s="9" t="s">
        <v>44</v>
      </c>
      <c r="E899" s="9" t="s">
        <v>31</v>
      </c>
      <c r="F899" s="9" t="s">
        <v>56</v>
      </c>
      <c r="G899" s="9" t="s">
        <v>44</v>
      </c>
      <c r="H899" s="9" t="s">
        <v>1861</v>
      </c>
      <c r="I899" s="9" t="s">
        <v>34</v>
      </c>
      <c r="J899" s="8">
        <v>333.97699999999998</v>
      </c>
      <c r="K899" s="8">
        <v>3</v>
      </c>
      <c r="L899" s="9" t="s">
        <v>35</v>
      </c>
      <c r="M899" s="8">
        <v>5</v>
      </c>
      <c r="N899" s="8">
        <v>5</v>
      </c>
      <c r="O899" s="8">
        <v>2</v>
      </c>
      <c r="P899" s="9" t="s">
        <v>59</v>
      </c>
      <c r="Q899" s="9" t="s">
        <v>85</v>
      </c>
      <c r="R899" s="8">
        <v>2</v>
      </c>
      <c r="S899" s="8">
        <v>6</v>
      </c>
      <c r="T899" s="9" t="s">
        <v>36</v>
      </c>
      <c r="U899" s="9" t="s">
        <v>79</v>
      </c>
      <c r="V899" s="9" t="s">
        <v>51</v>
      </c>
      <c r="W899" s="10">
        <v>46191</v>
      </c>
      <c r="X899" s="8" t="b">
        <v>1</v>
      </c>
      <c r="Y899" s="8" t="b">
        <v>0</v>
      </c>
      <c r="Z899" s="9" t="s">
        <v>62</v>
      </c>
      <c r="AA899" s="9" t="s">
        <v>53</v>
      </c>
      <c r="AB899" s="11">
        <v>1</v>
      </c>
      <c r="AC899">
        <f t="shared" ref="AC899:AC962" si="72">J899*K899</f>
        <v>1001.9309999999999</v>
      </c>
      <c r="AD899">
        <f t="shared" ref="AD899:AD962" si="73">IF(K899=0,0,J899/K899)</f>
        <v>111.32566666666666</v>
      </c>
      <c r="AE899">
        <f t="shared" ref="AE899:AE962" si="74">IF(X899="TRUE",J899*1.1,J899)</f>
        <v>333.97699999999998</v>
      </c>
      <c r="AF899">
        <f t="shared" si="70"/>
        <v>0</v>
      </c>
      <c r="AG899">
        <f t="shared" si="71"/>
        <v>1</v>
      </c>
      <c r="AH899">
        <f>(Table2[[#This Row],[Social_Media_Influence2]]+Table2[[#This Row],[Engagement_Score_Num]]+Table2[[#This Row],[Time_Spent_on_Product_Research(hours)]]/3)</f>
        <v>1.6666666666666665</v>
      </c>
      <c r="AI899" s="17">
        <f>IF(Table2[[#This Row],[Customer_Loyalty_Program_Member]]="TRUE",Table2[[#This Row],[Brand_Loyalty]]*1.2,Table2[[#This Row],[Brand_Loyalty]])</f>
        <v>5</v>
      </c>
      <c r="AJ899" s="17">
        <f>Table2[[#This Row],[Customer_Satisfaction]]-Table2[[#This Row],[Return_Rate]]</f>
        <v>4</v>
      </c>
    </row>
    <row r="900" spans="1:36">
      <c r="A900" s="5" t="s">
        <v>1862</v>
      </c>
      <c r="B900" s="4">
        <v>21</v>
      </c>
      <c r="C900" s="5" t="s">
        <v>43</v>
      </c>
      <c r="D900" s="5" t="s">
        <v>30</v>
      </c>
      <c r="E900" s="5" t="s">
        <v>31</v>
      </c>
      <c r="F900" s="5" t="s">
        <v>56</v>
      </c>
      <c r="G900" s="5" t="s">
        <v>30</v>
      </c>
      <c r="H900" s="5" t="s">
        <v>1863</v>
      </c>
      <c r="I900" s="5" t="s">
        <v>71</v>
      </c>
      <c r="J900" s="4">
        <v>333.97800000000001</v>
      </c>
      <c r="K900" s="4">
        <v>7</v>
      </c>
      <c r="L900" s="5" t="s">
        <v>48</v>
      </c>
      <c r="M900" s="4">
        <v>5</v>
      </c>
      <c r="N900" s="4">
        <v>1</v>
      </c>
      <c r="O900" s="4">
        <v>0</v>
      </c>
      <c r="P900" s="5" t="s">
        <v>59</v>
      </c>
      <c r="Q900" s="5" t="s">
        <v>50</v>
      </c>
      <c r="R900" s="4">
        <v>2</v>
      </c>
      <c r="S900" s="4">
        <v>5</v>
      </c>
      <c r="T900" s="5" t="s">
        <v>49</v>
      </c>
      <c r="U900" s="5" t="s">
        <v>79</v>
      </c>
      <c r="V900" s="5" t="s">
        <v>66</v>
      </c>
      <c r="W900" s="6">
        <v>46192</v>
      </c>
      <c r="X900" s="4" t="b">
        <v>0</v>
      </c>
      <c r="Y900" s="4" t="b">
        <v>1</v>
      </c>
      <c r="Z900" s="5" t="s">
        <v>52</v>
      </c>
      <c r="AA900" s="5" t="s">
        <v>41</v>
      </c>
      <c r="AB900" s="7">
        <v>4</v>
      </c>
      <c r="AC900">
        <f t="shared" si="72"/>
        <v>2337.846</v>
      </c>
      <c r="AD900">
        <f t="shared" si="73"/>
        <v>47.71114285714286</v>
      </c>
      <c r="AE900">
        <f t="shared" si="74"/>
        <v>333.97800000000001</v>
      </c>
      <c r="AF900">
        <f t="shared" si="70"/>
        <v>2</v>
      </c>
      <c r="AG900">
        <f t="shared" si="71"/>
        <v>1</v>
      </c>
      <c r="AH900">
        <f>(Table2[[#This Row],[Social_Media_Influence2]]+Table2[[#This Row],[Engagement_Score_Num]]+Table2[[#This Row],[Time_Spent_on_Product_Research(hours)]]/3)</f>
        <v>3</v>
      </c>
      <c r="AI900" s="17">
        <f>IF(Table2[[#This Row],[Customer_Loyalty_Program_Member]]="TRUE",Table2[[#This Row],[Brand_Loyalty]]*1.2,Table2[[#This Row],[Brand_Loyalty]])</f>
        <v>5</v>
      </c>
      <c r="AJ900" s="17">
        <f>Table2[[#This Row],[Customer_Satisfaction]]-Table2[[#This Row],[Return_Rate]]</f>
        <v>3</v>
      </c>
    </row>
    <row r="901" spans="1:36">
      <c r="A901" s="9" t="s">
        <v>1864</v>
      </c>
      <c r="B901" s="8">
        <v>27</v>
      </c>
      <c r="C901" s="9" t="s">
        <v>210</v>
      </c>
      <c r="D901" s="9" t="s">
        <v>44</v>
      </c>
      <c r="E901" s="9" t="s">
        <v>69</v>
      </c>
      <c r="F901" s="9" t="s">
        <v>32</v>
      </c>
      <c r="G901" s="9" t="s">
        <v>30</v>
      </c>
      <c r="H901" s="9" t="s">
        <v>1865</v>
      </c>
      <c r="I901" s="9" t="s">
        <v>244</v>
      </c>
      <c r="J901" s="8">
        <v>333.97899999999998</v>
      </c>
      <c r="K901" s="8">
        <v>11</v>
      </c>
      <c r="L901" s="9" t="s">
        <v>35</v>
      </c>
      <c r="M901" s="8">
        <v>5</v>
      </c>
      <c r="N901" s="8">
        <v>1</v>
      </c>
      <c r="O901" s="8">
        <v>0</v>
      </c>
      <c r="P901" s="9" t="s">
        <v>44</v>
      </c>
      <c r="Q901" s="9" t="s">
        <v>50</v>
      </c>
      <c r="R901" s="8">
        <v>2</v>
      </c>
      <c r="S901" s="8">
        <v>6</v>
      </c>
      <c r="T901" s="9" t="s">
        <v>36</v>
      </c>
      <c r="U901" s="9" t="s">
        <v>38</v>
      </c>
      <c r="V901" s="9" t="s">
        <v>66</v>
      </c>
      <c r="W901" s="10">
        <v>46193</v>
      </c>
      <c r="X901" s="8" t="b">
        <v>1</v>
      </c>
      <c r="Y901" s="8" t="b">
        <v>0</v>
      </c>
      <c r="Z901" s="9" t="s">
        <v>52</v>
      </c>
      <c r="AA901" s="9" t="s">
        <v>53</v>
      </c>
      <c r="AB901" s="11">
        <v>3</v>
      </c>
      <c r="AC901">
        <f t="shared" si="72"/>
        <v>3673.7689999999998</v>
      </c>
      <c r="AD901">
        <f t="shared" si="73"/>
        <v>30.361727272727272</v>
      </c>
      <c r="AE901">
        <f t="shared" si="74"/>
        <v>333.97899999999998</v>
      </c>
      <c r="AF901">
        <f t="shared" si="70"/>
        <v>0</v>
      </c>
      <c r="AG901">
        <f t="shared" si="71"/>
        <v>3</v>
      </c>
      <c r="AH901">
        <f>(Table2[[#This Row],[Social_Media_Influence2]]+Table2[[#This Row],[Engagement_Score_Num]]+Table2[[#This Row],[Time_Spent_on_Product_Research(hours)]]/3)</f>
        <v>3</v>
      </c>
      <c r="AI901" s="17">
        <f>IF(Table2[[#This Row],[Customer_Loyalty_Program_Member]]="TRUE",Table2[[#This Row],[Brand_Loyalty]]*1.2,Table2[[#This Row],[Brand_Loyalty]])</f>
        <v>5</v>
      </c>
      <c r="AJ901" s="17">
        <f>Table2[[#This Row],[Customer_Satisfaction]]-Table2[[#This Row],[Return_Rate]]</f>
        <v>4</v>
      </c>
    </row>
    <row r="902" spans="1:36">
      <c r="A902" s="5" t="s">
        <v>1866</v>
      </c>
      <c r="B902" s="4">
        <v>39</v>
      </c>
      <c r="C902" s="5" t="s">
        <v>272</v>
      </c>
      <c r="D902" s="5" t="s">
        <v>44</v>
      </c>
      <c r="E902" s="5" t="s">
        <v>76</v>
      </c>
      <c r="F902" s="5" t="s">
        <v>56</v>
      </c>
      <c r="G902" s="5" t="s">
        <v>44</v>
      </c>
      <c r="H902" s="5" t="s">
        <v>1867</v>
      </c>
      <c r="I902" s="5" t="s">
        <v>2060</v>
      </c>
      <c r="J902" s="4">
        <v>333.98</v>
      </c>
      <c r="K902" s="4">
        <v>9</v>
      </c>
      <c r="L902" s="5" t="s">
        <v>48</v>
      </c>
      <c r="M902" s="4">
        <v>5</v>
      </c>
      <c r="N902" s="4">
        <v>3</v>
      </c>
      <c r="O902" s="4">
        <v>0</v>
      </c>
      <c r="P902" s="5" t="s">
        <v>44</v>
      </c>
      <c r="Q902" s="5" t="s">
        <v>85</v>
      </c>
      <c r="R902" s="4">
        <v>0</v>
      </c>
      <c r="S902" s="4">
        <v>4</v>
      </c>
      <c r="T902" s="5" t="s">
        <v>49</v>
      </c>
      <c r="U902" s="5" t="s">
        <v>60</v>
      </c>
      <c r="V902" s="5" t="s">
        <v>66</v>
      </c>
      <c r="W902" s="6">
        <v>46194</v>
      </c>
      <c r="X902" s="4" t="b">
        <v>1</v>
      </c>
      <c r="Y902" s="4" t="b">
        <v>0</v>
      </c>
      <c r="Z902" s="5" t="s">
        <v>40</v>
      </c>
      <c r="AA902" s="5" t="s">
        <v>41</v>
      </c>
      <c r="AB902" s="7">
        <v>10</v>
      </c>
      <c r="AC902">
        <f t="shared" si="72"/>
        <v>3005.82</v>
      </c>
      <c r="AD902">
        <f t="shared" si="73"/>
        <v>37.108888888888892</v>
      </c>
      <c r="AE902">
        <f t="shared" si="74"/>
        <v>333.98</v>
      </c>
      <c r="AF902">
        <f t="shared" si="70"/>
        <v>2</v>
      </c>
      <c r="AG902">
        <f t="shared" si="71"/>
        <v>3</v>
      </c>
      <c r="AH902">
        <f>(Table2[[#This Row],[Social_Media_Influence2]]+Table2[[#This Row],[Engagement_Score_Num]]+Table2[[#This Row],[Time_Spent_on_Product_Research(hours)]]/3)</f>
        <v>5</v>
      </c>
      <c r="AI902" s="17">
        <f>IF(Table2[[#This Row],[Customer_Loyalty_Program_Member]]="TRUE",Table2[[#This Row],[Brand_Loyalty]]*1.2,Table2[[#This Row],[Brand_Loyalty]])</f>
        <v>5</v>
      </c>
      <c r="AJ902" s="17">
        <f>Table2[[#This Row],[Customer_Satisfaction]]-Table2[[#This Row],[Return_Rate]]</f>
        <v>4</v>
      </c>
    </row>
    <row r="903" spans="1:36">
      <c r="A903" s="9" t="s">
        <v>1868</v>
      </c>
      <c r="B903" s="8">
        <v>34</v>
      </c>
      <c r="C903" s="9" t="s">
        <v>43</v>
      </c>
      <c r="D903" s="9" t="s">
        <v>30</v>
      </c>
      <c r="E903" s="9" t="s">
        <v>69</v>
      </c>
      <c r="F903" s="9" t="s">
        <v>56</v>
      </c>
      <c r="G903" s="9" t="s">
        <v>44</v>
      </c>
      <c r="H903" s="9" t="s">
        <v>1869</v>
      </c>
      <c r="I903" s="9" t="s">
        <v>116</v>
      </c>
      <c r="J903" s="8">
        <v>333.98099999999999</v>
      </c>
      <c r="K903" s="8">
        <v>7</v>
      </c>
      <c r="L903" s="9" t="s">
        <v>78</v>
      </c>
      <c r="M903" s="8">
        <v>2</v>
      </c>
      <c r="N903" s="8">
        <v>1</v>
      </c>
      <c r="O903" s="8">
        <v>1</v>
      </c>
      <c r="P903" s="9" t="s">
        <v>36</v>
      </c>
      <c r="Q903" s="9" t="s">
        <v>85</v>
      </c>
      <c r="R903" s="8">
        <v>2</v>
      </c>
      <c r="S903" s="8">
        <v>9</v>
      </c>
      <c r="T903" s="9" t="s">
        <v>36</v>
      </c>
      <c r="U903" s="9" t="s">
        <v>60</v>
      </c>
      <c r="V903" s="9" t="s">
        <v>39</v>
      </c>
      <c r="W903" s="10">
        <v>46195</v>
      </c>
      <c r="X903" s="8" t="b">
        <v>1</v>
      </c>
      <c r="Y903" s="8" t="b">
        <v>1</v>
      </c>
      <c r="Z903" s="9" t="s">
        <v>52</v>
      </c>
      <c r="AA903" s="9" t="s">
        <v>41</v>
      </c>
      <c r="AB903" s="11">
        <v>3</v>
      </c>
      <c r="AC903">
        <f t="shared" si="72"/>
        <v>2337.8670000000002</v>
      </c>
      <c r="AD903">
        <f t="shared" si="73"/>
        <v>47.711571428571425</v>
      </c>
      <c r="AE903">
        <f t="shared" si="74"/>
        <v>333.98099999999999</v>
      </c>
      <c r="AF903">
        <f t="shared" si="70"/>
        <v>0</v>
      </c>
      <c r="AG903">
        <f t="shared" si="71"/>
        <v>0</v>
      </c>
      <c r="AH903">
        <f>(Table2[[#This Row],[Social_Media_Influence2]]+Table2[[#This Row],[Engagement_Score_Num]]+Table2[[#This Row],[Time_Spent_on_Product_Research(hours)]]/3)</f>
        <v>0.33333333333333331</v>
      </c>
      <c r="AI903" s="17">
        <f>IF(Table2[[#This Row],[Customer_Loyalty_Program_Member]]="TRUE",Table2[[#This Row],[Brand_Loyalty]]*1.2,Table2[[#This Row],[Brand_Loyalty]])</f>
        <v>2</v>
      </c>
      <c r="AJ903" s="17">
        <f>Table2[[#This Row],[Customer_Satisfaction]]-Table2[[#This Row],[Return_Rate]]</f>
        <v>7</v>
      </c>
    </row>
    <row r="904" spans="1:36">
      <c r="A904" s="5" t="s">
        <v>1870</v>
      </c>
      <c r="B904" s="4">
        <v>34</v>
      </c>
      <c r="C904" s="5" t="s">
        <v>29</v>
      </c>
      <c r="D904" s="5" t="s">
        <v>30</v>
      </c>
      <c r="E904" s="5" t="s">
        <v>69</v>
      </c>
      <c r="F904" s="5" t="s">
        <v>32</v>
      </c>
      <c r="G904" s="5" t="s">
        <v>30</v>
      </c>
      <c r="H904" s="5" t="s">
        <v>1871</v>
      </c>
      <c r="I904" s="5" t="s">
        <v>107</v>
      </c>
      <c r="J904" s="4">
        <v>333.98200000000003</v>
      </c>
      <c r="K904" s="4">
        <v>4</v>
      </c>
      <c r="L904" s="5" t="s">
        <v>78</v>
      </c>
      <c r="M904" s="4">
        <v>1</v>
      </c>
      <c r="N904" s="4">
        <v>5</v>
      </c>
      <c r="O904" s="4">
        <v>0</v>
      </c>
      <c r="P904" s="5" t="s">
        <v>44</v>
      </c>
      <c r="Q904" s="5" t="s">
        <v>85</v>
      </c>
      <c r="R904" s="4">
        <v>1</v>
      </c>
      <c r="S904" s="4">
        <v>6</v>
      </c>
      <c r="T904" s="5" t="s">
        <v>59</v>
      </c>
      <c r="U904" s="5" t="s">
        <v>38</v>
      </c>
      <c r="V904" s="5" t="s">
        <v>51</v>
      </c>
      <c r="W904" s="6">
        <v>46196</v>
      </c>
      <c r="X904" s="4" t="b">
        <v>1</v>
      </c>
      <c r="Y904" s="4" t="b">
        <v>0</v>
      </c>
      <c r="Z904" s="5" t="s">
        <v>74</v>
      </c>
      <c r="AA904" s="5" t="s">
        <v>67</v>
      </c>
      <c r="AB904" s="7">
        <v>2</v>
      </c>
      <c r="AC904">
        <f t="shared" si="72"/>
        <v>1335.9280000000001</v>
      </c>
      <c r="AD904">
        <f t="shared" si="73"/>
        <v>83.495500000000007</v>
      </c>
      <c r="AE904">
        <f t="shared" si="74"/>
        <v>333.98200000000003</v>
      </c>
      <c r="AF904">
        <f t="shared" si="70"/>
        <v>1</v>
      </c>
      <c r="AG904">
        <f t="shared" si="71"/>
        <v>3</v>
      </c>
      <c r="AH904">
        <f>(Table2[[#This Row],[Social_Media_Influence2]]+Table2[[#This Row],[Engagement_Score_Num]]+Table2[[#This Row],[Time_Spent_on_Product_Research(hours)]]/3)</f>
        <v>4</v>
      </c>
      <c r="AI904" s="17">
        <f>IF(Table2[[#This Row],[Customer_Loyalty_Program_Member]]="TRUE",Table2[[#This Row],[Brand_Loyalty]]*1.2,Table2[[#This Row],[Brand_Loyalty]])</f>
        <v>1</v>
      </c>
      <c r="AJ904" s="17">
        <f>Table2[[#This Row],[Customer_Satisfaction]]-Table2[[#This Row],[Return_Rate]]</f>
        <v>5</v>
      </c>
    </row>
    <row r="905" spans="1:36">
      <c r="A905" s="9" t="s">
        <v>1872</v>
      </c>
      <c r="B905" s="8">
        <v>42</v>
      </c>
      <c r="C905" s="9" t="s">
        <v>43</v>
      </c>
      <c r="D905" s="9" t="s">
        <v>30</v>
      </c>
      <c r="E905" s="9" t="s">
        <v>55</v>
      </c>
      <c r="F905" s="9" t="s">
        <v>56</v>
      </c>
      <c r="G905" s="9" t="s">
        <v>44</v>
      </c>
      <c r="H905" s="9" t="s">
        <v>1873</v>
      </c>
      <c r="I905" s="9" t="s">
        <v>71</v>
      </c>
      <c r="J905" s="8">
        <v>333.983</v>
      </c>
      <c r="K905" s="8">
        <v>12</v>
      </c>
      <c r="L905" s="9" t="s">
        <v>48</v>
      </c>
      <c r="M905" s="8">
        <v>5</v>
      </c>
      <c r="N905" s="8">
        <v>5</v>
      </c>
      <c r="O905" s="8">
        <v>1</v>
      </c>
      <c r="P905" s="9" t="s">
        <v>59</v>
      </c>
      <c r="Q905" s="9" t="s">
        <v>85</v>
      </c>
      <c r="R905" s="8">
        <v>1</v>
      </c>
      <c r="S905" s="8">
        <v>4</v>
      </c>
      <c r="T905" s="9" t="s">
        <v>59</v>
      </c>
      <c r="U905" s="9" t="s">
        <v>38</v>
      </c>
      <c r="V905" s="9" t="s">
        <v>66</v>
      </c>
      <c r="W905" s="10">
        <v>46197</v>
      </c>
      <c r="X905" s="8" t="b">
        <v>1</v>
      </c>
      <c r="Y905" s="8" t="b">
        <v>1</v>
      </c>
      <c r="Z905" s="9" t="s">
        <v>40</v>
      </c>
      <c r="AA905" s="9" t="s">
        <v>41</v>
      </c>
      <c r="AB905" s="11">
        <v>3</v>
      </c>
      <c r="AC905">
        <f t="shared" si="72"/>
        <v>4007.7960000000003</v>
      </c>
      <c r="AD905">
        <f t="shared" si="73"/>
        <v>27.831916666666668</v>
      </c>
      <c r="AE905">
        <f t="shared" si="74"/>
        <v>333.983</v>
      </c>
      <c r="AF905">
        <f t="shared" si="70"/>
        <v>1</v>
      </c>
      <c r="AG905">
        <f t="shared" si="71"/>
        <v>1</v>
      </c>
      <c r="AH905">
        <f>(Table2[[#This Row],[Social_Media_Influence2]]+Table2[[#This Row],[Engagement_Score_Num]]+Table2[[#This Row],[Time_Spent_on_Product_Research(hours)]]/3)</f>
        <v>2.3333333333333335</v>
      </c>
      <c r="AI905" s="17">
        <f>IF(Table2[[#This Row],[Customer_Loyalty_Program_Member]]="TRUE",Table2[[#This Row],[Brand_Loyalty]]*1.2,Table2[[#This Row],[Brand_Loyalty]])</f>
        <v>5</v>
      </c>
      <c r="AJ905" s="17">
        <f>Table2[[#This Row],[Customer_Satisfaction]]-Table2[[#This Row],[Return_Rate]]</f>
        <v>3</v>
      </c>
    </row>
    <row r="906" spans="1:36">
      <c r="A906" s="5" t="s">
        <v>1874</v>
      </c>
      <c r="B906" s="4">
        <v>42</v>
      </c>
      <c r="C906" s="5" t="s">
        <v>43</v>
      </c>
      <c r="D906" s="5" t="s">
        <v>30</v>
      </c>
      <c r="E906" s="5" t="s">
        <v>55</v>
      </c>
      <c r="F906" s="5" t="s">
        <v>32</v>
      </c>
      <c r="G906" s="5" t="s">
        <v>30</v>
      </c>
      <c r="H906" s="5" t="s">
        <v>1875</v>
      </c>
      <c r="I906" s="5" t="s">
        <v>125</v>
      </c>
      <c r="J906" s="4">
        <v>333.98399999999998</v>
      </c>
      <c r="K906" s="4">
        <v>5</v>
      </c>
      <c r="L906" s="5" t="s">
        <v>78</v>
      </c>
      <c r="M906" s="4">
        <v>2</v>
      </c>
      <c r="N906" s="4">
        <v>5</v>
      </c>
      <c r="O906" s="4">
        <v>0</v>
      </c>
      <c r="P906" s="5" t="s">
        <v>36</v>
      </c>
      <c r="Q906" s="5" t="s">
        <v>50</v>
      </c>
      <c r="R906" s="4">
        <v>0</v>
      </c>
      <c r="S906" s="4">
        <v>9</v>
      </c>
      <c r="T906" s="5" t="s">
        <v>44</v>
      </c>
      <c r="U906" s="5" t="s">
        <v>38</v>
      </c>
      <c r="V906" s="5" t="s">
        <v>39</v>
      </c>
      <c r="W906" s="6">
        <v>46198</v>
      </c>
      <c r="X906" s="4" t="b">
        <v>0</v>
      </c>
      <c r="Y906" s="4" t="b">
        <v>0</v>
      </c>
      <c r="Z906" s="5" t="s">
        <v>40</v>
      </c>
      <c r="AA906" s="5" t="s">
        <v>41</v>
      </c>
      <c r="AB906" s="7">
        <v>13</v>
      </c>
      <c r="AC906">
        <f t="shared" si="72"/>
        <v>1669.9199999999998</v>
      </c>
      <c r="AD906">
        <f t="shared" si="73"/>
        <v>66.79679999999999</v>
      </c>
      <c r="AE906">
        <f t="shared" si="74"/>
        <v>333.98399999999998</v>
      </c>
      <c r="AF906">
        <f t="shared" si="70"/>
        <v>3</v>
      </c>
      <c r="AG906">
        <f t="shared" si="71"/>
        <v>0</v>
      </c>
      <c r="AH906">
        <f>(Table2[[#This Row],[Social_Media_Influence2]]+Table2[[#This Row],[Engagement_Score_Num]]+Table2[[#This Row],[Time_Spent_on_Product_Research(hours)]]/3)</f>
        <v>3</v>
      </c>
      <c r="AI906" s="17">
        <f>IF(Table2[[#This Row],[Customer_Loyalty_Program_Member]]="TRUE",Table2[[#This Row],[Brand_Loyalty]]*1.2,Table2[[#This Row],[Brand_Loyalty]])</f>
        <v>2</v>
      </c>
      <c r="AJ906" s="17">
        <f>Table2[[#This Row],[Customer_Satisfaction]]-Table2[[#This Row],[Return_Rate]]</f>
        <v>9</v>
      </c>
    </row>
    <row r="907" spans="1:36">
      <c r="A907" s="9" t="s">
        <v>1876</v>
      </c>
      <c r="B907" s="8">
        <v>31</v>
      </c>
      <c r="C907" s="9" t="s">
        <v>43</v>
      </c>
      <c r="D907" s="9" t="s">
        <v>44</v>
      </c>
      <c r="E907" s="9" t="s">
        <v>69</v>
      </c>
      <c r="F907" s="9" t="s">
        <v>32</v>
      </c>
      <c r="G907" s="9" t="s">
        <v>44</v>
      </c>
      <c r="H907" s="9" t="s">
        <v>1877</v>
      </c>
      <c r="I907" s="9" t="s">
        <v>244</v>
      </c>
      <c r="J907" s="8">
        <v>333.98500000000001</v>
      </c>
      <c r="K907" s="8">
        <v>6</v>
      </c>
      <c r="L907" s="9" t="s">
        <v>48</v>
      </c>
      <c r="M907" s="8">
        <v>2</v>
      </c>
      <c r="N907" s="8">
        <v>3</v>
      </c>
      <c r="O907" s="8">
        <v>0</v>
      </c>
      <c r="P907" s="9" t="s">
        <v>36</v>
      </c>
      <c r="Q907" s="9" t="s">
        <v>85</v>
      </c>
      <c r="R907" s="8">
        <v>1</v>
      </c>
      <c r="S907" s="8">
        <v>4</v>
      </c>
      <c r="T907" s="9" t="s">
        <v>44</v>
      </c>
      <c r="U907" s="9" t="s">
        <v>79</v>
      </c>
      <c r="V907" s="9" t="s">
        <v>66</v>
      </c>
      <c r="W907" s="10">
        <v>46199</v>
      </c>
      <c r="X907" s="8" t="b">
        <v>0</v>
      </c>
      <c r="Y907" s="8" t="b">
        <v>1</v>
      </c>
      <c r="Z907" s="9" t="s">
        <v>40</v>
      </c>
      <c r="AA907" s="9" t="s">
        <v>41</v>
      </c>
      <c r="AB907" s="11">
        <v>13</v>
      </c>
      <c r="AC907">
        <f t="shared" si="72"/>
        <v>2003.91</v>
      </c>
      <c r="AD907">
        <f t="shared" si="73"/>
        <v>55.664166666666667</v>
      </c>
      <c r="AE907">
        <f t="shared" si="74"/>
        <v>333.98500000000001</v>
      </c>
      <c r="AF907">
        <f t="shared" si="70"/>
        <v>3</v>
      </c>
      <c r="AG907">
        <f t="shared" si="71"/>
        <v>0</v>
      </c>
      <c r="AH907">
        <f>(Table2[[#This Row],[Social_Media_Influence2]]+Table2[[#This Row],[Engagement_Score_Num]]+Table2[[#This Row],[Time_Spent_on_Product_Research(hours)]]/3)</f>
        <v>3</v>
      </c>
      <c r="AI907" s="17">
        <f>IF(Table2[[#This Row],[Customer_Loyalty_Program_Member]]="TRUE",Table2[[#This Row],[Brand_Loyalty]]*1.2,Table2[[#This Row],[Brand_Loyalty]])</f>
        <v>2</v>
      </c>
      <c r="AJ907" s="17">
        <f>Table2[[#This Row],[Customer_Satisfaction]]-Table2[[#This Row],[Return_Rate]]</f>
        <v>3</v>
      </c>
    </row>
    <row r="908" spans="1:36">
      <c r="A908" s="5" t="s">
        <v>1878</v>
      </c>
      <c r="B908" s="4">
        <v>35</v>
      </c>
      <c r="C908" s="5" t="s">
        <v>29</v>
      </c>
      <c r="D908" s="5" t="s">
        <v>44</v>
      </c>
      <c r="E908" s="5" t="s">
        <v>69</v>
      </c>
      <c r="F908" s="5" t="s">
        <v>45</v>
      </c>
      <c r="G908" s="5" t="s">
        <v>44</v>
      </c>
      <c r="H908" s="5" t="s">
        <v>1879</v>
      </c>
      <c r="I908" s="5" t="s">
        <v>65</v>
      </c>
      <c r="J908" s="4">
        <v>333.98599999999999</v>
      </c>
      <c r="K908" s="4">
        <v>9</v>
      </c>
      <c r="L908" s="5" t="s">
        <v>78</v>
      </c>
      <c r="M908" s="4">
        <v>3</v>
      </c>
      <c r="N908" s="4">
        <v>5</v>
      </c>
      <c r="O908" s="4">
        <v>1</v>
      </c>
      <c r="P908" s="5" t="s">
        <v>44</v>
      </c>
      <c r="Q908" s="5" t="s">
        <v>37</v>
      </c>
      <c r="R908" s="4">
        <v>2</v>
      </c>
      <c r="S908" s="4">
        <v>7</v>
      </c>
      <c r="T908" s="5" t="s">
        <v>49</v>
      </c>
      <c r="U908" s="5" t="s">
        <v>38</v>
      </c>
      <c r="V908" s="5" t="s">
        <v>51</v>
      </c>
      <c r="W908" s="6">
        <v>46200</v>
      </c>
      <c r="X908" s="4" t="b">
        <v>0</v>
      </c>
      <c r="Y908" s="4" t="b">
        <v>1</v>
      </c>
      <c r="Z908" s="5" t="s">
        <v>52</v>
      </c>
      <c r="AA908" s="5" t="s">
        <v>67</v>
      </c>
      <c r="AB908" s="7">
        <v>13</v>
      </c>
      <c r="AC908">
        <f t="shared" si="72"/>
        <v>3005.8739999999998</v>
      </c>
      <c r="AD908">
        <f t="shared" si="73"/>
        <v>37.109555555555552</v>
      </c>
      <c r="AE908">
        <f t="shared" si="74"/>
        <v>333.98599999999999</v>
      </c>
      <c r="AF908">
        <f t="shared" si="70"/>
        <v>2</v>
      </c>
      <c r="AG908">
        <f t="shared" si="71"/>
        <v>3</v>
      </c>
      <c r="AH908">
        <f>(Table2[[#This Row],[Social_Media_Influence2]]+Table2[[#This Row],[Engagement_Score_Num]]+Table2[[#This Row],[Time_Spent_on_Product_Research(hours)]]/3)</f>
        <v>5.333333333333333</v>
      </c>
      <c r="AI908" s="17">
        <f>IF(Table2[[#This Row],[Customer_Loyalty_Program_Member]]="TRUE",Table2[[#This Row],[Brand_Loyalty]]*1.2,Table2[[#This Row],[Brand_Loyalty]])</f>
        <v>3</v>
      </c>
      <c r="AJ908" s="17">
        <f>Table2[[#This Row],[Customer_Satisfaction]]-Table2[[#This Row],[Return_Rate]]</f>
        <v>5</v>
      </c>
    </row>
    <row r="909" spans="1:36">
      <c r="A909" s="9" t="s">
        <v>1880</v>
      </c>
      <c r="B909" s="8">
        <v>27</v>
      </c>
      <c r="C909" s="9" t="s">
        <v>29</v>
      </c>
      <c r="D909" s="9" t="s">
        <v>44</v>
      </c>
      <c r="E909" s="9" t="s">
        <v>31</v>
      </c>
      <c r="F909" s="9" t="s">
        <v>45</v>
      </c>
      <c r="G909" s="9" t="s">
        <v>30</v>
      </c>
      <c r="H909" s="9" t="s">
        <v>1881</v>
      </c>
      <c r="I909" s="9" t="s">
        <v>2060</v>
      </c>
      <c r="J909" s="8">
        <v>333.98700000000002</v>
      </c>
      <c r="K909" s="8">
        <v>5</v>
      </c>
      <c r="L909" s="9" t="s">
        <v>48</v>
      </c>
      <c r="M909" s="8">
        <v>1</v>
      </c>
      <c r="N909" s="8">
        <v>2</v>
      </c>
      <c r="O909" s="8">
        <v>0</v>
      </c>
      <c r="P909" s="9" t="s">
        <v>36</v>
      </c>
      <c r="Q909" s="9" t="s">
        <v>85</v>
      </c>
      <c r="R909" s="8">
        <v>0</v>
      </c>
      <c r="S909" s="8">
        <v>5</v>
      </c>
      <c r="T909" s="9" t="s">
        <v>36</v>
      </c>
      <c r="U909" s="9" t="s">
        <v>79</v>
      </c>
      <c r="V909" s="9" t="s">
        <v>39</v>
      </c>
      <c r="W909" s="10">
        <v>46201</v>
      </c>
      <c r="X909" s="8" t="b">
        <v>0</v>
      </c>
      <c r="Y909" s="8" t="b">
        <v>0</v>
      </c>
      <c r="Z909" s="9" t="s">
        <v>52</v>
      </c>
      <c r="AA909" s="9" t="s">
        <v>41</v>
      </c>
      <c r="AB909" s="11">
        <v>10</v>
      </c>
      <c r="AC909">
        <f t="shared" si="72"/>
        <v>1669.9350000000002</v>
      </c>
      <c r="AD909">
        <f t="shared" si="73"/>
        <v>66.79740000000001</v>
      </c>
      <c r="AE909">
        <f t="shared" si="74"/>
        <v>333.98700000000002</v>
      </c>
      <c r="AF909">
        <f t="shared" si="70"/>
        <v>0</v>
      </c>
      <c r="AG909">
        <f t="shared" si="71"/>
        <v>0</v>
      </c>
      <c r="AH909">
        <f>(Table2[[#This Row],[Social_Media_Influence2]]+Table2[[#This Row],[Engagement_Score_Num]]+Table2[[#This Row],[Time_Spent_on_Product_Research(hours)]]/3)</f>
        <v>0</v>
      </c>
      <c r="AI909" s="17">
        <f>IF(Table2[[#This Row],[Customer_Loyalty_Program_Member]]="TRUE",Table2[[#This Row],[Brand_Loyalty]]*1.2,Table2[[#This Row],[Brand_Loyalty]])</f>
        <v>1</v>
      </c>
      <c r="AJ909" s="17">
        <f>Table2[[#This Row],[Customer_Satisfaction]]-Table2[[#This Row],[Return_Rate]]</f>
        <v>5</v>
      </c>
    </row>
    <row r="910" spans="1:36">
      <c r="A910" s="5" t="s">
        <v>1882</v>
      </c>
      <c r="B910" s="4">
        <v>45</v>
      </c>
      <c r="C910" s="5" t="s">
        <v>43</v>
      </c>
      <c r="D910" s="5" t="s">
        <v>30</v>
      </c>
      <c r="E910" s="5" t="s">
        <v>31</v>
      </c>
      <c r="F910" s="5" t="s">
        <v>45</v>
      </c>
      <c r="G910" s="5" t="s">
        <v>30</v>
      </c>
      <c r="H910" s="5" t="s">
        <v>1883</v>
      </c>
      <c r="I910" s="5" t="s">
        <v>71</v>
      </c>
      <c r="J910" s="4">
        <v>333.988</v>
      </c>
      <c r="K910" s="4">
        <v>7</v>
      </c>
      <c r="L910" s="5" t="s">
        <v>48</v>
      </c>
      <c r="M910" s="4">
        <v>3</v>
      </c>
      <c r="N910" s="4">
        <v>4</v>
      </c>
      <c r="O910" s="4">
        <v>1</v>
      </c>
      <c r="P910" s="5" t="s">
        <v>44</v>
      </c>
      <c r="Q910" s="5" t="s">
        <v>37</v>
      </c>
      <c r="R910" s="4">
        <v>1</v>
      </c>
      <c r="S910" s="4">
        <v>7</v>
      </c>
      <c r="T910" s="5" t="s">
        <v>44</v>
      </c>
      <c r="U910" s="5" t="s">
        <v>79</v>
      </c>
      <c r="V910" s="5" t="s">
        <v>39</v>
      </c>
      <c r="W910" s="6">
        <v>46202</v>
      </c>
      <c r="X910" s="4" t="b">
        <v>1</v>
      </c>
      <c r="Y910" s="4" t="b">
        <v>0</v>
      </c>
      <c r="Z910" s="5" t="s">
        <v>52</v>
      </c>
      <c r="AA910" s="5" t="s">
        <v>41</v>
      </c>
      <c r="AB910" s="7">
        <v>13</v>
      </c>
      <c r="AC910">
        <f t="shared" si="72"/>
        <v>2337.9160000000002</v>
      </c>
      <c r="AD910">
        <f t="shared" si="73"/>
        <v>47.71257142857143</v>
      </c>
      <c r="AE910">
        <f t="shared" si="74"/>
        <v>333.988</v>
      </c>
      <c r="AF910">
        <f t="shared" si="70"/>
        <v>3</v>
      </c>
      <c r="AG910">
        <f t="shared" si="71"/>
        <v>3</v>
      </c>
      <c r="AH910">
        <f>(Table2[[#This Row],[Social_Media_Influence2]]+Table2[[#This Row],[Engagement_Score_Num]]+Table2[[#This Row],[Time_Spent_on_Product_Research(hours)]]/3)</f>
        <v>6.333333333333333</v>
      </c>
      <c r="AI910" s="17">
        <f>IF(Table2[[#This Row],[Customer_Loyalty_Program_Member]]="TRUE",Table2[[#This Row],[Brand_Loyalty]]*1.2,Table2[[#This Row],[Brand_Loyalty]])</f>
        <v>3</v>
      </c>
      <c r="AJ910" s="17">
        <f>Table2[[#This Row],[Customer_Satisfaction]]-Table2[[#This Row],[Return_Rate]]</f>
        <v>6</v>
      </c>
    </row>
    <row r="911" spans="1:36">
      <c r="A911" s="9" t="s">
        <v>1884</v>
      </c>
      <c r="B911" s="8">
        <v>43</v>
      </c>
      <c r="C911" s="9" t="s">
        <v>43</v>
      </c>
      <c r="D911" s="9" t="s">
        <v>44</v>
      </c>
      <c r="E911" s="9" t="s">
        <v>31</v>
      </c>
      <c r="F911" s="9" t="s">
        <v>32</v>
      </c>
      <c r="G911" s="9" t="s">
        <v>30</v>
      </c>
      <c r="H911" s="9" t="s">
        <v>1885</v>
      </c>
      <c r="I911" s="9" t="s">
        <v>157</v>
      </c>
      <c r="J911" s="8">
        <v>333.98899999999998</v>
      </c>
      <c r="K911" s="8">
        <v>4</v>
      </c>
      <c r="L911" s="9" t="s">
        <v>35</v>
      </c>
      <c r="M911" s="8">
        <v>5</v>
      </c>
      <c r="N911" s="8">
        <v>3</v>
      </c>
      <c r="O911" s="8">
        <v>1</v>
      </c>
      <c r="P911" s="9" t="s">
        <v>44</v>
      </c>
      <c r="Q911" s="9" t="s">
        <v>50</v>
      </c>
      <c r="R911" s="8">
        <v>2</v>
      </c>
      <c r="S911" s="8">
        <v>10</v>
      </c>
      <c r="T911" s="9" t="s">
        <v>59</v>
      </c>
      <c r="U911" s="9" t="s">
        <v>79</v>
      </c>
      <c r="V911" s="9" t="s">
        <v>61</v>
      </c>
      <c r="W911" s="10">
        <v>46203</v>
      </c>
      <c r="X911" s="8" t="b">
        <v>0</v>
      </c>
      <c r="Y911" s="8" t="b">
        <v>0</v>
      </c>
      <c r="Z911" s="9" t="s">
        <v>52</v>
      </c>
      <c r="AA911" s="9" t="s">
        <v>53</v>
      </c>
      <c r="AB911" s="11">
        <v>3</v>
      </c>
      <c r="AC911">
        <f t="shared" si="72"/>
        <v>1335.9559999999999</v>
      </c>
      <c r="AD911">
        <f t="shared" si="73"/>
        <v>83.497249999999994</v>
      </c>
      <c r="AE911">
        <f t="shared" si="74"/>
        <v>333.98899999999998</v>
      </c>
      <c r="AF911">
        <f t="shared" si="70"/>
        <v>1</v>
      </c>
      <c r="AG911">
        <f t="shared" si="71"/>
        <v>3</v>
      </c>
      <c r="AH911">
        <f>(Table2[[#This Row],[Social_Media_Influence2]]+Table2[[#This Row],[Engagement_Score_Num]]+Table2[[#This Row],[Time_Spent_on_Product_Research(hours)]]/3)</f>
        <v>4.333333333333333</v>
      </c>
      <c r="AI911" s="17">
        <f>IF(Table2[[#This Row],[Customer_Loyalty_Program_Member]]="TRUE",Table2[[#This Row],[Brand_Loyalty]]*1.2,Table2[[#This Row],[Brand_Loyalty]])</f>
        <v>5</v>
      </c>
      <c r="AJ911" s="17">
        <f>Table2[[#This Row],[Customer_Satisfaction]]-Table2[[#This Row],[Return_Rate]]</f>
        <v>8</v>
      </c>
    </row>
    <row r="912" spans="1:36">
      <c r="A912" s="5" t="s">
        <v>1886</v>
      </c>
      <c r="B912" s="4">
        <v>35</v>
      </c>
      <c r="C912" s="5" t="s">
        <v>88</v>
      </c>
      <c r="D912" s="5" t="s">
        <v>30</v>
      </c>
      <c r="E912" s="5" t="s">
        <v>69</v>
      </c>
      <c r="F912" s="5" t="s">
        <v>45</v>
      </c>
      <c r="G912" s="5" t="s">
        <v>30</v>
      </c>
      <c r="H912" s="5" t="s">
        <v>1887</v>
      </c>
      <c r="I912" s="5" t="s">
        <v>47</v>
      </c>
      <c r="J912" s="4">
        <v>333.99</v>
      </c>
      <c r="K912" s="4">
        <v>2</v>
      </c>
      <c r="L912" s="5" t="s">
        <v>35</v>
      </c>
      <c r="M912" s="4">
        <v>3</v>
      </c>
      <c r="N912" s="4">
        <v>3</v>
      </c>
      <c r="O912" s="4">
        <v>0.2</v>
      </c>
      <c r="P912" s="5" t="s">
        <v>36</v>
      </c>
      <c r="Q912" s="5" t="s">
        <v>85</v>
      </c>
      <c r="R912" s="4">
        <v>2</v>
      </c>
      <c r="S912" s="4">
        <v>5</v>
      </c>
      <c r="T912" s="5" t="s">
        <v>36</v>
      </c>
      <c r="U912" s="5" t="s">
        <v>60</v>
      </c>
      <c r="V912" s="5" t="s">
        <v>66</v>
      </c>
      <c r="W912" s="6">
        <v>46204</v>
      </c>
      <c r="X912" s="4" t="b">
        <v>0</v>
      </c>
      <c r="Y912" s="4" t="b">
        <v>0</v>
      </c>
      <c r="Z912" s="5" t="s">
        <v>74</v>
      </c>
      <c r="AA912" s="5" t="s">
        <v>41</v>
      </c>
      <c r="AB912" s="7">
        <v>13</v>
      </c>
      <c r="AC912">
        <f t="shared" si="72"/>
        <v>667.98</v>
      </c>
      <c r="AD912">
        <f t="shared" si="73"/>
        <v>166.995</v>
      </c>
      <c r="AE912">
        <f t="shared" si="74"/>
        <v>333.99</v>
      </c>
      <c r="AF912">
        <f t="shared" si="70"/>
        <v>0</v>
      </c>
      <c r="AG912">
        <f t="shared" si="71"/>
        <v>0</v>
      </c>
      <c r="AH912">
        <f>(Table2[[#This Row],[Social_Media_Influence2]]+Table2[[#This Row],[Engagement_Score_Num]]+Table2[[#This Row],[Time_Spent_on_Product_Research(hours)]]/3)</f>
        <v>6.6666666666666666E-2</v>
      </c>
      <c r="AI912" s="17">
        <f>IF(Table2[[#This Row],[Customer_Loyalty_Program_Member]]="TRUE",Table2[[#This Row],[Brand_Loyalty]]*1.2,Table2[[#This Row],[Brand_Loyalty]])</f>
        <v>3</v>
      </c>
      <c r="AJ912" s="17">
        <f>Table2[[#This Row],[Customer_Satisfaction]]-Table2[[#This Row],[Return_Rate]]</f>
        <v>3</v>
      </c>
    </row>
    <row r="913" spans="1:36">
      <c r="A913" s="9" t="s">
        <v>1888</v>
      </c>
      <c r="B913" s="8">
        <v>33</v>
      </c>
      <c r="C913" s="9" t="s">
        <v>29</v>
      </c>
      <c r="D913" s="9" t="s">
        <v>30</v>
      </c>
      <c r="E913" s="9" t="s">
        <v>69</v>
      </c>
      <c r="F913" s="9" t="s">
        <v>56</v>
      </c>
      <c r="G913" s="9" t="s">
        <v>44</v>
      </c>
      <c r="H913" s="9" t="s">
        <v>1889</v>
      </c>
      <c r="I913" s="9" t="s">
        <v>187</v>
      </c>
      <c r="J913" s="8">
        <v>333.99099999999999</v>
      </c>
      <c r="K913" s="8">
        <v>12</v>
      </c>
      <c r="L913" s="9" t="s">
        <v>48</v>
      </c>
      <c r="M913" s="8">
        <v>1</v>
      </c>
      <c r="N913" s="8">
        <v>4</v>
      </c>
      <c r="O913" s="8">
        <v>2</v>
      </c>
      <c r="P913" s="9" t="s">
        <v>59</v>
      </c>
      <c r="Q913" s="9" t="s">
        <v>37</v>
      </c>
      <c r="R913" s="8">
        <v>1</v>
      </c>
      <c r="S913" s="8">
        <v>6</v>
      </c>
      <c r="T913" s="9" t="s">
        <v>36</v>
      </c>
      <c r="U913" s="9" t="s">
        <v>79</v>
      </c>
      <c r="V913" s="9" t="s">
        <v>66</v>
      </c>
      <c r="W913" s="10">
        <v>46205</v>
      </c>
      <c r="X913" s="8" t="b">
        <v>1</v>
      </c>
      <c r="Y913" s="8" t="b">
        <v>0</v>
      </c>
      <c r="Z913" s="9" t="s">
        <v>40</v>
      </c>
      <c r="AA913" s="9" t="s">
        <v>67</v>
      </c>
      <c r="AB913" s="11">
        <v>9</v>
      </c>
      <c r="AC913">
        <f t="shared" si="72"/>
        <v>4007.8919999999998</v>
      </c>
      <c r="AD913">
        <f t="shared" si="73"/>
        <v>27.832583333333332</v>
      </c>
      <c r="AE913">
        <f t="shared" si="74"/>
        <v>333.99099999999999</v>
      </c>
      <c r="AF913">
        <f t="shared" si="70"/>
        <v>0</v>
      </c>
      <c r="AG913">
        <f t="shared" si="71"/>
        <v>1</v>
      </c>
      <c r="AH913">
        <f>(Table2[[#This Row],[Social_Media_Influence2]]+Table2[[#This Row],[Engagement_Score_Num]]+Table2[[#This Row],[Time_Spent_on_Product_Research(hours)]]/3)</f>
        <v>1.6666666666666665</v>
      </c>
      <c r="AI913" s="17">
        <f>IF(Table2[[#This Row],[Customer_Loyalty_Program_Member]]="TRUE",Table2[[#This Row],[Brand_Loyalty]]*1.2,Table2[[#This Row],[Brand_Loyalty]])</f>
        <v>1</v>
      </c>
      <c r="AJ913" s="17">
        <f>Table2[[#This Row],[Customer_Satisfaction]]-Table2[[#This Row],[Return_Rate]]</f>
        <v>5</v>
      </c>
    </row>
    <row r="914" spans="1:36">
      <c r="A914" s="5" t="s">
        <v>1890</v>
      </c>
      <c r="B914" s="4">
        <v>31</v>
      </c>
      <c r="C914" s="5" t="s">
        <v>29</v>
      </c>
      <c r="D914" s="5" t="s">
        <v>30</v>
      </c>
      <c r="E914" s="5" t="s">
        <v>55</v>
      </c>
      <c r="F914" s="5" t="s">
        <v>45</v>
      </c>
      <c r="G914" s="5" t="s">
        <v>30</v>
      </c>
      <c r="H914" s="5" t="s">
        <v>1891</v>
      </c>
      <c r="I914" s="5" t="s">
        <v>182</v>
      </c>
      <c r="J914" s="4">
        <v>333.99200000000002</v>
      </c>
      <c r="K914" s="4">
        <v>3</v>
      </c>
      <c r="L914" s="5" t="s">
        <v>35</v>
      </c>
      <c r="M914" s="4">
        <v>5</v>
      </c>
      <c r="N914" s="4">
        <v>1</v>
      </c>
      <c r="O914" s="4">
        <v>2</v>
      </c>
      <c r="P914" s="5" t="s">
        <v>59</v>
      </c>
      <c r="Q914" s="5" t="s">
        <v>37</v>
      </c>
      <c r="R914" s="4">
        <v>0</v>
      </c>
      <c r="S914" s="4">
        <v>7</v>
      </c>
      <c r="T914" s="5" t="s">
        <v>59</v>
      </c>
      <c r="U914" s="5" t="s">
        <v>38</v>
      </c>
      <c r="V914" s="5" t="s">
        <v>66</v>
      </c>
      <c r="W914" s="6">
        <v>46206</v>
      </c>
      <c r="X914" s="4" t="b">
        <v>1</v>
      </c>
      <c r="Y914" s="4" t="b">
        <v>0</v>
      </c>
      <c r="Z914" s="5" t="s">
        <v>40</v>
      </c>
      <c r="AA914" s="5" t="s">
        <v>41</v>
      </c>
      <c r="AB914" s="7">
        <v>14</v>
      </c>
      <c r="AC914">
        <f t="shared" si="72"/>
        <v>1001.9760000000001</v>
      </c>
      <c r="AD914">
        <f t="shared" si="73"/>
        <v>111.33066666666667</v>
      </c>
      <c r="AE914">
        <f t="shared" si="74"/>
        <v>333.99200000000002</v>
      </c>
      <c r="AF914">
        <f t="shared" si="70"/>
        <v>1</v>
      </c>
      <c r="AG914">
        <f t="shared" si="71"/>
        <v>1</v>
      </c>
      <c r="AH914">
        <f>(Table2[[#This Row],[Social_Media_Influence2]]+Table2[[#This Row],[Engagement_Score_Num]]+Table2[[#This Row],[Time_Spent_on_Product_Research(hours)]]/3)</f>
        <v>2.6666666666666665</v>
      </c>
      <c r="AI914" s="17">
        <f>IF(Table2[[#This Row],[Customer_Loyalty_Program_Member]]="TRUE",Table2[[#This Row],[Brand_Loyalty]]*1.2,Table2[[#This Row],[Brand_Loyalty]])</f>
        <v>5</v>
      </c>
      <c r="AJ914" s="17">
        <f>Table2[[#This Row],[Customer_Satisfaction]]-Table2[[#This Row],[Return_Rate]]</f>
        <v>7</v>
      </c>
    </row>
    <row r="915" spans="1:36">
      <c r="A915" s="9" t="s">
        <v>1892</v>
      </c>
      <c r="B915" s="8">
        <v>31</v>
      </c>
      <c r="C915" s="9" t="s">
        <v>29</v>
      </c>
      <c r="D915" s="9" t="s">
        <v>44</v>
      </c>
      <c r="E915" s="9" t="s">
        <v>31</v>
      </c>
      <c r="F915" s="9" t="s">
        <v>56</v>
      </c>
      <c r="G915" s="9" t="s">
        <v>44</v>
      </c>
      <c r="H915" s="9" t="s">
        <v>1893</v>
      </c>
      <c r="I915" s="9" t="s">
        <v>141</v>
      </c>
      <c r="J915" s="8">
        <v>333.99299999999999</v>
      </c>
      <c r="K915" s="8">
        <v>7</v>
      </c>
      <c r="L915" s="9" t="s">
        <v>78</v>
      </c>
      <c r="M915" s="8">
        <v>3</v>
      </c>
      <c r="N915" s="8">
        <v>5</v>
      </c>
      <c r="O915" s="8">
        <v>0</v>
      </c>
      <c r="P915" s="9" t="s">
        <v>49</v>
      </c>
      <c r="Q915" s="9" t="s">
        <v>50</v>
      </c>
      <c r="R915" s="8">
        <v>2</v>
      </c>
      <c r="S915" s="8">
        <v>4</v>
      </c>
      <c r="T915" s="9" t="s">
        <v>49</v>
      </c>
      <c r="U915" s="9" t="s">
        <v>79</v>
      </c>
      <c r="V915" s="9" t="s">
        <v>39</v>
      </c>
      <c r="W915" s="10">
        <v>46207</v>
      </c>
      <c r="X915" s="8" t="b">
        <v>1</v>
      </c>
      <c r="Y915" s="8" t="b">
        <v>0</v>
      </c>
      <c r="Z915" s="9" t="s">
        <v>62</v>
      </c>
      <c r="AA915" s="9" t="s">
        <v>53</v>
      </c>
      <c r="AB915" s="11">
        <v>5</v>
      </c>
      <c r="AC915">
        <f t="shared" si="72"/>
        <v>2337.951</v>
      </c>
      <c r="AD915">
        <f t="shared" si="73"/>
        <v>47.713285714285711</v>
      </c>
      <c r="AE915">
        <f t="shared" si="74"/>
        <v>333.99299999999999</v>
      </c>
      <c r="AF915">
        <f t="shared" si="70"/>
        <v>2</v>
      </c>
      <c r="AG915">
        <f t="shared" si="71"/>
        <v>2</v>
      </c>
      <c r="AH915">
        <f>(Table2[[#This Row],[Social_Media_Influence2]]+Table2[[#This Row],[Engagement_Score_Num]]+Table2[[#This Row],[Time_Spent_on_Product_Research(hours)]]/3)</f>
        <v>4</v>
      </c>
      <c r="AI915" s="17">
        <f>IF(Table2[[#This Row],[Customer_Loyalty_Program_Member]]="TRUE",Table2[[#This Row],[Brand_Loyalty]]*1.2,Table2[[#This Row],[Brand_Loyalty]])</f>
        <v>3</v>
      </c>
      <c r="AJ915" s="17">
        <f>Table2[[#This Row],[Customer_Satisfaction]]-Table2[[#This Row],[Return_Rate]]</f>
        <v>2</v>
      </c>
    </row>
    <row r="916" spans="1:36">
      <c r="A916" s="5" t="s">
        <v>1894</v>
      </c>
      <c r="B916" s="4">
        <v>26</v>
      </c>
      <c r="C916" s="5" t="s">
        <v>43</v>
      </c>
      <c r="D916" s="5" t="s">
        <v>44</v>
      </c>
      <c r="E916" s="5" t="s">
        <v>55</v>
      </c>
      <c r="F916" s="5" t="s">
        <v>56</v>
      </c>
      <c r="G916" s="5" t="s">
        <v>44</v>
      </c>
      <c r="H916" s="5" t="s">
        <v>1895</v>
      </c>
      <c r="I916" s="5" t="s">
        <v>122</v>
      </c>
      <c r="J916" s="4">
        <v>333.99400000000003</v>
      </c>
      <c r="K916" s="4">
        <v>11</v>
      </c>
      <c r="L916" s="5" t="s">
        <v>48</v>
      </c>
      <c r="M916" s="4">
        <v>4</v>
      </c>
      <c r="N916" s="4">
        <v>3</v>
      </c>
      <c r="O916" s="4">
        <v>2</v>
      </c>
      <c r="P916" s="5" t="s">
        <v>49</v>
      </c>
      <c r="Q916" s="5" t="s">
        <v>50</v>
      </c>
      <c r="R916" s="4">
        <v>2</v>
      </c>
      <c r="S916" s="4">
        <v>6</v>
      </c>
      <c r="T916" s="5" t="s">
        <v>49</v>
      </c>
      <c r="U916" s="5" t="s">
        <v>38</v>
      </c>
      <c r="V916" s="5" t="s">
        <v>51</v>
      </c>
      <c r="W916" s="6">
        <v>46208</v>
      </c>
      <c r="X916" s="4" t="b">
        <v>1</v>
      </c>
      <c r="Y916" s="4" t="b">
        <v>1</v>
      </c>
      <c r="Z916" s="5" t="s">
        <v>62</v>
      </c>
      <c r="AA916" s="5" t="s">
        <v>67</v>
      </c>
      <c r="AB916" s="7">
        <v>8</v>
      </c>
      <c r="AC916">
        <f t="shared" si="72"/>
        <v>3673.9340000000002</v>
      </c>
      <c r="AD916">
        <f t="shared" si="73"/>
        <v>30.363090909090911</v>
      </c>
      <c r="AE916">
        <f t="shared" si="74"/>
        <v>333.99400000000003</v>
      </c>
      <c r="AF916">
        <f t="shared" si="70"/>
        <v>2</v>
      </c>
      <c r="AG916">
        <f t="shared" si="71"/>
        <v>2</v>
      </c>
      <c r="AH916">
        <f>(Table2[[#This Row],[Social_Media_Influence2]]+Table2[[#This Row],[Engagement_Score_Num]]+Table2[[#This Row],[Time_Spent_on_Product_Research(hours)]]/3)</f>
        <v>4.666666666666667</v>
      </c>
      <c r="AI916" s="17">
        <f>IF(Table2[[#This Row],[Customer_Loyalty_Program_Member]]="TRUE",Table2[[#This Row],[Brand_Loyalty]]*1.2,Table2[[#This Row],[Brand_Loyalty]])</f>
        <v>4</v>
      </c>
      <c r="AJ916" s="17">
        <f>Table2[[#This Row],[Customer_Satisfaction]]-Table2[[#This Row],[Return_Rate]]</f>
        <v>4</v>
      </c>
    </row>
    <row r="917" spans="1:36">
      <c r="A917" s="9" t="s">
        <v>1896</v>
      </c>
      <c r="B917" s="8">
        <v>49</v>
      </c>
      <c r="C917" s="9" t="s">
        <v>43</v>
      </c>
      <c r="D917" s="9" t="s">
        <v>44</v>
      </c>
      <c r="E917" s="9" t="s">
        <v>31</v>
      </c>
      <c r="F917" s="9" t="s">
        <v>32</v>
      </c>
      <c r="G917" s="9" t="s">
        <v>30</v>
      </c>
      <c r="H917" s="9" t="s">
        <v>275</v>
      </c>
      <c r="I917" s="9" t="s">
        <v>34</v>
      </c>
      <c r="J917" s="8">
        <v>333.995</v>
      </c>
      <c r="K917" s="8">
        <v>8</v>
      </c>
      <c r="L917" s="9" t="s">
        <v>78</v>
      </c>
      <c r="M917" s="8">
        <v>4</v>
      </c>
      <c r="N917" s="8">
        <v>2</v>
      </c>
      <c r="O917" s="8">
        <v>0</v>
      </c>
      <c r="P917" s="9" t="s">
        <v>44</v>
      </c>
      <c r="Q917" s="9" t="s">
        <v>50</v>
      </c>
      <c r="R917" s="8">
        <v>0</v>
      </c>
      <c r="S917" s="8">
        <v>7</v>
      </c>
      <c r="T917" s="9" t="s">
        <v>49</v>
      </c>
      <c r="U917" s="9" t="s">
        <v>38</v>
      </c>
      <c r="V917" s="9" t="s">
        <v>61</v>
      </c>
      <c r="W917" s="10">
        <v>46209</v>
      </c>
      <c r="X917" s="8" t="b">
        <v>1</v>
      </c>
      <c r="Y917" s="8" t="b">
        <v>1</v>
      </c>
      <c r="Z917" s="9" t="s">
        <v>40</v>
      </c>
      <c r="AA917" s="9" t="s">
        <v>67</v>
      </c>
      <c r="AB917" s="11">
        <v>12</v>
      </c>
      <c r="AC917">
        <f t="shared" si="72"/>
        <v>2671.96</v>
      </c>
      <c r="AD917">
        <f t="shared" si="73"/>
        <v>41.749375000000001</v>
      </c>
      <c r="AE917">
        <f t="shared" si="74"/>
        <v>333.995</v>
      </c>
      <c r="AF917">
        <f t="shared" si="70"/>
        <v>2</v>
      </c>
      <c r="AG917">
        <f t="shared" si="71"/>
        <v>3</v>
      </c>
      <c r="AH917">
        <f>(Table2[[#This Row],[Social_Media_Influence2]]+Table2[[#This Row],[Engagement_Score_Num]]+Table2[[#This Row],[Time_Spent_on_Product_Research(hours)]]/3)</f>
        <v>5</v>
      </c>
      <c r="AI917" s="17">
        <f>IF(Table2[[#This Row],[Customer_Loyalty_Program_Member]]="TRUE",Table2[[#This Row],[Brand_Loyalty]]*1.2,Table2[[#This Row],[Brand_Loyalty]])</f>
        <v>4</v>
      </c>
      <c r="AJ917" s="17">
        <f>Table2[[#This Row],[Customer_Satisfaction]]-Table2[[#This Row],[Return_Rate]]</f>
        <v>7</v>
      </c>
    </row>
    <row r="918" spans="1:36">
      <c r="A918" s="5" t="s">
        <v>1897</v>
      </c>
      <c r="B918" s="4">
        <v>23</v>
      </c>
      <c r="C918" s="5" t="s">
        <v>43</v>
      </c>
      <c r="D918" s="5" t="s">
        <v>44</v>
      </c>
      <c r="E918" s="5" t="s">
        <v>55</v>
      </c>
      <c r="F918" s="5" t="s">
        <v>56</v>
      </c>
      <c r="G918" s="5" t="s">
        <v>44</v>
      </c>
      <c r="H918" s="5" t="s">
        <v>854</v>
      </c>
      <c r="I918" s="5" t="s">
        <v>2060</v>
      </c>
      <c r="J918" s="4">
        <v>333.99599999999998</v>
      </c>
      <c r="K918" s="4">
        <v>3</v>
      </c>
      <c r="L918" s="5" t="s">
        <v>78</v>
      </c>
      <c r="M918" s="4">
        <v>1</v>
      </c>
      <c r="N918" s="4">
        <v>4</v>
      </c>
      <c r="O918" s="4">
        <v>2</v>
      </c>
      <c r="P918" s="5" t="s">
        <v>44</v>
      </c>
      <c r="Q918" s="5" t="s">
        <v>85</v>
      </c>
      <c r="R918" s="4">
        <v>0</v>
      </c>
      <c r="S918" s="4">
        <v>2</v>
      </c>
      <c r="T918" s="5" t="s">
        <v>49</v>
      </c>
      <c r="U918" s="5" t="s">
        <v>79</v>
      </c>
      <c r="V918" s="5" t="s">
        <v>86</v>
      </c>
      <c r="W918" s="6">
        <v>46210</v>
      </c>
      <c r="X918" s="4" t="b">
        <v>1</v>
      </c>
      <c r="Y918" s="4" t="b">
        <v>0</v>
      </c>
      <c r="Z918" s="5" t="s">
        <v>74</v>
      </c>
      <c r="AA918" s="5" t="s">
        <v>53</v>
      </c>
      <c r="AB918" s="7">
        <v>6</v>
      </c>
      <c r="AC918">
        <f t="shared" si="72"/>
        <v>1001.9879999999999</v>
      </c>
      <c r="AD918">
        <f t="shared" si="73"/>
        <v>111.33199999999999</v>
      </c>
      <c r="AE918">
        <f t="shared" si="74"/>
        <v>333.99599999999998</v>
      </c>
      <c r="AF918">
        <f t="shared" si="70"/>
        <v>2</v>
      </c>
      <c r="AG918">
        <f t="shared" si="71"/>
        <v>3</v>
      </c>
      <c r="AH918">
        <f>(Table2[[#This Row],[Social_Media_Influence2]]+Table2[[#This Row],[Engagement_Score_Num]]+Table2[[#This Row],[Time_Spent_on_Product_Research(hours)]]/3)</f>
        <v>5.666666666666667</v>
      </c>
      <c r="AI918" s="17">
        <f>IF(Table2[[#This Row],[Customer_Loyalty_Program_Member]]="TRUE",Table2[[#This Row],[Brand_Loyalty]]*1.2,Table2[[#This Row],[Brand_Loyalty]])</f>
        <v>1</v>
      </c>
      <c r="AJ918" s="17">
        <f>Table2[[#This Row],[Customer_Satisfaction]]-Table2[[#This Row],[Return_Rate]]</f>
        <v>2</v>
      </c>
    </row>
    <row r="919" spans="1:36">
      <c r="A919" s="9" t="s">
        <v>1898</v>
      </c>
      <c r="B919" s="8">
        <v>42</v>
      </c>
      <c r="C919" s="9" t="s">
        <v>43</v>
      </c>
      <c r="D919" s="9" t="s">
        <v>44</v>
      </c>
      <c r="E919" s="9" t="s">
        <v>55</v>
      </c>
      <c r="F919" s="9" t="s">
        <v>56</v>
      </c>
      <c r="G919" s="9" t="s">
        <v>30</v>
      </c>
      <c r="H919" s="9" t="s">
        <v>1899</v>
      </c>
      <c r="I919" s="9" t="s">
        <v>2061</v>
      </c>
      <c r="J919" s="8">
        <v>333.99700000000001</v>
      </c>
      <c r="K919" s="8">
        <v>3</v>
      </c>
      <c r="L919" s="9" t="s">
        <v>78</v>
      </c>
      <c r="M919" s="8">
        <v>2</v>
      </c>
      <c r="N919" s="8">
        <v>5</v>
      </c>
      <c r="O919" s="8">
        <v>1</v>
      </c>
      <c r="P919" s="9" t="s">
        <v>44</v>
      </c>
      <c r="Q919" s="9" t="s">
        <v>85</v>
      </c>
      <c r="R919" s="8">
        <v>1</v>
      </c>
      <c r="S919" s="8">
        <v>6</v>
      </c>
      <c r="T919" s="9" t="s">
        <v>36</v>
      </c>
      <c r="U919" s="9" t="s">
        <v>38</v>
      </c>
      <c r="V919" s="9" t="s">
        <v>51</v>
      </c>
      <c r="W919" s="10">
        <v>46211</v>
      </c>
      <c r="X919" s="8" t="b">
        <v>0</v>
      </c>
      <c r="Y919" s="8" t="b">
        <v>0</v>
      </c>
      <c r="Z919" s="9" t="s">
        <v>74</v>
      </c>
      <c r="AA919" s="9" t="s">
        <v>53</v>
      </c>
      <c r="AB919" s="11">
        <v>3</v>
      </c>
      <c r="AC919">
        <f t="shared" si="72"/>
        <v>1001.991</v>
      </c>
      <c r="AD919">
        <f t="shared" si="73"/>
        <v>111.33233333333334</v>
      </c>
      <c r="AE919">
        <f t="shared" si="74"/>
        <v>333.99700000000001</v>
      </c>
      <c r="AF919">
        <f t="shared" si="70"/>
        <v>0</v>
      </c>
      <c r="AG919">
        <f t="shared" si="71"/>
        <v>3</v>
      </c>
      <c r="AH919">
        <f>(Table2[[#This Row],[Social_Media_Influence2]]+Table2[[#This Row],[Engagement_Score_Num]]+Table2[[#This Row],[Time_Spent_on_Product_Research(hours)]]/3)</f>
        <v>3.3333333333333335</v>
      </c>
      <c r="AI919" s="17">
        <f>IF(Table2[[#This Row],[Customer_Loyalty_Program_Member]]="TRUE",Table2[[#This Row],[Brand_Loyalty]]*1.2,Table2[[#This Row],[Brand_Loyalty]])</f>
        <v>2</v>
      </c>
      <c r="AJ919" s="17">
        <f>Table2[[#This Row],[Customer_Satisfaction]]-Table2[[#This Row],[Return_Rate]]</f>
        <v>5</v>
      </c>
    </row>
    <row r="920" spans="1:36">
      <c r="A920" s="5" t="s">
        <v>1900</v>
      </c>
      <c r="B920" s="4">
        <v>32</v>
      </c>
      <c r="C920" s="5" t="s">
        <v>43</v>
      </c>
      <c r="D920" s="5" t="s">
        <v>30</v>
      </c>
      <c r="E920" s="5" t="s">
        <v>55</v>
      </c>
      <c r="F920" s="5" t="s">
        <v>32</v>
      </c>
      <c r="G920" s="5" t="s">
        <v>44</v>
      </c>
      <c r="H920" s="5" t="s">
        <v>1901</v>
      </c>
      <c r="I920" s="5" t="s">
        <v>157</v>
      </c>
      <c r="J920" s="4">
        <v>333.99799999999999</v>
      </c>
      <c r="K920" s="4">
        <v>9</v>
      </c>
      <c r="L920" s="5" t="s">
        <v>78</v>
      </c>
      <c r="M920" s="4">
        <v>5</v>
      </c>
      <c r="N920" s="4">
        <v>1</v>
      </c>
      <c r="O920" s="4">
        <v>0</v>
      </c>
      <c r="P920" s="5" t="s">
        <v>44</v>
      </c>
      <c r="Q920" s="5" t="s">
        <v>50</v>
      </c>
      <c r="R920" s="4">
        <v>2</v>
      </c>
      <c r="S920" s="4">
        <v>10</v>
      </c>
      <c r="T920" s="5" t="s">
        <v>59</v>
      </c>
      <c r="U920" s="5" t="s">
        <v>79</v>
      </c>
      <c r="V920" s="5" t="s">
        <v>51</v>
      </c>
      <c r="W920" s="6">
        <v>46212</v>
      </c>
      <c r="X920" s="4" t="b">
        <v>1</v>
      </c>
      <c r="Y920" s="4" t="b">
        <v>0</v>
      </c>
      <c r="Z920" s="5" t="s">
        <v>62</v>
      </c>
      <c r="AA920" s="5" t="s">
        <v>41</v>
      </c>
      <c r="AB920" s="7">
        <v>1</v>
      </c>
      <c r="AC920">
        <f t="shared" si="72"/>
        <v>3005.982</v>
      </c>
      <c r="AD920">
        <f t="shared" si="73"/>
        <v>37.110888888888887</v>
      </c>
      <c r="AE920">
        <f t="shared" si="74"/>
        <v>333.99799999999999</v>
      </c>
      <c r="AF920">
        <f t="shared" si="70"/>
        <v>1</v>
      </c>
      <c r="AG920">
        <f t="shared" si="71"/>
        <v>3</v>
      </c>
      <c r="AH920">
        <f>(Table2[[#This Row],[Social_Media_Influence2]]+Table2[[#This Row],[Engagement_Score_Num]]+Table2[[#This Row],[Time_Spent_on_Product_Research(hours)]]/3)</f>
        <v>4</v>
      </c>
      <c r="AI920" s="17">
        <f>IF(Table2[[#This Row],[Customer_Loyalty_Program_Member]]="TRUE",Table2[[#This Row],[Brand_Loyalty]]*1.2,Table2[[#This Row],[Brand_Loyalty]])</f>
        <v>5</v>
      </c>
      <c r="AJ920" s="17">
        <f>Table2[[#This Row],[Customer_Satisfaction]]-Table2[[#This Row],[Return_Rate]]</f>
        <v>8</v>
      </c>
    </row>
    <row r="921" spans="1:36">
      <c r="A921" s="9" t="s">
        <v>1902</v>
      </c>
      <c r="B921" s="8">
        <v>37</v>
      </c>
      <c r="C921" s="9" t="s">
        <v>29</v>
      </c>
      <c r="D921" s="9" t="s">
        <v>30</v>
      </c>
      <c r="E921" s="9" t="s">
        <v>55</v>
      </c>
      <c r="F921" s="9" t="s">
        <v>45</v>
      </c>
      <c r="G921" s="9" t="s">
        <v>30</v>
      </c>
      <c r="H921" s="9" t="s">
        <v>1903</v>
      </c>
      <c r="I921" s="9" t="s">
        <v>116</v>
      </c>
      <c r="J921" s="8">
        <v>333.99900000000002</v>
      </c>
      <c r="K921" s="8">
        <v>7</v>
      </c>
      <c r="L921" s="9" t="s">
        <v>48</v>
      </c>
      <c r="M921" s="8">
        <v>3</v>
      </c>
      <c r="N921" s="8">
        <v>2</v>
      </c>
      <c r="O921" s="8">
        <v>1</v>
      </c>
      <c r="P921" s="9" t="s">
        <v>44</v>
      </c>
      <c r="Q921" s="9" t="s">
        <v>37</v>
      </c>
      <c r="R921" s="8">
        <v>2</v>
      </c>
      <c r="S921" s="8">
        <v>9</v>
      </c>
      <c r="T921" s="9" t="s">
        <v>59</v>
      </c>
      <c r="U921" s="9" t="s">
        <v>60</v>
      </c>
      <c r="V921" s="9" t="s">
        <v>39</v>
      </c>
      <c r="W921" s="10">
        <v>46213</v>
      </c>
      <c r="X921" s="8" t="b">
        <v>0</v>
      </c>
      <c r="Y921" s="8" t="b">
        <v>0</v>
      </c>
      <c r="Z921" s="9" t="s">
        <v>40</v>
      </c>
      <c r="AA921" s="9" t="s">
        <v>53</v>
      </c>
      <c r="AB921" s="11">
        <v>11</v>
      </c>
      <c r="AC921">
        <f t="shared" si="72"/>
        <v>2337.9930000000004</v>
      </c>
      <c r="AD921">
        <f t="shared" si="73"/>
        <v>47.714142857142861</v>
      </c>
      <c r="AE921">
        <f t="shared" si="74"/>
        <v>333.99900000000002</v>
      </c>
      <c r="AF921">
        <f t="shared" si="70"/>
        <v>1</v>
      </c>
      <c r="AG921">
        <f t="shared" si="71"/>
        <v>3</v>
      </c>
      <c r="AH921">
        <f>(Table2[[#This Row],[Social_Media_Influence2]]+Table2[[#This Row],[Engagement_Score_Num]]+Table2[[#This Row],[Time_Spent_on_Product_Research(hours)]]/3)</f>
        <v>4.333333333333333</v>
      </c>
      <c r="AI921" s="17">
        <f>IF(Table2[[#This Row],[Customer_Loyalty_Program_Member]]="TRUE",Table2[[#This Row],[Brand_Loyalty]]*1.2,Table2[[#This Row],[Brand_Loyalty]])</f>
        <v>3</v>
      </c>
      <c r="AJ921" s="17">
        <f>Table2[[#This Row],[Customer_Satisfaction]]-Table2[[#This Row],[Return_Rate]]</f>
        <v>7</v>
      </c>
    </row>
    <row r="922" spans="1:36">
      <c r="A922" s="5" t="s">
        <v>1904</v>
      </c>
      <c r="B922" s="4">
        <v>25</v>
      </c>
      <c r="C922" s="5" t="s">
        <v>210</v>
      </c>
      <c r="D922" s="5" t="s">
        <v>44</v>
      </c>
      <c r="E922" s="5" t="s">
        <v>69</v>
      </c>
      <c r="F922" s="5" t="s">
        <v>32</v>
      </c>
      <c r="G922" s="5" t="s">
        <v>30</v>
      </c>
      <c r="H922" s="5" t="s">
        <v>1905</v>
      </c>
      <c r="I922" s="5" t="s">
        <v>2061</v>
      </c>
      <c r="J922" s="4">
        <v>333.1</v>
      </c>
      <c r="K922" s="4">
        <v>11</v>
      </c>
      <c r="L922" s="5" t="s">
        <v>48</v>
      </c>
      <c r="M922" s="4">
        <v>5</v>
      </c>
      <c r="N922" s="4">
        <v>4</v>
      </c>
      <c r="O922" s="4">
        <v>0</v>
      </c>
      <c r="P922" s="5" t="s">
        <v>36</v>
      </c>
      <c r="Q922" s="5" t="s">
        <v>50</v>
      </c>
      <c r="R922" s="4">
        <v>2</v>
      </c>
      <c r="S922" s="4">
        <v>1</v>
      </c>
      <c r="T922" s="5" t="s">
        <v>49</v>
      </c>
      <c r="U922" s="5" t="s">
        <v>60</v>
      </c>
      <c r="V922" s="5" t="s">
        <v>51</v>
      </c>
      <c r="W922" s="6">
        <v>46214</v>
      </c>
      <c r="X922" s="4" t="b">
        <v>0</v>
      </c>
      <c r="Y922" s="4" t="b">
        <v>0</v>
      </c>
      <c r="Z922" s="5" t="s">
        <v>62</v>
      </c>
      <c r="AA922" s="5" t="s">
        <v>67</v>
      </c>
      <c r="AB922" s="7">
        <v>12</v>
      </c>
      <c r="AC922">
        <f t="shared" si="72"/>
        <v>3664.1000000000004</v>
      </c>
      <c r="AD922">
        <f t="shared" si="73"/>
        <v>30.281818181818185</v>
      </c>
      <c r="AE922">
        <f t="shared" si="74"/>
        <v>333.1</v>
      </c>
      <c r="AF922">
        <f t="shared" si="70"/>
        <v>2</v>
      </c>
      <c r="AG922">
        <f t="shared" si="71"/>
        <v>0</v>
      </c>
      <c r="AH922">
        <f>(Table2[[#This Row],[Social_Media_Influence2]]+Table2[[#This Row],[Engagement_Score_Num]]+Table2[[#This Row],[Time_Spent_on_Product_Research(hours)]]/3)</f>
        <v>2</v>
      </c>
      <c r="AI922" s="17">
        <f>IF(Table2[[#This Row],[Customer_Loyalty_Program_Member]]="TRUE",Table2[[#This Row],[Brand_Loyalty]]*1.2,Table2[[#This Row],[Brand_Loyalty]])</f>
        <v>5</v>
      </c>
      <c r="AJ922" s="17">
        <f>Table2[[#This Row],[Customer_Satisfaction]]-Table2[[#This Row],[Return_Rate]]</f>
        <v>-1</v>
      </c>
    </row>
    <row r="923" spans="1:36">
      <c r="A923" s="9" t="s">
        <v>1906</v>
      </c>
      <c r="B923" s="8">
        <v>49</v>
      </c>
      <c r="C923" s="9" t="s">
        <v>43</v>
      </c>
      <c r="D923" s="9" t="s">
        <v>30</v>
      </c>
      <c r="E923" s="9" t="s">
        <v>55</v>
      </c>
      <c r="F923" s="9" t="s">
        <v>45</v>
      </c>
      <c r="G923" s="9" t="s">
        <v>30</v>
      </c>
      <c r="H923" s="9" t="s">
        <v>1907</v>
      </c>
      <c r="I923" s="9" t="s">
        <v>2060</v>
      </c>
      <c r="J923" s="8">
        <v>333.1001</v>
      </c>
      <c r="K923" s="8">
        <v>4</v>
      </c>
      <c r="L923" s="9" t="s">
        <v>78</v>
      </c>
      <c r="M923" s="8">
        <v>4</v>
      </c>
      <c r="N923" s="8">
        <v>2</v>
      </c>
      <c r="O923" s="8">
        <v>1</v>
      </c>
      <c r="P923" s="9" t="s">
        <v>59</v>
      </c>
      <c r="Q923" s="9" t="s">
        <v>37</v>
      </c>
      <c r="R923" s="8">
        <v>0</v>
      </c>
      <c r="S923" s="8">
        <v>9</v>
      </c>
      <c r="T923" s="9" t="s">
        <v>36</v>
      </c>
      <c r="U923" s="9" t="s">
        <v>79</v>
      </c>
      <c r="V923" s="9" t="s">
        <v>39</v>
      </c>
      <c r="W923" s="10">
        <v>46215</v>
      </c>
      <c r="X923" s="8" t="b">
        <v>0</v>
      </c>
      <c r="Y923" s="8" t="b">
        <v>0</v>
      </c>
      <c r="Z923" s="9" t="s">
        <v>62</v>
      </c>
      <c r="AA923" s="9" t="s">
        <v>41</v>
      </c>
      <c r="AB923" s="11">
        <v>9</v>
      </c>
      <c r="AC923">
        <f t="shared" si="72"/>
        <v>1332.4004</v>
      </c>
      <c r="AD923">
        <f t="shared" si="73"/>
        <v>83.275024999999999</v>
      </c>
      <c r="AE923">
        <f t="shared" si="74"/>
        <v>333.1001</v>
      </c>
      <c r="AF923">
        <f t="shared" si="70"/>
        <v>0</v>
      </c>
      <c r="AG923">
        <f t="shared" si="71"/>
        <v>1</v>
      </c>
      <c r="AH923">
        <f>(Table2[[#This Row],[Social_Media_Influence2]]+Table2[[#This Row],[Engagement_Score_Num]]+Table2[[#This Row],[Time_Spent_on_Product_Research(hours)]]/3)</f>
        <v>1.3333333333333333</v>
      </c>
      <c r="AI923" s="17">
        <f>IF(Table2[[#This Row],[Customer_Loyalty_Program_Member]]="TRUE",Table2[[#This Row],[Brand_Loyalty]]*1.2,Table2[[#This Row],[Brand_Loyalty]])</f>
        <v>4</v>
      </c>
      <c r="AJ923" s="17">
        <f>Table2[[#This Row],[Customer_Satisfaction]]-Table2[[#This Row],[Return_Rate]]</f>
        <v>9</v>
      </c>
    </row>
    <row r="924" spans="1:36">
      <c r="A924" s="5" t="s">
        <v>1908</v>
      </c>
      <c r="B924" s="4">
        <v>26</v>
      </c>
      <c r="C924" s="5" t="s">
        <v>43</v>
      </c>
      <c r="D924" s="5" t="s">
        <v>30</v>
      </c>
      <c r="E924" s="5" t="s">
        <v>31</v>
      </c>
      <c r="F924" s="5" t="s">
        <v>32</v>
      </c>
      <c r="G924" s="5" t="s">
        <v>44</v>
      </c>
      <c r="H924" s="5" t="s">
        <v>1909</v>
      </c>
      <c r="I924" s="5" t="s">
        <v>34</v>
      </c>
      <c r="J924" s="4">
        <v>333.10019999999997</v>
      </c>
      <c r="K924" s="4">
        <v>2</v>
      </c>
      <c r="L924" s="5" t="s">
        <v>48</v>
      </c>
      <c r="M924" s="4">
        <v>3</v>
      </c>
      <c r="N924" s="4">
        <v>2</v>
      </c>
      <c r="O924" s="4">
        <v>1</v>
      </c>
      <c r="P924" s="5" t="s">
        <v>59</v>
      </c>
      <c r="Q924" s="5" t="s">
        <v>85</v>
      </c>
      <c r="R924" s="4">
        <v>2</v>
      </c>
      <c r="S924" s="4">
        <v>4</v>
      </c>
      <c r="T924" s="5" t="s">
        <v>44</v>
      </c>
      <c r="U924" s="5" t="s">
        <v>79</v>
      </c>
      <c r="V924" s="5" t="s">
        <v>51</v>
      </c>
      <c r="W924" s="6">
        <v>46216</v>
      </c>
      <c r="X924" s="4" t="b">
        <v>1</v>
      </c>
      <c r="Y924" s="4" t="b">
        <v>1</v>
      </c>
      <c r="Z924" s="5" t="s">
        <v>40</v>
      </c>
      <c r="AA924" s="5" t="s">
        <v>67</v>
      </c>
      <c r="AB924" s="7">
        <v>13</v>
      </c>
      <c r="AC924">
        <f t="shared" si="72"/>
        <v>666.20039999999995</v>
      </c>
      <c r="AD924">
        <f t="shared" si="73"/>
        <v>166.55009999999999</v>
      </c>
      <c r="AE924">
        <f t="shared" si="74"/>
        <v>333.10019999999997</v>
      </c>
      <c r="AF924">
        <f t="shared" si="70"/>
        <v>3</v>
      </c>
      <c r="AG924">
        <f t="shared" si="71"/>
        <v>1</v>
      </c>
      <c r="AH924">
        <f>(Table2[[#This Row],[Social_Media_Influence2]]+Table2[[#This Row],[Engagement_Score_Num]]+Table2[[#This Row],[Time_Spent_on_Product_Research(hours)]]/3)</f>
        <v>4.333333333333333</v>
      </c>
      <c r="AI924" s="17">
        <f>IF(Table2[[#This Row],[Customer_Loyalty_Program_Member]]="TRUE",Table2[[#This Row],[Brand_Loyalty]]*1.2,Table2[[#This Row],[Brand_Loyalty]])</f>
        <v>3</v>
      </c>
      <c r="AJ924" s="17">
        <f>Table2[[#This Row],[Customer_Satisfaction]]-Table2[[#This Row],[Return_Rate]]</f>
        <v>2</v>
      </c>
    </row>
    <row r="925" spans="1:36">
      <c r="A925" s="9" t="s">
        <v>1910</v>
      </c>
      <c r="B925" s="8">
        <v>29</v>
      </c>
      <c r="C925" s="9" t="s">
        <v>29</v>
      </c>
      <c r="D925" s="9" t="s">
        <v>44</v>
      </c>
      <c r="E925" s="9" t="s">
        <v>55</v>
      </c>
      <c r="F925" s="9" t="s">
        <v>56</v>
      </c>
      <c r="G925" s="9" t="s">
        <v>30</v>
      </c>
      <c r="H925" s="9" t="s">
        <v>710</v>
      </c>
      <c r="I925" s="9" t="s">
        <v>34</v>
      </c>
      <c r="J925" s="8">
        <v>333.1003</v>
      </c>
      <c r="K925" s="8">
        <v>12</v>
      </c>
      <c r="L925" s="9" t="s">
        <v>35</v>
      </c>
      <c r="M925" s="8">
        <v>4</v>
      </c>
      <c r="N925" s="8">
        <v>1</v>
      </c>
      <c r="O925" s="8">
        <v>1</v>
      </c>
      <c r="P925" s="9" t="s">
        <v>49</v>
      </c>
      <c r="Q925" s="9" t="s">
        <v>50</v>
      </c>
      <c r="R925" s="8">
        <v>2</v>
      </c>
      <c r="S925" s="8">
        <v>4</v>
      </c>
      <c r="T925" s="9" t="s">
        <v>44</v>
      </c>
      <c r="U925" s="9" t="s">
        <v>79</v>
      </c>
      <c r="V925" s="9" t="s">
        <v>61</v>
      </c>
      <c r="W925" s="10">
        <v>46217</v>
      </c>
      <c r="X925" s="8" t="b">
        <v>0</v>
      </c>
      <c r="Y925" s="8" t="b">
        <v>1</v>
      </c>
      <c r="Z925" s="9" t="s">
        <v>52</v>
      </c>
      <c r="AA925" s="9" t="s">
        <v>41</v>
      </c>
      <c r="AB925" s="11">
        <v>11</v>
      </c>
      <c r="AC925">
        <f t="shared" si="72"/>
        <v>3997.2035999999998</v>
      </c>
      <c r="AD925">
        <f t="shared" si="73"/>
        <v>27.758358333333334</v>
      </c>
      <c r="AE925">
        <f t="shared" si="74"/>
        <v>333.1003</v>
      </c>
      <c r="AF925">
        <f t="shared" si="70"/>
        <v>3</v>
      </c>
      <c r="AG925">
        <f t="shared" si="71"/>
        <v>2</v>
      </c>
      <c r="AH925">
        <f>(Table2[[#This Row],[Social_Media_Influence2]]+Table2[[#This Row],[Engagement_Score_Num]]+Table2[[#This Row],[Time_Spent_on_Product_Research(hours)]]/3)</f>
        <v>5.333333333333333</v>
      </c>
      <c r="AI925" s="17">
        <f>IF(Table2[[#This Row],[Customer_Loyalty_Program_Member]]="TRUE",Table2[[#This Row],[Brand_Loyalty]]*1.2,Table2[[#This Row],[Brand_Loyalty]])</f>
        <v>4</v>
      </c>
      <c r="AJ925" s="17">
        <f>Table2[[#This Row],[Customer_Satisfaction]]-Table2[[#This Row],[Return_Rate]]</f>
        <v>2</v>
      </c>
    </row>
    <row r="926" spans="1:36">
      <c r="A926" s="5" t="s">
        <v>1911</v>
      </c>
      <c r="B926" s="4">
        <v>26</v>
      </c>
      <c r="C926" s="5" t="s">
        <v>43</v>
      </c>
      <c r="D926" s="5" t="s">
        <v>44</v>
      </c>
      <c r="E926" s="5" t="s">
        <v>76</v>
      </c>
      <c r="F926" s="5" t="s">
        <v>45</v>
      </c>
      <c r="G926" s="5" t="s">
        <v>30</v>
      </c>
      <c r="H926" s="5" t="s">
        <v>1912</v>
      </c>
      <c r="I926" s="5" t="s">
        <v>157</v>
      </c>
      <c r="J926" s="4">
        <v>333.10039999999998</v>
      </c>
      <c r="K926" s="4">
        <v>8</v>
      </c>
      <c r="L926" s="5" t="s">
        <v>78</v>
      </c>
      <c r="M926" s="4">
        <v>4</v>
      </c>
      <c r="N926" s="4">
        <v>5</v>
      </c>
      <c r="O926" s="4">
        <v>1</v>
      </c>
      <c r="P926" s="5" t="s">
        <v>59</v>
      </c>
      <c r="Q926" s="5" t="s">
        <v>50</v>
      </c>
      <c r="R926" s="4">
        <v>2</v>
      </c>
      <c r="S926" s="4">
        <v>3</v>
      </c>
      <c r="T926" s="5" t="s">
        <v>44</v>
      </c>
      <c r="U926" s="5" t="s">
        <v>38</v>
      </c>
      <c r="V926" s="5" t="s">
        <v>86</v>
      </c>
      <c r="W926" s="6">
        <v>46218</v>
      </c>
      <c r="X926" s="4" t="b">
        <v>0</v>
      </c>
      <c r="Y926" s="4" t="b">
        <v>0</v>
      </c>
      <c r="Z926" s="5" t="s">
        <v>62</v>
      </c>
      <c r="AA926" s="5" t="s">
        <v>67</v>
      </c>
      <c r="AB926" s="7">
        <v>3</v>
      </c>
      <c r="AC926">
        <f t="shared" si="72"/>
        <v>2664.8031999999998</v>
      </c>
      <c r="AD926">
        <f t="shared" si="73"/>
        <v>41.637549999999997</v>
      </c>
      <c r="AE926">
        <f t="shared" si="74"/>
        <v>333.10039999999998</v>
      </c>
      <c r="AF926">
        <f t="shared" si="70"/>
        <v>3</v>
      </c>
      <c r="AG926">
        <f t="shared" si="71"/>
        <v>1</v>
      </c>
      <c r="AH926">
        <f>(Table2[[#This Row],[Social_Media_Influence2]]+Table2[[#This Row],[Engagement_Score_Num]]+Table2[[#This Row],[Time_Spent_on_Product_Research(hours)]]/3)</f>
        <v>4.333333333333333</v>
      </c>
      <c r="AI926" s="17">
        <f>IF(Table2[[#This Row],[Customer_Loyalty_Program_Member]]="TRUE",Table2[[#This Row],[Brand_Loyalty]]*1.2,Table2[[#This Row],[Brand_Loyalty]])</f>
        <v>4</v>
      </c>
      <c r="AJ926" s="17">
        <f>Table2[[#This Row],[Customer_Satisfaction]]-Table2[[#This Row],[Return_Rate]]</f>
        <v>1</v>
      </c>
    </row>
    <row r="927" spans="1:36">
      <c r="A927" s="9" t="s">
        <v>1913</v>
      </c>
      <c r="B927" s="8">
        <v>23</v>
      </c>
      <c r="C927" s="9" t="s">
        <v>29</v>
      </c>
      <c r="D927" s="9" t="s">
        <v>44</v>
      </c>
      <c r="E927" s="9" t="s">
        <v>76</v>
      </c>
      <c r="F927" s="9" t="s">
        <v>56</v>
      </c>
      <c r="G927" s="9" t="s">
        <v>44</v>
      </c>
      <c r="H927" s="9" t="s">
        <v>1914</v>
      </c>
      <c r="I927" s="9" t="s">
        <v>82</v>
      </c>
      <c r="J927" s="8">
        <v>333.10050000000001</v>
      </c>
      <c r="K927" s="8">
        <v>8</v>
      </c>
      <c r="L927" s="9" t="s">
        <v>48</v>
      </c>
      <c r="M927" s="8">
        <v>1</v>
      </c>
      <c r="N927" s="8">
        <v>3</v>
      </c>
      <c r="O927" s="8">
        <v>0</v>
      </c>
      <c r="P927" s="9" t="s">
        <v>49</v>
      </c>
      <c r="Q927" s="9" t="s">
        <v>50</v>
      </c>
      <c r="R927" s="8">
        <v>0</v>
      </c>
      <c r="S927" s="8">
        <v>6</v>
      </c>
      <c r="T927" s="9" t="s">
        <v>36</v>
      </c>
      <c r="U927" s="9" t="s">
        <v>79</v>
      </c>
      <c r="V927" s="9" t="s">
        <v>61</v>
      </c>
      <c r="W927" s="10">
        <v>46219</v>
      </c>
      <c r="X927" s="8" t="b">
        <v>0</v>
      </c>
      <c r="Y927" s="8" t="b">
        <v>0</v>
      </c>
      <c r="Z927" s="9" t="s">
        <v>40</v>
      </c>
      <c r="AA927" s="9" t="s">
        <v>53</v>
      </c>
      <c r="AB927" s="11">
        <v>3</v>
      </c>
      <c r="AC927">
        <f t="shared" si="72"/>
        <v>2664.8040000000001</v>
      </c>
      <c r="AD927">
        <f t="shared" si="73"/>
        <v>41.637562500000001</v>
      </c>
      <c r="AE927">
        <f t="shared" si="74"/>
        <v>333.10050000000001</v>
      </c>
      <c r="AF927">
        <f t="shared" si="70"/>
        <v>0</v>
      </c>
      <c r="AG927">
        <f t="shared" si="71"/>
        <v>2</v>
      </c>
      <c r="AH927">
        <f>(Table2[[#This Row],[Social_Media_Influence2]]+Table2[[#This Row],[Engagement_Score_Num]]+Table2[[#This Row],[Time_Spent_on_Product_Research(hours)]]/3)</f>
        <v>2</v>
      </c>
      <c r="AI927" s="17">
        <f>IF(Table2[[#This Row],[Customer_Loyalty_Program_Member]]="TRUE",Table2[[#This Row],[Brand_Loyalty]]*1.2,Table2[[#This Row],[Brand_Loyalty]])</f>
        <v>1</v>
      </c>
      <c r="AJ927" s="17">
        <f>Table2[[#This Row],[Customer_Satisfaction]]-Table2[[#This Row],[Return_Rate]]</f>
        <v>6</v>
      </c>
    </row>
    <row r="928" spans="1:36">
      <c r="A928" s="5" t="s">
        <v>1915</v>
      </c>
      <c r="B928" s="4">
        <v>47</v>
      </c>
      <c r="C928" s="5" t="s">
        <v>29</v>
      </c>
      <c r="D928" s="5" t="s">
        <v>44</v>
      </c>
      <c r="E928" s="5" t="s">
        <v>55</v>
      </c>
      <c r="F928" s="5" t="s">
        <v>32</v>
      </c>
      <c r="G928" s="5" t="s">
        <v>44</v>
      </c>
      <c r="H928" s="5" t="s">
        <v>1916</v>
      </c>
      <c r="I928" s="5" t="s">
        <v>187</v>
      </c>
      <c r="J928" s="4">
        <v>333.10059999999999</v>
      </c>
      <c r="K928" s="4">
        <v>7</v>
      </c>
      <c r="L928" s="5" t="s">
        <v>78</v>
      </c>
      <c r="M928" s="4">
        <v>4</v>
      </c>
      <c r="N928" s="4">
        <v>5</v>
      </c>
      <c r="O928" s="4">
        <v>0</v>
      </c>
      <c r="P928" s="5" t="s">
        <v>36</v>
      </c>
      <c r="Q928" s="5" t="s">
        <v>37</v>
      </c>
      <c r="R928" s="4">
        <v>2</v>
      </c>
      <c r="S928" s="4">
        <v>2</v>
      </c>
      <c r="T928" s="5" t="s">
        <v>59</v>
      </c>
      <c r="U928" s="5" t="s">
        <v>60</v>
      </c>
      <c r="V928" s="5" t="s">
        <v>61</v>
      </c>
      <c r="W928" s="6">
        <v>46220</v>
      </c>
      <c r="X928" s="4" t="b">
        <v>0</v>
      </c>
      <c r="Y928" s="4" t="b">
        <v>0</v>
      </c>
      <c r="Z928" s="5" t="s">
        <v>52</v>
      </c>
      <c r="AA928" s="5" t="s">
        <v>41</v>
      </c>
      <c r="AB928" s="7">
        <v>13</v>
      </c>
      <c r="AC928">
        <f t="shared" si="72"/>
        <v>2331.7042000000001</v>
      </c>
      <c r="AD928">
        <f t="shared" si="73"/>
        <v>47.585799999999999</v>
      </c>
      <c r="AE928">
        <f t="shared" si="74"/>
        <v>333.10059999999999</v>
      </c>
      <c r="AF928">
        <f t="shared" si="70"/>
        <v>1</v>
      </c>
      <c r="AG928">
        <f t="shared" si="71"/>
        <v>0</v>
      </c>
      <c r="AH928">
        <f>(Table2[[#This Row],[Social_Media_Influence2]]+Table2[[#This Row],[Engagement_Score_Num]]+Table2[[#This Row],[Time_Spent_on_Product_Research(hours)]]/3)</f>
        <v>1</v>
      </c>
      <c r="AI928" s="17">
        <f>IF(Table2[[#This Row],[Customer_Loyalty_Program_Member]]="TRUE",Table2[[#This Row],[Brand_Loyalty]]*1.2,Table2[[#This Row],[Brand_Loyalty]])</f>
        <v>4</v>
      </c>
      <c r="AJ928" s="17">
        <f>Table2[[#This Row],[Customer_Satisfaction]]-Table2[[#This Row],[Return_Rate]]</f>
        <v>0</v>
      </c>
    </row>
    <row r="929" spans="1:36">
      <c r="A929" s="9" t="s">
        <v>1917</v>
      </c>
      <c r="B929" s="8">
        <v>30</v>
      </c>
      <c r="C929" s="9" t="s">
        <v>43</v>
      </c>
      <c r="D929" s="9" t="s">
        <v>44</v>
      </c>
      <c r="E929" s="9" t="s">
        <v>55</v>
      </c>
      <c r="F929" s="9" t="s">
        <v>32</v>
      </c>
      <c r="G929" s="9" t="s">
        <v>30</v>
      </c>
      <c r="H929" s="9" t="s">
        <v>1918</v>
      </c>
      <c r="I929" s="9" t="s">
        <v>34</v>
      </c>
      <c r="J929" s="8">
        <v>333.10070000000002</v>
      </c>
      <c r="K929" s="8">
        <v>2</v>
      </c>
      <c r="L929" s="9" t="s">
        <v>48</v>
      </c>
      <c r="M929" s="8">
        <v>1</v>
      </c>
      <c r="N929" s="8">
        <v>2</v>
      </c>
      <c r="O929" s="8">
        <v>2</v>
      </c>
      <c r="P929" s="9" t="s">
        <v>44</v>
      </c>
      <c r="Q929" s="9" t="s">
        <v>85</v>
      </c>
      <c r="R929" s="8">
        <v>2</v>
      </c>
      <c r="S929" s="8">
        <v>3</v>
      </c>
      <c r="T929" s="9" t="s">
        <v>49</v>
      </c>
      <c r="U929" s="9" t="s">
        <v>60</v>
      </c>
      <c r="V929" s="9" t="s">
        <v>39</v>
      </c>
      <c r="W929" s="10">
        <v>46221</v>
      </c>
      <c r="X929" s="8" t="b">
        <v>1</v>
      </c>
      <c r="Y929" s="8" t="b">
        <v>1</v>
      </c>
      <c r="Z929" s="9" t="s">
        <v>52</v>
      </c>
      <c r="AA929" s="9" t="s">
        <v>41</v>
      </c>
      <c r="AB929" s="11">
        <v>4</v>
      </c>
      <c r="AC929">
        <f t="shared" si="72"/>
        <v>666.20140000000004</v>
      </c>
      <c r="AD929">
        <f t="shared" si="73"/>
        <v>166.55035000000001</v>
      </c>
      <c r="AE929">
        <f t="shared" si="74"/>
        <v>333.10070000000002</v>
      </c>
      <c r="AF929">
        <f t="shared" si="70"/>
        <v>2</v>
      </c>
      <c r="AG929">
        <f t="shared" si="71"/>
        <v>3</v>
      </c>
      <c r="AH929">
        <f>(Table2[[#This Row],[Social_Media_Influence2]]+Table2[[#This Row],[Engagement_Score_Num]]+Table2[[#This Row],[Time_Spent_on_Product_Research(hours)]]/3)</f>
        <v>5.666666666666667</v>
      </c>
      <c r="AI929" s="17">
        <f>IF(Table2[[#This Row],[Customer_Loyalty_Program_Member]]="TRUE",Table2[[#This Row],[Brand_Loyalty]]*1.2,Table2[[#This Row],[Brand_Loyalty]])</f>
        <v>1</v>
      </c>
      <c r="AJ929" s="17">
        <f>Table2[[#This Row],[Customer_Satisfaction]]-Table2[[#This Row],[Return_Rate]]</f>
        <v>1</v>
      </c>
    </row>
    <row r="930" spans="1:36">
      <c r="A930" s="5" t="s">
        <v>1919</v>
      </c>
      <c r="B930" s="4">
        <v>26</v>
      </c>
      <c r="C930" s="5" t="s">
        <v>29</v>
      </c>
      <c r="D930" s="5" t="s">
        <v>44</v>
      </c>
      <c r="E930" s="5" t="s">
        <v>55</v>
      </c>
      <c r="F930" s="5" t="s">
        <v>45</v>
      </c>
      <c r="G930" s="5" t="s">
        <v>44</v>
      </c>
      <c r="H930" s="5" t="s">
        <v>1920</v>
      </c>
      <c r="I930" s="5" t="s">
        <v>71</v>
      </c>
      <c r="J930" s="4">
        <v>333.10079999999999</v>
      </c>
      <c r="K930" s="4">
        <v>5</v>
      </c>
      <c r="L930" s="5" t="s">
        <v>78</v>
      </c>
      <c r="M930" s="4">
        <v>4</v>
      </c>
      <c r="N930" s="4">
        <v>2</v>
      </c>
      <c r="O930" s="4">
        <v>1</v>
      </c>
      <c r="P930" s="5" t="s">
        <v>44</v>
      </c>
      <c r="Q930" s="5" t="s">
        <v>50</v>
      </c>
      <c r="R930" s="4">
        <v>0</v>
      </c>
      <c r="S930" s="4">
        <v>1</v>
      </c>
      <c r="T930" s="5" t="s">
        <v>59</v>
      </c>
      <c r="U930" s="5" t="s">
        <v>38</v>
      </c>
      <c r="V930" s="5" t="s">
        <v>39</v>
      </c>
      <c r="W930" s="6">
        <v>46222</v>
      </c>
      <c r="X930" s="4" t="b">
        <v>1</v>
      </c>
      <c r="Y930" s="4" t="b">
        <v>0</v>
      </c>
      <c r="Z930" s="5" t="s">
        <v>40</v>
      </c>
      <c r="AA930" s="5" t="s">
        <v>41</v>
      </c>
      <c r="AB930" s="7">
        <v>11</v>
      </c>
      <c r="AC930">
        <f t="shared" si="72"/>
        <v>1665.5039999999999</v>
      </c>
      <c r="AD930">
        <f t="shared" si="73"/>
        <v>66.620159999999998</v>
      </c>
      <c r="AE930">
        <f t="shared" si="74"/>
        <v>333.10079999999999</v>
      </c>
      <c r="AF930">
        <f t="shared" si="70"/>
        <v>1</v>
      </c>
      <c r="AG930">
        <f t="shared" si="71"/>
        <v>3</v>
      </c>
      <c r="AH930">
        <f>(Table2[[#This Row],[Social_Media_Influence2]]+Table2[[#This Row],[Engagement_Score_Num]]+Table2[[#This Row],[Time_Spent_on_Product_Research(hours)]]/3)</f>
        <v>4.333333333333333</v>
      </c>
      <c r="AI930" s="17">
        <f>IF(Table2[[#This Row],[Customer_Loyalty_Program_Member]]="TRUE",Table2[[#This Row],[Brand_Loyalty]]*1.2,Table2[[#This Row],[Brand_Loyalty]])</f>
        <v>4</v>
      </c>
      <c r="AJ930" s="17">
        <f>Table2[[#This Row],[Customer_Satisfaction]]-Table2[[#This Row],[Return_Rate]]</f>
        <v>1</v>
      </c>
    </row>
    <row r="931" spans="1:36">
      <c r="A931" s="9" t="s">
        <v>1921</v>
      </c>
      <c r="B931" s="8">
        <v>35</v>
      </c>
      <c r="C931" s="9" t="s">
        <v>29</v>
      </c>
      <c r="D931" s="9" t="s">
        <v>44</v>
      </c>
      <c r="E931" s="9" t="s">
        <v>76</v>
      </c>
      <c r="F931" s="9" t="s">
        <v>32</v>
      </c>
      <c r="G931" s="9" t="s">
        <v>44</v>
      </c>
      <c r="H931" s="9" t="s">
        <v>1922</v>
      </c>
      <c r="I931" s="9" t="s">
        <v>116</v>
      </c>
      <c r="J931" s="8">
        <v>333.10090000000002</v>
      </c>
      <c r="K931" s="8">
        <v>2</v>
      </c>
      <c r="L931" s="9" t="s">
        <v>35</v>
      </c>
      <c r="M931" s="8">
        <v>2</v>
      </c>
      <c r="N931" s="8">
        <v>3</v>
      </c>
      <c r="O931" s="8">
        <v>0</v>
      </c>
      <c r="P931" s="9" t="s">
        <v>44</v>
      </c>
      <c r="Q931" s="9" t="s">
        <v>37</v>
      </c>
      <c r="R931" s="8">
        <v>1</v>
      </c>
      <c r="S931" s="8">
        <v>9</v>
      </c>
      <c r="T931" s="9" t="s">
        <v>36</v>
      </c>
      <c r="U931" s="9" t="s">
        <v>38</v>
      </c>
      <c r="V931" s="9" t="s">
        <v>51</v>
      </c>
      <c r="W931" s="10">
        <v>46223</v>
      </c>
      <c r="X931" s="8" t="b">
        <v>1</v>
      </c>
      <c r="Y931" s="8" t="b">
        <v>1</v>
      </c>
      <c r="Z931" s="9" t="s">
        <v>62</v>
      </c>
      <c r="AA931" s="9" t="s">
        <v>67</v>
      </c>
      <c r="AB931" s="11">
        <v>8</v>
      </c>
      <c r="AC931">
        <f t="shared" si="72"/>
        <v>666.20180000000005</v>
      </c>
      <c r="AD931">
        <f t="shared" si="73"/>
        <v>166.55045000000001</v>
      </c>
      <c r="AE931">
        <f t="shared" si="74"/>
        <v>333.10090000000002</v>
      </c>
      <c r="AF931">
        <f t="shared" si="70"/>
        <v>0</v>
      </c>
      <c r="AG931">
        <f t="shared" si="71"/>
        <v>3</v>
      </c>
      <c r="AH931">
        <f>(Table2[[#This Row],[Social_Media_Influence2]]+Table2[[#This Row],[Engagement_Score_Num]]+Table2[[#This Row],[Time_Spent_on_Product_Research(hours)]]/3)</f>
        <v>3</v>
      </c>
      <c r="AI931" s="17">
        <f>IF(Table2[[#This Row],[Customer_Loyalty_Program_Member]]="TRUE",Table2[[#This Row],[Brand_Loyalty]]*1.2,Table2[[#This Row],[Brand_Loyalty]])</f>
        <v>2</v>
      </c>
      <c r="AJ931" s="17">
        <f>Table2[[#This Row],[Customer_Satisfaction]]-Table2[[#This Row],[Return_Rate]]</f>
        <v>8</v>
      </c>
    </row>
    <row r="932" spans="1:36">
      <c r="A932" s="5" t="s">
        <v>1923</v>
      </c>
      <c r="B932" s="4">
        <v>40</v>
      </c>
      <c r="C932" s="5" t="s">
        <v>43</v>
      </c>
      <c r="D932" s="5" t="s">
        <v>44</v>
      </c>
      <c r="E932" s="5" t="s">
        <v>31</v>
      </c>
      <c r="F932" s="5" t="s">
        <v>45</v>
      </c>
      <c r="G932" s="5" t="s">
        <v>44</v>
      </c>
      <c r="H932" s="5" t="s">
        <v>1924</v>
      </c>
      <c r="I932" s="5" t="s">
        <v>122</v>
      </c>
      <c r="J932" s="4">
        <v>333.101</v>
      </c>
      <c r="K932" s="4">
        <v>3</v>
      </c>
      <c r="L932" s="5" t="s">
        <v>48</v>
      </c>
      <c r="M932" s="4">
        <v>4</v>
      </c>
      <c r="N932" s="4">
        <v>1</v>
      </c>
      <c r="O932" s="4">
        <v>1</v>
      </c>
      <c r="P932" s="5" t="s">
        <v>44</v>
      </c>
      <c r="Q932" s="5" t="s">
        <v>50</v>
      </c>
      <c r="R932" s="4">
        <v>0</v>
      </c>
      <c r="S932" s="4">
        <v>9</v>
      </c>
      <c r="T932" s="5" t="s">
        <v>49</v>
      </c>
      <c r="U932" s="5" t="s">
        <v>38</v>
      </c>
      <c r="V932" s="5" t="s">
        <v>51</v>
      </c>
      <c r="W932" s="6">
        <v>46224</v>
      </c>
      <c r="X932" s="4" t="b">
        <v>1</v>
      </c>
      <c r="Y932" s="4" t="b">
        <v>0</v>
      </c>
      <c r="Z932" s="5" t="s">
        <v>40</v>
      </c>
      <c r="AA932" s="5" t="s">
        <v>53</v>
      </c>
      <c r="AB932" s="7">
        <v>7</v>
      </c>
      <c r="AC932">
        <f t="shared" si="72"/>
        <v>999.303</v>
      </c>
      <c r="AD932">
        <f t="shared" si="73"/>
        <v>111.03366666666666</v>
      </c>
      <c r="AE932">
        <f t="shared" si="74"/>
        <v>333.101</v>
      </c>
      <c r="AF932">
        <f t="shared" si="70"/>
        <v>2</v>
      </c>
      <c r="AG932">
        <f t="shared" si="71"/>
        <v>3</v>
      </c>
      <c r="AH932">
        <f>(Table2[[#This Row],[Social_Media_Influence2]]+Table2[[#This Row],[Engagement_Score_Num]]+Table2[[#This Row],[Time_Spent_on_Product_Research(hours)]]/3)</f>
        <v>5.333333333333333</v>
      </c>
      <c r="AI932" s="17">
        <f>IF(Table2[[#This Row],[Customer_Loyalty_Program_Member]]="TRUE",Table2[[#This Row],[Brand_Loyalty]]*1.2,Table2[[#This Row],[Brand_Loyalty]])</f>
        <v>4</v>
      </c>
      <c r="AJ932" s="17">
        <f>Table2[[#This Row],[Customer_Satisfaction]]-Table2[[#This Row],[Return_Rate]]</f>
        <v>9</v>
      </c>
    </row>
    <row r="933" spans="1:36">
      <c r="A933" s="9" t="s">
        <v>1925</v>
      </c>
      <c r="B933" s="8">
        <v>35</v>
      </c>
      <c r="C933" s="9" t="s">
        <v>43</v>
      </c>
      <c r="D933" s="9" t="s">
        <v>30</v>
      </c>
      <c r="E933" s="9" t="s">
        <v>31</v>
      </c>
      <c r="F933" s="9" t="s">
        <v>56</v>
      </c>
      <c r="G933" s="9" t="s">
        <v>44</v>
      </c>
      <c r="H933" s="9" t="s">
        <v>1926</v>
      </c>
      <c r="I933" s="9" t="s">
        <v>34</v>
      </c>
      <c r="J933" s="8">
        <v>333.10109999999997</v>
      </c>
      <c r="K933" s="8">
        <v>2</v>
      </c>
      <c r="L933" s="9" t="s">
        <v>48</v>
      </c>
      <c r="M933" s="8">
        <v>2</v>
      </c>
      <c r="N933" s="8">
        <v>3</v>
      </c>
      <c r="O933" s="8">
        <v>2</v>
      </c>
      <c r="P933" s="9" t="s">
        <v>44</v>
      </c>
      <c r="Q933" s="9" t="s">
        <v>50</v>
      </c>
      <c r="R933" s="8">
        <v>1</v>
      </c>
      <c r="S933" s="8">
        <v>3</v>
      </c>
      <c r="T933" s="9" t="s">
        <v>49</v>
      </c>
      <c r="U933" s="9" t="s">
        <v>38</v>
      </c>
      <c r="V933" s="9" t="s">
        <v>51</v>
      </c>
      <c r="W933" s="10">
        <v>46225</v>
      </c>
      <c r="X933" s="8" t="b">
        <v>1</v>
      </c>
      <c r="Y933" s="8" t="b">
        <v>1</v>
      </c>
      <c r="Z933" s="9" t="s">
        <v>62</v>
      </c>
      <c r="AA933" s="9" t="s">
        <v>53</v>
      </c>
      <c r="AB933" s="11">
        <v>10</v>
      </c>
      <c r="AC933">
        <f t="shared" si="72"/>
        <v>666.20219999999995</v>
      </c>
      <c r="AD933">
        <f t="shared" si="73"/>
        <v>166.55054999999999</v>
      </c>
      <c r="AE933">
        <f t="shared" si="74"/>
        <v>333.10109999999997</v>
      </c>
      <c r="AF933">
        <f t="shared" si="70"/>
        <v>2</v>
      </c>
      <c r="AG933">
        <f t="shared" si="71"/>
        <v>3</v>
      </c>
      <c r="AH933">
        <f>(Table2[[#This Row],[Social_Media_Influence2]]+Table2[[#This Row],[Engagement_Score_Num]]+Table2[[#This Row],[Time_Spent_on_Product_Research(hours)]]/3)</f>
        <v>5.666666666666667</v>
      </c>
      <c r="AI933" s="17">
        <f>IF(Table2[[#This Row],[Customer_Loyalty_Program_Member]]="TRUE",Table2[[#This Row],[Brand_Loyalty]]*1.2,Table2[[#This Row],[Brand_Loyalty]])</f>
        <v>2</v>
      </c>
      <c r="AJ933" s="17">
        <f>Table2[[#This Row],[Customer_Satisfaction]]-Table2[[#This Row],[Return_Rate]]</f>
        <v>2</v>
      </c>
    </row>
    <row r="934" spans="1:36">
      <c r="A934" s="5" t="s">
        <v>1927</v>
      </c>
      <c r="B934" s="4">
        <v>21</v>
      </c>
      <c r="C934" s="5" t="s">
        <v>43</v>
      </c>
      <c r="D934" s="5" t="s">
        <v>30</v>
      </c>
      <c r="E934" s="5" t="s">
        <v>55</v>
      </c>
      <c r="F934" s="5" t="s">
        <v>56</v>
      </c>
      <c r="G934" s="5" t="s">
        <v>30</v>
      </c>
      <c r="H934" s="5" t="s">
        <v>1928</v>
      </c>
      <c r="I934" s="5" t="s">
        <v>119</v>
      </c>
      <c r="J934" s="4">
        <v>333.10120000000001</v>
      </c>
      <c r="K934" s="4">
        <v>3</v>
      </c>
      <c r="L934" s="5" t="s">
        <v>35</v>
      </c>
      <c r="M934" s="4">
        <v>5</v>
      </c>
      <c r="N934" s="4">
        <v>3</v>
      </c>
      <c r="O934" s="4">
        <v>0.2</v>
      </c>
      <c r="P934" s="5" t="s">
        <v>36</v>
      </c>
      <c r="Q934" s="5" t="s">
        <v>85</v>
      </c>
      <c r="R934" s="4">
        <v>2</v>
      </c>
      <c r="S934" s="4">
        <v>8</v>
      </c>
      <c r="T934" s="5" t="s">
        <v>36</v>
      </c>
      <c r="U934" s="5" t="s">
        <v>38</v>
      </c>
      <c r="V934" s="5" t="s">
        <v>86</v>
      </c>
      <c r="W934" s="6">
        <v>46226</v>
      </c>
      <c r="X934" s="4" t="b">
        <v>0</v>
      </c>
      <c r="Y934" s="4" t="b">
        <v>1</v>
      </c>
      <c r="Z934" s="5" t="s">
        <v>74</v>
      </c>
      <c r="AA934" s="5" t="s">
        <v>41</v>
      </c>
      <c r="AB934" s="7">
        <v>9</v>
      </c>
      <c r="AC934">
        <f t="shared" si="72"/>
        <v>999.30359999999996</v>
      </c>
      <c r="AD934">
        <f t="shared" si="73"/>
        <v>111.03373333333333</v>
      </c>
      <c r="AE934">
        <f t="shared" si="74"/>
        <v>333.10120000000001</v>
      </c>
      <c r="AF934">
        <f t="shared" si="70"/>
        <v>0</v>
      </c>
      <c r="AG934">
        <f t="shared" si="71"/>
        <v>0</v>
      </c>
      <c r="AH934">
        <f>(Table2[[#This Row],[Social_Media_Influence2]]+Table2[[#This Row],[Engagement_Score_Num]]+Table2[[#This Row],[Time_Spent_on_Product_Research(hours)]]/3)</f>
        <v>6.6666666666666666E-2</v>
      </c>
      <c r="AI934" s="17">
        <f>IF(Table2[[#This Row],[Customer_Loyalty_Program_Member]]="TRUE",Table2[[#This Row],[Brand_Loyalty]]*1.2,Table2[[#This Row],[Brand_Loyalty]])</f>
        <v>5</v>
      </c>
      <c r="AJ934" s="17">
        <f>Table2[[#This Row],[Customer_Satisfaction]]-Table2[[#This Row],[Return_Rate]]</f>
        <v>6</v>
      </c>
    </row>
    <row r="935" spans="1:36">
      <c r="A935" s="9" t="s">
        <v>1929</v>
      </c>
      <c r="B935" s="8">
        <v>41</v>
      </c>
      <c r="C935" s="9" t="s">
        <v>43</v>
      </c>
      <c r="D935" s="9" t="s">
        <v>30</v>
      </c>
      <c r="E935" s="9" t="s">
        <v>69</v>
      </c>
      <c r="F935" s="9" t="s">
        <v>56</v>
      </c>
      <c r="G935" s="9" t="s">
        <v>30</v>
      </c>
      <c r="H935" s="9" t="s">
        <v>1930</v>
      </c>
      <c r="I935" s="9" t="s">
        <v>90</v>
      </c>
      <c r="J935" s="8">
        <v>333.10129999999998</v>
      </c>
      <c r="K935" s="8">
        <v>6</v>
      </c>
      <c r="L935" s="9" t="s">
        <v>35</v>
      </c>
      <c r="M935" s="8">
        <v>5</v>
      </c>
      <c r="N935" s="8">
        <v>2</v>
      </c>
      <c r="O935" s="8">
        <v>0.2</v>
      </c>
      <c r="P935" s="9" t="s">
        <v>36</v>
      </c>
      <c r="Q935" s="9" t="s">
        <v>37</v>
      </c>
      <c r="R935" s="8">
        <v>2</v>
      </c>
      <c r="S935" s="8">
        <v>1</v>
      </c>
      <c r="T935" s="9" t="s">
        <v>36</v>
      </c>
      <c r="U935" s="9" t="s">
        <v>38</v>
      </c>
      <c r="V935" s="9" t="s">
        <v>51</v>
      </c>
      <c r="W935" s="10">
        <v>46227</v>
      </c>
      <c r="X935" s="8" t="b">
        <v>1</v>
      </c>
      <c r="Y935" s="8" t="b">
        <v>1</v>
      </c>
      <c r="Z935" s="9" t="s">
        <v>74</v>
      </c>
      <c r="AA935" s="9" t="s">
        <v>67</v>
      </c>
      <c r="AB935" s="11">
        <v>2</v>
      </c>
      <c r="AC935">
        <f t="shared" si="72"/>
        <v>1998.6077999999998</v>
      </c>
      <c r="AD935">
        <f t="shared" si="73"/>
        <v>55.516883333333332</v>
      </c>
      <c r="AE935">
        <f t="shared" si="74"/>
        <v>333.10129999999998</v>
      </c>
      <c r="AF935">
        <f t="shared" si="70"/>
        <v>0</v>
      </c>
      <c r="AG935">
        <f t="shared" si="71"/>
        <v>0</v>
      </c>
      <c r="AH935">
        <f>(Table2[[#This Row],[Social_Media_Influence2]]+Table2[[#This Row],[Engagement_Score_Num]]+Table2[[#This Row],[Time_Spent_on_Product_Research(hours)]]/3)</f>
        <v>6.6666666666666666E-2</v>
      </c>
      <c r="AI935" s="17">
        <f>IF(Table2[[#This Row],[Customer_Loyalty_Program_Member]]="TRUE",Table2[[#This Row],[Brand_Loyalty]]*1.2,Table2[[#This Row],[Brand_Loyalty]])</f>
        <v>5</v>
      </c>
      <c r="AJ935" s="17">
        <f>Table2[[#This Row],[Customer_Satisfaction]]-Table2[[#This Row],[Return_Rate]]</f>
        <v>-1</v>
      </c>
    </row>
    <row r="936" spans="1:36">
      <c r="A936" s="5" t="s">
        <v>1931</v>
      </c>
      <c r="B936" s="4">
        <v>44</v>
      </c>
      <c r="C936" s="5" t="s">
        <v>29</v>
      </c>
      <c r="D936" s="5" t="s">
        <v>44</v>
      </c>
      <c r="E936" s="5" t="s">
        <v>55</v>
      </c>
      <c r="F936" s="5" t="s">
        <v>32</v>
      </c>
      <c r="G936" s="5" t="s">
        <v>44</v>
      </c>
      <c r="H936" s="5" t="s">
        <v>510</v>
      </c>
      <c r="I936" s="5" t="s">
        <v>93</v>
      </c>
      <c r="J936" s="4">
        <v>333.10140000000001</v>
      </c>
      <c r="K936" s="4">
        <v>7</v>
      </c>
      <c r="L936" s="5" t="s">
        <v>35</v>
      </c>
      <c r="M936" s="4">
        <v>5</v>
      </c>
      <c r="N936" s="4">
        <v>4</v>
      </c>
      <c r="O936" s="4">
        <v>1</v>
      </c>
      <c r="P936" s="5" t="s">
        <v>59</v>
      </c>
      <c r="Q936" s="5" t="s">
        <v>85</v>
      </c>
      <c r="R936" s="4">
        <v>2</v>
      </c>
      <c r="S936" s="4">
        <v>6</v>
      </c>
      <c r="T936" s="5" t="s">
        <v>59</v>
      </c>
      <c r="U936" s="5" t="s">
        <v>60</v>
      </c>
      <c r="V936" s="5" t="s">
        <v>61</v>
      </c>
      <c r="W936" s="6">
        <v>46228</v>
      </c>
      <c r="X936" s="4" t="b">
        <v>0</v>
      </c>
      <c r="Y936" s="4" t="b">
        <v>0</v>
      </c>
      <c r="Z936" s="5" t="s">
        <v>40</v>
      </c>
      <c r="AA936" s="5" t="s">
        <v>41</v>
      </c>
      <c r="AB936" s="7">
        <v>13</v>
      </c>
      <c r="AC936">
        <f t="shared" si="72"/>
        <v>2331.7098000000001</v>
      </c>
      <c r="AD936">
        <f t="shared" si="73"/>
        <v>47.585914285714288</v>
      </c>
      <c r="AE936">
        <f t="shared" si="74"/>
        <v>333.10140000000001</v>
      </c>
      <c r="AF936">
        <f t="shared" si="70"/>
        <v>1</v>
      </c>
      <c r="AG936">
        <f t="shared" si="71"/>
        <v>1</v>
      </c>
      <c r="AH936">
        <f>(Table2[[#This Row],[Social_Media_Influence2]]+Table2[[#This Row],[Engagement_Score_Num]]+Table2[[#This Row],[Time_Spent_on_Product_Research(hours)]]/3)</f>
        <v>2.3333333333333335</v>
      </c>
      <c r="AI936" s="17">
        <f>IF(Table2[[#This Row],[Customer_Loyalty_Program_Member]]="TRUE",Table2[[#This Row],[Brand_Loyalty]]*1.2,Table2[[#This Row],[Brand_Loyalty]])</f>
        <v>5</v>
      </c>
      <c r="AJ936" s="17">
        <f>Table2[[#This Row],[Customer_Satisfaction]]-Table2[[#This Row],[Return_Rate]]</f>
        <v>4</v>
      </c>
    </row>
    <row r="937" spans="1:36">
      <c r="A937" s="9" t="s">
        <v>1932</v>
      </c>
      <c r="B937" s="8">
        <v>44</v>
      </c>
      <c r="C937" s="9" t="s">
        <v>29</v>
      </c>
      <c r="D937" s="9" t="s">
        <v>44</v>
      </c>
      <c r="E937" s="9" t="s">
        <v>31</v>
      </c>
      <c r="F937" s="9" t="s">
        <v>56</v>
      </c>
      <c r="G937" s="9" t="s">
        <v>30</v>
      </c>
      <c r="H937" s="9" t="s">
        <v>1933</v>
      </c>
      <c r="I937" s="9" t="s">
        <v>116</v>
      </c>
      <c r="J937" s="8">
        <v>333.10149999999999</v>
      </c>
      <c r="K937" s="8">
        <v>3</v>
      </c>
      <c r="L937" s="9" t="s">
        <v>78</v>
      </c>
      <c r="M937" s="8">
        <v>3</v>
      </c>
      <c r="N937" s="8">
        <v>1</v>
      </c>
      <c r="O937" s="8">
        <v>1</v>
      </c>
      <c r="P937" s="9" t="s">
        <v>59</v>
      </c>
      <c r="Q937" s="9" t="s">
        <v>37</v>
      </c>
      <c r="R937" s="8">
        <v>0</v>
      </c>
      <c r="S937" s="8">
        <v>2</v>
      </c>
      <c r="T937" s="9" t="s">
        <v>44</v>
      </c>
      <c r="U937" s="9" t="s">
        <v>79</v>
      </c>
      <c r="V937" s="9" t="s">
        <v>51</v>
      </c>
      <c r="W937" s="10">
        <v>46229</v>
      </c>
      <c r="X937" s="8" t="b">
        <v>0</v>
      </c>
      <c r="Y937" s="8" t="b">
        <v>1</v>
      </c>
      <c r="Z937" s="9" t="s">
        <v>62</v>
      </c>
      <c r="AA937" s="9" t="s">
        <v>53</v>
      </c>
      <c r="AB937" s="11">
        <v>1</v>
      </c>
      <c r="AC937">
        <f t="shared" si="72"/>
        <v>999.30449999999996</v>
      </c>
      <c r="AD937">
        <f t="shared" si="73"/>
        <v>111.03383333333333</v>
      </c>
      <c r="AE937">
        <f t="shared" si="74"/>
        <v>333.10149999999999</v>
      </c>
      <c r="AF937">
        <f t="shared" si="70"/>
        <v>3</v>
      </c>
      <c r="AG937">
        <f t="shared" si="71"/>
        <v>1</v>
      </c>
      <c r="AH937">
        <f>(Table2[[#This Row],[Social_Media_Influence2]]+Table2[[#This Row],[Engagement_Score_Num]]+Table2[[#This Row],[Time_Spent_on_Product_Research(hours)]]/3)</f>
        <v>4.333333333333333</v>
      </c>
      <c r="AI937" s="17">
        <f>IF(Table2[[#This Row],[Customer_Loyalty_Program_Member]]="TRUE",Table2[[#This Row],[Brand_Loyalty]]*1.2,Table2[[#This Row],[Brand_Loyalty]])</f>
        <v>3</v>
      </c>
      <c r="AJ937" s="17">
        <f>Table2[[#This Row],[Customer_Satisfaction]]-Table2[[#This Row],[Return_Rate]]</f>
        <v>2</v>
      </c>
    </row>
    <row r="938" spans="1:36">
      <c r="A938" s="5" t="s">
        <v>1934</v>
      </c>
      <c r="B938" s="4">
        <v>37</v>
      </c>
      <c r="C938" s="5" t="s">
        <v>43</v>
      </c>
      <c r="D938" s="5" t="s">
        <v>30</v>
      </c>
      <c r="E938" s="5" t="s">
        <v>69</v>
      </c>
      <c r="F938" s="5" t="s">
        <v>56</v>
      </c>
      <c r="G938" s="5" t="s">
        <v>44</v>
      </c>
      <c r="H938" s="5" t="s">
        <v>1935</v>
      </c>
      <c r="I938" s="5" t="s">
        <v>90</v>
      </c>
      <c r="J938" s="4">
        <v>333.10160000000002</v>
      </c>
      <c r="K938" s="4">
        <v>11</v>
      </c>
      <c r="L938" s="5" t="s">
        <v>78</v>
      </c>
      <c r="M938" s="4">
        <v>3</v>
      </c>
      <c r="N938" s="4">
        <v>3</v>
      </c>
      <c r="O938" s="4">
        <v>2</v>
      </c>
      <c r="P938" s="5" t="s">
        <v>36</v>
      </c>
      <c r="Q938" s="5" t="s">
        <v>85</v>
      </c>
      <c r="R938" s="4">
        <v>0</v>
      </c>
      <c r="S938" s="4">
        <v>2</v>
      </c>
      <c r="T938" s="5" t="s">
        <v>59</v>
      </c>
      <c r="U938" s="5" t="s">
        <v>60</v>
      </c>
      <c r="V938" s="5" t="s">
        <v>86</v>
      </c>
      <c r="W938" s="6">
        <v>46230</v>
      </c>
      <c r="X938" s="4" t="b">
        <v>0</v>
      </c>
      <c r="Y938" s="4" t="b">
        <v>0</v>
      </c>
      <c r="Z938" s="5" t="s">
        <v>62</v>
      </c>
      <c r="AA938" s="5" t="s">
        <v>41</v>
      </c>
      <c r="AB938" s="7">
        <v>7</v>
      </c>
      <c r="AC938">
        <f t="shared" si="72"/>
        <v>3664.1176</v>
      </c>
      <c r="AD938">
        <f t="shared" si="73"/>
        <v>30.281963636363638</v>
      </c>
      <c r="AE938">
        <f t="shared" si="74"/>
        <v>333.10160000000002</v>
      </c>
      <c r="AF938">
        <f t="shared" si="70"/>
        <v>1</v>
      </c>
      <c r="AG938">
        <f t="shared" si="71"/>
        <v>0</v>
      </c>
      <c r="AH938">
        <f>(Table2[[#This Row],[Social_Media_Influence2]]+Table2[[#This Row],[Engagement_Score_Num]]+Table2[[#This Row],[Time_Spent_on_Product_Research(hours)]]/3)</f>
        <v>1.6666666666666665</v>
      </c>
      <c r="AI938" s="17">
        <f>IF(Table2[[#This Row],[Customer_Loyalty_Program_Member]]="TRUE",Table2[[#This Row],[Brand_Loyalty]]*1.2,Table2[[#This Row],[Brand_Loyalty]])</f>
        <v>3</v>
      </c>
      <c r="AJ938" s="17">
        <f>Table2[[#This Row],[Customer_Satisfaction]]-Table2[[#This Row],[Return_Rate]]</f>
        <v>2</v>
      </c>
    </row>
    <row r="939" spans="1:36">
      <c r="A939" s="9" t="s">
        <v>1936</v>
      </c>
      <c r="B939" s="8">
        <v>40</v>
      </c>
      <c r="C939" s="9" t="s">
        <v>29</v>
      </c>
      <c r="D939" s="9" t="s">
        <v>44</v>
      </c>
      <c r="E939" s="9" t="s">
        <v>69</v>
      </c>
      <c r="F939" s="9" t="s">
        <v>32</v>
      </c>
      <c r="G939" s="9" t="s">
        <v>44</v>
      </c>
      <c r="H939" s="9" t="s">
        <v>1937</v>
      </c>
      <c r="I939" s="9" t="s">
        <v>101</v>
      </c>
      <c r="J939" s="8">
        <v>333.10169999999999</v>
      </c>
      <c r="K939" s="8">
        <v>6</v>
      </c>
      <c r="L939" s="9" t="s">
        <v>78</v>
      </c>
      <c r="M939" s="8">
        <v>1</v>
      </c>
      <c r="N939" s="8">
        <v>3</v>
      </c>
      <c r="O939" s="8">
        <v>0</v>
      </c>
      <c r="P939" s="9" t="s">
        <v>59</v>
      </c>
      <c r="Q939" s="9" t="s">
        <v>85</v>
      </c>
      <c r="R939" s="8">
        <v>2</v>
      </c>
      <c r="S939" s="8">
        <v>1</v>
      </c>
      <c r="T939" s="9" t="s">
        <v>36</v>
      </c>
      <c r="U939" s="9" t="s">
        <v>60</v>
      </c>
      <c r="V939" s="9" t="s">
        <v>66</v>
      </c>
      <c r="W939" s="10">
        <v>46231</v>
      </c>
      <c r="X939" s="8" t="b">
        <v>1</v>
      </c>
      <c r="Y939" s="8" t="b">
        <v>1</v>
      </c>
      <c r="Z939" s="9" t="s">
        <v>74</v>
      </c>
      <c r="AA939" s="9" t="s">
        <v>41</v>
      </c>
      <c r="AB939" s="11">
        <v>12</v>
      </c>
      <c r="AC939">
        <f t="shared" si="72"/>
        <v>1998.6102000000001</v>
      </c>
      <c r="AD939">
        <f t="shared" si="73"/>
        <v>55.516950000000001</v>
      </c>
      <c r="AE939">
        <f t="shared" si="74"/>
        <v>333.10169999999999</v>
      </c>
      <c r="AF939">
        <f t="shared" si="70"/>
        <v>0</v>
      </c>
      <c r="AG939">
        <f t="shared" si="71"/>
        <v>1</v>
      </c>
      <c r="AH939">
        <f>(Table2[[#This Row],[Social_Media_Influence2]]+Table2[[#This Row],[Engagement_Score_Num]]+Table2[[#This Row],[Time_Spent_on_Product_Research(hours)]]/3)</f>
        <v>1</v>
      </c>
      <c r="AI939" s="17">
        <f>IF(Table2[[#This Row],[Customer_Loyalty_Program_Member]]="TRUE",Table2[[#This Row],[Brand_Loyalty]]*1.2,Table2[[#This Row],[Brand_Loyalty]])</f>
        <v>1</v>
      </c>
      <c r="AJ939" s="17">
        <f>Table2[[#This Row],[Customer_Satisfaction]]-Table2[[#This Row],[Return_Rate]]</f>
        <v>-1</v>
      </c>
    </row>
    <row r="940" spans="1:36">
      <c r="A940" s="5" t="s">
        <v>1938</v>
      </c>
      <c r="B940" s="4">
        <v>43</v>
      </c>
      <c r="C940" s="5" t="s">
        <v>43</v>
      </c>
      <c r="D940" s="5" t="s">
        <v>44</v>
      </c>
      <c r="E940" s="5" t="s">
        <v>69</v>
      </c>
      <c r="F940" s="5" t="s">
        <v>56</v>
      </c>
      <c r="G940" s="5" t="s">
        <v>44</v>
      </c>
      <c r="H940" s="5" t="s">
        <v>1939</v>
      </c>
      <c r="I940" s="5" t="s">
        <v>116</v>
      </c>
      <c r="J940" s="4">
        <v>333.10180000000003</v>
      </c>
      <c r="K940" s="4">
        <v>10</v>
      </c>
      <c r="L940" s="5" t="s">
        <v>78</v>
      </c>
      <c r="M940" s="4">
        <v>1</v>
      </c>
      <c r="N940" s="4">
        <v>2</v>
      </c>
      <c r="O940" s="4">
        <v>1</v>
      </c>
      <c r="P940" s="5" t="s">
        <v>44</v>
      </c>
      <c r="Q940" s="5" t="s">
        <v>37</v>
      </c>
      <c r="R940" s="4">
        <v>0</v>
      </c>
      <c r="S940" s="4">
        <v>9</v>
      </c>
      <c r="T940" s="5" t="s">
        <v>59</v>
      </c>
      <c r="U940" s="5" t="s">
        <v>79</v>
      </c>
      <c r="V940" s="5" t="s">
        <v>39</v>
      </c>
      <c r="W940" s="6">
        <v>46232</v>
      </c>
      <c r="X940" s="4" t="b">
        <v>1</v>
      </c>
      <c r="Y940" s="4" t="b">
        <v>1</v>
      </c>
      <c r="Z940" s="5" t="s">
        <v>40</v>
      </c>
      <c r="AA940" s="5" t="s">
        <v>53</v>
      </c>
      <c r="AB940" s="7">
        <v>5</v>
      </c>
      <c r="AC940">
        <f t="shared" si="72"/>
        <v>3331.018</v>
      </c>
      <c r="AD940">
        <f t="shared" si="73"/>
        <v>33.310180000000003</v>
      </c>
      <c r="AE940">
        <f t="shared" si="74"/>
        <v>333.10180000000003</v>
      </c>
      <c r="AF940">
        <f t="shared" si="70"/>
        <v>1</v>
      </c>
      <c r="AG940">
        <f t="shared" si="71"/>
        <v>3</v>
      </c>
      <c r="AH940">
        <f>(Table2[[#This Row],[Social_Media_Influence2]]+Table2[[#This Row],[Engagement_Score_Num]]+Table2[[#This Row],[Time_Spent_on_Product_Research(hours)]]/3)</f>
        <v>4.333333333333333</v>
      </c>
      <c r="AI940" s="17">
        <f>IF(Table2[[#This Row],[Customer_Loyalty_Program_Member]]="TRUE",Table2[[#This Row],[Brand_Loyalty]]*1.2,Table2[[#This Row],[Brand_Loyalty]])</f>
        <v>1</v>
      </c>
      <c r="AJ940" s="17">
        <f>Table2[[#This Row],[Customer_Satisfaction]]-Table2[[#This Row],[Return_Rate]]</f>
        <v>9</v>
      </c>
    </row>
    <row r="941" spans="1:36">
      <c r="A941" s="9" t="s">
        <v>1940</v>
      </c>
      <c r="B941" s="8">
        <v>48</v>
      </c>
      <c r="C941" s="9" t="s">
        <v>43</v>
      </c>
      <c r="D941" s="9" t="s">
        <v>30</v>
      </c>
      <c r="E941" s="9" t="s">
        <v>55</v>
      </c>
      <c r="F941" s="9" t="s">
        <v>56</v>
      </c>
      <c r="G941" s="9" t="s">
        <v>44</v>
      </c>
      <c r="H941" s="9" t="s">
        <v>1941</v>
      </c>
      <c r="I941" s="9" t="s">
        <v>101</v>
      </c>
      <c r="J941" s="8">
        <v>333.1019</v>
      </c>
      <c r="K941" s="8">
        <v>9</v>
      </c>
      <c r="L941" s="9" t="s">
        <v>48</v>
      </c>
      <c r="M941" s="8">
        <v>4</v>
      </c>
      <c r="N941" s="8">
        <v>4</v>
      </c>
      <c r="O941" s="8">
        <v>2</v>
      </c>
      <c r="P941" s="9" t="s">
        <v>59</v>
      </c>
      <c r="Q941" s="9" t="s">
        <v>50</v>
      </c>
      <c r="R941" s="8">
        <v>2</v>
      </c>
      <c r="S941" s="8">
        <v>7</v>
      </c>
      <c r="T941" s="9" t="s">
        <v>44</v>
      </c>
      <c r="U941" s="9" t="s">
        <v>38</v>
      </c>
      <c r="V941" s="9" t="s">
        <v>66</v>
      </c>
      <c r="W941" s="10">
        <v>46233</v>
      </c>
      <c r="X941" s="8" t="b">
        <v>1</v>
      </c>
      <c r="Y941" s="8" t="b">
        <v>1</v>
      </c>
      <c r="Z941" s="9" t="s">
        <v>40</v>
      </c>
      <c r="AA941" s="9" t="s">
        <v>41</v>
      </c>
      <c r="AB941" s="11">
        <v>4</v>
      </c>
      <c r="AC941">
        <f t="shared" si="72"/>
        <v>2997.9171000000001</v>
      </c>
      <c r="AD941">
        <f t="shared" si="73"/>
        <v>37.011322222222219</v>
      </c>
      <c r="AE941">
        <f t="shared" si="74"/>
        <v>333.1019</v>
      </c>
      <c r="AF941">
        <f t="shared" si="70"/>
        <v>3</v>
      </c>
      <c r="AG941">
        <f t="shared" si="71"/>
        <v>1</v>
      </c>
      <c r="AH941">
        <f>(Table2[[#This Row],[Social_Media_Influence2]]+Table2[[#This Row],[Engagement_Score_Num]]+Table2[[#This Row],[Time_Spent_on_Product_Research(hours)]]/3)</f>
        <v>4.666666666666667</v>
      </c>
      <c r="AI941" s="17">
        <f>IF(Table2[[#This Row],[Customer_Loyalty_Program_Member]]="TRUE",Table2[[#This Row],[Brand_Loyalty]]*1.2,Table2[[#This Row],[Brand_Loyalty]])</f>
        <v>4</v>
      </c>
      <c r="AJ941" s="17">
        <f>Table2[[#This Row],[Customer_Satisfaction]]-Table2[[#This Row],[Return_Rate]]</f>
        <v>5</v>
      </c>
    </row>
    <row r="942" spans="1:36">
      <c r="A942" s="5" t="s">
        <v>1942</v>
      </c>
      <c r="B942" s="4">
        <v>32</v>
      </c>
      <c r="C942" s="5" t="s">
        <v>29</v>
      </c>
      <c r="D942" s="5" t="s">
        <v>44</v>
      </c>
      <c r="E942" s="5" t="s">
        <v>76</v>
      </c>
      <c r="F942" s="5" t="s">
        <v>32</v>
      </c>
      <c r="G942" s="5" t="s">
        <v>30</v>
      </c>
      <c r="H942" s="5" t="s">
        <v>1943</v>
      </c>
      <c r="I942" s="5" t="s">
        <v>107</v>
      </c>
      <c r="J942" s="4">
        <v>333.10199999999998</v>
      </c>
      <c r="K942" s="4">
        <v>10</v>
      </c>
      <c r="L942" s="5" t="s">
        <v>35</v>
      </c>
      <c r="M942" s="4">
        <v>1</v>
      </c>
      <c r="N942" s="4">
        <v>2</v>
      </c>
      <c r="O942" s="4">
        <v>0</v>
      </c>
      <c r="P942" s="5" t="s">
        <v>59</v>
      </c>
      <c r="Q942" s="5" t="s">
        <v>50</v>
      </c>
      <c r="R942" s="4">
        <v>2</v>
      </c>
      <c r="S942" s="4">
        <v>6</v>
      </c>
      <c r="T942" s="5" t="s">
        <v>36</v>
      </c>
      <c r="U942" s="5" t="s">
        <v>38</v>
      </c>
      <c r="V942" s="5" t="s">
        <v>86</v>
      </c>
      <c r="W942" s="6">
        <v>46234</v>
      </c>
      <c r="X942" s="4" t="b">
        <v>0</v>
      </c>
      <c r="Y942" s="4" t="b">
        <v>0</v>
      </c>
      <c r="Z942" s="5" t="s">
        <v>74</v>
      </c>
      <c r="AA942" s="5" t="s">
        <v>41</v>
      </c>
      <c r="AB942" s="7">
        <v>6</v>
      </c>
      <c r="AC942">
        <f t="shared" si="72"/>
        <v>3331.0199999999995</v>
      </c>
      <c r="AD942">
        <f t="shared" si="73"/>
        <v>33.310199999999995</v>
      </c>
      <c r="AE942">
        <f t="shared" si="74"/>
        <v>333.10199999999998</v>
      </c>
      <c r="AF942">
        <f t="shared" si="70"/>
        <v>0</v>
      </c>
      <c r="AG942">
        <f t="shared" si="71"/>
        <v>1</v>
      </c>
      <c r="AH942">
        <f>(Table2[[#This Row],[Social_Media_Influence2]]+Table2[[#This Row],[Engagement_Score_Num]]+Table2[[#This Row],[Time_Spent_on_Product_Research(hours)]]/3)</f>
        <v>1</v>
      </c>
      <c r="AI942" s="17">
        <f>IF(Table2[[#This Row],[Customer_Loyalty_Program_Member]]="TRUE",Table2[[#This Row],[Brand_Loyalty]]*1.2,Table2[[#This Row],[Brand_Loyalty]])</f>
        <v>1</v>
      </c>
      <c r="AJ942" s="17">
        <f>Table2[[#This Row],[Customer_Satisfaction]]-Table2[[#This Row],[Return_Rate]]</f>
        <v>4</v>
      </c>
    </row>
    <row r="943" spans="1:36">
      <c r="A943" s="9" t="s">
        <v>1944</v>
      </c>
      <c r="B943" s="8">
        <v>37</v>
      </c>
      <c r="C943" s="9" t="s">
        <v>29</v>
      </c>
      <c r="D943" s="9" t="s">
        <v>30</v>
      </c>
      <c r="E943" s="9" t="s">
        <v>69</v>
      </c>
      <c r="F943" s="9" t="s">
        <v>45</v>
      </c>
      <c r="G943" s="9" t="s">
        <v>44</v>
      </c>
      <c r="H943" s="9" t="s">
        <v>1945</v>
      </c>
      <c r="I943" s="9" t="s">
        <v>101</v>
      </c>
      <c r="J943" s="8">
        <v>333.10210000000001</v>
      </c>
      <c r="K943" s="8">
        <v>4</v>
      </c>
      <c r="L943" s="9" t="s">
        <v>48</v>
      </c>
      <c r="M943" s="8">
        <v>3</v>
      </c>
      <c r="N943" s="8">
        <v>3</v>
      </c>
      <c r="O943" s="8">
        <v>0</v>
      </c>
      <c r="P943" s="9" t="s">
        <v>49</v>
      </c>
      <c r="Q943" s="9" t="s">
        <v>50</v>
      </c>
      <c r="R943" s="8">
        <v>2</v>
      </c>
      <c r="S943" s="8">
        <v>1</v>
      </c>
      <c r="T943" s="9" t="s">
        <v>59</v>
      </c>
      <c r="U943" s="9" t="s">
        <v>79</v>
      </c>
      <c r="V943" s="9" t="s">
        <v>51</v>
      </c>
      <c r="W943" s="10">
        <v>46235</v>
      </c>
      <c r="X943" s="8" t="b">
        <v>1</v>
      </c>
      <c r="Y943" s="8" t="b">
        <v>1</v>
      </c>
      <c r="Z943" s="9" t="s">
        <v>40</v>
      </c>
      <c r="AA943" s="9" t="s">
        <v>41</v>
      </c>
      <c r="AB943" s="11">
        <v>14</v>
      </c>
      <c r="AC943">
        <f t="shared" si="72"/>
        <v>1332.4084</v>
      </c>
      <c r="AD943">
        <f t="shared" si="73"/>
        <v>83.275525000000002</v>
      </c>
      <c r="AE943">
        <f t="shared" si="74"/>
        <v>333.10210000000001</v>
      </c>
      <c r="AF943">
        <f t="shared" si="70"/>
        <v>1</v>
      </c>
      <c r="AG943">
        <f t="shared" si="71"/>
        <v>2</v>
      </c>
      <c r="AH943">
        <f>(Table2[[#This Row],[Social_Media_Influence2]]+Table2[[#This Row],[Engagement_Score_Num]]+Table2[[#This Row],[Time_Spent_on_Product_Research(hours)]]/3)</f>
        <v>3</v>
      </c>
      <c r="AI943" s="17">
        <f>IF(Table2[[#This Row],[Customer_Loyalty_Program_Member]]="TRUE",Table2[[#This Row],[Brand_Loyalty]]*1.2,Table2[[#This Row],[Brand_Loyalty]])</f>
        <v>3</v>
      </c>
      <c r="AJ943" s="17">
        <f>Table2[[#This Row],[Customer_Satisfaction]]-Table2[[#This Row],[Return_Rate]]</f>
        <v>-1</v>
      </c>
    </row>
    <row r="944" spans="1:36">
      <c r="A944" s="5" t="s">
        <v>1946</v>
      </c>
      <c r="B944" s="4">
        <v>29</v>
      </c>
      <c r="C944" s="5" t="s">
        <v>29</v>
      </c>
      <c r="D944" s="5" t="s">
        <v>30</v>
      </c>
      <c r="E944" s="5" t="s">
        <v>69</v>
      </c>
      <c r="F944" s="5" t="s">
        <v>45</v>
      </c>
      <c r="G944" s="5" t="s">
        <v>30</v>
      </c>
      <c r="H944" s="5" t="s">
        <v>1947</v>
      </c>
      <c r="I944" s="5" t="s">
        <v>122</v>
      </c>
      <c r="J944" s="4">
        <v>333.10219999999998</v>
      </c>
      <c r="K944" s="4">
        <v>2</v>
      </c>
      <c r="L944" s="5" t="s">
        <v>78</v>
      </c>
      <c r="M944" s="4">
        <v>4</v>
      </c>
      <c r="N944" s="4">
        <v>2</v>
      </c>
      <c r="O944" s="4">
        <v>0</v>
      </c>
      <c r="P944" s="5" t="s">
        <v>44</v>
      </c>
      <c r="Q944" s="5" t="s">
        <v>85</v>
      </c>
      <c r="R944" s="4">
        <v>2</v>
      </c>
      <c r="S944" s="4">
        <v>6</v>
      </c>
      <c r="T944" s="5" t="s">
        <v>44</v>
      </c>
      <c r="U944" s="5" t="s">
        <v>38</v>
      </c>
      <c r="V944" s="5" t="s">
        <v>86</v>
      </c>
      <c r="W944" s="6">
        <v>46236</v>
      </c>
      <c r="X944" s="4" t="b">
        <v>1</v>
      </c>
      <c r="Y944" s="4" t="b">
        <v>0</v>
      </c>
      <c r="Z944" s="5" t="s">
        <v>74</v>
      </c>
      <c r="AA944" s="5" t="s">
        <v>41</v>
      </c>
      <c r="AB944" s="7">
        <v>3</v>
      </c>
      <c r="AC944">
        <f t="shared" si="72"/>
        <v>666.20439999999996</v>
      </c>
      <c r="AD944">
        <f t="shared" si="73"/>
        <v>166.55109999999999</v>
      </c>
      <c r="AE944">
        <f t="shared" si="74"/>
        <v>333.10219999999998</v>
      </c>
      <c r="AF944">
        <f t="shared" si="70"/>
        <v>3</v>
      </c>
      <c r="AG944">
        <f t="shared" si="71"/>
        <v>3</v>
      </c>
      <c r="AH944">
        <f>(Table2[[#This Row],[Social_Media_Influence2]]+Table2[[#This Row],[Engagement_Score_Num]]+Table2[[#This Row],[Time_Spent_on_Product_Research(hours)]]/3)</f>
        <v>6</v>
      </c>
      <c r="AI944" s="17">
        <f>IF(Table2[[#This Row],[Customer_Loyalty_Program_Member]]="TRUE",Table2[[#This Row],[Brand_Loyalty]]*1.2,Table2[[#This Row],[Brand_Loyalty]])</f>
        <v>4</v>
      </c>
      <c r="AJ944" s="17">
        <f>Table2[[#This Row],[Customer_Satisfaction]]-Table2[[#This Row],[Return_Rate]]</f>
        <v>4</v>
      </c>
    </row>
    <row r="945" spans="1:36">
      <c r="A945" s="9" t="s">
        <v>1948</v>
      </c>
      <c r="B945" s="8">
        <v>36</v>
      </c>
      <c r="C945" s="9" t="s">
        <v>43</v>
      </c>
      <c r="D945" s="9" t="s">
        <v>44</v>
      </c>
      <c r="E945" s="9" t="s">
        <v>76</v>
      </c>
      <c r="F945" s="9" t="s">
        <v>45</v>
      </c>
      <c r="G945" s="9" t="s">
        <v>30</v>
      </c>
      <c r="H945" s="9" t="s">
        <v>1949</v>
      </c>
      <c r="I945" s="9" t="s">
        <v>93</v>
      </c>
      <c r="J945" s="8">
        <v>333.10230000000001</v>
      </c>
      <c r="K945" s="8">
        <v>10</v>
      </c>
      <c r="L945" s="9" t="s">
        <v>78</v>
      </c>
      <c r="M945" s="8">
        <v>4</v>
      </c>
      <c r="N945" s="8">
        <v>3</v>
      </c>
      <c r="O945" s="8">
        <v>2</v>
      </c>
      <c r="P945" s="9" t="s">
        <v>36</v>
      </c>
      <c r="Q945" s="9" t="s">
        <v>37</v>
      </c>
      <c r="R945" s="8">
        <v>1</v>
      </c>
      <c r="S945" s="8">
        <v>5</v>
      </c>
      <c r="T945" s="9" t="s">
        <v>44</v>
      </c>
      <c r="U945" s="9" t="s">
        <v>38</v>
      </c>
      <c r="V945" s="9" t="s">
        <v>61</v>
      </c>
      <c r="W945" s="10">
        <v>46237</v>
      </c>
      <c r="X945" s="8" t="b">
        <v>1</v>
      </c>
      <c r="Y945" s="8" t="b">
        <v>0</v>
      </c>
      <c r="Z945" s="9" t="s">
        <v>62</v>
      </c>
      <c r="AA945" s="9" t="s">
        <v>53</v>
      </c>
      <c r="AB945" s="11">
        <v>6</v>
      </c>
      <c r="AC945">
        <f t="shared" si="72"/>
        <v>3331.0230000000001</v>
      </c>
      <c r="AD945">
        <f t="shared" si="73"/>
        <v>33.310230000000004</v>
      </c>
      <c r="AE945">
        <f t="shared" si="74"/>
        <v>333.10230000000001</v>
      </c>
      <c r="AF945">
        <f t="shared" si="70"/>
        <v>3</v>
      </c>
      <c r="AG945">
        <f t="shared" si="71"/>
        <v>0</v>
      </c>
      <c r="AH945">
        <f>(Table2[[#This Row],[Social_Media_Influence2]]+Table2[[#This Row],[Engagement_Score_Num]]+Table2[[#This Row],[Time_Spent_on_Product_Research(hours)]]/3)</f>
        <v>3.6666666666666665</v>
      </c>
      <c r="AI945" s="17">
        <f>IF(Table2[[#This Row],[Customer_Loyalty_Program_Member]]="TRUE",Table2[[#This Row],[Brand_Loyalty]]*1.2,Table2[[#This Row],[Brand_Loyalty]])</f>
        <v>4</v>
      </c>
      <c r="AJ945" s="17">
        <f>Table2[[#This Row],[Customer_Satisfaction]]-Table2[[#This Row],[Return_Rate]]</f>
        <v>4</v>
      </c>
    </row>
    <row r="946" spans="1:36">
      <c r="A946" s="5" t="s">
        <v>1950</v>
      </c>
      <c r="B946" s="4">
        <v>50</v>
      </c>
      <c r="C946" s="5" t="s">
        <v>29</v>
      </c>
      <c r="D946" s="5" t="s">
        <v>44</v>
      </c>
      <c r="E946" s="5" t="s">
        <v>31</v>
      </c>
      <c r="F946" s="5" t="s">
        <v>56</v>
      </c>
      <c r="G946" s="5" t="s">
        <v>44</v>
      </c>
      <c r="H946" s="5" t="s">
        <v>1951</v>
      </c>
      <c r="I946" s="5" t="s">
        <v>125</v>
      </c>
      <c r="J946" s="4">
        <v>333.10239999999999</v>
      </c>
      <c r="K946" s="4">
        <v>9</v>
      </c>
      <c r="L946" s="5" t="s">
        <v>48</v>
      </c>
      <c r="M946" s="4">
        <v>1</v>
      </c>
      <c r="N946" s="4">
        <v>2</v>
      </c>
      <c r="O946" s="4">
        <v>1</v>
      </c>
      <c r="P946" s="5" t="s">
        <v>36</v>
      </c>
      <c r="Q946" s="5" t="s">
        <v>85</v>
      </c>
      <c r="R946" s="4">
        <v>0</v>
      </c>
      <c r="S946" s="4">
        <v>10</v>
      </c>
      <c r="T946" s="5" t="s">
        <v>59</v>
      </c>
      <c r="U946" s="5" t="s">
        <v>38</v>
      </c>
      <c r="V946" s="5" t="s">
        <v>66</v>
      </c>
      <c r="W946" s="6">
        <v>46238</v>
      </c>
      <c r="X946" s="4" t="b">
        <v>1</v>
      </c>
      <c r="Y946" s="4" t="b">
        <v>1</v>
      </c>
      <c r="Z946" s="5" t="s">
        <v>52</v>
      </c>
      <c r="AA946" s="5" t="s">
        <v>41</v>
      </c>
      <c r="AB946" s="7">
        <v>1</v>
      </c>
      <c r="AC946">
        <f t="shared" si="72"/>
        <v>2997.9215999999997</v>
      </c>
      <c r="AD946">
        <f t="shared" si="73"/>
        <v>37.011377777777774</v>
      </c>
      <c r="AE946">
        <f t="shared" si="74"/>
        <v>333.10239999999999</v>
      </c>
      <c r="AF946">
        <f t="shared" si="70"/>
        <v>1</v>
      </c>
      <c r="AG946">
        <f t="shared" si="71"/>
        <v>0</v>
      </c>
      <c r="AH946">
        <f>(Table2[[#This Row],[Social_Media_Influence2]]+Table2[[#This Row],[Engagement_Score_Num]]+Table2[[#This Row],[Time_Spent_on_Product_Research(hours)]]/3)</f>
        <v>1.3333333333333333</v>
      </c>
      <c r="AI946" s="17">
        <f>IF(Table2[[#This Row],[Customer_Loyalty_Program_Member]]="TRUE",Table2[[#This Row],[Brand_Loyalty]]*1.2,Table2[[#This Row],[Brand_Loyalty]])</f>
        <v>1</v>
      </c>
      <c r="AJ946" s="17">
        <f>Table2[[#This Row],[Customer_Satisfaction]]-Table2[[#This Row],[Return_Rate]]</f>
        <v>10</v>
      </c>
    </row>
    <row r="947" spans="1:36">
      <c r="A947" s="9" t="s">
        <v>1952</v>
      </c>
      <c r="B947" s="8">
        <v>31</v>
      </c>
      <c r="C947" s="9" t="s">
        <v>88</v>
      </c>
      <c r="D947" s="9" t="s">
        <v>44</v>
      </c>
      <c r="E947" s="9" t="s">
        <v>76</v>
      </c>
      <c r="F947" s="9" t="s">
        <v>45</v>
      </c>
      <c r="G947" s="9" t="s">
        <v>44</v>
      </c>
      <c r="H947" s="9" t="s">
        <v>1953</v>
      </c>
      <c r="I947" s="9" t="s">
        <v>141</v>
      </c>
      <c r="J947" s="8">
        <v>333.10250000000002</v>
      </c>
      <c r="K947" s="8">
        <v>2</v>
      </c>
      <c r="L947" s="9" t="s">
        <v>35</v>
      </c>
      <c r="M947" s="8">
        <v>1</v>
      </c>
      <c r="N947" s="8">
        <v>2</v>
      </c>
      <c r="O947" s="8">
        <v>1</v>
      </c>
      <c r="P947" s="9" t="s">
        <v>36</v>
      </c>
      <c r="Q947" s="9" t="s">
        <v>37</v>
      </c>
      <c r="R947" s="8">
        <v>1</v>
      </c>
      <c r="S947" s="8">
        <v>2</v>
      </c>
      <c r="T947" s="9" t="s">
        <v>59</v>
      </c>
      <c r="U947" s="9" t="s">
        <v>79</v>
      </c>
      <c r="V947" s="9" t="s">
        <v>39</v>
      </c>
      <c r="W947" s="10">
        <v>46239</v>
      </c>
      <c r="X947" s="8" t="b">
        <v>0</v>
      </c>
      <c r="Y947" s="8" t="b">
        <v>0</v>
      </c>
      <c r="Z947" s="9" t="s">
        <v>52</v>
      </c>
      <c r="AA947" s="9" t="s">
        <v>53</v>
      </c>
      <c r="AB947" s="11">
        <v>1</v>
      </c>
      <c r="AC947">
        <f t="shared" si="72"/>
        <v>666.20500000000004</v>
      </c>
      <c r="AD947">
        <f t="shared" si="73"/>
        <v>166.55125000000001</v>
      </c>
      <c r="AE947">
        <f t="shared" si="74"/>
        <v>333.10250000000002</v>
      </c>
      <c r="AF947">
        <f t="shared" si="70"/>
        <v>1</v>
      </c>
      <c r="AG947">
        <f t="shared" si="71"/>
        <v>0</v>
      </c>
      <c r="AH947">
        <f>(Table2[[#This Row],[Social_Media_Influence2]]+Table2[[#This Row],[Engagement_Score_Num]]+Table2[[#This Row],[Time_Spent_on_Product_Research(hours)]]/3)</f>
        <v>1.3333333333333333</v>
      </c>
      <c r="AI947" s="17">
        <f>IF(Table2[[#This Row],[Customer_Loyalty_Program_Member]]="TRUE",Table2[[#This Row],[Brand_Loyalty]]*1.2,Table2[[#This Row],[Brand_Loyalty]])</f>
        <v>1</v>
      </c>
      <c r="AJ947" s="17">
        <f>Table2[[#This Row],[Customer_Satisfaction]]-Table2[[#This Row],[Return_Rate]]</f>
        <v>1</v>
      </c>
    </row>
    <row r="948" spans="1:36">
      <c r="A948" s="5" t="s">
        <v>1954</v>
      </c>
      <c r="B948" s="4">
        <v>29</v>
      </c>
      <c r="C948" s="5" t="s">
        <v>29</v>
      </c>
      <c r="D948" s="5" t="s">
        <v>44</v>
      </c>
      <c r="E948" s="5" t="s">
        <v>55</v>
      </c>
      <c r="F948" s="5" t="s">
        <v>56</v>
      </c>
      <c r="G948" s="5" t="s">
        <v>30</v>
      </c>
      <c r="H948" s="5" t="s">
        <v>1955</v>
      </c>
      <c r="I948" s="5" t="s">
        <v>98</v>
      </c>
      <c r="J948" s="4">
        <v>333.1026</v>
      </c>
      <c r="K948" s="4">
        <v>4</v>
      </c>
      <c r="L948" s="5" t="s">
        <v>78</v>
      </c>
      <c r="M948" s="4">
        <v>2</v>
      </c>
      <c r="N948" s="4">
        <v>1</v>
      </c>
      <c r="O948" s="4">
        <v>2</v>
      </c>
      <c r="P948" s="5" t="s">
        <v>49</v>
      </c>
      <c r="Q948" s="5" t="s">
        <v>85</v>
      </c>
      <c r="R948" s="4">
        <v>1</v>
      </c>
      <c r="S948" s="4">
        <v>7</v>
      </c>
      <c r="T948" s="5" t="s">
        <v>44</v>
      </c>
      <c r="U948" s="5" t="s">
        <v>60</v>
      </c>
      <c r="V948" s="5" t="s">
        <v>39</v>
      </c>
      <c r="W948" s="6">
        <v>46240</v>
      </c>
      <c r="X948" s="4" t="b">
        <v>0</v>
      </c>
      <c r="Y948" s="4" t="b">
        <v>0</v>
      </c>
      <c r="Z948" s="5" t="s">
        <v>74</v>
      </c>
      <c r="AA948" s="5" t="s">
        <v>67</v>
      </c>
      <c r="AB948" s="7">
        <v>9</v>
      </c>
      <c r="AC948">
        <f t="shared" si="72"/>
        <v>1332.4104</v>
      </c>
      <c r="AD948">
        <f t="shared" si="73"/>
        <v>83.275649999999999</v>
      </c>
      <c r="AE948">
        <f t="shared" si="74"/>
        <v>333.1026</v>
      </c>
      <c r="AF948">
        <f t="shared" si="70"/>
        <v>3</v>
      </c>
      <c r="AG948">
        <f t="shared" si="71"/>
        <v>2</v>
      </c>
      <c r="AH948">
        <f>(Table2[[#This Row],[Social_Media_Influence2]]+Table2[[#This Row],[Engagement_Score_Num]]+Table2[[#This Row],[Time_Spent_on_Product_Research(hours)]]/3)</f>
        <v>5.666666666666667</v>
      </c>
      <c r="AI948" s="17">
        <f>IF(Table2[[#This Row],[Customer_Loyalty_Program_Member]]="TRUE",Table2[[#This Row],[Brand_Loyalty]]*1.2,Table2[[#This Row],[Brand_Loyalty]])</f>
        <v>2</v>
      </c>
      <c r="AJ948" s="17">
        <f>Table2[[#This Row],[Customer_Satisfaction]]-Table2[[#This Row],[Return_Rate]]</f>
        <v>6</v>
      </c>
    </row>
    <row r="949" spans="1:36">
      <c r="A949" s="9" t="s">
        <v>1956</v>
      </c>
      <c r="B949" s="8">
        <v>26</v>
      </c>
      <c r="C949" s="9" t="s">
        <v>43</v>
      </c>
      <c r="D949" s="9" t="s">
        <v>30</v>
      </c>
      <c r="E949" s="9" t="s">
        <v>31</v>
      </c>
      <c r="F949" s="9" t="s">
        <v>32</v>
      </c>
      <c r="G949" s="9" t="s">
        <v>30</v>
      </c>
      <c r="H949" s="9" t="s">
        <v>1957</v>
      </c>
      <c r="I949" s="9" t="s">
        <v>122</v>
      </c>
      <c r="J949" s="8">
        <v>333.10270000000003</v>
      </c>
      <c r="K949" s="8">
        <v>8</v>
      </c>
      <c r="L949" s="9" t="s">
        <v>48</v>
      </c>
      <c r="M949" s="8">
        <v>5</v>
      </c>
      <c r="N949" s="8">
        <v>5</v>
      </c>
      <c r="O949" s="8">
        <v>0</v>
      </c>
      <c r="P949" s="9" t="s">
        <v>59</v>
      </c>
      <c r="Q949" s="9" t="s">
        <v>50</v>
      </c>
      <c r="R949" s="8">
        <v>1</v>
      </c>
      <c r="S949" s="8">
        <v>6</v>
      </c>
      <c r="T949" s="9" t="s">
        <v>49</v>
      </c>
      <c r="U949" s="9" t="s">
        <v>38</v>
      </c>
      <c r="V949" s="9" t="s">
        <v>39</v>
      </c>
      <c r="W949" s="10">
        <v>46241</v>
      </c>
      <c r="X949" s="8" t="b">
        <v>0</v>
      </c>
      <c r="Y949" s="8" t="b">
        <v>1</v>
      </c>
      <c r="Z949" s="9" t="s">
        <v>52</v>
      </c>
      <c r="AA949" s="9" t="s">
        <v>41</v>
      </c>
      <c r="AB949" s="11">
        <v>3</v>
      </c>
      <c r="AC949">
        <f t="shared" si="72"/>
        <v>2664.8216000000002</v>
      </c>
      <c r="AD949">
        <f t="shared" si="73"/>
        <v>41.637837500000003</v>
      </c>
      <c r="AE949">
        <f t="shared" si="74"/>
        <v>333.10270000000003</v>
      </c>
      <c r="AF949">
        <f t="shared" si="70"/>
        <v>2</v>
      </c>
      <c r="AG949">
        <f t="shared" si="71"/>
        <v>1</v>
      </c>
      <c r="AH949">
        <f>(Table2[[#This Row],[Social_Media_Influence2]]+Table2[[#This Row],[Engagement_Score_Num]]+Table2[[#This Row],[Time_Spent_on_Product_Research(hours)]]/3)</f>
        <v>3</v>
      </c>
      <c r="AI949" s="17">
        <f>IF(Table2[[#This Row],[Customer_Loyalty_Program_Member]]="TRUE",Table2[[#This Row],[Brand_Loyalty]]*1.2,Table2[[#This Row],[Brand_Loyalty]])</f>
        <v>5</v>
      </c>
      <c r="AJ949" s="17">
        <f>Table2[[#This Row],[Customer_Satisfaction]]-Table2[[#This Row],[Return_Rate]]</f>
        <v>5</v>
      </c>
    </row>
    <row r="950" spans="1:36">
      <c r="A950" s="5" t="s">
        <v>1958</v>
      </c>
      <c r="B950" s="4">
        <v>22</v>
      </c>
      <c r="C950" s="5" t="s">
        <v>29</v>
      </c>
      <c r="D950" s="5" t="s">
        <v>44</v>
      </c>
      <c r="E950" s="5" t="s">
        <v>55</v>
      </c>
      <c r="F950" s="5" t="s">
        <v>45</v>
      </c>
      <c r="G950" s="5" t="s">
        <v>44</v>
      </c>
      <c r="H950" s="5" t="s">
        <v>1959</v>
      </c>
      <c r="I950" s="5" t="s">
        <v>47</v>
      </c>
      <c r="J950" s="4">
        <v>333.1028</v>
      </c>
      <c r="K950" s="4">
        <v>2</v>
      </c>
      <c r="L950" s="5" t="s">
        <v>78</v>
      </c>
      <c r="M950" s="4">
        <v>2</v>
      </c>
      <c r="N950" s="4">
        <v>2</v>
      </c>
      <c r="O950" s="4">
        <v>2</v>
      </c>
      <c r="P950" s="5" t="s">
        <v>49</v>
      </c>
      <c r="Q950" s="5" t="s">
        <v>85</v>
      </c>
      <c r="R950" s="4">
        <v>0</v>
      </c>
      <c r="S950" s="4">
        <v>3</v>
      </c>
      <c r="T950" s="5" t="s">
        <v>36</v>
      </c>
      <c r="U950" s="5" t="s">
        <v>79</v>
      </c>
      <c r="V950" s="5" t="s">
        <v>86</v>
      </c>
      <c r="W950" s="6">
        <v>46242</v>
      </c>
      <c r="X950" s="4" t="b">
        <v>0</v>
      </c>
      <c r="Y950" s="4" t="b">
        <v>0</v>
      </c>
      <c r="Z950" s="5" t="s">
        <v>74</v>
      </c>
      <c r="AA950" s="5" t="s">
        <v>41</v>
      </c>
      <c r="AB950" s="7">
        <v>13</v>
      </c>
      <c r="AC950">
        <f t="shared" si="72"/>
        <v>666.2056</v>
      </c>
      <c r="AD950">
        <f t="shared" si="73"/>
        <v>166.5514</v>
      </c>
      <c r="AE950">
        <f t="shared" si="74"/>
        <v>333.1028</v>
      </c>
      <c r="AF950">
        <f t="shared" si="70"/>
        <v>0</v>
      </c>
      <c r="AG950">
        <f t="shared" si="71"/>
        <v>2</v>
      </c>
      <c r="AH950">
        <f>(Table2[[#This Row],[Social_Media_Influence2]]+Table2[[#This Row],[Engagement_Score_Num]]+Table2[[#This Row],[Time_Spent_on_Product_Research(hours)]]/3)</f>
        <v>2.6666666666666665</v>
      </c>
      <c r="AI950" s="17">
        <f>IF(Table2[[#This Row],[Customer_Loyalty_Program_Member]]="TRUE",Table2[[#This Row],[Brand_Loyalty]]*1.2,Table2[[#This Row],[Brand_Loyalty]])</f>
        <v>2</v>
      </c>
      <c r="AJ950" s="17">
        <f>Table2[[#This Row],[Customer_Satisfaction]]-Table2[[#This Row],[Return_Rate]]</f>
        <v>3</v>
      </c>
    </row>
    <row r="951" spans="1:36">
      <c r="A951" s="9" t="s">
        <v>1960</v>
      </c>
      <c r="B951" s="8">
        <v>35</v>
      </c>
      <c r="C951" s="9" t="s">
        <v>29</v>
      </c>
      <c r="D951" s="9" t="s">
        <v>44</v>
      </c>
      <c r="E951" s="9" t="s">
        <v>31</v>
      </c>
      <c r="F951" s="9" t="s">
        <v>45</v>
      </c>
      <c r="G951" s="9" t="s">
        <v>44</v>
      </c>
      <c r="H951" s="9" t="s">
        <v>1961</v>
      </c>
      <c r="I951" s="9" t="s">
        <v>116</v>
      </c>
      <c r="J951" s="8">
        <v>333.10289999999998</v>
      </c>
      <c r="K951" s="8">
        <v>7</v>
      </c>
      <c r="L951" s="9" t="s">
        <v>35</v>
      </c>
      <c r="M951" s="8">
        <v>3</v>
      </c>
      <c r="N951" s="8">
        <v>5</v>
      </c>
      <c r="O951" s="8">
        <v>2</v>
      </c>
      <c r="P951" s="9" t="s">
        <v>44</v>
      </c>
      <c r="Q951" s="9" t="s">
        <v>37</v>
      </c>
      <c r="R951" s="8">
        <v>1</v>
      </c>
      <c r="S951" s="8">
        <v>6</v>
      </c>
      <c r="T951" s="9" t="s">
        <v>49</v>
      </c>
      <c r="U951" s="9" t="s">
        <v>79</v>
      </c>
      <c r="V951" s="9" t="s">
        <v>86</v>
      </c>
      <c r="W951" s="10">
        <v>46243</v>
      </c>
      <c r="X951" s="8" t="b">
        <v>0</v>
      </c>
      <c r="Y951" s="8" t="b">
        <v>0</v>
      </c>
      <c r="Z951" s="9" t="s">
        <v>40</v>
      </c>
      <c r="AA951" s="9" t="s">
        <v>53</v>
      </c>
      <c r="AB951" s="11">
        <v>9</v>
      </c>
      <c r="AC951">
        <f t="shared" si="72"/>
        <v>2331.7203</v>
      </c>
      <c r="AD951">
        <f t="shared" si="73"/>
        <v>47.586128571428567</v>
      </c>
      <c r="AE951">
        <f t="shared" si="74"/>
        <v>333.10289999999998</v>
      </c>
      <c r="AF951">
        <f t="shared" si="70"/>
        <v>2</v>
      </c>
      <c r="AG951">
        <f t="shared" si="71"/>
        <v>3</v>
      </c>
      <c r="AH951">
        <f>(Table2[[#This Row],[Social_Media_Influence2]]+Table2[[#This Row],[Engagement_Score_Num]]+Table2[[#This Row],[Time_Spent_on_Product_Research(hours)]]/3)</f>
        <v>5.666666666666667</v>
      </c>
      <c r="AI951" s="17">
        <f>IF(Table2[[#This Row],[Customer_Loyalty_Program_Member]]="TRUE",Table2[[#This Row],[Brand_Loyalty]]*1.2,Table2[[#This Row],[Brand_Loyalty]])</f>
        <v>3</v>
      </c>
      <c r="AJ951" s="17">
        <f>Table2[[#This Row],[Customer_Satisfaction]]-Table2[[#This Row],[Return_Rate]]</f>
        <v>5</v>
      </c>
    </row>
    <row r="952" spans="1:36">
      <c r="A952" s="5" t="s">
        <v>1962</v>
      </c>
      <c r="B952" s="4">
        <v>23</v>
      </c>
      <c r="C952" s="5" t="s">
        <v>43</v>
      </c>
      <c r="D952" s="5" t="s">
        <v>30</v>
      </c>
      <c r="E952" s="5" t="s">
        <v>31</v>
      </c>
      <c r="F952" s="5" t="s">
        <v>32</v>
      </c>
      <c r="G952" s="5" t="s">
        <v>30</v>
      </c>
      <c r="H952" s="5" t="s">
        <v>1963</v>
      </c>
      <c r="I952" s="5" t="s">
        <v>65</v>
      </c>
      <c r="J952" s="4">
        <v>333.10300000000001</v>
      </c>
      <c r="K952" s="4">
        <v>2</v>
      </c>
      <c r="L952" s="5" t="s">
        <v>48</v>
      </c>
      <c r="M952" s="4">
        <v>5</v>
      </c>
      <c r="N952" s="4">
        <v>2</v>
      </c>
      <c r="O952" s="4">
        <v>2</v>
      </c>
      <c r="P952" s="5" t="s">
        <v>44</v>
      </c>
      <c r="Q952" s="5" t="s">
        <v>50</v>
      </c>
      <c r="R952" s="4">
        <v>0</v>
      </c>
      <c r="S952" s="4">
        <v>7</v>
      </c>
      <c r="T952" s="5" t="s">
        <v>59</v>
      </c>
      <c r="U952" s="5" t="s">
        <v>38</v>
      </c>
      <c r="V952" s="5" t="s">
        <v>51</v>
      </c>
      <c r="W952" s="6">
        <v>46244</v>
      </c>
      <c r="X952" s="4" t="b">
        <v>1</v>
      </c>
      <c r="Y952" s="4" t="b">
        <v>1</v>
      </c>
      <c r="Z952" s="5" t="s">
        <v>62</v>
      </c>
      <c r="AA952" s="5" t="s">
        <v>41</v>
      </c>
      <c r="AB952" s="7">
        <v>7</v>
      </c>
      <c r="AC952">
        <f t="shared" si="72"/>
        <v>666.20600000000002</v>
      </c>
      <c r="AD952">
        <f t="shared" si="73"/>
        <v>166.5515</v>
      </c>
      <c r="AE952">
        <f t="shared" si="74"/>
        <v>333.10300000000001</v>
      </c>
      <c r="AF952">
        <f t="shared" si="70"/>
        <v>1</v>
      </c>
      <c r="AG952">
        <f t="shared" si="71"/>
        <v>3</v>
      </c>
      <c r="AH952">
        <f>(Table2[[#This Row],[Social_Media_Influence2]]+Table2[[#This Row],[Engagement_Score_Num]]+Table2[[#This Row],[Time_Spent_on_Product_Research(hours)]]/3)</f>
        <v>4.666666666666667</v>
      </c>
      <c r="AI952" s="17">
        <f>IF(Table2[[#This Row],[Customer_Loyalty_Program_Member]]="TRUE",Table2[[#This Row],[Brand_Loyalty]]*1.2,Table2[[#This Row],[Brand_Loyalty]])</f>
        <v>5</v>
      </c>
      <c r="AJ952" s="17">
        <f>Table2[[#This Row],[Customer_Satisfaction]]-Table2[[#This Row],[Return_Rate]]</f>
        <v>7</v>
      </c>
    </row>
    <row r="953" spans="1:36">
      <c r="A953" s="9" t="s">
        <v>1964</v>
      </c>
      <c r="B953" s="8">
        <v>40</v>
      </c>
      <c r="C953" s="9" t="s">
        <v>29</v>
      </c>
      <c r="D953" s="9" t="s">
        <v>44</v>
      </c>
      <c r="E953" s="9" t="s">
        <v>31</v>
      </c>
      <c r="F953" s="9" t="s">
        <v>45</v>
      </c>
      <c r="G953" s="9" t="s">
        <v>44</v>
      </c>
      <c r="H953" s="9" t="s">
        <v>1965</v>
      </c>
      <c r="I953" s="9" t="s">
        <v>2060</v>
      </c>
      <c r="J953" s="8">
        <v>333.10309999999998</v>
      </c>
      <c r="K953" s="8">
        <v>11</v>
      </c>
      <c r="L953" s="9" t="s">
        <v>35</v>
      </c>
      <c r="M953" s="8">
        <v>3</v>
      </c>
      <c r="N953" s="8">
        <v>2</v>
      </c>
      <c r="O953" s="8">
        <v>1</v>
      </c>
      <c r="P953" s="9" t="s">
        <v>59</v>
      </c>
      <c r="Q953" s="9" t="s">
        <v>85</v>
      </c>
      <c r="R953" s="8">
        <v>0</v>
      </c>
      <c r="S953" s="8">
        <v>1</v>
      </c>
      <c r="T953" s="9" t="s">
        <v>36</v>
      </c>
      <c r="U953" s="9" t="s">
        <v>38</v>
      </c>
      <c r="V953" s="9" t="s">
        <v>39</v>
      </c>
      <c r="W953" s="10">
        <v>46245</v>
      </c>
      <c r="X953" s="8" t="b">
        <v>0</v>
      </c>
      <c r="Y953" s="8" t="b">
        <v>0</v>
      </c>
      <c r="Z953" s="9" t="s">
        <v>52</v>
      </c>
      <c r="AA953" s="9" t="s">
        <v>41</v>
      </c>
      <c r="AB953" s="11">
        <v>3</v>
      </c>
      <c r="AC953">
        <f t="shared" si="72"/>
        <v>3664.1340999999998</v>
      </c>
      <c r="AD953">
        <f t="shared" si="73"/>
        <v>30.2821</v>
      </c>
      <c r="AE953">
        <f t="shared" si="74"/>
        <v>333.10309999999998</v>
      </c>
      <c r="AF953">
        <f t="shared" si="70"/>
        <v>0</v>
      </c>
      <c r="AG953">
        <f t="shared" si="71"/>
        <v>1</v>
      </c>
      <c r="AH953">
        <f>(Table2[[#This Row],[Social_Media_Influence2]]+Table2[[#This Row],[Engagement_Score_Num]]+Table2[[#This Row],[Time_Spent_on_Product_Research(hours)]]/3)</f>
        <v>1.3333333333333333</v>
      </c>
      <c r="AI953" s="17">
        <f>IF(Table2[[#This Row],[Customer_Loyalty_Program_Member]]="TRUE",Table2[[#This Row],[Brand_Loyalty]]*1.2,Table2[[#This Row],[Brand_Loyalty]])</f>
        <v>3</v>
      </c>
      <c r="AJ953" s="17">
        <f>Table2[[#This Row],[Customer_Satisfaction]]-Table2[[#This Row],[Return_Rate]]</f>
        <v>1</v>
      </c>
    </row>
    <row r="954" spans="1:36">
      <c r="A954" s="5" t="s">
        <v>1966</v>
      </c>
      <c r="B954" s="4">
        <v>32</v>
      </c>
      <c r="C954" s="5" t="s">
        <v>29</v>
      </c>
      <c r="D954" s="5" t="s">
        <v>44</v>
      </c>
      <c r="E954" s="5" t="s">
        <v>55</v>
      </c>
      <c r="F954" s="5" t="s">
        <v>45</v>
      </c>
      <c r="G954" s="5" t="s">
        <v>30</v>
      </c>
      <c r="H954" s="5" t="s">
        <v>1967</v>
      </c>
      <c r="I954" s="5" t="s">
        <v>119</v>
      </c>
      <c r="J954" s="4">
        <v>333.10320000000002</v>
      </c>
      <c r="K954" s="4">
        <v>8</v>
      </c>
      <c r="L954" s="5" t="s">
        <v>35</v>
      </c>
      <c r="M954" s="4">
        <v>4</v>
      </c>
      <c r="N954" s="4">
        <v>4</v>
      </c>
      <c r="O954" s="4">
        <v>1</v>
      </c>
      <c r="P954" s="5" t="s">
        <v>44</v>
      </c>
      <c r="Q954" s="5" t="s">
        <v>37</v>
      </c>
      <c r="R954" s="4">
        <v>0</v>
      </c>
      <c r="S954" s="4">
        <v>6</v>
      </c>
      <c r="T954" s="5" t="s">
        <v>44</v>
      </c>
      <c r="U954" s="5" t="s">
        <v>79</v>
      </c>
      <c r="V954" s="5" t="s">
        <v>51</v>
      </c>
      <c r="W954" s="6">
        <v>46246</v>
      </c>
      <c r="X954" s="4" t="b">
        <v>0</v>
      </c>
      <c r="Y954" s="4" t="b">
        <v>0</v>
      </c>
      <c r="Z954" s="5" t="s">
        <v>74</v>
      </c>
      <c r="AA954" s="5" t="s">
        <v>41</v>
      </c>
      <c r="AB954" s="7">
        <v>10</v>
      </c>
      <c r="AC954">
        <f t="shared" si="72"/>
        <v>2664.8256000000001</v>
      </c>
      <c r="AD954">
        <f t="shared" si="73"/>
        <v>41.637900000000002</v>
      </c>
      <c r="AE954">
        <f t="shared" si="74"/>
        <v>333.10320000000002</v>
      </c>
      <c r="AF954">
        <f t="shared" si="70"/>
        <v>3</v>
      </c>
      <c r="AG954">
        <f t="shared" si="71"/>
        <v>3</v>
      </c>
      <c r="AH954">
        <f>(Table2[[#This Row],[Social_Media_Influence2]]+Table2[[#This Row],[Engagement_Score_Num]]+Table2[[#This Row],[Time_Spent_on_Product_Research(hours)]]/3)</f>
        <v>6.333333333333333</v>
      </c>
      <c r="AI954" s="17">
        <f>IF(Table2[[#This Row],[Customer_Loyalty_Program_Member]]="TRUE",Table2[[#This Row],[Brand_Loyalty]]*1.2,Table2[[#This Row],[Brand_Loyalty]])</f>
        <v>4</v>
      </c>
      <c r="AJ954" s="17">
        <f>Table2[[#This Row],[Customer_Satisfaction]]-Table2[[#This Row],[Return_Rate]]</f>
        <v>6</v>
      </c>
    </row>
    <row r="955" spans="1:36">
      <c r="A955" s="9" t="s">
        <v>1968</v>
      </c>
      <c r="B955" s="8">
        <v>29</v>
      </c>
      <c r="C955" s="9" t="s">
        <v>43</v>
      </c>
      <c r="D955" s="9" t="s">
        <v>30</v>
      </c>
      <c r="E955" s="9" t="s">
        <v>76</v>
      </c>
      <c r="F955" s="9" t="s">
        <v>56</v>
      </c>
      <c r="G955" s="9" t="s">
        <v>30</v>
      </c>
      <c r="H955" s="9" t="s">
        <v>1969</v>
      </c>
      <c r="I955" s="9" t="s">
        <v>93</v>
      </c>
      <c r="J955" s="8">
        <v>333.10329999999999</v>
      </c>
      <c r="K955" s="8">
        <v>3</v>
      </c>
      <c r="L955" s="9" t="s">
        <v>78</v>
      </c>
      <c r="M955" s="8">
        <v>3</v>
      </c>
      <c r="N955" s="8">
        <v>1</v>
      </c>
      <c r="O955" s="8">
        <v>1</v>
      </c>
      <c r="P955" s="9" t="s">
        <v>49</v>
      </c>
      <c r="Q955" s="9" t="s">
        <v>85</v>
      </c>
      <c r="R955" s="8">
        <v>2</v>
      </c>
      <c r="S955" s="8">
        <v>8</v>
      </c>
      <c r="T955" s="9" t="s">
        <v>36</v>
      </c>
      <c r="U955" s="9" t="s">
        <v>38</v>
      </c>
      <c r="V955" s="9" t="s">
        <v>61</v>
      </c>
      <c r="W955" s="10">
        <v>46247</v>
      </c>
      <c r="X955" s="8" t="b">
        <v>1</v>
      </c>
      <c r="Y955" s="8" t="b">
        <v>0</v>
      </c>
      <c r="Z955" s="9" t="s">
        <v>40</v>
      </c>
      <c r="AA955" s="9" t="s">
        <v>53</v>
      </c>
      <c r="AB955" s="11">
        <v>7</v>
      </c>
      <c r="AC955">
        <f t="shared" si="72"/>
        <v>999.30989999999997</v>
      </c>
      <c r="AD955">
        <f t="shared" si="73"/>
        <v>111.03443333333333</v>
      </c>
      <c r="AE955">
        <f t="shared" si="74"/>
        <v>333.10329999999999</v>
      </c>
      <c r="AF955">
        <f t="shared" si="70"/>
        <v>0</v>
      </c>
      <c r="AG955">
        <f t="shared" si="71"/>
        <v>2</v>
      </c>
      <c r="AH955">
        <f>(Table2[[#This Row],[Social_Media_Influence2]]+Table2[[#This Row],[Engagement_Score_Num]]+Table2[[#This Row],[Time_Spent_on_Product_Research(hours)]]/3)</f>
        <v>2.3333333333333335</v>
      </c>
      <c r="AI955" s="17">
        <f>IF(Table2[[#This Row],[Customer_Loyalty_Program_Member]]="TRUE",Table2[[#This Row],[Brand_Loyalty]]*1.2,Table2[[#This Row],[Brand_Loyalty]])</f>
        <v>3</v>
      </c>
      <c r="AJ955" s="17">
        <f>Table2[[#This Row],[Customer_Satisfaction]]-Table2[[#This Row],[Return_Rate]]</f>
        <v>6</v>
      </c>
    </row>
    <row r="956" spans="1:36">
      <c r="A956" s="5" t="s">
        <v>1970</v>
      </c>
      <c r="B956" s="4">
        <v>50</v>
      </c>
      <c r="C956" s="5" t="s">
        <v>210</v>
      </c>
      <c r="D956" s="5" t="s">
        <v>30</v>
      </c>
      <c r="E956" s="5" t="s">
        <v>31</v>
      </c>
      <c r="F956" s="5" t="s">
        <v>45</v>
      </c>
      <c r="G956" s="5" t="s">
        <v>44</v>
      </c>
      <c r="H956" s="5" t="s">
        <v>1971</v>
      </c>
      <c r="I956" s="5" t="s">
        <v>2061</v>
      </c>
      <c r="J956" s="4">
        <v>333.10340000000002</v>
      </c>
      <c r="K956" s="4">
        <v>5</v>
      </c>
      <c r="L956" s="5" t="s">
        <v>35</v>
      </c>
      <c r="M956" s="4">
        <v>3</v>
      </c>
      <c r="N956" s="4">
        <v>4</v>
      </c>
      <c r="O956" s="4">
        <v>2</v>
      </c>
      <c r="P956" s="5" t="s">
        <v>36</v>
      </c>
      <c r="Q956" s="5" t="s">
        <v>50</v>
      </c>
      <c r="R956" s="4">
        <v>2</v>
      </c>
      <c r="S956" s="4">
        <v>4</v>
      </c>
      <c r="T956" s="5" t="s">
        <v>44</v>
      </c>
      <c r="U956" s="5" t="s">
        <v>38</v>
      </c>
      <c r="V956" s="5" t="s">
        <v>86</v>
      </c>
      <c r="W956" s="6">
        <v>46248</v>
      </c>
      <c r="X956" s="4" t="b">
        <v>1</v>
      </c>
      <c r="Y956" s="4" t="b">
        <v>0</v>
      </c>
      <c r="Z956" s="5" t="s">
        <v>62</v>
      </c>
      <c r="AA956" s="5" t="s">
        <v>53</v>
      </c>
      <c r="AB956" s="7">
        <v>2</v>
      </c>
      <c r="AC956">
        <f t="shared" si="72"/>
        <v>1665.5170000000001</v>
      </c>
      <c r="AD956">
        <f t="shared" si="73"/>
        <v>66.620680000000007</v>
      </c>
      <c r="AE956">
        <f t="shared" si="74"/>
        <v>333.10340000000002</v>
      </c>
      <c r="AF956">
        <f t="shared" si="70"/>
        <v>3</v>
      </c>
      <c r="AG956">
        <f t="shared" si="71"/>
        <v>0</v>
      </c>
      <c r="AH956">
        <f>(Table2[[#This Row],[Social_Media_Influence2]]+Table2[[#This Row],[Engagement_Score_Num]]+Table2[[#This Row],[Time_Spent_on_Product_Research(hours)]]/3)</f>
        <v>3.6666666666666665</v>
      </c>
      <c r="AI956" s="17">
        <f>IF(Table2[[#This Row],[Customer_Loyalty_Program_Member]]="TRUE",Table2[[#This Row],[Brand_Loyalty]]*1.2,Table2[[#This Row],[Brand_Loyalty]])</f>
        <v>3</v>
      </c>
      <c r="AJ956" s="17">
        <f>Table2[[#This Row],[Customer_Satisfaction]]-Table2[[#This Row],[Return_Rate]]</f>
        <v>2</v>
      </c>
    </row>
    <row r="957" spans="1:36">
      <c r="A957" s="9" t="s">
        <v>1972</v>
      </c>
      <c r="B957" s="8">
        <v>42</v>
      </c>
      <c r="C957" s="9" t="s">
        <v>43</v>
      </c>
      <c r="D957" s="9" t="s">
        <v>44</v>
      </c>
      <c r="E957" s="9" t="s">
        <v>55</v>
      </c>
      <c r="F957" s="9" t="s">
        <v>45</v>
      </c>
      <c r="G957" s="9" t="s">
        <v>30</v>
      </c>
      <c r="H957" s="9" t="s">
        <v>1973</v>
      </c>
      <c r="I957" s="9" t="s">
        <v>141</v>
      </c>
      <c r="J957" s="8">
        <v>333.1035</v>
      </c>
      <c r="K957" s="8">
        <v>2</v>
      </c>
      <c r="L957" s="9" t="s">
        <v>48</v>
      </c>
      <c r="M957" s="8">
        <v>2</v>
      </c>
      <c r="N957" s="8">
        <v>5</v>
      </c>
      <c r="O957" s="8">
        <v>1</v>
      </c>
      <c r="P957" s="9" t="s">
        <v>49</v>
      </c>
      <c r="Q957" s="9" t="s">
        <v>37</v>
      </c>
      <c r="R957" s="8">
        <v>0</v>
      </c>
      <c r="S957" s="8">
        <v>5</v>
      </c>
      <c r="T957" s="9" t="s">
        <v>49</v>
      </c>
      <c r="U957" s="9" t="s">
        <v>79</v>
      </c>
      <c r="V957" s="9" t="s">
        <v>39</v>
      </c>
      <c r="W957" s="10">
        <v>46249</v>
      </c>
      <c r="X957" s="8" t="b">
        <v>0</v>
      </c>
      <c r="Y957" s="8" t="b">
        <v>1</v>
      </c>
      <c r="Z957" s="9" t="s">
        <v>62</v>
      </c>
      <c r="AA957" s="9" t="s">
        <v>41</v>
      </c>
      <c r="AB957" s="11">
        <v>7</v>
      </c>
      <c r="AC957">
        <f t="shared" si="72"/>
        <v>666.20699999999999</v>
      </c>
      <c r="AD957">
        <f t="shared" si="73"/>
        <v>166.55175</v>
      </c>
      <c r="AE957">
        <f t="shared" si="74"/>
        <v>333.1035</v>
      </c>
      <c r="AF957">
        <f t="shared" si="70"/>
        <v>2</v>
      </c>
      <c r="AG957">
        <f t="shared" si="71"/>
        <v>2</v>
      </c>
      <c r="AH957">
        <f>(Table2[[#This Row],[Social_Media_Influence2]]+Table2[[#This Row],[Engagement_Score_Num]]+Table2[[#This Row],[Time_Spent_on_Product_Research(hours)]]/3)</f>
        <v>4.333333333333333</v>
      </c>
      <c r="AI957" s="17">
        <f>IF(Table2[[#This Row],[Customer_Loyalty_Program_Member]]="TRUE",Table2[[#This Row],[Brand_Loyalty]]*1.2,Table2[[#This Row],[Brand_Loyalty]])</f>
        <v>2</v>
      </c>
      <c r="AJ957" s="17">
        <f>Table2[[#This Row],[Customer_Satisfaction]]-Table2[[#This Row],[Return_Rate]]</f>
        <v>5</v>
      </c>
    </row>
    <row r="958" spans="1:36">
      <c r="A958" s="5" t="s">
        <v>1974</v>
      </c>
      <c r="B958" s="4">
        <v>47</v>
      </c>
      <c r="C958" s="5" t="s">
        <v>29</v>
      </c>
      <c r="D958" s="5" t="s">
        <v>30</v>
      </c>
      <c r="E958" s="5" t="s">
        <v>76</v>
      </c>
      <c r="F958" s="5" t="s">
        <v>56</v>
      </c>
      <c r="G958" s="5" t="s">
        <v>30</v>
      </c>
      <c r="H958" s="5" t="s">
        <v>1975</v>
      </c>
      <c r="I958" s="5" t="s">
        <v>122</v>
      </c>
      <c r="J958" s="4">
        <v>333.10359999999997</v>
      </c>
      <c r="K958" s="4">
        <v>4</v>
      </c>
      <c r="L958" s="5" t="s">
        <v>35</v>
      </c>
      <c r="M958" s="4">
        <v>3</v>
      </c>
      <c r="N958" s="4">
        <v>5</v>
      </c>
      <c r="O958" s="4">
        <v>0.2</v>
      </c>
      <c r="P958" s="5" t="s">
        <v>49</v>
      </c>
      <c r="Q958" s="5" t="s">
        <v>50</v>
      </c>
      <c r="R958" s="4">
        <v>2</v>
      </c>
      <c r="S958" s="4">
        <v>6</v>
      </c>
      <c r="T958" s="5" t="s">
        <v>44</v>
      </c>
      <c r="U958" s="5" t="s">
        <v>38</v>
      </c>
      <c r="V958" s="5" t="s">
        <v>39</v>
      </c>
      <c r="W958" s="6">
        <v>46250</v>
      </c>
      <c r="X958" s="4" t="b">
        <v>0</v>
      </c>
      <c r="Y958" s="4" t="b">
        <v>1</v>
      </c>
      <c r="Z958" s="5" t="s">
        <v>40</v>
      </c>
      <c r="AA958" s="5" t="s">
        <v>41</v>
      </c>
      <c r="AB958" s="7">
        <v>6</v>
      </c>
      <c r="AC958">
        <f t="shared" si="72"/>
        <v>1332.4143999999999</v>
      </c>
      <c r="AD958">
        <f t="shared" si="73"/>
        <v>83.275899999999993</v>
      </c>
      <c r="AE958">
        <f t="shared" si="74"/>
        <v>333.10359999999997</v>
      </c>
      <c r="AF958">
        <f t="shared" si="70"/>
        <v>3</v>
      </c>
      <c r="AG958">
        <f t="shared" si="71"/>
        <v>2</v>
      </c>
      <c r="AH958">
        <f>(Table2[[#This Row],[Social_Media_Influence2]]+Table2[[#This Row],[Engagement_Score_Num]]+Table2[[#This Row],[Time_Spent_on_Product_Research(hours)]]/3)</f>
        <v>5.0666666666666664</v>
      </c>
      <c r="AI958" s="17">
        <f>IF(Table2[[#This Row],[Customer_Loyalty_Program_Member]]="TRUE",Table2[[#This Row],[Brand_Loyalty]]*1.2,Table2[[#This Row],[Brand_Loyalty]])</f>
        <v>3</v>
      </c>
      <c r="AJ958" s="17">
        <f>Table2[[#This Row],[Customer_Satisfaction]]-Table2[[#This Row],[Return_Rate]]</f>
        <v>4</v>
      </c>
    </row>
    <row r="959" spans="1:36">
      <c r="A959" s="9" t="s">
        <v>1976</v>
      </c>
      <c r="B959" s="8">
        <v>27</v>
      </c>
      <c r="C959" s="9" t="s">
        <v>43</v>
      </c>
      <c r="D959" s="9" t="s">
        <v>30</v>
      </c>
      <c r="E959" s="9" t="s">
        <v>31</v>
      </c>
      <c r="F959" s="9" t="s">
        <v>45</v>
      </c>
      <c r="G959" s="9" t="s">
        <v>30</v>
      </c>
      <c r="H959" s="9" t="s">
        <v>1977</v>
      </c>
      <c r="I959" s="9" t="s">
        <v>58</v>
      </c>
      <c r="J959" s="8">
        <v>333.1037</v>
      </c>
      <c r="K959" s="8">
        <v>5</v>
      </c>
      <c r="L959" s="9" t="s">
        <v>35</v>
      </c>
      <c r="M959" s="8">
        <v>5</v>
      </c>
      <c r="N959" s="8">
        <v>3</v>
      </c>
      <c r="O959" s="8">
        <v>1</v>
      </c>
      <c r="P959" s="9" t="s">
        <v>36</v>
      </c>
      <c r="Q959" s="9" t="s">
        <v>37</v>
      </c>
      <c r="R959" s="8">
        <v>0</v>
      </c>
      <c r="S959" s="8">
        <v>4</v>
      </c>
      <c r="T959" s="9" t="s">
        <v>44</v>
      </c>
      <c r="U959" s="9" t="s">
        <v>79</v>
      </c>
      <c r="V959" s="9" t="s">
        <v>86</v>
      </c>
      <c r="W959" s="10">
        <v>46251</v>
      </c>
      <c r="X959" s="8" t="b">
        <v>0</v>
      </c>
      <c r="Y959" s="8" t="b">
        <v>0</v>
      </c>
      <c r="Z959" s="9" t="s">
        <v>40</v>
      </c>
      <c r="AA959" s="9" t="s">
        <v>53</v>
      </c>
      <c r="AB959" s="11">
        <v>14</v>
      </c>
      <c r="AC959">
        <f t="shared" si="72"/>
        <v>1665.5185000000001</v>
      </c>
      <c r="AD959">
        <f t="shared" si="73"/>
        <v>66.620739999999998</v>
      </c>
      <c r="AE959">
        <f t="shared" si="74"/>
        <v>333.1037</v>
      </c>
      <c r="AF959">
        <f t="shared" si="70"/>
        <v>3</v>
      </c>
      <c r="AG959">
        <f t="shared" si="71"/>
        <v>0</v>
      </c>
      <c r="AH959">
        <f>(Table2[[#This Row],[Social_Media_Influence2]]+Table2[[#This Row],[Engagement_Score_Num]]+Table2[[#This Row],[Time_Spent_on_Product_Research(hours)]]/3)</f>
        <v>3.3333333333333335</v>
      </c>
      <c r="AI959" s="17">
        <f>IF(Table2[[#This Row],[Customer_Loyalty_Program_Member]]="TRUE",Table2[[#This Row],[Brand_Loyalty]]*1.2,Table2[[#This Row],[Brand_Loyalty]])</f>
        <v>5</v>
      </c>
      <c r="AJ959" s="17">
        <f>Table2[[#This Row],[Customer_Satisfaction]]-Table2[[#This Row],[Return_Rate]]</f>
        <v>4</v>
      </c>
    </row>
    <row r="960" spans="1:36">
      <c r="A960" s="5" t="s">
        <v>1978</v>
      </c>
      <c r="B960" s="4">
        <v>40</v>
      </c>
      <c r="C960" s="5" t="s">
        <v>29</v>
      </c>
      <c r="D960" s="5" t="s">
        <v>30</v>
      </c>
      <c r="E960" s="5" t="s">
        <v>69</v>
      </c>
      <c r="F960" s="5" t="s">
        <v>56</v>
      </c>
      <c r="G960" s="5" t="s">
        <v>30</v>
      </c>
      <c r="H960" s="5" t="s">
        <v>1979</v>
      </c>
      <c r="I960" s="5" t="s">
        <v>2060</v>
      </c>
      <c r="J960" s="4">
        <v>333.10379999999998</v>
      </c>
      <c r="K960" s="4">
        <v>8</v>
      </c>
      <c r="L960" s="5" t="s">
        <v>78</v>
      </c>
      <c r="M960" s="4">
        <v>4</v>
      </c>
      <c r="N960" s="4">
        <v>2</v>
      </c>
      <c r="O960" s="4">
        <v>1</v>
      </c>
      <c r="P960" s="5" t="s">
        <v>59</v>
      </c>
      <c r="Q960" s="5" t="s">
        <v>37</v>
      </c>
      <c r="R960" s="4">
        <v>2</v>
      </c>
      <c r="S960" s="4">
        <v>9</v>
      </c>
      <c r="T960" s="5" t="s">
        <v>44</v>
      </c>
      <c r="U960" s="5" t="s">
        <v>79</v>
      </c>
      <c r="V960" s="5" t="s">
        <v>86</v>
      </c>
      <c r="W960" s="6">
        <v>46252</v>
      </c>
      <c r="X960" s="4" t="b">
        <v>1</v>
      </c>
      <c r="Y960" s="4" t="b">
        <v>1</v>
      </c>
      <c r="Z960" s="5" t="s">
        <v>40</v>
      </c>
      <c r="AA960" s="5" t="s">
        <v>41</v>
      </c>
      <c r="AB960" s="7">
        <v>10</v>
      </c>
      <c r="AC960">
        <f t="shared" si="72"/>
        <v>2664.8303999999998</v>
      </c>
      <c r="AD960">
        <f t="shared" si="73"/>
        <v>41.637974999999997</v>
      </c>
      <c r="AE960">
        <f t="shared" si="74"/>
        <v>333.10379999999998</v>
      </c>
      <c r="AF960">
        <f t="shared" si="70"/>
        <v>3</v>
      </c>
      <c r="AG960">
        <f t="shared" si="71"/>
        <v>1</v>
      </c>
      <c r="AH960">
        <f>(Table2[[#This Row],[Social_Media_Influence2]]+Table2[[#This Row],[Engagement_Score_Num]]+Table2[[#This Row],[Time_Spent_on_Product_Research(hours)]]/3)</f>
        <v>4.333333333333333</v>
      </c>
      <c r="AI960" s="17">
        <f>IF(Table2[[#This Row],[Customer_Loyalty_Program_Member]]="TRUE",Table2[[#This Row],[Brand_Loyalty]]*1.2,Table2[[#This Row],[Brand_Loyalty]])</f>
        <v>4</v>
      </c>
      <c r="AJ960" s="17">
        <f>Table2[[#This Row],[Customer_Satisfaction]]-Table2[[#This Row],[Return_Rate]]</f>
        <v>7</v>
      </c>
    </row>
    <row r="961" spans="1:36">
      <c r="A961" s="9" t="s">
        <v>1980</v>
      </c>
      <c r="B961" s="8">
        <v>28</v>
      </c>
      <c r="C961" s="9" t="s">
        <v>29</v>
      </c>
      <c r="D961" s="9" t="s">
        <v>44</v>
      </c>
      <c r="E961" s="9" t="s">
        <v>31</v>
      </c>
      <c r="F961" s="9" t="s">
        <v>45</v>
      </c>
      <c r="G961" s="9" t="s">
        <v>30</v>
      </c>
      <c r="H961" s="9" t="s">
        <v>1981</v>
      </c>
      <c r="I961" s="9" t="s">
        <v>2060</v>
      </c>
      <c r="J961" s="8">
        <v>333.10390000000001</v>
      </c>
      <c r="K961" s="8">
        <v>12</v>
      </c>
      <c r="L961" s="9" t="s">
        <v>35</v>
      </c>
      <c r="M961" s="8">
        <v>1</v>
      </c>
      <c r="N961" s="8">
        <v>4</v>
      </c>
      <c r="O961" s="8">
        <v>0</v>
      </c>
      <c r="P961" s="9" t="s">
        <v>44</v>
      </c>
      <c r="Q961" s="9" t="s">
        <v>50</v>
      </c>
      <c r="R961" s="8">
        <v>1</v>
      </c>
      <c r="S961" s="8">
        <v>9</v>
      </c>
      <c r="T961" s="9" t="s">
        <v>49</v>
      </c>
      <c r="U961" s="9" t="s">
        <v>60</v>
      </c>
      <c r="V961" s="9" t="s">
        <v>61</v>
      </c>
      <c r="W961" s="10">
        <v>46253</v>
      </c>
      <c r="X961" s="8" t="b">
        <v>0</v>
      </c>
      <c r="Y961" s="8" t="b">
        <v>1</v>
      </c>
      <c r="Z961" s="9" t="s">
        <v>62</v>
      </c>
      <c r="AA961" s="9" t="s">
        <v>53</v>
      </c>
      <c r="AB961" s="11">
        <v>10</v>
      </c>
      <c r="AC961">
        <f t="shared" si="72"/>
        <v>3997.2467999999999</v>
      </c>
      <c r="AD961">
        <f t="shared" si="73"/>
        <v>27.758658333333333</v>
      </c>
      <c r="AE961">
        <f t="shared" si="74"/>
        <v>333.10390000000001</v>
      </c>
      <c r="AF961">
        <f t="shared" si="70"/>
        <v>2</v>
      </c>
      <c r="AG961">
        <f t="shared" si="71"/>
        <v>3</v>
      </c>
      <c r="AH961">
        <f>(Table2[[#This Row],[Social_Media_Influence2]]+Table2[[#This Row],[Engagement_Score_Num]]+Table2[[#This Row],[Time_Spent_on_Product_Research(hours)]]/3)</f>
        <v>5</v>
      </c>
      <c r="AI961" s="17">
        <f>IF(Table2[[#This Row],[Customer_Loyalty_Program_Member]]="TRUE",Table2[[#This Row],[Brand_Loyalty]]*1.2,Table2[[#This Row],[Brand_Loyalty]])</f>
        <v>1</v>
      </c>
      <c r="AJ961" s="17">
        <f>Table2[[#This Row],[Customer_Satisfaction]]-Table2[[#This Row],[Return_Rate]]</f>
        <v>8</v>
      </c>
    </row>
    <row r="962" spans="1:36">
      <c r="A962" s="5" t="s">
        <v>1982</v>
      </c>
      <c r="B962" s="4">
        <v>28</v>
      </c>
      <c r="C962" s="5" t="s">
        <v>43</v>
      </c>
      <c r="D962" s="5" t="s">
        <v>30</v>
      </c>
      <c r="E962" s="5" t="s">
        <v>69</v>
      </c>
      <c r="F962" s="5" t="s">
        <v>45</v>
      </c>
      <c r="G962" s="5" t="s">
        <v>30</v>
      </c>
      <c r="H962" s="5" t="s">
        <v>1983</v>
      </c>
      <c r="I962" s="5" t="s">
        <v>182</v>
      </c>
      <c r="J962" s="4">
        <v>333.10399999999998</v>
      </c>
      <c r="K962" s="4">
        <v>6</v>
      </c>
      <c r="L962" s="5" t="s">
        <v>35</v>
      </c>
      <c r="M962" s="4">
        <v>1</v>
      </c>
      <c r="N962" s="4">
        <v>1</v>
      </c>
      <c r="O962" s="4">
        <v>1</v>
      </c>
      <c r="P962" s="5" t="s">
        <v>49</v>
      </c>
      <c r="Q962" s="5" t="s">
        <v>50</v>
      </c>
      <c r="R962" s="4">
        <v>0</v>
      </c>
      <c r="S962" s="4">
        <v>4</v>
      </c>
      <c r="T962" s="5" t="s">
        <v>49</v>
      </c>
      <c r="U962" s="5" t="s">
        <v>60</v>
      </c>
      <c r="V962" s="5" t="s">
        <v>39</v>
      </c>
      <c r="W962" s="6">
        <v>46254</v>
      </c>
      <c r="X962" s="4" t="b">
        <v>0</v>
      </c>
      <c r="Y962" s="4" t="b">
        <v>0</v>
      </c>
      <c r="Z962" s="5" t="s">
        <v>62</v>
      </c>
      <c r="AA962" s="5" t="s">
        <v>53</v>
      </c>
      <c r="AB962" s="7">
        <v>2</v>
      </c>
      <c r="AC962">
        <f t="shared" si="72"/>
        <v>1998.6239999999998</v>
      </c>
      <c r="AD962">
        <f t="shared" si="73"/>
        <v>55.517333333333333</v>
      </c>
      <c r="AE962">
        <f t="shared" si="74"/>
        <v>333.10399999999998</v>
      </c>
      <c r="AF962">
        <f t="shared" ref="AF962:AF1001" si="75">IF(T962="High",3,IF(T962="Medium",2,IF(T962="Low",1,0)))</f>
        <v>2</v>
      </c>
      <c r="AG962">
        <f t="shared" ref="AG962:AG1001" si="76">IF(P962="High",3,IF(P962="Medium",2,IF(P962="Low",1,0)))</f>
        <v>2</v>
      </c>
      <c r="AH962">
        <f>(Table2[[#This Row],[Social_Media_Influence2]]+Table2[[#This Row],[Engagement_Score_Num]]+Table2[[#This Row],[Time_Spent_on_Product_Research(hours)]]/3)</f>
        <v>4.333333333333333</v>
      </c>
      <c r="AI962" s="17">
        <f>IF(Table2[[#This Row],[Customer_Loyalty_Program_Member]]="TRUE",Table2[[#This Row],[Brand_Loyalty]]*1.2,Table2[[#This Row],[Brand_Loyalty]])</f>
        <v>1</v>
      </c>
      <c r="AJ962" s="17">
        <f>Table2[[#This Row],[Customer_Satisfaction]]-Table2[[#This Row],[Return_Rate]]</f>
        <v>4</v>
      </c>
    </row>
    <row r="963" spans="1:36">
      <c r="A963" s="9" t="s">
        <v>1984</v>
      </c>
      <c r="B963" s="8">
        <v>29</v>
      </c>
      <c r="C963" s="9" t="s">
        <v>29</v>
      </c>
      <c r="D963" s="9" t="s">
        <v>44</v>
      </c>
      <c r="E963" s="9" t="s">
        <v>76</v>
      </c>
      <c r="F963" s="9" t="s">
        <v>32</v>
      </c>
      <c r="G963" s="9" t="s">
        <v>44</v>
      </c>
      <c r="H963" s="9" t="s">
        <v>1694</v>
      </c>
      <c r="I963" s="9" t="s">
        <v>182</v>
      </c>
      <c r="J963" s="8">
        <v>333.10410000000002</v>
      </c>
      <c r="K963" s="8">
        <v>3</v>
      </c>
      <c r="L963" s="9" t="s">
        <v>35</v>
      </c>
      <c r="M963" s="8">
        <v>4</v>
      </c>
      <c r="N963" s="8">
        <v>5</v>
      </c>
      <c r="O963" s="8">
        <v>1</v>
      </c>
      <c r="P963" s="9" t="s">
        <v>44</v>
      </c>
      <c r="Q963" s="9" t="s">
        <v>85</v>
      </c>
      <c r="R963" s="8">
        <v>2</v>
      </c>
      <c r="S963" s="8">
        <v>6</v>
      </c>
      <c r="T963" s="9" t="s">
        <v>59</v>
      </c>
      <c r="U963" s="9" t="s">
        <v>38</v>
      </c>
      <c r="V963" s="9" t="s">
        <v>51</v>
      </c>
      <c r="W963" s="10">
        <v>46255</v>
      </c>
      <c r="X963" s="8" t="b">
        <v>1</v>
      </c>
      <c r="Y963" s="8" t="b">
        <v>1</v>
      </c>
      <c r="Z963" s="9" t="s">
        <v>74</v>
      </c>
      <c r="AA963" s="9" t="s">
        <v>67</v>
      </c>
      <c r="AB963" s="11">
        <v>10</v>
      </c>
      <c r="AC963">
        <f t="shared" ref="AC963:AC1001" si="77">J963*K963</f>
        <v>999.31230000000005</v>
      </c>
      <c r="AD963">
        <f t="shared" ref="AD963:AD1001" si="78">IF(K963=0,0,J963/K963)</f>
        <v>111.0347</v>
      </c>
      <c r="AE963">
        <f t="shared" ref="AE963:AE1001" si="79">IF(X963="TRUE",J963*1.1,J963)</f>
        <v>333.10410000000002</v>
      </c>
      <c r="AF963">
        <f t="shared" si="75"/>
        <v>1</v>
      </c>
      <c r="AG963">
        <f t="shared" si="76"/>
        <v>3</v>
      </c>
      <c r="AH963">
        <f>(Table2[[#This Row],[Social_Media_Influence2]]+Table2[[#This Row],[Engagement_Score_Num]]+Table2[[#This Row],[Time_Spent_on_Product_Research(hours)]]/3)</f>
        <v>4.333333333333333</v>
      </c>
      <c r="AI963" s="17">
        <f>IF(Table2[[#This Row],[Customer_Loyalty_Program_Member]]="TRUE",Table2[[#This Row],[Brand_Loyalty]]*1.2,Table2[[#This Row],[Brand_Loyalty]])</f>
        <v>4</v>
      </c>
      <c r="AJ963" s="17">
        <f>Table2[[#This Row],[Customer_Satisfaction]]-Table2[[#This Row],[Return_Rate]]</f>
        <v>4</v>
      </c>
    </row>
    <row r="964" spans="1:36">
      <c r="A964" s="5" t="s">
        <v>1985</v>
      </c>
      <c r="B964" s="4">
        <v>29</v>
      </c>
      <c r="C964" s="5" t="s">
        <v>29</v>
      </c>
      <c r="D964" s="5" t="s">
        <v>30</v>
      </c>
      <c r="E964" s="5" t="s">
        <v>69</v>
      </c>
      <c r="F964" s="5" t="s">
        <v>45</v>
      </c>
      <c r="G964" s="5" t="s">
        <v>44</v>
      </c>
      <c r="H964" s="5" t="s">
        <v>1986</v>
      </c>
      <c r="I964" s="5" t="s">
        <v>101</v>
      </c>
      <c r="J964" s="4">
        <v>333.10419999999999</v>
      </c>
      <c r="K964" s="4">
        <v>9</v>
      </c>
      <c r="L964" s="5" t="s">
        <v>78</v>
      </c>
      <c r="M964" s="4">
        <v>2</v>
      </c>
      <c r="N964" s="4">
        <v>4</v>
      </c>
      <c r="O964" s="4">
        <v>2</v>
      </c>
      <c r="P964" s="5" t="s">
        <v>59</v>
      </c>
      <c r="Q964" s="5" t="s">
        <v>37</v>
      </c>
      <c r="R964" s="4">
        <v>2</v>
      </c>
      <c r="S964" s="4">
        <v>10</v>
      </c>
      <c r="T964" s="5" t="s">
        <v>59</v>
      </c>
      <c r="U964" s="5" t="s">
        <v>60</v>
      </c>
      <c r="V964" s="5" t="s">
        <v>51</v>
      </c>
      <c r="W964" s="6">
        <v>46256</v>
      </c>
      <c r="X964" s="4" t="b">
        <v>0</v>
      </c>
      <c r="Y964" s="4" t="b">
        <v>1</v>
      </c>
      <c r="Z964" s="5" t="s">
        <v>40</v>
      </c>
      <c r="AA964" s="5" t="s">
        <v>53</v>
      </c>
      <c r="AB964" s="7">
        <v>7</v>
      </c>
      <c r="AC964">
        <f t="shared" si="77"/>
        <v>2997.9377999999997</v>
      </c>
      <c r="AD964">
        <f t="shared" si="78"/>
        <v>37.011577777777774</v>
      </c>
      <c r="AE964">
        <f t="shared" si="79"/>
        <v>333.10419999999999</v>
      </c>
      <c r="AF964">
        <f t="shared" si="75"/>
        <v>1</v>
      </c>
      <c r="AG964">
        <f t="shared" si="76"/>
        <v>1</v>
      </c>
      <c r="AH964">
        <f>(Table2[[#This Row],[Social_Media_Influence2]]+Table2[[#This Row],[Engagement_Score_Num]]+Table2[[#This Row],[Time_Spent_on_Product_Research(hours)]]/3)</f>
        <v>2.6666666666666665</v>
      </c>
      <c r="AI964" s="17">
        <f>IF(Table2[[#This Row],[Customer_Loyalty_Program_Member]]="TRUE",Table2[[#This Row],[Brand_Loyalty]]*1.2,Table2[[#This Row],[Brand_Loyalty]])</f>
        <v>2</v>
      </c>
      <c r="AJ964" s="17">
        <f>Table2[[#This Row],[Customer_Satisfaction]]-Table2[[#This Row],[Return_Rate]]</f>
        <v>8</v>
      </c>
    </row>
    <row r="965" spans="1:36">
      <c r="A965" s="9" t="s">
        <v>1987</v>
      </c>
      <c r="B965" s="8">
        <v>32</v>
      </c>
      <c r="C965" s="9" t="s">
        <v>29</v>
      </c>
      <c r="D965" s="9" t="s">
        <v>44</v>
      </c>
      <c r="E965" s="9" t="s">
        <v>55</v>
      </c>
      <c r="F965" s="9" t="s">
        <v>56</v>
      </c>
      <c r="G965" s="9" t="s">
        <v>44</v>
      </c>
      <c r="H965" s="9" t="s">
        <v>1988</v>
      </c>
      <c r="I965" s="9" t="s">
        <v>122</v>
      </c>
      <c r="J965" s="8">
        <v>333.10430000000002</v>
      </c>
      <c r="K965" s="8">
        <v>12</v>
      </c>
      <c r="L965" s="9" t="s">
        <v>78</v>
      </c>
      <c r="M965" s="8">
        <v>3</v>
      </c>
      <c r="N965" s="8">
        <v>5</v>
      </c>
      <c r="O965" s="8">
        <v>1</v>
      </c>
      <c r="P965" s="9" t="s">
        <v>44</v>
      </c>
      <c r="Q965" s="9" t="s">
        <v>37</v>
      </c>
      <c r="R965" s="8">
        <v>2</v>
      </c>
      <c r="S965" s="8">
        <v>5</v>
      </c>
      <c r="T965" s="9" t="s">
        <v>59</v>
      </c>
      <c r="U965" s="9" t="s">
        <v>38</v>
      </c>
      <c r="V965" s="9" t="s">
        <v>51</v>
      </c>
      <c r="W965" s="10">
        <v>46257</v>
      </c>
      <c r="X965" s="8" t="b">
        <v>1</v>
      </c>
      <c r="Y965" s="8" t="b">
        <v>1</v>
      </c>
      <c r="Z965" s="9" t="s">
        <v>52</v>
      </c>
      <c r="AA965" s="9" t="s">
        <v>67</v>
      </c>
      <c r="AB965" s="11">
        <v>13</v>
      </c>
      <c r="AC965">
        <f t="shared" si="77"/>
        <v>3997.2516000000005</v>
      </c>
      <c r="AD965">
        <f t="shared" si="78"/>
        <v>27.758691666666667</v>
      </c>
      <c r="AE965">
        <f t="shared" si="79"/>
        <v>333.10430000000002</v>
      </c>
      <c r="AF965">
        <f t="shared" si="75"/>
        <v>1</v>
      </c>
      <c r="AG965">
        <f t="shared" si="76"/>
        <v>3</v>
      </c>
      <c r="AH965">
        <f>(Table2[[#This Row],[Social_Media_Influence2]]+Table2[[#This Row],[Engagement_Score_Num]]+Table2[[#This Row],[Time_Spent_on_Product_Research(hours)]]/3)</f>
        <v>4.333333333333333</v>
      </c>
      <c r="AI965" s="17">
        <f>IF(Table2[[#This Row],[Customer_Loyalty_Program_Member]]="TRUE",Table2[[#This Row],[Brand_Loyalty]]*1.2,Table2[[#This Row],[Brand_Loyalty]])</f>
        <v>3</v>
      </c>
      <c r="AJ965" s="17">
        <f>Table2[[#This Row],[Customer_Satisfaction]]-Table2[[#This Row],[Return_Rate]]</f>
        <v>3</v>
      </c>
    </row>
    <row r="966" spans="1:36">
      <c r="A966" s="5" t="s">
        <v>1989</v>
      </c>
      <c r="B966" s="4">
        <v>39</v>
      </c>
      <c r="C966" s="5" t="s">
        <v>29</v>
      </c>
      <c r="D966" s="5" t="s">
        <v>44</v>
      </c>
      <c r="E966" s="5" t="s">
        <v>55</v>
      </c>
      <c r="F966" s="5" t="s">
        <v>45</v>
      </c>
      <c r="G966" s="5" t="s">
        <v>44</v>
      </c>
      <c r="H966" s="5" t="s">
        <v>1990</v>
      </c>
      <c r="I966" s="5" t="s">
        <v>98</v>
      </c>
      <c r="J966" s="4">
        <v>333.1044</v>
      </c>
      <c r="K966" s="4">
        <v>12</v>
      </c>
      <c r="L966" s="5" t="s">
        <v>48</v>
      </c>
      <c r="M966" s="4">
        <v>1</v>
      </c>
      <c r="N966" s="4">
        <v>5</v>
      </c>
      <c r="O966" s="4">
        <v>2</v>
      </c>
      <c r="P966" s="5" t="s">
        <v>36</v>
      </c>
      <c r="Q966" s="5" t="s">
        <v>50</v>
      </c>
      <c r="R966" s="4">
        <v>2</v>
      </c>
      <c r="S966" s="4">
        <v>2</v>
      </c>
      <c r="T966" s="5" t="s">
        <v>49</v>
      </c>
      <c r="U966" s="5" t="s">
        <v>79</v>
      </c>
      <c r="V966" s="5" t="s">
        <v>39</v>
      </c>
      <c r="W966" s="6">
        <v>46258</v>
      </c>
      <c r="X966" s="4" t="b">
        <v>0</v>
      </c>
      <c r="Y966" s="4" t="b">
        <v>1</v>
      </c>
      <c r="Z966" s="5" t="s">
        <v>74</v>
      </c>
      <c r="AA966" s="5" t="s">
        <v>41</v>
      </c>
      <c r="AB966" s="7">
        <v>8</v>
      </c>
      <c r="AC966">
        <f t="shared" si="77"/>
        <v>3997.2528000000002</v>
      </c>
      <c r="AD966">
        <f t="shared" si="78"/>
        <v>27.758700000000001</v>
      </c>
      <c r="AE966">
        <f t="shared" si="79"/>
        <v>333.1044</v>
      </c>
      <c r="AF966">
        <f t="shared" si="75"/>
        <v>2</v>
      </c>
      <c r="AG966">
        <f t="shared" si="76"/>
        <v>0</v>
      </c>
      <c r="AH966">
        <f>(Table2[[#This Row],[Social_Media_Influence2]]+Table2[[#This Row],[Engagement_Score_Num]]+Table2[[#This Row],[Time_Spent_on_Product_Research(hours)]]/3)</f>
        <v>2.6666666666666665</v>
      </c>
      <c r="AI966" s="17">
        <f>IF(Table2[[#This Row],[Customer_Loyalty_Program_Member]]="TRUE",Table2[[#This Row],[Brand_Loyalty]]*1.2,Table2[[#This Row],[Brand_Loyalty]])</f>
        <v>1</v>
      </c>
      <c r="AJ966" s="17">
        <f>Table2[[#This Row],[Customer_Satisfaction]]-Table2[[#This Row],[Return_Rate]]</f>
        <v>0</v>
      </c>
    </row>
    <row r="967" spans="1:36">
      <c r="A967" s="9" t="s">
        <v>1991</v>
      </c>
      <c r="B967" s="8">
        <v>22</v>
      </c>
      <c r="C967" s="9" t="s">
        <v>43</v>
      </c>
      <c r="D967" s="9" t="s">
        <v>30</v>
      </c>
      <c r="E967" s="9" t="s">
        <v>31</v>
      </c>
      <c r="F967" s="9" t="s">
        <v>32</v>
      </c>
      <c r="G967" s="9" t="s">
        <v>44</v>
      </c>
      <c r="H967" s="9" t="s">
        <v>1992</v>
      </c>
      <c r="I967" s="9" t="s">
        <v>2061</v>
      </c>
      <c r="J967" s="8">
        <v>333.10449999999997</v>
      </c>
      <c r="K967" s="8">
        <v>9</v>
      </c>
      <c r="L967" s="9" t="s">
        <v>35</v>
      </c>
      <c r="M967" s="8">
        <v>5</v>
      </c>
      <c r="N967" s="8">
        <v>5</v>
      </c>
      <c r="O967" s="8">
        <v>0</v>
      </c>
      <c r="P967" s="9" t="s">
        <v>36</v>
      </c>
      <c r="Q967" s="9" t="s">
        <v>50</v>
      </c>
      <c r="R967" s="8">
        <v>2</v>
      </c>
      <c r="S967" s="8">
        <v>10</v>
      </c>
      <c r="T967" s="9" t="s">
        <v>49</v>
      </c>
      <c r="U967" s="9" t="s">
        <v>79</v>
      </c>
      <c r="V967" s="9" t="s">
        <v>61</v>
      </c>
      <c r="W967" s="10">
        <v>46259</v>
      </c>
      <c r="X967" s="8" t="b">
        <v>0</v>
      </c>
      <c r="Y967" s="8" t="b">
        <v>1</v>
      </c>
      <c r="Z967" s="9" t="s">
        <v>52</v>
      </c>
      <c r="AA967" s="9" t="s">
        <v>53</v>
      </c>
      <c r="AB967" s="11">
        <v>7</v>
      </c>
      <c r="AC967">
        <f t="shared" si="77"/>
        <v>2997.9404999999997</v>
      </c>
      <c r="AD967">
        <f t="shared" si="78"/>
        <v>37.011611111111108</v>
      </c>
      <c r="AE967">
        <f t="shared" si="79"/>
        <v>333.10449999999997</v>
      </c>
      <c r="AF967">
        <f t="shared" si="75"/>
        <v>2</v>
      </c>
      <c r="AG967">
        <f t="shared" si="76"/>
        <v>0</v>
      </c>
      <c r="AH967">
        <f>(Table2[[#This Row],[Social_Media_Influence2]]+Table2[[#This Row],[Engagement_Score_Num]]+Table2[[#This Row],[Time_Spent_on_Product_Research(hours)]]/3)</f>
        <v>2</v>
      </c>
      <c r="AI967" s="17">
        <f>IF(Table2[[#This Row],[Customer_Loyalty_Program_Member]]="TRUE",Table2[[#This Row],[Brand_Loyalty]]*1.2,Table2[[#This Row],[Brand_Loyalty]])</f>
        <v>5</v>
      </c>
      <c r="AJ967" s="17">
        <f>Table2[[#This Row],[Customer_Satisfaction]]-Table2[[#This Row],[Return_Rate]]</f>
        <v>8</v>
      </c>
    </row>
    <row r="968" spans="1:36">
      <c r="A968" s="5" t="s">
        <v>1993</v>
      </c>
      <c r="B968" s="4">
        <v>48</v>
      </c>
      <c r="C968" s="5" t="s">
        <v>43</v>
      </c>
      <c r="D968" s="5" t="s">
        <v>30</v>
      </c>
      <c r="E968" s="5" t="s">
        <v>76</v>
      </c>
      <c r="F968" s="5" t="s">
        <v>56</v>
      </c>
      <c r="G968" s="5" t="s">
        <v>44</v>
      </c>
      <c r="H968" s="5" t="s">
        <v>1994</v>
      </c>
      <c r="I968" s="5" t="s">
        <v>47</v>
      </c>
      <c r="J968" s="4">
        <v>333.1046</v>
      </c>
      <c r="K968" s="4">
        <v>11</v>
      </c>
      <c r="L968" s="5" t="s">
        <v>48</v>
      </c>
      <c r="M968" s="4">
        <v>2</v>
      </c>
      <c r="N968" s="4">
        <v>1</v>
      </c>
      <c r="O968" s="4">
        <v>2</v>
      </c>
      <c r="P968" s="5" t="s">
        <v>44</v>
      </c>
      <c r="Q968" s="5" t="s">
        <v>50</v>
      </c>
      <c r="R968" s="4">
        <v>2</v>
      </c>
      <c r="S968" s="4">
        <v>4</v>
      </c>
      <c r="T968" s="5" t="s">
        <v>36</v>
      </c>
      <c r="U968" s="5" t="s">
        <v>60</v>
      </c>
      <c r="V968" s="5" t="s">
        <v>86</v>
      </c>
      <c r="W968" s="6">
        <v>46260</v>
      </c>
      <c r="X968" s="4" t="b">
        <v>1</v>
      </c>
      <c r="Y968" s="4" t="b">
        <v>1</v>
      </c>
      <c r="Z968" s="5" t="s">
        <v>62</v>
      </c>
      <c r="AA968" s="5" t="s">
        <v>67</v>
      </c>
      <c r="AB968" s="7">
        <v>8</v>
      </c>
      <c r="AC968">
        <f t="shared" si="77"/>
        <v>3664.1505999999999</v>
      </c>
      <c r="AD968">
        <f t="shared" si="78"/>
        <v>30.282236363636365</v>
      </c>
      <c r="AE968">
        <f t="shared" si="79"/>
        <v>333.1046</v>
      </c>
      <c r="AF968">
        <f t="shared" si="75"/>
        <v>0</v>
      </c>
      <c r="AG968">
        <f t="shared" si="76"/>
        <v>3</v>
      </c>
      <c r="AH968">
        <f>(Table2[[#This Row],[Social_Media_Influence2]]+Table2[[#This Row],[Engagement_Score_Num]]+Table2[[#This Row],[Time_Spent_on_Product_Research(hours)]]/3)</f>
        <v>3.6666666666666665</v>
      </c>
      <c r="AI968" s="17">
        <f>IF(Table2[[#This Row],[Customer_Loyalty_Program_Member]]="TRUE",Table2[[#This Row],[Brand_Loyalty]]*1.2,Table2[[#This Row],[Brand_Loyalty]])</f>
        <v>2</v>
      </c>
      <c r="AJ968" s="17">
        <f>Table2[[#This Row],[Customer_Satisfaction]]-Table2[[#This Row],[Return_Rate]]</f>
        <v>2</v>
      </c>
    </row>
    <row r="969" spans="1:36">
      <c r="A969" s="9" t="s">
        <v>1995</v>
      </c>
      <c r="B969" s="8">
        <v>29</v>
      </c>
      <c r="C969" s="9" t="s">
        <v>43</v>
      </c>
      <c r="D969" s="9" t="s">
        <v>30</v>
      </c>
      <c r="E969" s="9" t="s">
        <v>69</v>
      </c>
      <c r="F969" s="9" t="s">
        <v>56</v>
      </c>
      <c r="G969" s="9" t="s">
        <v>30</v>
      </c>
      <c r="H969" s="9" t="s">
        <v>1996</v>
      </c>
      <c r="I969" s="9" t="s">
        <v>58</v>
      </c>
      <c r="J969" s="8">
        <v>333.10469999999998</v>
      </c>
      <c r="K969" s="8">
        <v>10</v>
      </c>
      <c r="L969" s="9" t="s">
        <v>48</v>
      </c>
      <c r="M969" s="8">
        <v>2</v>
      </c>
      <c r="N969" s="8">
        <v>1</v>
      </c>
      <c r="O969" s="8">
        <v>2</v>
      </c>
      <c r="P969" s="9" t="s">
        <v>36</v>
      </c>
      <c r="Q969" s="9" t="s">
        <v>37</v>
      </c>
      <c r="R969" s="8">
        <v>2</v>
      </c>
      <c r="S969" s="8">
        <v>4</v>
      </c>
      <c r="T969" s="9" t="s">
        <v>44</v>
      </c>
      <c r="U969" s="9" t="s">
        <v>60</v>
      </c>
      <c r="V969" s="9" t="s">
        <v>66</v>
      </c>
      <c r="W969" s="10">
        <v>46261</v>
      </c>
      <c r="X969" s="8" t="b">
        <v>0</v>
      </c>
      <c r="Y969" s="8" t="b">
        <v>1</v>
      </c>
      <c r="Z969" s="9" t="s">
        <v>74</v>
      </c>
      <c r="AA969" s="9" t="s">
        <v>41</v>
      </c>
      <c r="AB969" s="11">
        <v>5</v>
      </c>
      <c r="AC969">
        <f t="shared" si="77"/>
        <v>3331.0469999999996</v>
      </c>
      <c r="AD969">
        <f t="shared" si="78"/>
        <v>33.310469999999995</v>
      </c>
      <c r="AE969">
        <f t="shared" si="79"/>
        <v>333.10469999999998</v>
      </c>
      <c r="AF969">
        <f t="shared" si="75"/>
        <v>3</v>
      </c>
      <c r="AG969">
        <f t="shared" si="76"/>
        <v>0</v>
      </c>
      <c r="AH969">
        <f>(Table2[[#This Row],[Social_Media_Influence2]]+Table2[[#This Row],[Engagement_Score_Num]]+Table2[[#This Row],[Time_Spent_on_Product_Research(hours)]]/3)</f>
        <v>3.6666666666666665</v>
      </c>
      <c r="AI969" s="17">
        <f>IF(Table2[[#This Row],[Customer_Loyalty_Program_Member]]="TRUE",Table2[[#This Row],[Brand_Loyalty]]*1.2,Table2[[#This Row],[Brand_Loyalty]])</f>
        <v>2</v>
      </c>
      <c r="AJ969" s="17">
        <f>Table2[[#This Row],[Customer_Satisfaction]]-Table2[[#This Row],[Return_Rate]]</f>
        <v>2</v>
      </c>
    </row>
    <row r="970" spans="1:36">
      <c r="A970" s="5" t="s">
        <v>1997</v>
      </c>
      <c r="B970" s="4">
        <v>41</v>
      </c>
      <c r="C970" s="5" t="s">
        <v>29</v>
      </c>
      <c r="D970" s="5" t="s">
        <v>44</v>
      </c>
      <c r="E970" s="5" t="s">
        <v>31</v>
      </c>
      <c r="F970" s="5" t="s">
        <v>45</v>
      </c>
      <c r="G970" s="5" t="s">
        <v>44</v>
      </c>
      <c r="H970" s="5" t="s">
        <v>1998</v>
      </c>
      <c r="I970" s="5" t="s">
        <v>101</v>
      </c>
      <c r="J970" s="4">
        <v>333.10480000000001</v>
      </c>
      <c r="K970" s="4">
        <v>6</v>
      </c>
      <c r="L970" s="5" t="s">
        <v>78</v>
      </c>
      <c r="M970" s="4">
        <v>3</v>
      </c>
      <c r="N970" s="4">
        <v>2</v>
      </c>
      <c r="O970" s="4">
        <v>0</v>
      </c>
      <c r="P970" s="5" t="s">
        <v>36</v>
      </c>
      <c r="Q970" s="5" t="s">
        <v>85</v>
      </c>
      <c r="R970" s="4">
        <v>2</v>
      </c>
      <c r="S970" s="4">
        <v>9</v>
      </c>
      <c r="T970" s="5" t="s">
        <v>49</v>
      </c>
      <c r="U970" s="5" t="s">
        <v>38</v>
      </c>
      <c r="V970" s="5" t="s">
        <v>86</v>
      </c>
      <c r="W970" s="6">
        <v>46262</v>
      </c>
      <c r="X970" s="4" t="b">
        <v>0</v>
      </c>
      <c r="Y970" s="4" t="b">
        <v>0</v>
      </c>
      <c r="Z970" s="5" t="s">
        <v>62</v>
      </c>
      <c r="AA970" s="5" t="s">
        <v>53</v>
      </c>
      <c r="AB970" s="7">
        <v>5</v>
      </c>
      <c r="AC970">
        <f t="shared" si="77"/>
        <v>1998.6288</v>
      </c>
      <c r="AD970">
        <f t="shared" si="78"/>
        <v>55.517466666666671</v>
      </c>
      <c r="AE970">
        <f t="shared" si="79"/>
        <v>333.10480000000001</v>
      </c>
      <c r="AF970">
        <f t="shared" si="75"/>
        <v>2</v>
      </c>
      <c r="AG970">
        <f t="shared" si="76"/>
        <v>0</v>
      </c>
      <c r="AH970">
        <f>(Table2[[#This Row],[Social_Media_Influence2]]+Table2[[#This Row],[Engagement_Score_Num]]+Table2[[#This Row],[Time_Spent_on_Product_Research(hours)]]/3)</f>
        <v>2</v>
      </c>
      <c r="AI970" s="17">
        <f>IF(Table2[[#This Row],[Customer_Loyalty_Program_Member]]="TRUE",Table2[[#This Row],[Brand_Loyalty]]*1.2,Table2[[#This Row],[Brand_Loyalty]])</f>
        <v>3</v>
      </c>
      <c r="AJ970" s="17">
        <f>Table2[[#This Row],[Customer_Satisfaction]]-Table2[[#This Row],[Return_Rate]]</f>
        <v>7</v>
      </c>
    </row>
    <row r="971" spans="1:36">
      <c r="A971" s="9" t="s">
        <v>1999</v>
      </c>
      <c r="B971" s="8">
        <v>50</v>
      </c>
      <c r="C971" s="9" t="s">
        <v>29</v>
      </c>
      <c r="D971" s="9" t="s">
        <v>30</v>
      </c>
      <c r="E971" s="9" t="s">
        <v>31</v>
      </c>
      <c r="F971" s="9" t="s">
        <v>56</v>
      </c>
      <c r="G971" s="9" t="s">
        <v>44</v>
      </c>
      <c r="H971" s="9" t="s">
        <v>2000</v>
      </c>
      <c r="I971" s="9" t="s">
        <v>125</v>
      </c>
      <c r="J971" s="8">
        <v>333.10489999999999</v>
      </c>
      <c r="K971" s="8">
        <v>7</v>
      </c>
      <c r="L971" s="9" t="s">
        <v>78</v>
      </c>
      <c r="M971" s="8">
        <v>3</v>
      </c>
      <c r="N971" s="8">
        <v>5</v>
      </c>
      <c r="O971" s="8">
        <v>1</v>
      </c>
      <c r="P971" s="9" t="s">
        <v>49</v>
      </c>
      <c r="Q971" s="9" t="s">
        <v>85</v>
      </c>
      <c r="R971" s="8">
        <v>1</v>
      </c>
      <c r="S971" s="8">
        <v>10</v>
      </c>
      <c r="T971" s="9" t="s">
        <v>59</v>
      </c>
      <c r="U971" s="9" t="s">
        <v>38</v>
      </c>
      <c r="V971" s="9" t="s">
        <v>66</v>
      </c>
      <c r="W971" s="10">
        <v>46263</v>
      </c>
      <c r="X971" s="8" t="b">
        <v>1</v>
      </c>
      <c r="Y971" s="8" t="b">
        <v>0</v>
      </c>
      <c r="Z971" s="9" t="s">
        <v>74</v>
      </c>
      <c r="AA971" s="9" t="s">
        <v>53</v>
      </c>
      <c r="AB971" s="11">
        <v>5</v>
      </c>
      <c r="AC971">
        <f t="shared" si="77"/>
        <v>2331.7343000000001</v>
      </c>
      <c r="AD971">
        <f t="shared" si="78"/>
        <v>47.586414285714284</v>
      </c>
      <c r="AE971">
        <f t="shared" si="79"/>
        <v>333.10489999999999</v>
      </c>
      <c r="AF971">
        <f t="shared" si="75"/>
        <v>1</v>
      </c>
      <c r="AG971">
        <f t="shared" si="76"/>
        <v>2</v>
      </c>
      <c r="AH971">
        <f>(Table2[[#This Row],[Social_Media_Influence2]]+Table2[[#This Row],[Engagement_Score_Num]]+Table2[[#This Row],[Time_Spent_on_Product_Research(hours)]]/3)</f>
        <v>3.3333333333333335</v>
      </c>
      <c r="AI971" s="17">
        <f>IF(Table2[[#This Row],[Customer_Loyalty_Program_Member]]="TRUE",Table2[[#This Row],[Brand_Loyalty]]*1.2,Table2[[#This Row],[Brand_Loyalty]])</f>
        <v>3</v>
      </c>
      <c r="AJ971" s="17">
        <f>Table2[[#This Row],[Customer_Satisfaction]]-Table2[[#This Row],[Return_Rate]]</f>
        <v>9</v>
      </c>
    </row>
    <row r="972" spans="1:36">
      <c r="A972" s="5" t="s">
        <v>2001</v>
      </c>
      <c r="B972" s="4">
        <v>48</v>
      </c>
      <c r="C972" s="5" t="s">
        <v>43</v>
      </c>
      <c r="D972" s="5" t="s">
        <v>30</v>
      </c>
      <c r="E972" s="5" t="s">
        <v>76</v>
      </c>
      <c r="F972" s="5" t="s">
        <v>32</v>
      </c>
      <c r="G972" s="5" t="s">
        <v>44</v>
      </c>
      <c r="H972" s="5" t="s">
        <v>2002</v>
      </c>
      <c r="I972" s="5" t="s">
        <v>141</v>
      </c>
      <c r="J972" s="4">
        <v>333.10500000000002</v>
      </c>
      <c r="K972" s="4">
        <v>7</v>
      </c>
      <c r="L972" s="5" t="s">
        <v>48</v>
      </c>
      <c r="M972" s="4">
        <v>1</v>
      </c>
      <c r="N972" s="4">
        <v>1</v>
      </c>
      <c r="O972" s="4">
        <v>1</v>
      </c>
      <c r="P972" s="5" t="s">
        <v>44</v>
      </c>
      <c r="Q972" s="5" t="s">
        <v>85</v>
      </c>
      <c r="R972" s="4">
        <v>0</v>
      </c>
      <c r="S972" s="4">
        <v>2</v>
      </c>
      <c r="T972" s="5" t="s">
        <v>44</v>
      </c>
      <c r="U972" s="5" t="s">
        <v>79</v>
      </c>
      <c r="V972" s="5" t="s">
        <v>61</v>
      </c>
      <c r="W972" s="6">
        <v>46264</v>
      </c>
      <c r="X972" s="4" t="b">
        <v>1</v>
      </c>
      <c r="Y972" s="4" t="b">
        <v>0</v>
      </c>
      <c r="Z972" s="5" t="s">
        <v>40</v>
      </c>
      <c r="AA972" s="5" t="s">
        <v>53</v>
      </c>
      <c r="AB972" s="7">
        <v>2</v>
      </c>
      <c r="AC972">
        <f t="shared" si="77"/>
        <v>2331.7350000000001</v>
      </c>
      <c r="AD972">
        <f t="shared" si="78"/>
        <v>47.586428571428577</v>
      </c>
      <c r="AE972">
        <f t="shared" si="79"/>
        <v>333.10500000000002</v>
      </c>
      <c r="AF972">
        <f t="shared" si="75"/>
        <v>3</v>
      </c>
      <c r="AG972">
        <f t="shared" si="76"/>
        <v>3</v>
      </c>
      <c r="AH972">
        <f>(Table2[[#This Row],[Social_Media_Influence2]]+Table2[[#This Row],[Engagement_Score_Num]]+Table2[[#This Row],[Time_Spent_on_Product_Research(hours)]]/3)</f>
        <v>6.333333333333333</v>
      </c>
      <c r="AI972" s="17">
        <f>IF(Table2[[#This Row],[Customer_Loyalty_Program_Member]]="TRUE",Table2[[#This Row],[Brand_Loyalty]]*1.2,Table2[[#This Row],[Brand_Loyalty]])</f>
        <v>1</v>
      </c>
      <c r="AJ972" s="17">
        <f>Table2[[#This Row],[Customer_Satisfaction]]-Table2[[#This Row],[Return_Rate]]</f>
        <v>2</v>
      </c>
    </row>
    <row r="973" spans="1:36">
      <c r="A973" s="9" t="s">
        <v>2003</v>
      </c>
      <c r="B973" s="8">
        <v>29</v>
      </c>
      <c r="C973" s="9" t="s">
        <v>29</v>
      </c>
      <c r="D973" s="9" t="s">
        <v>44</v>
      </c>
      <c r="E973" s="9" t="s">
        <v>76</v>
      </c>
      <c r="F973" s="9" t="s">
        <v>56</v>
      </c>
      <c r="G973" s="9" t="s">
        <v>44</v>
      </c>
      <c r="H973" s="9" t="s">
        <v>2004</v>
      </c>
      <c r="I973" s="9" t="s">
        <v>187</v>
      </c>
      <c r="J973" s="8">
        <v>333.10509999999999</v>
      </c>
      <c r="K973" s="8">
        <v>5</v>
      </c>
      <c r="L973" s="9" t="s">
        <v>35</v>
      </c>
      <c r="M973" s="8">
        <v>4</v>
      </c>
      <c r="N973" s="8">
        <v>5</v>
      </c>
      <c r="O973" s="8">
        <v>1</v>
      </c>
      <c r="P973" s="9" t="s">
        <v>44</v>
      </c>
      <c r="Q973" s="9" t="s">
        <v>50</v>
      </c>
      <c r="R973" s="8">
        <v>0</v>
      </c>
      <c r="S973" s="8">
        <v>2</v>
      </c>
      <c r="T973" s="9" t="s">
        <v>59</v>
      </c>
      <c r="U973" s="9" t="s">
        <v>38</v>
      </c>
      <c r="V973" s="9" t="s">
        <v>66</v>
      </c>
      <c r="W973" s="10">
        <v>46265</v>
      </c>
      <c r="X973" s="8" t="b">
        <v>1</v>
      </c>
      <c r="Y973" s="8" t="b">
        <v>0</v>
      </c>
      <c r="Z973" s="9" t="s">
        <v>52</v>
      </c>
      <c r="AA973" s="9" t="s">
        <v>41</v>
      </c>
      <c r="AB973" s="11">
        <v>7</v>
      </c>
      <c r="AC973">
        <f t="shared" si="77"/>
        <v>1665.5255</v>
      </c>
      <c r="AD973">
        <f t="shared" si="78"/>
        <v>66.621020000000001</v>
      </c>
      <c r="AE973">
        <f t="shared" si="79"/>
        <v>333.10509999999999</v>
      </c>
      <c r="AF973">
        <f t="shared" si="75"/>
        <v>1</v>
      </c>
      <c r="AG973">
        <f t="shared" si="76"/>
        <v>3</v>
      </c>
      <c r="AH973">
        <f>(Table2[[#This Row],[Social_Media_Influence2]]+Table2[[#This Row],[Engagement_Score_Num]]+Table2[[#This Row],[Time_Spent_on_Product_Research(hours)]]/3)</f>
        <v>4.333333333333333</v>
      </c>
      <c r="AI973" s="17">
        <f>IF(Table2[[#This Row],[Customer_Loyalty_Program_Member]]="TRUE",Table2[[#This Row],[Brand_Loyalty]]*1.2,Table2[[#This Row],[Brand_Loyalty]])</f>
        <v>4</v>
      </c>
      <c r="AJ973" s="17">
        <f>Table2[[#This Row],[Customer_Satisfaction]]-Table2[[#This Row],[Return_Rate]]</f>
        <v>2</v>
      </c>
    </row>
    <row r="974" spans="1:36">
      <c r="A974" s="5" t="s">
        <v>2005</v>
      </c>
      <c r="B974" s="4">
        <v>36</v>
      </c>
      <c r="C974" s="5" t="s">
        <v>43</v>
      </c>
      <c r="D974" s="5" t="s">
        <v>44</v>
      </c>
      <c r="E974" s="5" t="s">
        <v>55</v>
      </c>
      <c r="F974" s="5" t="s">
        <v>32</v>
      </c>
      <c r="G974" s="5" t="s">
        <v>30</v>
      </c>
      <c r="H974" s="5" t="s">
        <v>2006</v>
      </c>
      <c r="I974" s="5" t="s">
        <v>107</v>
      </c>
      <c r="J974" s="4">
        <v>333.10520000000002</v>
      </c>
      <c r="K974" s="4">
        <v>9</v>
      </c>
      <c r="L974" s="5" t="s">
        <v>78</v>
      </c>
      <c r="M974" s="4">
        <v>2</v>
      </c>
      <c r="N974" s="4">
        <v>2</v>
      </c>
      <c r="O974" s="4">
        <v>0</v>
      </c>
      <c r="P974" s="5" t="s">
        <v>59</v>
      </c>
      <c r="Q974" s="5" t="s">
        <v>50</v>
      </c>
      <c r="R974" s="4">
        <v>0</v>
      </c>
      <c r="S974" s="4">
        <v>6</v>
      </c>
      <c r="T974" s="5" t="s">
        <v>36</v>
      </c>
      <c r="U974" s="5" t="s">
        <v>79</v>
      </c>
      <c r="V974" s="5" t="s">
        <v>61</v>
      </c>
      <c r="W974" s="6">
        <v>46266</v>
      </c>
      <c r="X974" s="4" t="b">
        <v>1</v>
      </c>
      <c r="Y974" s="4" t="b">
        <v>0</v>
      </c>
      <c r="Z974" s="5" t="s">
        <v>62</v>
      </c>
      <c r="AA974" s="5" t="s">
        <v>41</v>
      </c>
      <c r="AB974" s="7">
        <v>3</v>
      </c>
      <c r="AC974">
        <f t="shared" si="77"/>
        <v>2997.9468000000002</v>
      </c>
      <c r="AD974">
        <f t="shared" si="78"/>
        <v>37.011688888888891</v>
      </c>
      <c r="AE974">
        <f t="shared" si="79"/>
        <v>333.10520000000002</v>
      </c>
      <c r="AF974">
        <f t="shared" si="75"/>
        <v>0</v>
      </c>
      <c r="AG974">
        <f t="shared" si="76"/>
        <v>1</v>
      </c>
      <c r="AH974">
        <f>(Table2[[#This Row],[Social_Media_Influence2]]+Table2[[#This Row],[Engagement_Score_Num]]+Table2[[#This Row],[Time_Spent_on_Product_Research(hours)]]/3)</f>
        <v>1</v>
      </c>
      <c r="AI974" s="17">
        <f>IF(Table2[[#This Row],[Customer_Loyalty_Program_Member]]="TRUE",Table2[[#This Row],[Brand_Loyalty]]*1.2,Table2[[#This Row],[Brand_Loyalty]])</f>
        <v>2</v>
      </c>
      <c r="AJ974" s="17">
        <f>Table2[[#This Row],[Customer_Satisfaction]]-Table2[[#This Row],[Return_Rate]]</f>
        <v>6</v>
      </c>
    </row>
    <row r="975" spans="1:36">
      <c r="A975" s="9" t="s">
        <v>2007</v>
      </c>
      <c r="B975" s="8">
        <v>43</v>
      </c>
      <c r="C975" s="9" t="s">
        <v>43</v>
      </c>
      <c r="D975" s="9" t="s">
        <v>44</v>
      </c>
      <c r="E975" s="9" t="s">
        <v>76</v>
      </c>
      <c r="F975" s="9" t="s">
        <v>45</v>
      </c>
      <c r="G975" s="9" t="s">
        <v>30</v>
      </c>
      <c r="H975" s="9" t="s">
        <v>2008</v>
      </c>
      <c r="I975" s="9" t="s">
        <v>34</v>
      </c>
      <c r="J975" s="8">
        <v>333.1053</v>
      </c>
      <c r="K975" s="8">
        <v>3</v>
      </c>
      <c r="L975" s="9" t="s">
        <v>78</v>
      </c>
      <c r="M975" s="8">
        <v>4</v>
      </c>
      <c r="N975" s="8">
        <v>1</v>
      </c>
      <c r="O975" s="8">
        <v>1</v>
      </c>
      <c r="P975" s="9" t="s">
        <v>36</v>
      </c>
      <c r="Q975" s="9" t="s">
        <v>37</v>
      </c>
      <c r="R975" s="8">
        <v>1</v>
      </c>
      <c r="S975" s="8">
        <v>8</v>
      </c>
      <c r="T975" s="9" t="s">
        <v>59</v>
      </c>
      <c r="U975" s="9" t="s">
        <v>60</v>
      </c>
      <c r="V975" s="9" t="s">
        <v>86</v>
      </c>
      <c r="W975" s="10">
        <v>46267</v>
      </c>
      <c r="X975" s="8" t="b">
        <v>1</v>
      </c>
      <c r="Y975" s="8" t="b">
        <v>1</v>
      </c>
      <c r="Z975" s="9" t="s">
        <v>74</v>
      </c>
      <c r="AA975" s="9" t="s">
        <v>67</v>
      </c>
      <c r="AB975" s="11">
        <v>11</v>
      </c>
      <c r="AC975">
        <f t="shared" si="77"/>
        <v>999.31590000000006</v>
      </c>
      <c r="AD975">
        <f t="shared" si="78"/>
        <v>111.0351</v>
      </c>
      <c r="AE975">
        <f t="shared" si="79"/>
        <v>333.1053</v>
      </c>
      <c r="AF975">
        <f t="shared" si="75"/>
        <v>1</v>
      </c>
      <c r="AG975">
        <f t="shared" si="76"/>
        <v>0</v>
      </c>
      <c r="AH975">
        <f>(Table2[[#This Row],[Social_Media_Influence2]]+Table2[[#This Row],[Engagement_Score_Num]]+Table2[[#This Row],[Time_Spent_on_Product_Research(hours)]]/3)</f>
        <v>1.3333333333333333</v>
      </c>
      <c r="AI975" s="17">
        <f>IF(Table2[[#This Row],[Customer_Loyalty_Program_Member]]="TRUE",Table2[[#This Row],[Brand_Loyalty]]*1.2,Table2[[#This Row],[Brand_Loyalty]])</f>
        <v>4</v>
      </c>
      <c r="AJ975" s="17">
        <f>Table2[[#This Row],[Customer_Satisfaction]]-Table2[[#This Row],[Return_Rate]]</f>
        <v>7</v>
      </c>
    </row>
    <row r="976" spans="1:36">
      <c r="A976" s="5" t="s">
        <v>2009</v>
      </c>
      <c r="B976" s="4">
        <v>30</v>
      </c>
      <c r="C976" s="5" t="s">
        <v>43</v>
      </c>
      <c r="D976" s="5" t="s">
        <v>44</v>
      </c>
      <c r="E976" s="5" t="s">
        <v>69</v>
      </c>
      <c r="F976" s="5" t="s">
        <v>32</v>
      </c>
      <c r="G976" s="5" t="s">
        <v>44</v>
      </c>
      <c r="H976" s="5" t="s">
        <v>2010</v>
      </c>
      <c r="I976" s="5" t="s">
        <v>65</v>
      </c>
      <c r="J976" s="4">
        <v>333.10539999999997</v>
      </c>
      <c r="K976" s="4">
        <v>5</v>
      </c>
      <c r="L976" s="5" t="s">
        <v>78</v>
      </c>
      <c r="M976" s="4">
        <v>3</v>
      </c>
      <c r="N976" s="4">
        <v>4</v>
      </c>
      <c r="O976" s="4">
        <v>1</v>
      </c>
      <c r="P976" s="5" t="s">
        <v>44</v>
      </c>
      <c r="Q976" s="5" t="s">
        <v>85</v>
      </c>
      <c r="R976" s="4">
        <v>1</v>
      </c>
      <c r="S976" s="4">
        <v>5</v>
      </c>
      <c r="T976" s="5" t="s">
        <v>59</v>
      </c>
      <c r="U976" s="5" t="s">
        <v>60</v>
      </c>
      <c r="V976" s="5" t="s">
        <v>86</v>
      </c>
      <c r="W976" s="6">
        <v>46268</v>
      </c>
      <c r="X976" s="4" t="b">
        <v>0</v>
      </c>
      <c r="Y976" s="4" t="b">
        <v>0</v>
      </c>
      <c r="Z976" s="5" t="s">
        <v>62</v>
      </c>
      <c r="AA976" s="5" t="s">
        <v>41</v>
      </c>
      <c r="AB976" s="7">
        <v>4</v>
      </c>
      <c r="AC976">
        <f t="shared" si="77"/>
        <v>1665.5269999999998</v>
      </c>
      <c r="AD976">
        <f t="shared" si="78"/>
        <v>66.621079999999992</v>
      </c>
      <c r="AE976">
        <f t="shared" si="79"/>
        <v>333.10539999999997</v>
      </c>
      <c r="AF976">
        <f t="shared" si="75"/>
        <v>1</v>
      </c>
      <c r="AG976">
        <f t="shared" si="76"/>
        <v>3</v>
      </c>
      <c r="AH976">
        <f>(Table2[[#This Row],[Social_Media_Influence2]]+Table2[[#This Row],[Engagement_Score_Num]]+Table2[[#This Row],[Time_Spent_on_Product_Research(hours)]]/3)</f>
        <v>4.333333333333333</v>
      </c>
      <c r="AI976" s="17">
        <f>IF(Table2[[#This Row],[Customer_Loyalty_Program_Member]]="TRUE",Table2[[#This Row],[Brand_Loyalty]]*1.2,Table2[[#This Row],[Brand_Loyalty]])</f>
        <v>3</v>
      </c>
      <c r="AJ976" s="17">
        <f>Table2[[#This Row],[Customer_Satisfaction]]-Table2[[#This Row],[Return_Rate]]</f>
        <v>4</v>
      </c>
    </row>
    <row r="977" spans="1:36">
      <c r="A977" s="9" t="s">
        <v>2011</v>
      </c>
      <c r="B977" s="8">
        <v>24</v>
      </c>
      <c r="C977" s="9" t="s">
        <v>43</v>
      </c>
      <c r="D977" s="9" t="s">
        <v>44</v>
      </c>
      <c r="E977" s="9" t="s">
        <v>31</v>
      </c>
      <c r="F977" s="9" t="s">
        <v>56</v>
      </c>
      <c r="G977" s="9" t="s">
        <v>44</v>
      </c>
      <c r="H977" s="9" t="s">
        <v>2012</v>
      </c>
      <c r="I977" s="9" t="s">
        <v>34</v>
      </c>
      <c r="J977" s="8">
        <v>333.10550000000001</v>
      </c>
      <c r="K977" s="8">
        <v>9</v>
      </c>
      <c r="L977" s="9" t="s">
        <v>78</v>
      </c>
      <c r="M977" s="8">
        <v>3</v>
      </c>
      <c r="N977" s="8">
        <v>1</v>
      </c>
      <c r="O977" s="8">
        <v>0</v>
      </c>
      <c r="P977" s="9" t="s">
        <v>59</v>
      </c>
      <c r="Q977" s="9" t="s">
        <v>50</v>
      </c>
      <c r="R977" s="8">
        <v>0</v>
      </c>
      <c r="S977" s="8">
        <v>2</v>
      </c>
      <c r="T977" s="9" t="s">
        <v>44</v>
      </c>
      <c r="U977" s="9" t="s">
        <v>79</v>
      </c>
      <c r="V977" s="9" t="s">
        <v>39</v>
      </c>
      <c r="W977" s="10">
        <v>46269</v>
      </c>
      <c r="X977" s="8" t="b">
        <v>1</v>
      </c>
      <c r="Y977" s="8" t="b">
        <v>1</v>
      </c>
      <c r="Z977" s="9" t="s">
        <v>40</v>
      </c>
      <c r="AA977" s="9" t="s">
        <v>67</v>
      </c>
      <c r="AB977" s="11">
        <v>10</v>
      </c>
      <c r="AC977">
        <f t="shared" si="77"/>
        <v>2997.9495000000002</v>
      </c>
      <c r="AD977">
        <f t="shared" si="78"/>
        <v>37.011722222222225</v>
      </c>
      <c r="AE977">
        <f t="shared" si="79"/>
        <v>333.10550000000001</v>
      </c>
      <c r="AF977">
        <f t="shared" si="75"/>
        <v>3</v>
      </c>
      <c r="AG977">
        <f t="shared" si="76"/>
        <v>1</v>
      </c>
      <c r="AH977">
        <f>(Table2[[#This Row],[Social_Media_Influence2]]+Table2[[#This Row],[Engagement_Score_Num]]+Table2[[#This Row],[Time_Spent_on_Product_Research(hours)]]/3)</f>
        <v>4</v>
      </c>
      <c r="AI977" s="17">
        <f>IF(Table2[[#This Row],[Customer_Loyalty_Program_Member]]="TRUE",Table2[[#This Row],[Brand_Loyalty]]*1.2,Table2[[#This Row],[Brand_Loyalty]])</f>
        <v>3</v>
      </c>
      <c r="AJ977" s="17">
        <f>Table2[[#This Row],[Customer_Satisfaction]]-Table2[[#This Row],[Return_Rate]]</f>
        <v>2</v>
      </c>
    </row>
    <row r="978" spans="1:36">
      <c r="A978" s="5" t="s">
        <v>2013</v>
      </c>
      <c r="B978" s="4">
        <v>30</v>
      </c>
      <c r="C978" s="5" t="s">
        <v>43</v>
      </c>
      <c r="D978" s="5" t="s">
        <v>30</v>
      </c>
      <c r="E978" s="5" t="s">
        <v>76</v>
      </c>
      <c r="F978" s="5" t="s">
        <v>32</v>
      </c>
      <c r="G978" s="5" t="s">
        <v>30</v>
      </c>
      <c r="H978" s="5" t="s">
        <v>2014</v>
      </c>
      <c r="I978" s="5" t="s">
        <v>125</v>
      </c>
      <c r="J978" s="4">
        <v>333.10559999999998</v>
      </c>
      <c r="K978" s="4">
        <v>12</v>
      </c>
      <c r="L978" s="5" t="s">
        <v>78</v>
      </c>
      <c r="M978" s="4">
        <v>1</v>
      </c>
      <c r="N978" s="4">
        <v>3</v>
      </c>
      <c r="O978" s="4">
        <v>1</v>
      </c>
      <c r="P978" s="5" t="s">
        <v>49</v>
      </c>
      <c r="Q978" s="5" t="s">
        <v>85</v>
      </c>
      <c r="R978" s="4">
        <v>1</v>
      </c>
      <c r="S978" s="4">
        <v>8</v>
      </c>
      <c r="T978" s="5" t="s">
        <v>59</v>
      </c>
      <c r="U978" s="5" t="s">
        <v>60</v>
      </c>
      <c r="V978" s="5" t="s">
        <v>51</v>
      </c>
      <c r="W978" s="6">
        <v>46270</v>
      </c>
      <c r="X978" s="4" t="b">
        <v>1</v>
      </c>
      <c r="Y978" s="4" t="b">
        <v>0</v>
      </c>
      <c r="Z978" s="5" t="s">
        <v>62</v>
      </c>
      <c r="AA978" s="5" t="s">
        <v>41</v>
      </c>
      <c r="AB978" s="7">
        <v>7</v>
      </c>
      <c r="AC978">
        <f t="shared" si="77"/>
        <v>3997.2671999999998</v>
      </c>
      <c r="AD978">
        <f t="shared" si="78"/>
        <v>27.758799999999997</v>
      </c>
      <c r="AE978">
        <f t="shared" si="79"/>
        <v>333.10559999999998</v>
      </c>
      <c r="AF978">
        <f t="shared" si="75"/>
        <v>1</v>
      </c>
      <c r="AG978">
        <f t="shared" si="76"/>
        <v>2</v>
      </c>
      <c r="AH978">
        <f>(Table2[[#This Row],[Social_Media_Influence2]]+Table2[[#This Row],[Engagement_Score_Num]]+Table2[[#This Row],[Time_Spent_on_Product_Research(hours)]]/3)</f>
        <v>3.3333333333333335</v>
      </c>
      <c r="AI978" s="17">
        <f>IF(Table2[[#This Row],[Customer_Loyalty_Program_Member]]="TRUE",Table2[[#This Row],[Brand_Loyalty]]*1.2,Table2[[#This Row],[Brand_Loyalty]])</f>
        <v>1</v>
      </c>
      <c r="AJ978" s="17">
        <f>Table2[[#This Row],[Customer_Satisfaction]]-Table2[[#This Row],[Return_Rate]]</f>
        <v>7</v>
      </c>
    </row>
    <row r="979" spans="1:36">
      <c r="A979" s="9" t="s">
        <v>2015</v>
      </c>
      <c r="B979" s="8">
        <v>37</v>
      </c>
      <c r="C979" s="9" t="s">
        <v>29</v>
      </c>
      <c r="D979" s="9" t="s">
        <v>30</v>
      </c>
      <c r="E979" s="9" t="s">
        <v>31</v>
      </c>
      <c r="F979" s="9" t="s">
        <v>56</v>
      </c>
      <c r="G979" s="9" t="s">
        <v>44</v>
      </c>
      <c r="H979" s="9" t="s">
        <v>2016</v>
      </c>
      <c r="I979" s="9" t="s">
        <v>244</v>
      </c>
      <c r="J979" s="8">
        <v>333.10570000000001</v>
      </c>
      <c r="K979" s="8">
        <v>2</v>
      </c>
      <c r="L979" s="9" t="s">
        <v>78</v>
      </c>
      <c r="M979" s="8">
        <v>2</v>
      </c>
      <c r="N979" s="8">
        <v>5</v>
      </c>
      <c r="O979" s="8">
        <v>1</v>
      </c>
      <c r="P979" s="9" t="s">
        <v>36</v>
      </c>
      <c r="Q979" s="9" t="s">
        <v>85</v>
      </c>
      <c r="R979" s="8">
        <v>2</v>
      </c>
      <c r="S979" s="8">
        <v>9</v>
      </c>
      <c r="T979" s="9" t="s">
        <v>36</v>
      </c>
      <c r="U979" s="9" t="s">
        <v>38</v>
      </c>
      <c r="V979" s="9" t="s">
        <v>66</v>
      </c>
      <c r="W979" s="10">
        <v>46271</v>
      </c>
      <c r="X979" s="8" t="b">
        <v>0</v>
      </c>
      <c r="Y979" s="8" t="b">
        <v>0</v>
      </c>
      <c r="Z979" s="9" t="s">
        <v>62</v>
      </c>
      <c r="AA979" s="9" t="s">
        <v>41</v>
      </c>
      <c r="AB979" s="11">
        <v>11</v>
      </c>
      <c r="AC979">
        <f t="shared" si="77"/>
        <v>666.21140000000003</v>
      </c>
      <c r="AD979">
        <f t="shared" si="78"/>
        <v>166.55285000000001</v>
      </c>
      <c r="AE979">
        <f t="shared" si="79"/>
        <v>333.10570000000001</v>
      </c>
      <c r="AF979">
        <f t="shared" si="75"/>
        <v>0</v>
      </c>
      <c r="AG979">
        <f t="shared" si="76"/>
        <v>0</v>
      </c>
      <c r="AH979">
        <f>(Table2[[#This Row],[Social_Media_Influence2]]+Table2[[#This Row],[Engagement_Score_Num]]+Table2[[#This Row],[Time_Spent_on_Product_Research(hours)]]/3)</f>
        <v>0.33333333333333331</v>
      </c>
      <c r="AI979" s="17">
        <f>IF(Table2[[#This Row],[Customer_Loyalty_Program_Member]]="TRUE",Table2[[#This Row],[Brand_Loyalty]]*1.2,Table2[[#This Row],[Brand_Loyalty]])</f>
        <v>2</v>
      </c>
      <c r="AJ979" s="17">
        <f>Table2[[#This Row],[Customer_Satisfaction]]-Table2[[#This Row],[Return_Rate]]</f>
        <v>7</v>
      </c>
    </row>
    <row r="980" spans="1:36">
      <c r="A980" s="5" t="s">
        <v>2017</v>
      </c>
      <c r="B980" s="4">
        <v>40</v>
      </c>
      <c r="C980" s="5" t="s">
        <v>43</v>
      </c>
      <c r="D980" s="5" t="s">
        <v>44</v>
      </c>
      <c r="E980" s="5" t="s">
        <v>31</v>
      </c>
      <c r="F980" s="5" t="s">
        <v>32</v>
      </c>
      <c r="G980" s="5" t="s">
        <v>44</v>
      </c>
      <c r="H980" s="5" t="s">
        <v>2018</v>
      </c>
      <c r="I980" s="5" t="s">
        <v>2061</v>
      </c>
      <c r="J980" s="4">
        <v>333.10579999999999</v>
      </c>
      <c r="K980" s="4">
        <v>9</v>
      </c>
      <c r="L980" s="5" t="s">
        <v>35</v>
      </c>
      <c r="M980" s="4">
        <v>5</v>
      </c>
      <c r="N980" s="4">
        <v>5</v>
      </c>
      <c r="O980" s="4">
        <v>2</v>
      </c>
      <c r="P980" s="5" t="s">
        <v>59</v>
      </c>
      <c r="Q980" s="5" t="s">
        <v>37</v>
      </c>
      <c r="R980" s="4">
        <v>1</v>
      </c>
      <c r="S980" s="4">
        <v>3</v>
      </c>
      <c r="T980" s="5" t="s">
        <v>36</v>
      </c>
      <c r="U980" s="5" t="s">
        <v>38</v>
      </c>
      <c r="V980" s="5" t="s">
        <v>39</v>
      </c>
      <c r="W980" s="6">
        <v>46272</v>
      </c>
      <c r="X980" s="4" t="b">
        <v>1</v>
      </c>
      <c r="Y980" s="4" t="b">
        <v>0</v>
      </c>
      <c r="Z980" s="5" t="s">
        <v>40</v>
      </c>
      <c r="AA980" s="5" t="s">
        <v>53</v>
      </c>
      <c r="AB980" s="7">
        <v>4</v>
      </c>
      <c r="AC980">
        <f t="shared" si="77"/>
        <v>2997.9521999999997</v>
      </c>
      <c r="AD980">
        <f t="shared" si="78"/>
        <v>37.011755555555553</v>
      </c>
      <c r="AE980">
        <f t="shared" si="79"/>
        <v>333.10579999999999</v>
      </c>
      <c r="AF980">
        <f t="shared" si="75"/>
        <v>0</v>
      </c>
      <c r="AG980">
        <f t="shared" si="76"/>
        <v>1</v>
      </c>
      <c r="AH980">
        <f>(Table2[[#This Row],[Social_Media_Influence2]]+Table2[[#This Row],[Engagement_Score_Num]]+Table2[[#This Row],[Time_Spent_on_Product_Research(hours)]]/3)</f>
        <v>1.6666666666666665</v>
      </c>
      <c r="AI980" s="17">
        <f>IF(Table2[[#This Row],[Customer_Loyalty_Program_Member]]="TRUE",Table2[[#This Row],[Brand_Loyalty]]*1.2,Table2[[#This Row],[Brand_Loyalty]])</f>
        <v>5</v>
      </c>
      <c r="AJ980" s="17">
        <f>Table2[[#This Row],[Customer_Satisfaction]]-Table2[[#This Row],[Return_Rate]]</f>
        <v>2</v>
      </c>
    </row>
    <row r="981" spans="1:36">
      <c r="A981" s="9" t="s">
        <v>2019</v>
      </c>
      <c r="B981" s="8">
        <v>30</v>
      </c>
      <c r="C981" s="9" t="s">
        <v>29</v>
      </c>
      <c r="D981" s="9" t="s">
        <v>30</v>
      </c>
      <c r="E981" s="9" t="s">
        <v>76</v>
      </c>
      <c r="F981" s="9" t="s">
        <v>56</v>
      </c>
      <c r="G981" s="9" t="s">
        <v>44</v>
      </c>
      <c r="H981" s="9" t="s">
        <v>2020</v>
      </c>
      <c r="I981" s="9" t="s">
        <v>116</v>
      </c>
      <c r="J981" s="8">
        <v>333.10590000000002</v>
      </c>
      <c r="K981" s="8">
        <v>10</v>
      </c>
      <c r="L981" s="9" t="s">
        <v>78</v>
      </c>
      <c r="M981" s="8">
        <v>4</v>
      </c>
      <c r="N981" s="8">
        <v>5</v>
      </c>
      <c r="O981" s="8">
        <v>1</v>
      </c>
      <c r="P981" s="9" t="s">
        <v>49</v>
      </c>
      <c r="Q981" s="9" t="s">
        <v>50</v>
      </c>
      <c r="R981" s="8">
        <v>0</v>
      </c>
      <c r="S981" s="8">
        <v>1</v>
      </c>
      <c r="T981" s="9" t="s">
        <v>59</v>
      </c>
      <c r="U981" s="9" t="s">
        <v>79</v>
      </c>
      <c r="V981" s="9" t="s">
        <v>66</v>
      </c>
      <c r="W981" s="10">
        <v>46273</v>
      </c>
      <c r="X981" s="8" t="b">
        <v>1</v>
      </c>
      <c r="Y981" s="8" t="b">
        <v>0</v>
      </c>
      <c r="Z981" s="9" t="s">
        <v>74</v>
      </c>
      <c r="AA981" s="9" t="s">
        <v>67</v>
      </c>
      <c r="AB981" s="11">
        <v>1</v>
      </c>
      <c r="AC981">
        <f t="shared" si="77"/>
        <v>3331.0590000000002</v>
      </c>
      <c r="AD981">
        <f t="shared" si="78"/>
        <v>33.310590000000005</v>
      </c>
      <c r="AE981">
        <f t="shared" si="79"/>
        <v>333.10590000000002</v>
      </c>
      <c r="AF981">
        <f t="shared" si="75"/>
        <v>1</v>
      </c>
      <c r="AG981">
        <f t="shared" si="76"/>
        <v>2</v>
      </c>
      <c r="AH981">
        <f>(Table2[[#This Row],[Social_Media_Influence2]]+Table2[[#This Row],[Engagement_Score_Num]]+Table2[[#This Row],[Time_Spent_on_Product_Research(hours)]]/3)</f>
        <v>3.3333333333333335</v>
      </c>
      <c r="AI981" s="17">
        <f>IF(Table2[[#This Row],[Customer_Loyalty_Program_Member]]="TRUE",Table2[[#This Row],[Brand_Loyalty]]*1.2,Table2[[#This Row],[Brand_Loyalty]])</f>
        <v>4</v>
      </c>
      <c r="AJ981" s="17">
        <f>Table2[[#This Row],[Customer_Satisfaction]]-Table2[[#This Row],[Return_Rate]]</f>
        <v>1</v>
      </c>
    </row>
    <row r="982" spans="1:36">
      <c r="A982" s="5" t="s">
        <v>2021</v>
      </c>
      <c r="B982" s="4">
        <v>39</v>
      </c>
      <c r="C982" s="5" t="s">
        <v>29</v>
      </c>
      <c r="D982" s="5" t="s">
        <v>30</v>
      </c>
      <c r="E982" s="5" t="s">
        <v>31</v>
      </c>
      <c r="F982" s="5" t="s">
        <v>32</v>
      </c>
      <c r="G982" s="5" t="s">
        <v>30</v>
      </c>
      <c r="H982" s="5" t="s">
        <v>1326</v>
      </c>
      <c r="I982" s="5" t="s">
        <v>116</v>
      </c>
      <c r="J982" s="4">
        <v>333.10599999999999</v>
      </c>
      <c r="K982" s="4">
        <v>9</v>
      </c>
      <c r="L982" s="5" t="s">
        <v>35</v>
      </c>
      <c r="M982" s="4">
        <v>1</v>
      </c>
      <c r="N982" s="4">
        <v>5</v>
      </c>
      <c r="O982" s="4">
        <v>1</v>
      </c>
      <c r="P982" s="5" t="s">
        <v>59</v>
      </c>
      <c r="Q982" s="5" t="s">
        <v>37</v>
      </c>
      <c r="R982" s="4">
        <v>1</v>
      </c>
      <c r="S982" s="4">
        <v>1</v>
      </c>
      <c r="T982" s="5" t="s">
        <v>44</v>
      </c>
      <c r="U982" s="5" t="s">
        <v>60</v>
      </c>
      <c r="V982" s="5" t="s">
        <v>51</v>
      </c>
      <c r="W982" s="6">
        <v>46274</v>
      </c>
      <c r="X982" s="4" t="b">
        <v>1</v>
      </c>
      <c r="Y982" s="4" t="b">
        <v>1</v>
      </c>
      <c r="Z982" s="5" t="s">
        <v>62</v>
      </c>
      <c r="AA982" s="5" t="s">
        <v>41</v>
      </c>
      <c r="AB982" s="7">
        <v>1</v>
      </c>
      <c r="AC982">
        <f t="shared" si="77"/>
        <v>2997.9539999999997</v>
      </c>
      <c r="AD982">
        <f t="shared" si="78"/>
        <v>37.01177777777778</v>
      </c>
      <c r="AE982">
        <f t="shared" si="79"/>
        <v>333.10599999999999</v>
      </c>
      <c r="AF982">
        <f t="shared" si="75"/>
        <v>3</v>
      </c>
      <c r="AG982">
        <f t="shared" si="76"/>
        <v>1</v>
      </c>
      <c r="AH982">
        <f>(Table2[[#This Row],[Social_Media_Influence2]]+Table2[[#This Row],[Engagement_Score_Num]]+Table2[[#This Row],[Time_Spent_on_Product_Research(hours)]]/3)</f>
        <v>4.333333333333333</v>
      </c>
      <c r="AI982" s="17">
        <f>IF(Table2[[#This Row],[Customer_Loyalty_Program_Member]]="TRUE",Table2[[#This Row],[Brand_Loyalty]]*1.2,Table2[[#This Row],[Brand_Loyalty]])</f>
        <v>1</v>
      </c>
      <c r="AJ982" s="17">
        <f>Table2[[#This Row],[Customer_Satisfaction]]-Table2[[#This Row],[Return_Rate]]</f>
        <v>0</v>
      </c>
    </row>
    <row r="983" spans="1:36">
      <c r="A983" s="9" t="s">
        <v>2022</v>
      </c>
      <c r="B983" s="8">
        <v>46</v>
      </c>
      <c r="C983" s="9" t="s">
        <v>29</v>
      </c>
      <c r="D983" s="9" t="s">
        <v>44</v>
      </c>
      <c r="E983" s="9" t="s">
        <v>69</v>
      </c>
      <c r="F983" s="9" t="s">
        <v>56</v>
      </c>
      <c r="G983" s="9" t="s">
        <v>44</v>
      </c>
      <c r="H983" s="9" t="s">
        <v>2023</v>
      </c>
      <c r="I983" s="9" t="s">
        <v>93</v>
      </c>
      <c r="J983" s="8">
        <v>333.10610000000003</v>
      </c>
      <c r="K983" s="8">
        <v>8</v>
      </c>
      <c r="L983" s="9" t="s">
        <v>35</v>
      </c>
      <c r="M983" s="8">
        <v>2</v>
      </c>
      <c r="N983" s="8">
        <v>1</v>
      </c>
      <c r="O983" s="8">
        <v>1</v>
      </c>
      <c r="P983" s="9" t="s">
        <v>36</v>
      </c>
      <c r="Q983" s="9" t="s">
        <v>85</v>
      </c>
      <c r="R983" s="8">
        <v>2</v>
      </c>
      <c r="S983" s="8">
        <v>6</v>
      </c>
      <c r="T983" s="9" t="s">
        <v>36</v>
      </c>
      <c r="U983" s="9" t="s">
        <v>60</v>
      </c>
      <c r="V983" s="9" t="s">
        <v>86</v>
      </c>
      <c r="W983" s="10">
        <v>46275</v>
      </c>
      <c r="X983" s="8" t="b">
        <v>0</v>
      </c>
      <c r="Y983" s="8" t="b">
        <v>1</v>
      </c>
      <c r="Z983" s="9" t="s">
        <v>74</v>
      </c>
      <c r="AA983" s="9" t="s">
        <v>53</v>
      </c>
      <c r="AB983" s="11">
        <v>5</v>
      </c>
      <c r="AC983">
        <f t="shared" si="77"/>
        <v>2664.8488000000002</v>
      </c>
      <c r="AD983">
        <f t="shared" si="78"/>
        <v>41.638262500000003</v>
      </c>
      <c r="AE983">
        <f t="shared" si="79"/>
        <v>333.10610000000003</v>
      </c>
      <c r="AF983">
        <f t="shared" si="75"/>
        <v>0</v>
      </c>
      <c r="AG983">
        <f t="shared" si="76"/>
        <v>0</v>
      </c>
      <c r="AH983">
        <f>(Table2[[#This Row],[Social_Media_Influence2]]+Table2[[#This Row],[Engagement_Score_Num]]+Table2[[#This Row],[Time_Spent_on_Product_Research(hours)]]/3)</f>
        <v>0.33333333333333331</v>
      </c>
      <c r="AI983" s="17">
        <f>IF(Table2[[#This Row],[Customer_Loyalty_Program_Member]]="TRUE",Table2[[#This Row],[Brand_Loyalty]]*1.2,Table2[[#This Row],[Brand_Loyalty]])</f>
        <v>2</v>
      </c>
      <c r="AJ983" s="17">
        <f>Table2[[#This Row],[Customer_Satisfaction]]-Table2[[#This Row],[Return_Rate]]</f>
        <v>4</v>
      </c>
    </row>
    <row r="984" spans="1:36">
      <c r="A984" s="5" t="s">
        <v>2024</v>
      </c>
      <c r="B984" s="4">
        <v>48</v>
      </c>
      <c r="C984" s="5" t="s">
        <v>43</v>
      </c>
      <c r="D984" s="5" t="s">
        <v>30</v>
      </c>
      <c r="E984" s="5" t="s">
        <v>76</v>
      </c>
      <c r="F984" s="5" t="s">
        <v>56</v>
      </c>
      <c r="G984" s="5" t="s">
        <v>44</v>
      </c>
      <c r="H984" s="5" t="s">
        <v>2025</v>
      </c>
      <c r="I984" s="5" t="s">
        <v>82</v>
      </c>
      <c r="J984" s="4">
        <v>333.1062</v>
      </c>
      <c r="K984" s="4">
        <v>6</v>
      </c>
      <c r="L984" s="5" t="s">
        <v>78</v>
      </c>
      <c r="M984" s="4">
        <v>4</v>
      </c>
      <c r="N984" s="4">
        <v>1</v>
      </c>
      <c r="O984" s="4">
        <v>2</v>
      </c>
      <c r="P984" s="5" t="s">
        <v>59</v>
      </c>
      <c r="Q984" s="5" t="s">
        <v>50</v>
      </c>
      <c r="R984" s="4">
        <v>1</v>
      </c>
      <c r="S984" s="4">
        <v>8</v>
      </c>
      <c r="T984" s="5" t="s">
        <v>49</v>
      </c>
      <c r="U984" s="5" t="s">
        <v>79</v>
      </c>
      <c r="V984" s="5" t="s">
        <v>66</v>
      </c>
      <c r="W984" s="6">
        <v>46276</v>
      </c>
      <c r="X984" s="4" t="b">
        <v>0</v>
      </c>
      <c r="Y984" s="4" t="b">
        <v>0</v>
      </c>
      <c r="Z984" s="5" t="s">
        <v>62</v>
      </c>
      <c r="AA984" s="5" t="s">
        <v>53</v>
      </c>
      <c r="AB984" s="7">
        <v>11</v>
      </c>
      <c r="AC984">
        <f t="shared" si="77"/>
        <v>1998.6372000000001</v>
      </c>
      <c r="AD984">
        <f t="shared" si="78"/>
        <v>55.517699999999998</v>
      </c>
      <c r="AE984">
        <f t="shared" si="79"/>
        <v>333.1062</v>
      </c>
      <c r="AF984">
        <f t="shared" si="75"/>
        <v>2</v>
      </c>
      <c r="AG984">
        <f t="shared" si="76"/>
        <v>1</v>
      </c>
      <c r="AH984">
        <f>(Table2[[#This Row],[Social_Media_Influence2]]+Table2[[#This Row],[Engagement_Score_Num]]+Table2[[#This Row],[Time_Spent_on_Product_Research(hours)]]/3)</f>
        <v>3.6666666666666665</v>
      </c>
      <c r="AI984" s="17">
        <f>IF(Table2[[#This Row],[Customer_Loyalty_Program_Member]]="TRUE",Table2[[#This Row],[Brand_Loyalty]]*1.2,Table2[[#This Row],[Brand_Loyalty]])</f>
        <v>4</v>
      </c>
      <c r="AJ984" s="17">
        <f>Table2[[#This Row],[Customer_Satisfaction]]-Table2[[#This Row],[Return_Rate]]</f>
        <v>7</v>
      </c>
    </row>
    <row r="985" spans="1:36">
      <c r="A985" s="9" t="s">
        <v>2026</v>
      </c>
      <c r="B985" s="8">
        <v>20</v>
      </c>
      <c r="C985" s="9" t="s">
        <v>29</v>
      </c>
      <c r="D985" s="9" t="s">
        <v>44</v>
      </c>
      <c r="E985" s="9" t="s">
        <v>69</v>
      </c>
      <c r="F985" s="9" t="s">
        <v>45</v>
      </c>
      <c r="G985" s="9" t="s">
        <v>30</v>
      </c>
      <c r="H985" s="9" t="s">
        <v>2027</v>
      </c>
      <c r="I985" s="9" t="s">
        <v>107</v>
      </c>
      <c r="J985" s="8">
        <v>333.10629999999998</v>
      </c>
      <c r="K985" s="8">
        <v>8</v>
      </c>
      <c r="L985" s="9" t="s">
        <v>48</v>
      </c>
      <c r="M985" s="8">
        <v>3</v>
      </c>
      <c r="N985" s="8">
        <v>1</v>
      </c>
      <c r="O985" s="8">
        <v>2</v>
      </c>
      <c r="P985" s="9" t="s">
        <v>44</v>
      </c>
      <c r="Q985" s="9" t="s">
        <v>50</v>
      </c>
      <c r="R985" s="8">
        <v>1</v>
      </c>
      <c r="S985" s="8">
        <v>3</v>
      </c>
      <c r="T985" s="9" t="s">
        <v>59</v>
      </c>
      <c r="U985" s="9" t="s">
        <v>38</v>
      </c>
      <c r="V985" s="9" t="s">
        <v>66</v>
      </c>
      <c r="W985" s="10">
        <v>46277</v>
      </c>
      <c r="X985" s="8" t="b">
        <v>0</v>
      </c>
      <c r="Y985" s="8" t="b">
        <v>0</v>
      </c>
      <c r="Z985" s="9" t="s">
        <v>74</v>
      </c>
      <c r="AA985" s="9" t="s">
        <v>67</v>
      </c>
      <c r="AB985" s="11">
        <v>10</v>
      </c>
      <c r="AC985">
        <f t="shared" si="77"/>
        <v>2664.8503999999998</v>
      </c>
      <c r="AD985">
        <f t="shared" si="78"/>
        <v>41.638287499999997</v>
      </c>
      <c r="AE985">
        <f t="shared" si="79"/>
        <v>333.10629999999998</v>
      </c>
      <c r="AF985">
        <f t="shared" si="75"/>
        <v>1</v>
      </c>
      <c r="AG985">
        <f t="shared" si="76"/>
        <v>3</v>
      </c>
      <c r="AH985">
        <f>(Table2[[#This Row],[Social_Media_Influence2]]+Table2[[#This Row],[Engagement_Score_Num]]+Table2[[#This Row],[Time_Spent_on_Product_Research(hours)]]/3)</f>
        <v>4.666666666666667</v>
      </c>
      <c r="AI985" s="17">
        <f>IF(Table2[[#This Row],[Customer_Loyalty_Program_Member]]="TRUE",Table2[[#This Row],[Brand_Loyalty]]*1.2,Table2[[#This Row],[Brand_Loyalty]])</f>
        <v>3</v>
      </c>
      <c r="AJ985" s="17">
        <f>Table2[[#This Row],[Customer_Satisfaction]]-Table2[[#This Row],[Return_Rate]]</f>
        <v>2</v>
      </c>
    </row>
    <row r="986" spans="1:36">
      <c r="A986" s="5" t="s">
        <v>2028</v>
      </c>
      <c r="B986" s="4">
        <v>34</v>
      </c>
      <c r="C986" s="5" t="s">
        <v>43</v>
      </c>
      <c r="D986" s="5" t="s">
        <v>44</v>
      </c>
      <c r="E986" s="5" t="s">
        <v>31</v>
      </c>
      <c r="F986" s="5" t="s">
        <v>32</v>
      </c>
      <c r="G986" s="5" t="s">
        <v>30</v>
      </c>
      <c r="H986" s="5" t="s">
        <v>2029</v>
      </c>
      <c r="I986" s="5" t="s">
        <v>116</v>
      </c>
      <c r="J986" s="4">
        <v>333.10640000000001</v>
      </c>
      <c r="K986" s="4">
        <v>2</v>
      </c>
      <c r="L986" s="5" t="s">
        <v>35</v>
      </c>
      <c r="M986" s="4">
        <v>5</v>
      </c>
      <c r="N986" s="4">
        <v>1</v>
      </c>
      <c r="O986" s="4">
        <v>2</v>
      </c>
      <c r="P986" s="5" t="s">
        <v>36</v>
      </c>
      <c r="Q986" s="5" t="s">
        <v>37</v>
      </c>
      <c r="R986" s="4">
        <v>0</v>
      </c>
      <c r="S986" s="4">
        <v>5</v>
      </c>
      <c r="T986" s="5" t="s">
        <v>44</v>
      </c>
      <c r="U986" s="5" t="s">
        <v>60</v>
      </c>
      <c r="V986" s="5" t="s">
        <v>39</v>
      </c>
      <c r="W986" s="6">
        <v>46278</v>
      </c>
      <c r="X986" s="4" t="b">
        <v>1</v>
      </c>
      <c r="Y986" s="4" t="b">
        <v>1</v>
      </c>
      <c r="Z986" s="5" t="s">
        <v>62</v>
      </c>
      <c r="AA986" s="5" t="s">
        <v>53</v>
      </c>
      <c r="AB986" s="7">
        <v>3</v>
      </c>
      <c r="AC986">
        <f t="shared" si="77"/>
        <v>666.21280000000002</v>
      </c>
      <c r="AD986">
        <f t="shared" si="78"/>
        <v>166.5532</v>
      </c>
      <c r="AE986">
        <f t="shared" si="79"/>
        <v>333.10640000000001</v>
      </c>
      <c r="AF986">
        <f t="shared" si="75"/>
        <v>3</v>
      </c>
      <c r="AG986">
        <f t="shared" si="76"/>
        <v>0</v>
      </c>
      <c r="AH986">
        <f>(Table2[[#This Row],[Social_Media_Influence2]]+Table2[[#This Row],[Engagement_Score_Num]]+Table2[[#This Row],[Time_Spent_on_Product_Research(hours)]]/3)</f>
        <v>3.6666666666666665</v>
      </c>
      <c r="AI986" s="17">
        <f>IF(Table2[[#This Row],[Customer_Loyalty_Program_Member]]="TRUE",Table2[[#This Row],[Brand_Loyalty]]*1.2,Table2[[#This Row],[Brand_Loyalty]])</f>
        <v>5</v>
      </c>
      <c r="AJ986" s="17">
        <f>Table2[[#This Row],[Customer_Satisfaction]]-Table2[[#This Row],[Return_Rate]]</f>
        <v>5</v>
      </c>
    </row>
    <row r="987" spans="1:36">
      <c r="A987" s="9" t="s">
        <v>2030</v>
      </c>
      <c r="B987" s="8">
        <v>50</v>
      </c>
      <c r="C987" s="9" t="s">
        <v>29</v>
      </c>
      <c r="D987" s="9" t="s">
        <v>30</v>
      </c>
      <c r="E987" s="9" t="s">
        <v>55</v>
      </c>
      <c r="F987" s="9" t="s">
        <v>56</v>
      </c>
      <c r="G987" s="9" t="s">
        <v>44</v>
      </c>
      <c r="H987" s="9" t="s">
        <v>2031</v>
      </c>
      <c r="I987" s="9" t="s">
        <v>119</v>
      </c>
      <c r="J987" s="8">
        <v>333.10649999999998</v>
      </c>
      <c r="K987" s="8">
        <v>2</v>
      </c>
      <c r="L987" s="9" t="s">
        <v>35</v>
      </c>
      <c r="M987" s="8">
        <v>5</v>
      </c>
      <c r="N987" s="8">
        <v>5</v>
      </c>
      <c r="O987" s="8">
        <v>0</v>
      </c>
      <c r="P987" s="9" t="s">
        <v>36</v>
      </c>
      <c r="Q987" s="9" t="s">
        <v>85</v>
      </c>
      <c r="R987" s="8">
        <v>1</v>
      </c>
      <c r="S987" s="8">
        <v>1</v>
      </c>
      <c r="T987" s="9" t="s">
        <v>49</v>
      </c>
      <c r="U987" s="9" t="s">
        <v>79</v>
      </c>
      <c r="V987" s="9" t="s">
        <v>86</v>
      </c>
      <c r="W987" s="10">
        <v>46279</v>
      </c>
      <c r="X987" s="8" t="b">
        <v>0</v>
      </c>
      <c r="Y987" s="8" t="b">
        <v>1</v>
      </c>
      <c r="Z987" s="9" t="s">
        <v>40</v>
      </c>
      <c r="AA987" s="9" t="s">
        <v>67</v>
      </c>
      <c r="AB987" s="11">
        <v>14</v>
      </c>
      <c r="AC987">
        <f t="shared" si="77"/>
        <v>666.21299999999997</v>
      </c>
      <c r="AD987">
        <f t="shared" si="78"/>
        <v>166.55324999999999</v>
      </c>
      <c r="AE987">
        <f t="shared" si="79"/>
        <v>333.10649999999998</v>
      </c>
      <c r="AF987">
        <f t="shared" si="75"/>
        <v>2</v>
      </c>
      <c r="AG987">
        <f t="shared" si="76"/>
        <v>0</v>
      </c>
      <c r="AH987">
        <f>(Table2[[#This Row],[Social_Media_Influence2]]+Table2[[#This Row],[Engagement_Score_Num]]+Table2[[#This Row],[Time_Spent_on_Product_Research(hours)]]/3)</f>
        <v>2</v>
      </c>
      <c r="AI987" s="17">
        <f>IF(Table2[[#This Row],[Customer_Loyalty_Program_Member]]="TRUE",Table2[[#This Row],[Brand_Loyalty]]*1.2,Table2[[#This Row],[Brand_Loyalty]])</f>
        <v>5</v>
      </c>
      <c r="AJ987" s="17">
        <f>Table2[[#This Row],[Customer_Satisfaction]]-Table2[[#This Row],[Return_Rate]]</f>
        <v>0</v>
      </c>
    </row>
    <row r="988" spans="1:36">
      <c r="A988" s="5" t="s">
        <v>2032</v>
      </c>
      <c r="B988" s="4">
        <v>25</v>
      </c>
      <c r="C988" s="5" t="s">
        <v>43</v>
      </c>
      <c r="D988" s="5" t="s">
        <v>30</v>
      </c>
      <c r="E988" s="5" t="s">
        <v>55</v>
      </c>
      <c r="F988" s="5" t="s">
        <v>45</v>
      </c>
      <c r="G988" s="5" t="s">
        <v>44</v>
      </c>
      <c r="H988" s="5" t="s">
        <v>2033</v>
      </c>
      <c r="I988" s="5" t="s">
        <v>116</v>
      </c>
      <c r="J988" s="4">
        <v>333.10660000000001</v>
      </c>
      <c r="K988" s="4">
        <v>3</v>
      </c>
      <c r="L988" s="5" t="s">
        <v>35</v>
      </c>
      <c r="M988" s="4">
        <v>2</v>
      </c>
      <c r="N988" s="4">
        <v>1</v>
      </c>
      <c r="O988" s="4">
        <v>2</v>
      </c>
      <c r="P988" s="5" t="s">
        <v>49</v>
      </c>
      <c r="Q988" s="5" t="s">
        <v>50</v>
      </c>
      <c r="R988" s="4">
        <v>0</v>
      </c>
      <c r="S988" s="4">
        <v>8</v>
      </c>
      <c r="T988" s="5" t="s">
        <v>44</v>
      </c>
      <c r="U988" s="5" t="s">
        <v>79</v>
      </c>
      <c r="V988" s="5" t="s">
        <v>61</v>
      </c>
      <c r="W988" s="6">
        <v>46280</v>
      </c>
      <c r="X988" s="4" t="b">
        <v>1</v>
      </c>
      <c r="Y988" s="4" t="b">
        <v>1</v>
      </c>
      <c r="Z988" s="5" t="s">
        <v>52</v>
      </c>
      <c r="AA988" s="5" t="s">
        <v>53</v>
      </c>
      <c r="AB988" s="7">
        <v>14</v>
      </c>
      <c r="AC988">
        <f t="shared" si="77"/>
        <v>999.31979999999999</v>
      </c>
      <c r="AD988">
        <f t="shared" si="78"/>
        <v>111.03553333333333</v>
      </c>
      <c r="AE988">
        <f t="shared" si="79"/>
        <v>333.10660000000001</v>
      </c>
      <c r="AF988">
        <f t="shared" si="75"/>
        <v>3</v>
      </c>
      <c r="AG988">
        <f t="shared" si="76"/>
        <v>2</v>
      </c>
      <c r="AH988">
        <f>(Table2[[#This Row],[Social_Media_Influence2]]+Table2[[#This Row],[Engagement_Score_Num]]+Table2[[#This Row],[Time_Spent_on_Product_Research(hours)]]/3)</f>
        <v>5.666666666666667</v>
      </c>
      <c r="AI988" s="17">
        <f>IF(Table2[[#This Row],[Customer_Loyalty_Program_Member]]="TRUE",Table2[[#This Row],[Brand_Loyalty]]*1.2,Table2[[#This Row],[Brand_Loyalty]])</f>
        <v>2</v>
      </c>
      <c r="AJ988" s="17">
        <f>Table2[[#This Row],[Customer_Satisfaction]]-Table2[[#This Row],[Return_Rate]]</f>
        <v>8</v>
      </c>
    </row>
    <row r="989" spans="1:36">
      <c r="A989" s="9" t="s">
        <v>2034</v>
      </c>
      <c r="B989" s="8">
        <v>49</v>
      </c>
      <c r="C989" s="9" t="s">
        <v>43</v>
      </c>
      <c r="D989" s="9" t="s">
        <v>30</v>
      </c>
      <c r="E989" s="9" t="s">
        <v>55</v>
      </c>
      <c r="F989" s="9" t="s">
        <v>32</v>
      </c>
      <c r="G989" s="9" t="s">
        <v>44</v>
      </c>
      <c r="H989" s="9" t="s">
        <v>2035</v>
      </c>
      <c r="I989" s="9" t="s">
        <v>65</v>
      </c>
      <c r="J989" s="8">
        <v>333.10669999999999</v>
      </c>
      <c r="K989" s="8">
        <v>7</v>
      </c>
      <c r="L989" s="9" t="s">
        <v>78</v>
      </c>
      <c r="M989" s="8">
        <v>4</v>
      </c>
      <c r="N989" s="8">
        <v>2</v>
      </c>
      <c r="O989" s="8">
        <v>0.2</v>
      </c>
      <c r="P989" s="9" t="s">
        <v>59</v>
      </c>
      <c r="Q989" s="9" t="s">
        <v>50</v>
      </c>
      <c r="R989" s="8">
        <v>0</v>
      </c>
      <c r="S989" s="8">
        <v>4</v>
      </c>
      <c r="T989" s="9" t="s">
        <v>59</v>
      </c>
      <c r="U989" s="9" t="s">
        <v>38</v>
      </c>
      <c r="V989" s="9" t="s">
        <v>66</v>
      </c>
      <c r="W989" s="10">
        <v>46281</v>
      </c>
      <c r="X989" s="8" t="b">
        <v>1</v>
      </c>
      <c r="Y989" s="8" t="b">
        <v>1</v>
      </c>
      <c r="Z989" s="9" t="s">
        <v>74</v>
      </c>
      <c r="AA989" s="9" t="s">
        <v>53</v>
      </c>
      <c r="AB989" s="11">
        <v>6</v>
      </c>
      <c r="AC989">
        <f t="shared" si="77"/>
        <v>2331.7469000000001</v>
      </c>
      <c r="AD989">
        <f t="shared" si="78"/>
        <v>47.586671428571428</v>
      </c>
      <c r="AE989">
        <f t="shared" si="79"/>
        <v>333.10669999999999</v>
      </c>
      <c r="AF989">
        <f t="shared" si="75"/>
        <v>1</v>
      </c>
      <c r="AG989">
        <f t="shared" si="76"/>
        <v>1</v>
      </c>
      <c r="AH989">
        <f>(Table2[[#This Row],[Social_Media_Influence2]]+Table2[[#This Row],[Engagement_Score_Num]]+Table2[[#This Row],[Time_Spent_on_Product_Research(hours)]]/3)</f>
        <v>2.0666666666666669</v>
      </c>
      <c r="AI989" s="17">
        <f>IF(Table2[[#This Row],[Customer_Loyalty_Program_Member]]="TRUE",Table2[[#This Row],[Brand_Loyalty]]*1.2,Table2[[#This Row],[Brand_Loyalty]])</f>
        <v>4</v>
      </c>
      <c r="AJ989" s="17">
        <f>Table2[[#This Row],[Customer_Satisfaction]]-Table2[[#This Row],[Return_Rate]]</f>
        <v>4</v>
      </c>
    </row>
    <row r="990" spans="1:36">
      <c r="A990" s="5" t="s">
        <v>2036</v>
      </c>
      <c r="B990" s="4">
        <v>25</v>
      </c>
      <c r="C990" s="5" t="s">
        <v>29</v>
      </c>
      <c r="D990" s="5" t="s">
        <v>44</v>
      </c>
      <c r="E990" s="5" t="s">
        <v>76</v>
      </c>
      <c r="F990" s="5" t="s">
        <v>32</v>
      </c>
      <c r="G990" s="5" t="s">
        <v>44</v>
      </c>
      <c r="H990" s="5" t="s">
        <v>2037</v>
      </c>
      <c r="I990" s="5" t="s">
        <v>141</v>
      </c>
      <c r="J990" s="4">
        <v>333.10680000000002</v>
      </c>
      <c r="K990" s="4">
        <v>11</v>
      </c>
      <c r="L990" s="5" t="s">
        <v>35</v>
      </c>
      <c r="M990" s="4">
        <v>3</v>
      </c>
      <c r="N990" s="4">
        <v>4</v>
      </c>
      <c r="O990" s="4">
        <v>2</v>
      </c>
      <c r="P990" s="5" t="s">
        <v>59</v>
      </c>
      <c r="Q990" s="5" t="s">
        <v>85</v>
      </c>
      <c r="R990" s="4">
        <v>0</v>
      </c>
      <c r="S990" s="4">
        <v>3</v>
      </c>
      <c r="T990" s="5" t="s">
        <v>59</v>
      </c>
      <c r="U990" s="5" t="s">
        <v>79</v>
      </c>
      <c r="V990" s="5" t="s">
        <v>86</v>
      </c>
      <c r="W990" s="6">
        <v>46282</v>
      </c>
      <c r="X990" s="4" t="b">
        <v>1</v>
      </c>
      <c r="Y990" s="4" t="b">
        <v>1</v>
      </c>
      <c r="Z990" s="5" t="s">
        <v>62</v>
      </c>
      <c r="AA990" s="5" t="s">
        <v>67</v>
      </c>
      <c r="AB990" s="7">
        <v>7</v>
      </c>
      <c r="AC990">
        <f t="shared" si="77"/>
        <v>3664.1748000000002</v>
      </c>
      <c r="AD990">
        <f t="shared" si="78"/>
        <v>30.282436363636364</v>
      </c>
      <c r="AE990">
        <f t="shared" si="79"/>
        <v>333.10680000000002</v>
      </c>
      <c r="AF990">
        <f t="shared" si="75"/>
        <v>1</v>
      </c>
      <c r="AG990">
        <f t="shared" si="76"/>
        <v>1</v>
      </c>
      <c r="AH990">
        <f>(Table2[[#This Row],[Social_Media_Influence2]]+Table2[[#This Row],[Engagement_Score_Num]]+Table2[[#This Row],[Time_Spent_on_Product_Research(hours)]]/3)</f>
        <v>2.6666666666666665</v>
      </c>
      <c r="AI990" s="17">
        <f>IF(Table2[[#This Row],[Customer_Loyalty_Program_Member]]="TRUE",Table2[[#This Row],[Brand_Loyalty]]*1.2,Table2[[#This Row],[Brand_Loyalty]])</f>
        <v>3</v>
      </c>
      <c r="AJ990" s="17">
        <f>Table2[[#This Row],[Customer_Satisfaction]]-Table2[[#This Row],[Return_Rate]]</f>
        <v>3</v>
      </c>
    </row>
    <row r="991" spans="1:36">
      <c r="A991" s="9" t="s">
        <v>2038</v>
      </c>
      <c r="B991" s="8">
        <v>40</v>
      </c>
      <c r="C991" s="9" t="s">
        <v>29</v>
      </c>
      <c r="D991" s="9" t="s">
        <v>44</v>
      </c>
      <c r="E991" s="9" t="s">
        <v>69</v>
      </c>
      <c r="F991" s="9" t="s">
        <v>45</v>
      </c>
      <c r="G991" s="9" t="s">
        <v>44</v>
      </c>
      <c r="H991" s="9" t="s">
        <v>2039</v>
      </c>
      <c r="I991" s="9" t="s">
        <v>244</v>
      </c>
      <c r="J991" s="8">
        <v>333.1069</v>
      </c>
      <c r="K991" s="8">
        <v>9</v>
      </c>
      <c r="L991" s="9" t="s">
        <v>48</v>
      </c>
      <c r="M991" s="8">
        <v>2</v>
      </c>
      <c r="N991" s="8">
        <v>5</v>
      </c>
      <c r="O991" s="8">
        <v>1</v>
      </c>
      <c r="P991" s="9" t="s">
        <v>36</v>
      </c>
      <c r="Q991" s="9" t="s">
        <v>37</v>
      </c>
      <c r="R991" s="8">
        <v>0</v>
      </c>
      <c r="S991" s="8">
        <v>6</v>
      </c>
      <c r="T991" s="9" t="s">
        <v>36</v>
      </c>
      <c r="U991" s="9" t="s">
        <v>60</v>
      </c>
      <c r="V991" s="9" t="s">
        <v>86</v>
      </c>
      <c r="W991" s="10">
        <v>46283</v>
      </c>
      <c r="X991" s="8" t="b">
        <v>0</v>
      </c>
      <c r="Y991" s="8" t="b">
        <v>0</v>
      </c>
      <c r="Z991" s="9" t="s">
        <v>52</v>
      </c>
      <c r="AA991" s="9" t="s">
        <v>41</v>
      </c>
      <c r="AB991" s="11">
        <v>8</v>
      </c>
      <c r="AC991">
        <f t="shared" si="77"/>
        <v>2997.9620999999997</v>
      </c>
      <c r="AD991">
        <f t="shared" si="78"/>
        <v>37.011877777777777</v>
      </c>
      <c r="AE991">
        <f t="shared" si="79"/>
        <v>333.1069</v>
      </c>
      <c r="AF991">
        <f t="shared" si="75"/>
        <v>0</v>
      </c>
      <c r="AG991">
        <f t="shared" si="76"/>
        <v>0</v>
      </c>
      <c r="AH991">
        <f>(Table2[[#This Row],[Social_Media_Influence2]]+Table2[[#This Row],[Engagement_Score_Num]]+Table2[[#This Row],[Time_Spent_on_Product_Research(hours)]]/3)</f>
        <v>0.33333333333333331</v>
      </c>
      <c r="AI991" s="17">
        <f>IF(Table2[[#This Row],[Customer_Loyalty_Program_Member]]="TRUE",Table2[[#This Row],[Brand_Loyalty]]*1.2,Table2[[#This Row],[Brand_Loyalty]])</f>
        <v>2</v>
      </c>
      <c r="AJ991" s="17">
        <f>Table2[[#This Row],[Customer_Satisfaction]]-Table2[[#This Row],[Return_Rate]]</f>
        <v>6</v>
      </c>
    </row>
    <row r="992" spans="1:36">
      <c r="A992" s="5" t="s">
        <v>2040</v>
      </c>
      <c r="B992" s="4">
        <v>19</v>
      </c>
      <c r="C992" s="5" t="s">
        <v>29</v>
      </c>
      <c r="D992" s="5" t="s">
        <v>44</v>
      </c>
      <c r="E992" s="5" t="s">
        <v>69</v>
      </c>
      <c r="F992" s="5" t="s">
        <v>32</v>
      </c>
      <c r="G992" s="5" t="s">
        <v>44</v>
      </c>
      <c r="H992" s="5" t="s">
        <v>2041</v>
      </c>
      <c r="I992" s="5" t="s">
        <v>125</v>
      </c>
      <c r="J992" s="4">
        <v>333.10700000000003</v>
      </c>
      <c r="K992" s="4">
        <v>5</v>
      </c>
      <c r="L992" s="5" t="s">
        <v>78</v>
      </c>
      <c r="M992" s="4">
        <v>3</v>
      </c>
      <c r="N992" s="4">
        <v>3</v>
      </c>
      <c r="O992" s="4">
        <v>1</v>
      </c>
      <c r="P992" s="5" t="s">
        <v>59</v>
      </c>
      <c r="Q992" s="5" t="s">
        <v>50</v>
      </c>
      <c r="R992" s="4">
        <v>0</v>
      </c>
      <c r="S992" s="4">
        <v>4</v>
      </c>
      <c r="T992" s="5" t="s">
        <v>36</v>
      </c>
      <c r="U992" s="5" t="s">
        <v>79</v>
      </c>
      <c r="V992" s="5" t="s">
        <v>51</v>
      </c>
      <c r="W992" s="6">
        <v>46284</v>
      </c>
      <c r="X992" s="4" t="b">
        <v>1</v>
      </c>
      <c r="Y992" s="4" t="b">
        <v>0</v>
      </c>
      <c r="Z992" s="5" t="s">
        <v>52</v>
      </c>
      <c r="AA992" s="5" t="s">
        <v>67</v>
      </c>
      <c r="AB992" s="7">
        <v>12</v>
      </c>
      <c r="AC992">
        <f t="shared" si="77"/>
        <v>1665.5350000000001</v>
      </c>
      <c r="AD992">
        <f t="shared" si="78"/>
        <v>66.621400000000008</v>
      </c>
      <c r="AE992">
        <f t="shared" si="79"/>
        <v>333.10700000000003</v>
      </c>
      <c r="AF992">
        <f t="shared" si="75"/>
        <v>0</v>
      </c>
      <c r="AG992">
        <f t="shared" si="76"/>
        <v>1</v>
      </c>
      <c r="AH992">
        <f>(Table2[[#This Row],[Social_Media_Influence2]]+Table2[[#This Row],[Engagement_Score_Num]]+Table2[[#This Row],[Time_Spent_on_Product_Research(hours)]]/3)</f>
        <v>1.3333333333333333</v>
      </c>
      <c r="AI992" s="17">
        <f>IF(Table2[[#This Row],[Customer_Loyalty_Program_Member]]="TRUE",Table2[[#This Row],[Brand_Loyalty]]*1.2,Table2[[#This Row],[Brand_Loyalty]])</f>
        <v>3</v>
      </c>
      <c r="AJ992" s="17">
        <f>Table2[[#This Row],[Customer_Satisfaction]]-Table2[[#This Row],[Return_Rate]]</f>
        <v>4</v>
      </c>
    </row>
    <row r="993" spans="1:36">
      <c r="A993" s="9" t="s">
        <v>2042</v>
      </c>
      <c r="B993" s="8">
        <v>40</v>
      </c>
      <c r="C993" s="9" t="s">
        <v>88</v>
      </c>
      <c r="D993" s="9" t="s">
        <v>44</v>
      </c>
      <c r="E993" s="9" t="s">
        <v>55</v>
      </c>
      <c r="F993" s="9" t="s">
        <v>32</v>
      </c>
      <c r="G993" s="9" t="s">
        <v>44</v>
      </c>
      <c r="H993" s="9" t="s">
        <v>2043</v>
      </c>
      <c r="I993" s="9" t="s">
        <v>122</v>
      </c>
      <c r="J993" s="8">
        <v>333.1071</v>
      </c>
      <c r="K993" s="8">
        <v>11</v>
      </c>
      <c r="L993" s="9" t="s">
        <v>78</v>
      </c>
      <c r="M993" s="8">
        <v>2</v>
      </c>
      <c r="N993" s="8">
        <v>5</v>
      </c>
      <c r="O993" s="8">
        <v>2</v>
      </c>
      <c r="P993" s="9" t="s">
        <v>49</v>
      </c>
      <c r="Q993" s="9" t="s">
        <v>50</v>
      </c>
      <c r="R993" s="8">
        <v>0</v>
      </c>
      <c r="S993" s="8">
        <v>7</v>
      </c>
      <c r="T993" s="9" t="s">
        <v>49</v>
      </c>
      <c r="U993" s="9" t="s">
        <v>60</v>
      </c>
      <c r="V993" s="9" t="s">
        <v>61</v>
      </c>
      <c r="W993" s="10">
        <v>46285</v>
      </c>
      <c r="X993" s="8" t="b">
        <v>0</v>
      </c>
      <c r="Y993" s="8" t="b">
        <v>1</v>
      </c>
      <c r="Z993" s="9" t="s">
        <v>40</v>
      </c>
      <c r="AA993" s="9" t="s">
        <v>67</v>
      </c>
      <c r="AB993" s="11">
        <v>12</v>
      </c>
      <c r="AC993">
        <f t="shared" si="77"/>
        <v>3664.1781000000001</v>
      </c>
      <c r="AD993">
        <f t="shared" si="78"/>
        <v>30.282463636363637</v>
      </c>
      <c r="AE993">
        <f t="shared" si="79"/>
        <v>333.1071</v>
      </c>
      <c r="AF993">
        <f t="shared" si="75"/>
        <v>2</v>
      </c>
      <c r="AG993">
        <f t="shared" si="76"/>
        <v>2</v>
      </c>
      <c r="AH993">
        <f>(Table2[[#This Row],[Social_Media_Influence2]]+Table2[[#This Row],[Engagement_Score_Num]]+Table2[[#This Row],[Time_Spent_on_Product_Research(hours)]]/3)</f>
        <v>4.666666666666667</v>
      </c>
      <c r="AI993" s="17">
        <f>IF(Table2[[#This Row],[Customer_Loyalty_Program_Member]]="TRUE",Table2[[#This Row],[Brand_Loyalty]]*1.2,Table2[[#This Row],[Brand_Loyalty]])</f>
        <v>2</v>
      </c>
      <c r="AJ993" s="17">
        <f>Table2[[#This Row],[Customer_Satisfaction]]-Table2[[#This Row],[Return_Rate]]</f>
        <v>7</v>
      </c>
    </row>
    <row r="994" spans="1:36">
      <c r="A994" s="5" t="s">
        <v>2044</v>
      </c>
      <c r="B994" s="4">
        <v>22</v>
      </c>
      <c r="C994" s="5" t="s">
        <v>29</v>
      </c>
      <c r="D994" s="5" t="s">
        <v>44</v>
      </c>
      <c r="E994" s="5" t="s">
        <v>55</v>
      </c>
      <c r="F994" s="5" t="s">
        <v>45</v>
      </c>
      <c r="G994" s="5" t="s">
        <v>30</v>
      </c>
      <c r="H994" s="5" t="s">
        <v>2045</v>
      </c>
      <c r="I994" s="5" t="s">
        <v>157</v>
      </c>
      <c r="J994" s="4">
        <v>333.10719999999998</v>
      </c>
      <c r="K994" s="4">
        <v>5</v>
      </c>
      <c r="L994" s="5" t="s">
        <v>78</v>
      </c>
      <c r="M994" s="4">
        <v>2</v>
      </c>
      <c r="N994" s="4">
        <v>1</v>
      </c>
      <c r="O994" s="4">
        <v>1</v>
      </c>
      <c r="P994" s="5" t="s">
        <v>36</v>
      </c>
      <c r="Q994" s="5" t="s">
        <v>50</v>
      </c>
      <c r="R994" s="4">
        <v>0</v>
      </c>
      <c r="S994" s="4">
        <v>1</v>
      </c>
      <c r="T994" s="5" t="s">
        <v>36</v>
      </c>
      <c r="U994" s="5" t="s">
        <v>60</v>
      </c>
      <c r="V994" s="5" t="s">
        <v>61</v>
      </c>
      <c r="W994" s="6">
        <v>46286</v>
      </c>
      <c r="X994" s="4" t="b">
        <v>1</v>
      </c>
      <c r="Y994" s="4" t="b">
        <v>1</v>
      </c>
      <c r="Z994" s="5" t="s">
        <v>62</v>
      </c>
      <c r="AA994" s="5" t="s">
        <v>67</v>
      </c>
      <c r="AB994" s="7">
        <v>6</v>
      </c>
      <c r="AC994">
        <f t="shared" si="77"/>
        <v>1665.5359999999998</v>
      </c>
      <c r="AD994">
        <f t="shared" si="78"/>
        <v>66.621439999999993</v>
      </c>
      <c r="AE994">
        <f t="shared" si="79"/>
        <v>333.10719999999998</v>
      </c>
      <c r="AF994">
        <f t="shared" si="75"/>
        <v>0</v>
      </c>
      <c r="AG994">
        <f t="shared" si="76"/>
        <v>0</v>
      </c>
      <c r="AH994">
        <f>(Table2[[#This Row],[Social_Media_Influence2]]+Table2[[#This Row],[Engagement_Score_Num]]+Table2[[#This Row],[Time_Spent_on_Product_Research(hours)]]/3)</f>
        <v>0.33333333333333331</v>
      </c>
      <c r="AI994" s="17">
        <f>IF(Table2[[#This Row],[Customer_Loyalty_Program_Member]]="TRUE",Table2[[#This Row],[Brand_Loyalty]]*1.2,Table2[[#This Row],[Brand_Loyalty]])</f>
        <v>2</v>
      </c>
      <c r="AJ994" s="17">
        <f>Table2[[#This Row],[Customer_Satisfaction]]-Table2[[#This Row],[Return_Rate]]</f>
        <v>1</v>
      </c>
    </row>
    <row r="995" spans="1:36">
      <c r="A995" s="9" t="s">
        <v>2046</v>
      </c>
      <c r="B995" s="8">
        <v>25</v>
      </c>
      <c r="C995" s="9" t="s">
        <v>29</v>
      </c>
      <c r="D995" s="9" t="s">
        <v>44</v>
      </c>
      <c r="E995" s="9" t="s">
        <v>76</v>
      </c>
      <c r="F995" s="9" t="s">
        <v>45</v>
      </c>
      <c r="G995" s="9" t="s">
        <v>30</v>
      </c>
      <c r="H995" s="9" t="s">
        <v>2047</v>
      </c>
      <c r="I995" s="9" t="s">
        <v>98</v>
      </c>
      <c r="J995" s="8">
        <v>333.10730000000001</v>
      </c>
      <c r="K995" s="8">
        <v>7</v>
      </c>
      <c r="L995" s="9" t="s">
        <v>35</v>
      </c>
      <c r="M995" s="8">
        <v>4</v>
      </c>
      <c r="N995" s="8">
        <v>2</v>
      </c>
      <c r="O995" s="8">
        <v>1</v>
      </c>
      <c r="P995" s="9" t="s">
        <v>59</v>
      </c>
      <c r="Q995" s="9" t="s">
        <v>85</v>
      </c>
      <c r="R995" s="8">
        <v>2</v>
      </c>
      <c r="S995" s="8">
        <v>3</v>
      </c>
      <c r="T995" s="9" t="s">
        <v>59</v>
      </c>
      <c r="U995" s="9" t="s">
        <v>60</v>
      </c>
      <c r="V995" s="9" t="s">
        <v>66</v>
      </c>
      <c r="W995" s="10">
        <v>46287</v>
      </c>
      <c r="X995" s="8" t="b">
        <v>0</v>
      </c>
      <c r="Y995" s="8" t="b">
        <v>0</v>
      </c>
      <c r="Z995" s="9" t="s">
        <v>40</v>
      </c>
      <c r="AA995" s="9" t="s">
        <v>41</v>
      </c>
      <c r="AB995" s="11">
        <v>3</v>
      </c>
      <c r="AC995">
        <f t="shared" si="77"/>
        <v>2331.7511</v>
      </c>
      <c r="AD995">
        <f t="shared" si="78"/>
        <v>47.586757142857145</v>
      </c>
      <c r="AE995">
        <f t="shared" si="79"/>
        <v>333.10730000000001</v>
      </c>
      <c r="AF995">
        <f t="shared" si="75"/>
        <v>1</v>
      </c>
      <c r="AG995">
        <f t="shared" si="76"/>
        <v>1</v>
      </c>
      <c r="AH995">
        <f>(Table2[[#This Row],[Social_Media_Influence2]]+Table2[[#This Row],[Engagement_Score_Num]]+Table2[[#This Row],[Time_Spent_on_Product_Research(hours)]]/3)</f>
        <v>2.3333333333333335</v>
      </c>
      <c r="AI995" s="17">
        <f>IF(Table2[[#This Row],[Customer_Loyalty_Program_Member]]="TRUE",Table2[[#This Row],[Brand_Loyalty]]*1.2,Table2[[#This Row],[Brand_Loyalty]])</f>
        <v>4</v>
      </c>
      <c r="AJ995" s="17">
        <f>Table2[[#This Row],[Customer_Satisfaction]]-Table2[[#This Row],[Return_Rate]]</f>
        <v>1</v>
      </c>
    </row>
    <row r="996" spans="1:36">
      <c r="A996" s="5" t="s">
        <v>2048</v>
      </c>
      <c r="B996" s="4">
        <v>32</v>
      </c>
      <c r="C996" s="5" t="s">
        <v>29</v>
      </c>
      <c r="D996" s="5" t="s">
        <v>44</v>
      </c>
      <c r="E996" s="5" t="s">
        <v>76</v>
      </c>
      <c r="F996" s="5" t="s">
        <v>56</v>
      </c>
      <c r="G996" s="5" t="s">
        <v>30</v>
      </c>
      <c r="H996" s="5" t="s">
        <v>2049</v>
      </c>
      <c r="I996" s="5" t="s">
        <v>122</v>
      </c>
      <c r="J996" s="4">
        <v>333.10739999999998</v>
      </c>
      <c r="K996" s="4">
        <v>8</v>
      </c>
      <c r="L996" s="5" t="s">
        <v>78</v>
      </c>
      <c r="M996" s="4">
        <v>3</v>
      </c>
      <c r="N996" s="4">
        <v>5</v>
      </c>
      <c r="O996" s="4">
        <v>1</v>
      </c>
      <c r="P996" s="5" t="s">
        <v>59</v>
      </c>
      <c r="Q996" s="5" t="s">
        <v>37</v>
      </c>
      <c r="R996" s="4">
        <v>1</v>
      </c>
      <c r="S996" s="4">
        <v>5</v>
      </c>
      <c r="T996" s="5" t="s">
        <v>44</v>
      </c>
      <c r="U996" s="5" t="s">
        <v>79</v>
      </c>
      <c r="V996" s="5" t="s">
        <v>39</v>
      </c>
      <c r="W996" s="6">
        <v>46288</v>
      </c>
      <c r="X996" s="4" t="b">
        <v>0</v>
      </c>
      <c r="Y996" s="4" t="b">
        <v>0</v>
      </c>
      <c r="Z996" s="5" t="s">
        <v>74</v>
      </c>
      <c r="AA996" s="5" t="s">
        <v>53</v>
      </c>
      <c r="AB996" s="7">
        <v>2</v>
      </c>
      <c r="AC996">
        <f t="shared" si="77"/>
        <v>2664.8591999999999</v>
      </c>
      <c r="AD996">
        <f t="shared" si="78"/>
        <v>41.638424999999998</v>
      </c>
      <c r="AE996">
        <f t="shared" si="79"/>
        <v>333.10739999999998</v>
      </c>
      <c r="AF996">
        <f t="shared" si="75"/>
        <v>3</v>
      </c>
      <c r="AG996">
        <f t="shared" si="76"/>
        <v>1</v>
      </c>
      <c r="AH996">
        <f>(Table2[[#This Row],[Social_Media_Influence2]]+Table2[[#This Row],[Engagement_Score_Num]]+Table2[[#This Row],[Time_Spent_on_Product_Research(hours)]]/3)</f>
        <v>4.333333333333333</v>
      </c>
      <c r="AI996" s="17">
        <f>IF(Table2[[#This Row],[Customer_Loyalty_Program_Member]]="TRUE",Table2[[#This Row],[Brand_Loyalty]]*1.2,Table2[[#This Row],[Brand_Loyalty]])</f>
        <v>3</v>
      </c>
      <c r="AJ996" s="17">
        <f>Table2[[#This Row],[Customer_Satisfaction]]-Table2[[#This Row],[Return_Rate]]</f>
        <v>4</v>
      </c>
    </row>
    <row r="997" spans="1:36">
      <c r="A997" s="9" t="s">
        <v>2050</v>
      </c>
      <c r="B997" s="8">
        <v>44</v>
      </c>
      <c r="C997" s="9" t="s">
        <v>29</v>
      </c>
      <c r="D997" s="9" t="s">
        <v>44</v>
      </c>
      <c r="E997" s="9" t="s">
        <v>76</v>
      </c>
      <c r="F997" s="9" t="s">
        <v>32</v>
      </c>
      <c r="G997" s="9" t="s">
        <v>44</v>
      </c>
      <c r="H997" s="9" t="s">
        <v>2051</v>
      </c>
      <c r="I997" s="9" t="s">
        <v>93</v>
      </c>
      <c r="J997" s="8">
        <v>333.10750000000002</v>
      </c>
      <c r="K997" s="8">
        <v>5</v>
      </c>
      <c r="L997" s="9" t="s">
        <v>78</v>
      </c>
      <c r="M997" s="8">
        <v>2</v>
      </c>
      <c r="N997" s="8">
        <v>4</v>
      </c>
      <c r="O997" s="8">
        <v>0.3</v>
      </c>
      <c r="P997" s="9" t="s">
        <v>44</v>
      </c>
      <c r="Q997" s="9" t="s">
        <v>50</v>
      </c>
      <c r="R997" s="8">
        <v>2</v>
      </c>
      <c r="S997" s="8">
        <v>4</v>
      </c>
      <c r="T997" s="9" t="s">
        <v>36</v>
      </c>
      <c r="U997" s="9" t="s">
        <v>38</v>
      </c>
      <c r="V997" s="9" t="s">
        <v>51</v>
      </c>
      <c r="W997" s="10">
        <v>46289</v>
      </c>
      <c r="X997" s="8" t="b">
        <v>1</v>
      </c>
      <c r="Y997" s="8" t="b">
        <v>0</v>
      </c>
      <c r="Z997" s="9" t="s">
        <v>40</v>
      </c>
      <c r="AA997" s="9" t="s">
        <v>53</v>
      </c>
      <c r="AB997" s="11">
        <v>5</v>
      </c>
      <c r="AC997">
        <f t="shared" si="77"/>
        <v>1665.5375000000001</v>
      </c>
      <c r="AD997">
        <f t="shared" si="78"/>
        <v>66.621499999999997</v>
      </c>
      <c r="AE997">
        <f t="shared" si="79"/>
        <v>333.10750000000002</v>
      </c>
      <c r="AF997">
        <f t="shared" si="75"/>
        <v>0</v>
      </c>
      <c r="AG997">
        <f t="shared" si="76"/>
        <v>3</v>
      </c>
      <c r="AH997">
        <f>(Table2[[#This Row],[Social_Media_Influence2]]+Table2[[#This Row],[Engagement_Score_Num]]+Table2[[#This Row],[Time_Spent_on_Product_Research(hours)]]/3)</f>
        <v>3.1</v>
      </c>
      <c r="AI997" s="17">
        <f>IF(Table2[[#This Row],[Customer_Loyalty_Program_Member]]="TRUE",Table2[[#This Row],[Brand_Loyalty]]*1.2,Table2[[#This Row],[Brand_Loyalty]])</f>
        <v>2</v>
      </c>
      <c r="AJ997" s="17">
        <f>Table2[[#This Row],[Customer_Satisfaction]]-Table2[[#This Row],[Return_Rate]]</f>
        <v>2</v>
      </c>
    </row>
    <row r="998" spans="1:36">
      <c r="A998" s="5" t="s">
        <v>2052</v>
      </c>
      <c r="B998" s="4">
        <v>50</v>
      </c>
      <c r="C998" s="5" t="s">
        <v>29</v>
      </c>
      <c r="D998" s="5" t="s">
        <v>44</v>
      </c>
      <c r="E998" s="5" t="s">
        <v>55</v>
      </c>
      <c r="F998" s="5" t="s">
        <v>45</v>
      </c>
      <c r="G998" s="5" t="s">
        <v>30</v>
      </c>
      <c r="H998" s="5" t="s">
        <v>2053</v>
      </c>
      <c r="I998" s="5" t="s">
        <v>34</v>
      </c>
      <c r="J998" s="4">
        <v>333.10759999999999</v>
      </c>
      <c r="K998" s="4">
        <v>9</v>
      </c>
      <c r="L998" s="5" t="s">
        <v>35</v>
      </c>
      <c r="M998" s="4">
        <v>4</v>
      </c>
      <c r="N998" s="4">
        <v>3</v>
      </c>
      <c r="O998" s="4">
        <v>2</v>
      </c>
      <c r="P998" s="5" t="s">
        <v>59</v>
      </c>
      <c r="Q998" s="5" t="s">
        <v>85</v>
      </c>
      <c r="R998" s="4">
        <v>0</v>
      </c>
      <c r="S998" s="4">
        <v>6</v>
      </c>
      <c r="T998" s="5" t="s">
        <v>59</v>
      </c>
      <c r="U998" s="5" t="s">
        <v>38</v>
      </c>
      <c r="V998" s="5" t="s">
        <v>86</v>
      </c>
      <c r="W998" s="6">
        <v>46290</v>
      </c>
      <c r="X998" s="4" t="b">
        <v>1</v>
      </c>
      <c r="Y998" s="4" t="b">
        <v>0</v>
      </c>
      <c r="Z998" s="5" t="s">
        <v>52</v>
      </c>
      <c r="AA998" s="5" t="s">
        <v>41</v>
      </c>
      <c r="AB998" s="7">
        <v>9</v>
      </c>
      <c r="AC998">
        <f t="shared" si="77"/>
        <v>2997.9683999999997</v>
      </c>
      <c r="AD998">
        <f t="shared" si="78"/>
        <v>37.011955555555552</v>
      </c>
      <c r="AE998">
        <f t="shared" si="79"/>
        <v>333.10759999999999</v>
      </c>
      <c r="AF998">
        <f t="shared" si="75"/>
        <v>1</v>
      </c>
      <c r="AG998">
        <f t="shared" si="76"/>
        <v>1</v>
      </c>
      <c r="AH998">
        <f>(Table2[[#This Row],[Social_Media_Influence2]]+Table2[[#This Row],[Engagement_Score_Num]]+Table2[[#This Row],[Time_Spent_on_Product_Research(hours)]]/3)</f>
        <v>2.6666666666666665</v>
      </c>
      <c r="AI998" s="17">
        <f>IF(Table2[[#This Row],[Customer_Loyalty_Program_Member]]="TRUE",Table2[[#This Row],[Brand_Loyalty]]*1.2,Table2[[#This Row],[Brand_Loyalty]])</f>
        <v>4</v>
      </c>
      <c r="AJ998" s="17">
        <f>Table2[[#This Row],[Customer_Satisfaction]]-Table2[[#This Row],[Return_Rate]]</f>
        <v>6</v>
      </c>
    </row>
    <row r="999" spans="1:36">
      <c r="A999" s="9" t="s">
        <v>2054</v>
      </c>
      <c r="B999" s="8">
        <v>26</v>
      </c>
      <c r="C999" s="9" t="s">
        <v>43</v>
      </c>
      <c r="D999" s="9" t="s">
        <v>44</v>
      </c>
      <c r="E999" s="9" t="s">
        <v>31</v>
      </c>
      <c r="F999" s="9" t="s">
        <v>32</v>
      </c>
      <c r="G999" s="9" t="s">
        <v>44</v>
      </c>
      <c r="H999" s="9" t="s">
        <v>2055</v>
      </c>
      <c r="I999" s="9" t="s">
        <v>47</v>
      </c>
      <c r="J999" s="8">
        <v>333.10770000000002</v>
      </c>
      <c r="K999" s="8">
        <v>10</v>
      </c>
      <c r="L999" s="9" t="s">
        <v>35</v>
      </c>
      <c r="M999" s="8">
        <v>1</v>
      </c>
      <c r="N999" s="8">
        <v>1</v>
      </c>
      <c r="O999" s="8">
        <v>2</v>
      </c>
      <c r="P999" s="9" t="s">
        <v>59</v>
      </c>
      <c r="Q999" s="9" t="s">
        <v>85</v>
      </c>
      <c r="R999" s="8">
        <v>0</v>
      </c>
      <c r="S999" s="8">
        <v>6</v>
      </c>
      <c r="T999" s="9" t="s">
        <v>44</v>
      </c>
      <c r="U999" s="9" t="s">
        <v>79</v>
      </c>
      <c r="V999" s="9" t="s">
        <v>39</v>
      </c>
      <c r="W999" s="10">
        <v>46291</v>
      </c>
      <c r="X999" s="8" t="b">
        <v>1</v>
      </c>
      <c r="Y999" s="8" t="b">
        <v>1</v>
      </c>
      <c r="Z999" s="9" t="s">
        <v>52</v>
      </c>
      <c r="AA999" s="9" t="s">
        <v>67</v>
      </c>
      <c r="AB999" s="11">
        <v>9</v>
      </c>
      <c r="AC999">
        <f t="shared" si="77"/>
        <v>3331.0770000000002</v>
      </c>
      <c r="AD999">
        <f t="shared" si="78"/>
        <v>33.310770000000005</v>
      </c>
      <c r="AE999">
        <f t="shared" si="79"/>
        <v>333.10770000000002</v>
      </c>
      <c r="AF999">
        <f t="shared" si="75"/>
        <v>3</v>
      </c>
      <c r="AG999">
        <f t="shared" si="76"/>
        <v>1</v>
      </c>
      <c r="AH999">
        <f>(Table2[[#This Row],[Social_Media_Influence2]]+Table2[[#This Row],[Engagement_Score_Num]]+Table2[[#This Row],[Time_Spent_on_Product_Research(hours)]]/3)</f>
        <v>4.666666666666667</v>
      </c>
      <c r="AI999" s="17">
        <f>IF(Table2[[#This Row],[Customer_Loyalty_Program_Member]]="TRUE",Table2[[#This Row],[Brand_Loyalty]]*1.2,Table2[[#This Row],[Brand_Loyalty]])</f>
        <v>1</v>
      </c>
      <c r="AJ999" s="17">
        <f>Table2[[#This Row],[Customer_Satisfaction]]-Table2[[#This Row],[Return_Rate]]</f>
        <v>6</v>
      </c>
    </row>
    <row r="1000" spans="1:36">
      <c r="A1000" s="5" t="s">
        <v>2056</v>
      </c>
      <c r="B1000" s="4">
        <v>21</v>
      </c>
      <c r="C1000" s="5" t="s">
        <v>29</v>
      </c>
      <c r="D1000" s="5" t="s">
        <v>44</v>
      </c>
      <c r="E1000" s="5" t="s">
        <v>69</v>
      </c>
      <c r="F1000" s="5" t="s">
        <v>32</v>
      </c>
      <c r="G1000" s="5" t="s">
        <v>30</v>
      </c>
      <c r="H1000" s="5" t="s">
        <v>2057</v>
      </c>
      <c r="I1000" s="5" t="s">
        <v>122</v>
      </c>
      <c r="J1000" s="4">
        <v>333.1078</v>
      </c>
      <c r="K1000" s="4">
        <v>12</v>
      </c>
      <c r="L1000" s="5" t="s">
        <v>48</v>
      </c>
      <c r="M1000" s="4">
        <v>4</v>
      </c>
      <c r="N1000" s="4">
        <v>4</v>
      </c>
      <c r="O1000" s="4">
        <v>0.3</v>
      </c>
      <c r="P1000" s="5" t="s">
        <v>59</v>
      </c>
      <c r="Q1000" s="5" t="s">
        <v>37</v>
      </c>
      <c r="R1000" s="4">
        <v>0</v>
      </c>
      <c r="S1000" s="4">
        <v>5</v>
      </c>
      <c r="T1000" s="5" t="s">
        <v>49</v>
      </c>
      <c r="U1000" s="5" t="s">
        <v>79</v>
      </c>
      <c r="V1000" s="5" t="s">
        <v>86</v>
      </c>
      <c r="W1000" s="6">
        <v>46292</v>
      </c>
      <c r="X1000" s="4" t="b">
        <v>1</v>
      </c>
      <c r="Y1000" s="4" t="b">
        <v>1</v>
      </c>
      <c r="Z1000" s="5" t="s">
        <v>62</v>
      </c>
      <c r="AA1000" s="5" t="s">
        <v>53</v>
      </c>
      <c r="AB1000" s="7">
        <v>8</v>
      </c>
      <c r="AC1000">
        <f t="shared" si="77"/>
        <v>3997.2936</v>
      </c>
      <c r="AD1000">
        <f t="shared" si="78"/>
        <v>27.758983333333333</v>
      </c>
      <c r="AE1000">
        <f t="shared" si="79"/>
        <v>333.1078</v>
      </c>
      <c r="AF1000">
        <f t="shared" si="75"/>
        <v>2</v>
      </c>
      <c r="AG1000">
        <f t="shared" si="76"/>
        <v>1</v>
      </c>
      <c r="AH1000">
        <f>(Table2[[#This Row],[Social_Media_Influence2]]+Table2[[#This Row],[Engagement_Score_Num]]+Table2[[#This Row],[Time_Spent_on_Product_Research(hours)]]/3)</f>
        <v>3.1</v>
      </c>
      <c r="AI1000" s="17">
        <f>IF(Table2[[#This Row],[Customer_Loyalty_Program_Member]]="TRUE",Table2[[#This Row],[Brand_Loyalty]]*1.2,Table2[[#This Row],[Brand_Loyalty]])</f>
        <v>4</v>
      </c>
      <c r="AJ1000" s="17">
        <f>Table2[[#This Row],[Customer_Satisfaction]]-Table2[[#This Row],[Return_Rate]]</f>
        <v>5</v>
      </c>
    </row>
    <row r="1001" spans="1:36">
      <c r="A1001" s="12" t="s">
        <v>2058</v>
      </c>
      <c r="B1001" s="1">
        <v>21</v>
      </c>
      <c r="C1001" s="12" t="s">
        <v>29</v>
      </c>
      <c r="D1001" s="12" t="s">
        <v>30</v>
      </c>
      <c r="E1001" s="12" t="s">
        <v>55</v>
      </c>
      <c r="F1001" s="12" t="s">
        <v>45</v>
      </c>
      <c r="G1001" s="12" t="s">
        <v>44</v>
      </c>
      <c r="H1001" s="12" t="s">
        <v>2059</v>
      </c>
      <c r="I1001" s="12" t="s">
        <v>104</v>
      </c>
      <c r="J1001" s="1">
        <v>333.10789999999997</v>
      </c>
      <c r="K1001" s="1">
        <v>6</v>
      </c>
      <c r="L1001" s="12" t="s">
        <v>78</v>
      </c>
      <c r="M1001" s="1">
        <v>5</v>
      </c>
      <c r="N1001" s="1">
        <v>2</v>
      </c>
      <c r="O1001" s="1">
        <v>0.33</v>
      </c>
      <c r="P1001" s="12" t="s">
        <v>49</v>
      </c>
      <c r="Q1001" s="12" t="s">
        <v>50</v>
      </c>
      <c r="R1001" s="1">
        <v>1</v>
      </c>
      <c r="S1001" s="1">
        <v>10</v>
      </c>
      <c r="T1001" s="12" t="s">
        <v>59</v>
      </c>
      <c r="U1001" s="12" t="s">
        <v>38</v>
      </c>
      <c r="V1001" s="12" t="s">
        <v>66</v>
      </c>
      <c r="W1001" s="13">
        <v>46293</v>
      </c>
      <c r="X1001" s="1" t="b">
        <v>0</v>
      </c>
      <c r="Y1001" s="1" t="b">
        <v>0</v>
      </c>
      <c r="Z1001" s="12" t="s">
        <v>74</v>
      </c>
      <c r="AA1001" s="12" t="s">
        <v>67</v>
      </c>
      <c r="AB1001" s="14">
        <v>2</v>
      </c>
      <c r="AC1001">
        <f t="shared" si="77"/>
        <v>1998.6473999999998</v>
      </c>
      <c r="AD1001">
        <f t="shared" si="78"/>
        <v>55.517983333333326</v>
      </c>
      <c r="AE1001">
        <f t="shared" si="79"/>
        <v>333.10789999999997</v>
      </c>
      <c r="AF1001">
        <f t="shared" si="75"/>
        <v>1</v>
      </c>
      <c r="AG1001">
        <f t="shared" si="76"/>
        <v>2</v>
      </c>
      <c r="AH1001">
        <f>(Table2[[#This Row],[Social_Media_Influence2]]+Table2[[#This Row],[Engagement_Score_Num]]+Table2[[#This Row],[Time_Spent_on_Product_Research(hours)]]/3)</f>
        <v>3.11</v>
      </c>
      <c r="AI1001" s="17">
        <f>IF(Table2[[#This Row],[Customer_Loyalty_Program_Member]]="TRUE",Table2[[#This Row],[Brand_Loyalty]]*1.2,Table2[[#This Row],[Brand_Loyalty]])</f>
        <v>5</v>
      </c>
      <c r="AJ1001" s="17">
        <f>Table2[[#This Row],[Customer_Satisfaction]]-Table2[[#This Row],[Return_Rate]]</f>
        <v>9</v>
      </c>
    </row>
  </sheetData>
  <conditionalFormatting sqref="AJ2">
    <cfRule type="cellIs" dxfId="36" priority="2" operator="lessThan">
      <formula>0</formula>
    </cfRule>
  </conditionalFormatting>
  <conditionalFormatting sqref="AJ1">
    <cfRule type="cellIs" dxfId="35" priority="1" operator="lessThan">
      <formula>0</formula>
    </cfRule>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F A A B Q S w M E F A A C A A g A z D r y W o 9 Y v N G n A A A A + A A A A B I A H A B D b 2 5 m a W c v U G F j a 2 F n Z S 5 4 b W w g o h g A K K A U A A A A A A A A A A A A A A A A A A A A A A A A A A A A h Y / N C o J A H M T v Q e 8 g e 3 e / g g j 5 u x 4 6 B R l B E F 0 X X X R J d 8 N d 0 3 f r 0 C P 1 C i l l d e s 4 M z + Y m c f t D k l f V 8 F V N U 5 b E y O G K Q q c l y a X l T U q R s a i R M x n s J f Z W R Y q G G j j o t 7 l M S q 9 v 0 S E d F 2 H u w W 2 T U E 4 p Y y c 0 u 0 h K 1 U t 0 Q f W / + F Q m 7 E 2 U 0 j A 8 b V G c M z o E j O 2 4 p g C m V x I t f k S f F g 8 p j 8 m r N v K t 4 0 S y o S b H Z B J A n m f E E 9 Q S w M E F A A C A A g A z D r y 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M w 6 8 l q d e f p 1 n A I A A E 8 G A A A T A B w A R m 9 y b X V s Y X M v U 2 V j d G l v b j E u b S C i G A A o o B Q A A A A A A A A A A A A A A A A A A A A A A A A A A A C N V F t r 2 z A U f g / k P x h v D y m Y 0 I 6 t j J U 8 p H G 6 B d q u q 7 O 9 N E O o 8 o k t k K V M F 3 e m 9 L / v y H G a N X L Z A i b 2 u X / f u R h g l i s Z Z d v / k 7 P h Y D g w J d W Q R 3 O m q g o 0 A z J T 0 j h 8 J e d Q 0 p o r T a a S i s Z w Q 1 J q a T S J B N j h I M J f p h x 6 o G R m 6 n G q G L p J O 7 r g A s Y Y x e K H G c W z T 6 v v B r R Z U Q Z 6 l a o H K R T N 8 V O z k t e w + u / M Y 2 b q + C i 5 S 0 H w i l v Q k z i J k 2 i m h K u k m b z 7 m E R z y V T O Z T E 5 / X B 8 f J J E 3 5 y y k N l G w G T / O r 5 W E n 4 e J V s M b + I b r S r U 5 d E X o D k W G i O g J b 1 H w 0 7 T y U d b u E l 0 1 8 m n Q m S M C q r N x G r 3 d 8 h Z S W W B E Z f N B v b h l p p K s 1 a 6 2 p b s l W b U k z 9 5 f I x n z l j l u V i k i N G i a W T h t 3 1 K o s d 4 W g D K F t K e v h / 7 I K 3 w M 0 h 0 D m w X y E g F 5 B J q E I H y i m p u q S C Z p d a Z Q D 3 P H a N + U l 5 x / 8 q Y 2 7 Q G g e p S s X 7 F D V J Y U o P N p h Y K p Z v X L a a V c t I G + g s N v x x I 1 h C 1 J j v j k I 9 9 I u y F 7 K n + H L u R k 0 v V U G G b H n + t E L 4 l t 4 h D F q F + y Z H W b I M z T p C g Z 2 s w 4 A d 7 V O K s m K N d U u m q e 9 C t X 6 Y Y R 8 q v I O e U L O R a e C w Q V J d y w z x 8 k o E 0 3 P K a 2 5 C q W 7 B O S 1 9 i D w H P E 5 Q h A r O m r O v H g d l c F r Q A v 7 j k g d u S T P N w E F K o O e 4 n r n F O c H 5 J V q r N Z s v K Q e 9 o 0 0 a 6 A l u q P F C 3 n L 3 s W m u Q I 4 C X q H 2 q n V a o g u O a v Q T V 9 c 0 T X 2 h a Y U b P c J / L 8 y A s 2 o s U F J W V v A W D o W A N u r c b b e F W k R Q Y N w G N T / v F v 4 W N w D u X R z 8 o N n a / + p 2 8 l Y 4 O 7 k M S v 8 U n T j o b v T N e Y v Y k 3 I e n / j N z 8 s 8 7 c 1 C b v z L h r s 2 c 9 h Q 0 O 2 T D A Z f 9 6 c 7 + A F B L A Q I t A B Q A A g A I A M w 6 8 l q P W L z R p w A A A P g A A A A S A A A A A A A A A A A A A A A A A A A A A A B D b 2 5 m a W c v U G F j a 2 F n Z S 5 4 b W x Q S w E C L Q A U A A I A C A D M O v J a U 3 I 4 L J s A A A D h A A A A E w A A A A A A A A A A A A A A A A D z A A A A W 0 N v b n R l b n R f V H l w Z X N d L n h t b F B L A Q I t A B Q A A g A I A M w 6 8 l q d e f p 1 n A I A A E 8 G A A A T A A A A A A A A A A A A A A A A A N s B A A B G b 3 J t d W x h c y 9 T Z W N 0 a W 9 u M S 5 t U E s F B g A A A A A D A A M A w g A A A M 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w k A A A A A A A A 6 i M 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V j b 2 1 t Z X J j Z V 9 D b 2 5 z d W 1 l c l 9 C Z W h h d m l v c l 9 B b m F s e X N p c 1 9 E Y X R h 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3 L T E 2 V D A y O j A 1 O j E x L j I w O D k x N z h a I i A v P j x F b n R y e S B U e X B l P S J G a W x s Q 2 9 s d W 1 u V H l w Z X M i I F Z h b H V l P S J z Q m d N R 0 J n W U d C Z 1 l H R V F N R 0 F 3 T U Z C Z 1 l E Q X d Z R 0 J n a 0 J B U V l H Q X c 9 P S I g L z 4 8 R W 5 0 c n k g V H l w Z T 0 i R m l s b E N v b H V t b k 5 h b W V z I i B W Y W x 1 Z T 0 i c 1 s m c X V v d D t D d X N 0 b 2 1 l c l 9 J R C Z x d W 9 0 O y w m c X V v d D t B Z 2 U m c X V v d D s s J n F 1 b 3 Q 7 R 2 V u Z G V y J n F 1 b 3 Q 7 L C Z x d W 9 0 O 0 l u Y 2 9 t Z V 9 M Z X Z l b C Z x d W 9 0 O y w m c X V v d D t N Y X J p d G F s X 1 N 0 Y X R 1 c y Z x d W 9 0 O y w m c X V v d D t F Z H V j Y X R p b 2 5 f T G V 2 Z W w m c X V v d D s s J n F 1 b 3 Q 7 T 2 N j d X B h d G l v b i Z x d W 9 0 O y w m c X V v d D t M b 2 N h d G l v b i Z x d W 9 0 O y w m c X V v d D t Q d X J j a G F z Z V 9 D Y X R l Z 2 9 y e S Z x d W 9 0 O y w m c X V v d D t Q d X J j a G F z Z V 9 B b W 9 1 b n Q m c X V v d D s s J n F 1 b 3 Q 7 R n J l c X V l b m N 5 X 2 9 m X 1 B 1 c m N o Y X N l J n F 1 b 3 Q 7 L C Z x d W 9 0 O 1 B 1 c m N o Y X N l X 0 N o Y W 5 u Z W w m c X V v d D s s J n F 1 b 3 Q 7 Q n J h b m R f T G 9 5 Y W x 0 e S Z x d W 9 0 O y w m c X V v d D t Q c m 9 k d W N 0 X 1 J h d G l u Z y Z x d W 9 0 O y w m c X V v d D t U a W 1 l X 1 N w Z W 5 0 X 2 9 u X 1 B y b 2 R 1 Y 3 R f U m V z Z W F y Y 2 g o a G 9 1 c n M p J n F 1 b 3 Q 7 L C Z x d W 9 0 O 1 N v Y 2 l h b F 9 N Z W R p Y V 9 J b m Z s d W V u Y 2 U m c X V v d D s s J n F 1 b 3 Q 7 R G l z Y 2 9 1 b n R f U 2 V u c 2 l 0 a X Z p d H k m c X V v d D s s J n F 1 b 3 Q 7 U m V 0 d X J u X 1 J h d G U m c X V v d D s s J n F 1 b 3 Q 7 Q 3 V z d G 9 t Z X J f U 2 F 0 a X N m Y W N 0 a W 9 u J n F 1 b 3 Q 7 L C Z x d W 9 0 O 0 V u Z 2 F n Z W 1 l b n R f d 2 l 0 a F 9 B Z H M m c X V v d D s s J n F 1 b 3 Q 7 R G V 2 a W N l X 1 V z Z W R f Z m 9 y X 1 N o b 3 B w a W 5 n J n F 1 b 3 Q 7 L C Z x d W 9 0 O 1 B h e W 1 l b n R f T W V 0 a G 9 k J n F 1 b 3 Q 7 L C Z x d W 9 0 O 1 R p b W V f b 2 Z f U H V y Y 2 h h c 2 U m c X V v d D s s J n F 1 b 3 Q 7 R G l z Y 2 9 1 b n R f V X N l Z C Z x d W 9 0 O y w m c X V v d D t D d X N 0 b 2 1 l c l 9 M b 3 l h b H R 5 X 1 B y b 2 d y Y W 1 f T W V t Y m V y J n F 1 b 3 Q 7 L C Z x d W 9 0 O 1 B 1 c m N o Y X N l X 0 l u d G V u d C Z x d W 9 0 O y w m c X V v d D t T a G l w c G l u Z 1 9 Q c m V m Z X J l b m N l J n F 1 b 3 Q 7 L C Z x d W 9 0 O 1 R p b W V f d G 9 f R G V j a X N 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4 L C Z x d W 9 0 O 2 t l e U N v b H V t b k 5 h b W V z J n F 1 b 3 Q 7 O l t d L C Z x d W 9 0 O 3 F 1 Z X J 5 U m V s Y X R p b 2 5 z a G l w c y Z x d W 9 0 O z p b X S w m c X V v d D t j b 2 x 1 b W 5 J Z G V u d G l 0 a W V z J n F 1 b 3 Q 7 O l s m c X V v d D t T Z W N 0 a W 9 u M S 9 F Y 2 9 t b W V y Y 2 V f Q 2 9 u c 3 V t Z X J f Q m V o Y X Z p b 3 J f Q W 5 h b H l z a X N f R G F 0 Y S 9 B d X R v U m V t b 3 Z l Z E N v b H V t b n M x L n t D d X N 0 b 2 1 l c l 9 J R C w w f S Z x d W 9 0 O y w m c X V v d D t T Z W N 0 a W 9 u M S 9 F Y 2 9 t b W V y Y 2 V f Q 2 9 u c 3 V t Z X J f Q m V o Y X Z p b 3 J f Q W 5 h b H l z a X N f R G F 0 Y S 9 B d X R v U m V t b 3 Z l Z E N v b H V t b n M x L n t B Z 2 U s M X 0 m c X V v d D s s J n F 1 b 3 Q 7 U 2 V j d G l v b j E v R W N v b W 1 l c m N l X 0 N v b n N 1 b W V y X 0 J l a G F 2 a W 9 y X 0 F u Y W x 5 c 2 l z X 0 R h d G E v Q X V 0 b 1 J l b W 9 2 Z W R D b 2 x 1 b W 5 z M S 5 7 R 2 V u Z G V y L D J 9 J n F 1 b 3 Q 7 L C Z x d W 9 0 O 1 N l Y 3 R p b 2 4 x L 0 V j b 2 1 t Z X J j Z V 9 D b 2 5 z d W 1 l c l 9 C Z W h h d m l v c l 9 B b m F s e X N p c 1 9 E Y X R h L 0 F 1 d G 9 S Z W 1 v d m V k Q 2 9 s d W 1 u c z E u e 0 l u Y 2 9 t Z V 9 M Z X Z l b C w z f S Z x d W 9 0 O y w m c X V v d D t T Z W N 0 a W 9 u M S 9 F Y 2 9 t b W V y Y 2 V f Q 2 9 u c 3 V t Z X J f Q m V o Y X Z p b 3 J f Q W 5 h b H l z a X N f R G F 0 Y S 9 B d X R v U m V t b 3 Z l Z E N v b H V t b n M x L n t N Y X J p d G F s X 1 N 0 Y X R 1 c y w 0 f S Z x d W 9 0 O y w m c X V v d D t T Z W N 0 a W 9 u M S 9 F Y 2 9 t b W V y Y 2 V f Q 2 9 u c 3 V t Z X J f Q m V o Y X Z p b 3 J f Q W 5 h b H l z a X N f R G F 0 Y S 9 B d X R v U m V t b 3 Z l Z E N v b H V t b n M x L n t F Z H V j Y X R p b 2 5 f T G V 2 Z W w s N X 0 m c X V v d D s s J n F 1 b 3 Q 7 U 2 V j d G l v b j E v R W N v b W 1 l c m N l X 0 N v b n N 1 b W V y X 0 J l a G F 2 a W 9 y X 0 F u Y W x 5 c 2 l z X 0 R h d G E v Q X V 0 b 1 J l b W 9 2 Z W R D b 2 x 1 b W 5 z M S 5 7 T 2 N j d X B h d G l v b i w 2 f S Z x d W 9 0 O y w m c X V v d D t T Z W N 0 a W 9 u M S 9 F Y 2 9 t b W V y Y 2 V f Q 2 9 u c 3 V t Z X J f Q m V o Y X Z p b 3 J f Q W 5 h b H l z a X N f R G F 0 Y S 9 B d X R v U m V t b 3 Z l Z E N v b H V t b n M x L n t M b 2 N h d G l v b i w 3 f S Z x d W 9 0 O y w m c X V v d D t T Z W N 0 a W 9 u M S 9 F Y 2 9 t b W V y Y 2 V f Q 2 9 u c 3 V t Z X J f Q m V o Y X Z p b 3 J f Q W 5 h b H l z a X N f R G F 0 Y S 9 B d X R v U m V t b 3 Z l Z E N v b H V t b n M x L n t Q d X J j a G F z Z V 9 D Y X R l Z 2 9 y e S w 4 f S Z x d W 9 0 O y w m c X V v d D t T Z W N 0 a W 9 u M S 9 F Y 2 9 t b W V y Y 2 V f Q 2 9 u c 3 V t Z X J f Q m V o Y X Z p b 3 J f Q W 5 h b H l z a X N f R G F 0 Y S 9 B d X R v U m V t b 3 Z l Z E N v b H V t b n M x L n t Q d X J j a G F z Z V 9 B b W 9 1 b n Q s O X 0 m c X V v d D s s J n F 1 b 3 Q 7 U 2 V j d G l v b j E v R W N v b W 1 l c m N l X 0 N v b n N 1 b W V y X 0 J l a G F 2 a W 9 y X 0 F u Y W x 5 c 2 l z X 0 R h d G E v Q X V 0 b 1 J l b W 9 2 Z W R D b 2 x 1 b W 5 z M S 5 7 R n J l c X V l b m N 5 X 2 9 m X 1 B 1 c m N o Y X N l L D E w f S Z x d W 9 0 O y w m c X V v d D t T Z W N 0 a W 9 u M S 9 F Y 2 9 t b W V y Y 2 V f Q 2 9 u c 3 V t Z X J f Q m V o Y X Z p b 3 J f Q W 5 h b H l z a X N f R G F 0 Y S 9 B d X R v U m V t b 3 Z l Z E N v b H V t b n M x L n t Q d X J j a G F z Z V 9 D a G F u b m V s L D E x f S Z x d W 9 0 O y w m c X V v d D t T Z W N 0 a W 9 u M S 9 F Y 2 9 t b W V y Y 2 V f Q 2 9 u c 3 V t Z X J f Q m V o Y X Z p b 3 J f Q W 5 h b H l z a X N f R G F 0 Y S 9 B d X R v U m V t b 3 Z l Z E N v b H V t b n M x L n t C c m F u Z F 9 M b 3 l h b H R 5 L D E y f S Z x d W 9 0 O y w m c X V v d D t T Z W N 0 a W 9 u M S 9 F Y 2 9 t b W V y Y 2 V f Q 2 9 u c 3 V t Z X J f Q m V o Y X Z p b 3 J f Q W 5 h b H l z a X N f R G F 0 Y S 9 B d X R v U m V t b 3 Z l Z E N v b H V t b n M x L n t Q c m 9 k d W N 0 X 1 J h d G l u Z y w x M 3 0 m c X V v d D s s J n F 1 b 3 Q 7 U 2 V j d G l v b j E v R W N v b W 1 l c m N l X 0 N v b n N 1 b W V y X 0 J l a G F 2 a W 9 y X 0 F u Y W x 5 c 2 l z X 0 R h d G E v Q X V 0 b 1 J l b W 9 2 Z W R D b 2 x 1 b W 5 z M S 5 7 V G l t Z V 9 T c G V u d F 9 v b l 9 Q c m 9 k d W N 0 X 1 J l c 2 V h c m N o K G h v d X J z K S w x N H 0 m c X V v d D s s J n F 1 b 3 Q 7 U 2 V j d G l v b j E v R W N v b W 1 l c m N l X 0 N v b n N 1 b W V y X 0 J l a G F 2 a W 9 y X 0 F u Y W x 5 c 2 l z X 0 R h d G E v Q X V 0 b 1 J l b W 9 2 Z W R D b 2 x 1 b W 5 z M S 5 7 U 2 9 j a W F s X 0 1 l Z G l h X 0 l u Z m x 1 Z W 5 j Z S w x N X 0 m c X V v d D s s J n F 1 b 3 Q 7 U 2 V j d G l v b j E v R W N v b W 1 l c m N l X 0 N v b n N 1 b W V y X 0 J l a G F 2 a W 9 y X 0 F u Y W x 5 c 2 l z X 0 R h d G E v Q X V 0 b 1 J l b W 9 2 Z W R D b 2 x 1 b W 5 z M S 5 7 R G l z Y 2 9 1 b n R f U 2 V u c 2 l 0 a X Z p d H k s M T Z 9 J n F 1 b 3 Q 7 L C Z x d W 9 0 O 1 N l Y 3 R p b 2 4 x L 0 V j b 2 1 t Z X J j Z V 9 D b 2 5 z d W 1 l c l 9 C Z W h h d m l v c l 9 B b m F s e X N p c 1 9 E Y X R h L 0 F 1 d G 9 S Z W 1 v d m V k Q 2 9 s d W 1 u c z E u e 1 J l d H V y b l 9 S Y X R l L D E 3 f S Z x d W 9 0 O y w m c X V v d D t T Z W N 0 a W 9 u M S 9 F Y 2 9 t b W V y Y 2 V f Q 2 9 u c 3 V t Z X J f Q m V o Y X Z p b 3 J f Q W 5 h b H l z a X N f R G F 0 Y S 9 B d X R v U m V t b 3 Z l Z E N v b H V t b n M x L n t D d X N 0 b 2 1 l c l 9 T Y X R p c 2 Z h Y 3 R p b 2 4 s M T h 9 J n F 1 b 3 Q 7 L C Z x d W 9 0 O 1 N l Y 3 R p b 2 4 x L 0 V j b 2 1 t Z X J j Z V 9 D b 2 5 z d W 1 l c l 9 C Z W h h d m l v c l 9 B b m F s e X N p c 1 9 E Y X R h L 0 F 1 d G 9 S Z W 1 v d m V k Q 2 9 s d W 1 u c z E u e 0 V u Z 2 F n Z W 1 l b n R f d 2 l 0 a F 9 B Z H M s M T l 9 J n F 1 b 3 Q 7 L C Z x d W 9 0 O 1 N l Y 3 R p b 2 4 x L 0 V j b 2 1 t Z X J j Z V 9 D b 2 5 z d W 1 l c l 9 C Z W h h d m l v c l 9 B b m F s e X N p c 1 9 E Y X R h L 0 F 1 d G 9 S Z W 1 v d m V k Q 2 9 s d W 1 u c z E u e 0 R l d m l j Z V 9 V c 2 V k X 2 Z v c l 9 T a G 9 w c G l u Z y w y M H 0 m c X V v d D s s J n F 1 b 3 Q 7 U 2 V j d G l v b j E v R W N v b W 1 l c m N l X 0 N v b n N 1 b W V y X 0 J l a G F 2 a W 9 y X 0 F u Y W x 5 c 2 l z X 0 R h d G E v Q X V 0 b 1 J l b W 9 2 Z W R D b 2 x 1 b W 5 z M S 5 7 U G F 5 b W V u d F 9 N Z X R o b 2 Q s M j F 9 J n F 1 b 3 Q 7 L C Z x d W 9 0 O 1 N l Y 3 R p b 2 4 x L 0 V j b 2 1 t Z X J j Z V 9 D b 2 5 z d W 1 l c l 9 C Z W h h d m l v c l 9 B b m F s e X N p c 1 9 E Y X R h L 0 F 1 d G 9 S Z W 1 v d m V k Q 2 9 s d W 1 u c z E u e 1 R p b W V f b 2 Z f U H V y Y 2 h h c 2 U s M j J 9 J n F 1 b 3 Q 7 L C Z x d W 9 0 O 1 N l Y 3 R p b 2 4 x L 0 V j b 2 1 t Z X J j Z V 9 D b 2 5 z d W 1 l c l 9 C Z W h h d m l v c l 9 B b m F s e X N p c 1 9 E Y X R h L 0 F 1 d G 9 S Z W 1 v d m V k Q 2 9 s d W 1 u c z E u e 0 R p c 2 N v d W 5 0 X 1 V z Z W Q s M j N 9 J n F 1 b 3 Q 7 L C Z x d W 9 0 O 1 N l Y 3 R p b 2 4 x L 0 V j b 2 1 t Z X J j Z V 9 D b 2 5 z d W 1 l c l 9 C Z W h h d m l v c l 9 B b m F s e X N p c 1 9 E Y X R h L 0 F 1 d G 9 S Z W 1 v d m V k Q 2 9 s d W 1 u c z E u e 0 N 1 c 3 R v b W V y X 0 x v e W F s d H l f U H J v Z 3 J h b V 9 N Z W 1 i Z X I s M j R 9 J n F 1 b 3 Q 7 L C Z x d W 9 0 O 1 N l Y 3 R p b 2 4 x L 0 V j b 2 1 t Z X J j Z V 9 D b 2 5 z d W 1 l c l 9 C Z W h h d m l v c l 9 B b m F s e X N p c 1 9 E Y X R h L 0 F 1 d G 9 S Z W 1 v d m V k Q 2 9 s d W 1 u c z E u e 1 B 1 c m N o Y X N l X 0 l u d G V u d C w y N X 0 m c X V v d D s s J n F 1 b 3 Q 7 U 2 V j d G l v b j E v R W N v b W 1 l c m N l X 0 N v b n N 1 b W V y X 0 J l a G F 2 a W 9 y X 0 F u Y W x 5 c 2 l z X 0 R h d G E v Q X V 0 b 1 J l b W 9 2 Z W R D b 2 x 1 b W 5 z M S 5 7 U 2 h p c H B p b m d f U H J l Z m V y Z W 5 j Z S w y N n 0 m c X V v d D s s J n F 1 b 3 Q 7 U 2 V j d G l v b j E v R W N v b W 1 l c m N l X 0 N v b n N 1 b W V y X 0 J l a G F 2 a W 9 y X 0 F u Y W x 5 c 2 l z X 0 R h d G E v Q X V 0 b 1 J l b W 9 2 Z W R D b 2 x 1 b W 5 z M S 5 7 V G l t Z V 9 0 b 1 9 E Z W N p c 2 l v b i w y N 3 0 m c X V v d D t d L C Z x d W 9 0 O 0 N v b H V t b k N v d W 5 0 J n F 1 b 3 Q 7 O j I 4 L C Z x d W 9 0 O 0 t l e U N v b H V t b k 5 h b W V z J n F 1 b 3 Q 7 O l t d L C Z x d W 9 0 O 0 N v b H V t b k l k Z W 5 0 a X R p Z X M m c X V v d D s 6 W y Z x d W 9 0 O 1 N l Y 3 R p b 2 4 x L 0 V j b 2 1 t Z X J j Z V 9 D b 2 5 z d W 1 l c l 9 C Z W h h d m l v c l 9 B b m F s e X N p c 1 9 E Y X R h L 0 F 1 d G 9 S Z W 1 v d m V k Q 2 9 s d W 1 u c z E u e 0 N 1 c 3 R v b W V y X 0 l E L D B 9 J n F 1 b 3 Q 7 L C Z x d W 9 0 O 1 N l Y 3 R p b 2 4 x L 0 V j b 2 1 t Z X J j Z V 9 D b 2 5 z d W 1 l c l 9 C Z W h h d m l v c l 9 B b m F s e X N p c 1 9 E Y X R h L 0 F 1 d G 9 S Z W 1 v d m V k Q 2 9 s d W 1 u c z E u e 0 F n Z S w x f S Z x d W 9 0 O y w m c X V v d D t T Z W N 0 a W 9 u M S 9 F Y 2 9 t b W V y Y 2 V f Q 2 9 u c 3 V t Z X J f Q m V o Y X Z p b 3 J f Q W 5 h b H l z a X N f R G F 0 Y S 9 B d X R v U m V t b 3 Z l Z E N v b H V t b n M x L n t H Z W 5 k Z X I s M n 0 m c X V v d D s s J n F 1 b 3 Q 7 U 2 V j d G l v b j E v R W N v b W 1 l c m N l X 0 N v b n N 1 b W V y X 0 J l a G F 2 a W 9 y X 0 F u Y W x 5 c 2 l z X 0 R h d G E v Q X V 0 b 1 J l b W 9 2 Z W R D b 2 x 1 b W 5 z M S 5 7 S W 5 j b 2 1 l X 0 x l d m V s L D N 9 J n F 1 b 3 Q 7 L C Z x d W 9 0 O 1 N l Y 3 R p b 2 4 x L 0 V j b 2 1 t Z X J j Z V 9 D b 2 5 z d W 1 l c l 9 C Z W h h d m l v c l 9 B b m F s e X N p c 1 9 E Y X R h L 0 F 1 d G 9 S Z W 1 v d m V k Q 2 9 s d W 1 u c z E u e 0 1 h c m l 0 Y W x f U 3 R h d H V z L D R 9 J n F 1 b 3 Q 7 L C Z x d W 9 0 O 1 N l Y 3 R p b 2 4 x L 0 V j b 2 1 t Z X J j Z V 9 D b 2 5 z d W 1 l c l 9 C Z W h h d m l v c l 9 B b m F s e X N p c 1 9 E Y X R h L 0 F 1 d G 9 S Z W 1 v d m V k Q 2 9 s d W 1 u c z E u e 0 V k d W N h d G l v b l 9 M Z X Z l b C w 1 f S Z x d W 9 0 O y w m c X V v d D t T Z W N 0 a W 9 u M S 9 F Y 2 9 t b W V y Y 2 V f Q 2 9 u c 3 V t Z X J f Q m V o Y X Z p b 3 J f Q W 5 h b H l z a X N f R G F 0 Y S 9 B d X R v U m V t b 3 Z l Z E N v b H V t b n M x L n t P Y 2 N 1 c G F 0 a W 9 u L D Z 9 J n F 1 b 3 Q 7 L C Z x d W 9 0 O 1 N l Y 3 R p b 2 4 x L 0 V j b 2 1 t Z X J j Z V 9 D b 2 5 z d W 1 l c l 9 C Z W h h d m l v c l 9 B b m F s e X N p c 1 9 E Y X R h L 0 F 1 d G 9 S Z W 1 v d m V k Q 2 9 s d W 1 u c z E u e 0 x v Y 2 F 0 a W 9 u L D d 9 J n F 1 b 3 Q 7 L C Z x d W 9 0 O 1 N l Y 3 R p b 2 4 x L 0 V j b 2 1 t Z X J j Z V 9 D b 2 5 z d W 1 l c l 9 C Z W h h d m l v c l 9 B b m F s e X N p c 1 9 E Y X R h L 0 F 1 d G 9 S Z W 1 v d m V k Q 2 9 s d W 1 u c z E u e 1 B 1 c m N o Y X N l X 0 N h d G V n b 3 J 5 L D h 9 J n F 1 b 3 Q 7 L C Z x d W 9 0 O 1 N l Y 3 R p b 2 4 x L 0 V j b 2 1 t Z X J j Z V 9 D b 2 5 z d W 1 l c l 9 C Z W h h d m l v c l 9 B b m F s e X N p c 1 9 E Y X R h L 0 F 1 d G 9 S Z W 1 v d m V k Q 2 9 s d W 1 u c z E u e 1 B 1 c m N o Y X N l X 0 F t b 3 V u d C w 5 f S Z x d W 9 0 O y w m c X V v d D t T Z W N 0 a W 9 u M S 9 F Y 2 9 t b W V y Y 2 V f Q 2 9 u c 3 V t Z X J f Q m V o Y X Z p b 3 J f Q W 5 h b H l z a X N f R G F 0 Y S 9 B d X R v U m V t b 3 Z l Z E N v b H V t b n M x L n t G c m V x d W V u Y 3 l f b 2 Z f U H V y Y 2 h h c 2 U s M T B 9 J n F 1 b 3 Q 7 L C Z x d W 9 0 O 1 N l Y 3 R p b 2 4 x L 0 V j b 2 1 t Z X J j Z V 9 D b 2 5 z d W 1 l c l 9 C Z W h h d m l v c l 9 B b m F s e X N p c 1 9 E Y X R h L 0 F 1 d G 9 S Z W 1 v d m V k Q 2 9 s d W 1 u c z E u e 1 B 1 c m N o Y X N l X 0 N o Y W 5 u Z W w s M T F 9 J n F 1 b 3 Q 7 L C Z x d W 9 0 O 1 N l Y 3 R p b 2 4 x L 0 V j b 2 1 t Z X J j Z V 9 D b 2 5 z d W 1 l c l 9 C Z W h h d m l v c l 9 B b m F s e X N p c 1 9 E Y X R h L 0 F 1 d G 9 S Z W 1 v d m V k Q 2 9 s d W 1 u c z E u e 0 J y Y W 5 k X 0 x v e W F s d H k s M T J 9 J n F 1 b 3 Q 7 L C Z x d W 9 0 O 1 N l Y 3 R p b 2 4 x L 0 V j b 2 1 t Z X J j Z V 9 D b 2 5 z d W 1 l c l 9 C Z W h h d m l v c l 9 B b m F s e X N p c 1 9 E Y X R h L 0 F 1 d G 9 S Z W 1 v d m V k Q 2 9 s d W 1 u c z E u e 1 B y b 2 R 1 Y 3 R f U m F 0 a W 5 n L D E z f S Z x d W 9 0 O y w m c X V v d D t T Z W N 0 a W 9 u M S 9 F Y 2 9 t b W V y Y 2 V f Q 2 9 u c 3 V t Z X J f Q m V o Y X Z p b 3 J f Q W 5 h b H l z a X N f R G F 0 Y S 9 B d X R v U m V t b 3 Z l Z E N v b H V t b n M x L n t U a W 1 l X 1 N w Z W 5 0 X 2 9 u X 1 B y b 2 R 1 Y 3 R f U m V z Z W F y Y 2 g o a G 9 1 c n M p L D E 0 f S Z x d W 9 0 O y w m c X V v d D t T Z W N 0 a W 9 u M S 9 F Y 2 9 t b W V y Y 2 V f Q 2 9 u c 3 V t Z X J f Q m V o Y X Z p b 3 J f Q W 5 h b H l z a X N f R G F 0 Y S 9 B d X R v U m V t b 3 Z l Z E N v b H V t b n M x L n t T b 2 N p Y W x f T W V k a W F f S W 5 m b H V l b m N l L D E 1 f S Z x d W 9 0 O y w m c X V v d D t T Z W N 0 a W 9 u M S 9 F Y 2 9 t b W V y Y 2 V f Q 2 9 u c 3 V t Z X J f Q m V o Y X Z p b 3 J f Q W 5 h b H l z a X N f R G F 0 Y S 9 B d X R v U m V t b 3 Z l Z E N v b H V t b n M x L n t E a X N j b 3 V u d F 9 T Z W 5 z a X R p d m l 0 e S w x N n 0 m c X V v d D s s J n F 1 b 3 Q 7 U 2 V j d G l v b j E v R W N v b W 1 l c m N l X 0 N v b n N 1 b W V y X 0 J l a G F 2 a W 9 y X 0 F u Y W x 5 c 2 l z X 0 R h d G E v Q X V 0 b 1 J l b W 9 2 Z W R D b 2 x 1 b W 5 z M S 5 7 U m V 0 d X J u X 1 J h d G U s M T d 9 J n F 1 b 3 Q 7 L C Z x d W 9 0 O 1 N l Y 3 R p b 2 4 x L 0 V j b 2 1 t Z X J j Z V 9 D b 2 5 z d W 1 l c l 9 C Z W h h d m l v c l 9 B b m F s e X N p c 1 9 E Y X R h L 0 F 1 d G 9 S Z W 1 v d m V k Q 2 9 s d W 1 u c z E u e 0 N 1 c 3 R v b W V y X 1 N h d G l z Z m F j d G l v b i w x O H 0 m c X V v d D s s J n F 1 b 3 Q 7 U 2 V j d G l v b j E v R W N v b W 1 l c m N l X 0 N v b n N 1 b W V y X 0 J l a G F 2 a W 9 y X 0 F u Y W x 5 c 2 l z X 0 R h d G E v Q X V 0 b 1 J l b W 9 2 Z W R D b 2 x 1 b W 5 z M S 5 7 R W 5 n Y W d l b W V u d F 9 3 a X R o X 0 F k c y w x O X 0 m c X V v d D s s J n F 1 b 3 Q 7 U 2 V j d G l v b j E v R W N v b W 1 l c m N l X 0 N v b n N 1 b W V y X 0 J l a G F 2 a W 9 y X 0 F u Y W x 5 c 2 l z X 0 R h d G E v Q X V 0 b 1 J l b W 9 2 Z W R D b 2 x 1 b W 5 z M S 5 7 R G V 2 a W N l X 1 V z Z W R f Z m 9 y X 1 N o b 3 B w a W 5 n L D I w f S Z x d W 9 0 O y w m c X V v d D t T Z W N 0 a W 9 u M S 9 F Y 2 9 t b W V y Y 2 V f Q 2 9 u c 3 V t Z X J f Q m V o Y X Z p b 3 J f Q W 5 h b H l z a X N f R G F 0 Y S 9 B d X R v U m V t b 3 Z l Z E N v b H V t b n M x L n t Q Y X l t Z W 5 0 X 0 1 l d G h v Z C w y M X 0 m c X V v d D s s J n F 1 b 3 Q 7 U 2 V j d G l v b j E v R W N v b W 1 l c m N l X 0 N v b n N 1 b W V y X 0 J l a G F 2 a W 9 y X 0 F u Y W x 5 c 2 l z X 0 R h d G E v Q X V 0 b 1 J l b W 9 2 Z W R D b 2 x 1 b W 5 z M S 5 7 V G l t Z V 9 v Z l 9 Q d X J j a G F z Z S w y M n 0 m c X V v d D s s J n F 1 b 3 Q 7 U 2 V j d G l v b j E v R W N v b W 1 l c m N l X 0 N v b n N 1 b W V y X 0 J l a G F 2 a W 9 y X 0 F u Y W x 5 c 2 l z X 0 R h d G E v Q X V 0 b 1 J l b W 9 2 Z W R D b 2 x 1 b W 5 z M S 5 7 R G l z Y 2 9 1 b n R f V X N l Z C w y M 3 0 m c X V v d D s s J n F 1 b 3 Q 7 U 2 V j d G l v b j E v R W N v b W 1 l c m N l X 0 N v b n N 1 b W V y X 0 J l a G F 2 a W 9 y X 0 F u Y W x 5 c 2 l z X 0 R h d G E v Q X V 0 b 1 J l b W 9 2 Z W R D b 2 x 1 b W 5 z M S 5 7 Q 3 V z d G 9 t Z X J f T G 9 5 Y W x 0 e V 9 Q c m 9 n c m F t X 0 1 l b W J l c i w y N H 0 m c X V v d D s s J n F 1 b 3 Q 7 U 2 V j d G l v b j E v R W N v b W 1 l c m N l X 0 N v b n N 1 b W V y X 0 J l a G F 2 a W 9 y X 0 F u Y W x 5 c 2 l z X 0 R h d G E v Q X V 0 b 1 J l b W 9 2 Z W R D b 2 x 1 b W 5 z M S 5 7 U H V y Y 2 h h c 2 V f S W 5 0 Z W 5 0 L D I 1 f S Z x d W 9 0 O y w m c X V v d D t T Z W N 0 a W 9 u M S 9 F Y 2 9 t b W V y Y 2 V f Q 2 9 u c 3 V t Z X J f Q m V o Y X Z p b 3 J f Q W 5 h b H l z a X N f R G F 0 Y S 9 B d X R v U m V t b 3 Z l Z E N v b H V t b n M x L n t T a G l w c G l u Z 1 9 Q c m V m Z X J l b m N l L D I 2 f S Z x d W 9 0 O y w m c X V v d D t T Z W N 0 a W 9 u M S 9 F Y 2 9 t b W V y Y 2 V f Q 2 9 u c 3 V t Z X J f Q m V o Y X Z p b 3 J f Q W 5 h b H l z a X N f R G F 0 Y S 9 B d X R v U m V t b 3 Z l Z E N v b H V t b n M x L n t U a W 1 l X 3 R v X 0 R l Y 2 l z a W 9 u L D I 3 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F Y 2 9 t b W V y Y 2 V f Q 2 9 u c 3 V t Z X J f Q m V o Y X Z p b 3 J f Q W 5 h b H l z a X N f R G F 0 Y S 9 T b 3 V y Y 2 U 8 L 0 l 0 Z W 1 Q Y X R o P j w v S X R l b U x v Y 2 F 0 a W 9 u P j x T d G F i b G V F b n R y a W V z I C 8 + P C 9 J d G V t P j x J d G V t P j x J d G V t T G 9 j Y X R p b 2 4 + P E l 0 Z W 1 U e X B l P k Z v c m 1 1 b G E 8 L 0 l 0 Z W 1 U e X B l P j x J d G V t U G F 0 a D 5 T Z W N 0 a W 9 u M S 9 F Y 2 9 t b W V y Y 2 V f Q 2 9 u c 3 V t Z X J f Q m V o Y X Z p b 3 J f Q W 5 h b H l z a X N f R G F 0 Y S 9 Q c m 9 t b 3 R l Z C U y M E h l Y W R l c n M 8 L 0 l 0 Z W 1 Q Y X R o P j w v S X R l b U x v Y 2 F 0 a W 9 u P j x T d G F i b G V F b n R y a W V z I C 8 + P C 9 J d G V t P j x J d G V t P j x J d G V t T G 9 j Y X R p b 2 4 + P E l 0 Z W 1 U e X B l P k Z v c m 1 1 b G E 8 L 0 l 0 Z W 1 U e X B l P j x J d G V t U G F 0 a D 5 T Z W N 0 a W 9 u M S 9 F Y 2 9 t b W V y Y 2 V f Q 2 9 u c 3 V t Z X J f Q m V o Y X Z p b 3 J f Q W 5 h b H l z a X N f R G F 0 Y S 9 D a G F u Z 2 V k J T I w V H l w Z T w v S X R l b V B h d G g + P C 9 J d G V t T G 9 j Y X R p b 2 4 + P F N 0 Y W J s Z U V u d H J p Z X M g L z 4 8 L 0 l 0 Z W 0 + P E l 0 Z W 0 + P E l 0 Z W 1 M b 2 N h d G l v b j 4 8 S X R l b V R 5 c G U + R m 9 y b X V s Y T w v S X R l b V R 5 c G U + P E l 0 Z W 1 Q Y X R o P l N l Y 3 R p b 2 4 x L 0 V j b 2 1 t Z X J j Z V 9 D b 2 5 z d W 1 l c l 9 C Z W h h d m l v c l 9 B b m F s e X N p c 1 9 E Y X R h L 1 J l c G x h Y 2 V k J T I w V m F s d W U 8 L 0 l 0 Z W 1 Q Y X R o P j w v S X R l b U x v Y 2 F 0 a W 9 u P j x T d G F i b G V F b n R y a W V z I C 8 + P C 9 J d G V t P j x J d G V t P j x J d G V t T G 9 j Y X R p b 2 4 + P E l 0 Z W 1 U e X B l P k Z v c m 1 1 b G E 8 L 0 l 0 Z W 1 U e X B l P j x J d G V t U G F 0 a D 5 T Z W N 0 a W 9 u M S 9 F Y 2 9 t b W V y Y 2 V f Q 2 9 u c 3 V t Z X J f Q m V o Y X Z p b 3 J f Q W 5 h b H l z a X N f R G F 0 Y S 9 D a G F u Z 2 V k J T I w V H l w Z T E 8 L 0 l 0 Z W 1 Q Y X R o P j w v S X R l b U x v Y 2 F 0 a W 9 u P j x T d G F i b G V F b n R y a W V z I C 8 + P C 9 J d G V t 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4 A V C 5 m w Z v 0 q l u Q K s 3 I M X P g A A A A A C A A A A A A A Q Z g A A A A E A A C A A A A B c z O A B f D h s 3 A x 9 x T Z Y v x w V O Y Q Z Q J r Y m J J i E S W c y 1 u 3 n A A A A A A O g A A A A A I A A C A A A A B N a q H J f M E j 1 D E D R g Q + h K w Y S o C h 3 y J m m S 6 O i o X 5 T p g j H 1 A A A A C P b 6 y o p t R j b H j D U t 1 b v a C A H v R o 4 a v 6 A O u s 5 M M 6 o / J H 3 x b q 2 D 5 Y p L F w M I H T x x t / o 2 V Q b M 7 i S F T o T Z 9 s n o I / J 8 Q d 4 d s 0 N p / N H o G Y U T 1 y D 3 B f 7 k A A A A D w k 8 v B a 3 k B 0 H T 2 H 9 w S A r g b L N C q A m 7 Z M U S Q U l X W b N r e u X g 4 T T q i L c G 6 I U Y g o F g F T C D L t r W Y 4 m n T n + S Q Z p e 7 P Z 0 z < / D a t a M a s h u p > 
</file>

<file path=customXml/itemProps1.xml><?xml version="1.0" encoding="utf-8"?>
<ds:datastoreItem xmlns:ds="http://schemas.openxmlformats.org/officeDocument/2006/customXml" ds:itemID="{37896B94-4F17-4F1D-A68E-B9ED154F14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Sheet3</vt:lpstr>
      <vt:lpstr>Sheet2</vt:lpstr>
      <vt:lpstr>Dashboard</vt:lpstr>
      <vt:lpstr>Calc</vt:lpstr>
      <vt:lpstr>Ecommerce_Consumer_Behavior_Ana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2025-07-16T01:48:56Z</dcterms:created>
  <dcterms:modified xsi:type="dcterms:W3CDTF">2025-09-29T03:22:47Z</dcterms:modified>
</cp:coreProperties>
</file>