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23db62feec2a5d/Desktop/U of T BootCamp/Homework/Unit 1 - Excel/"/>
    </mc:Choice>
  </mc:AlternateContent>
  <xr:revisionPtr revIDLastSave="956" documentId="8_{E77D49CC-F6AC-4C26-82A8-B0B148335239}" xr6:coauthVersionLast="45" xr6:coauthVersionMax="45" xr10:uidLastSave="{1AAD144E-AAAA-455B-86F6-3F1043AD9C05}"/>
  <bookViews>
    <workbookView xWindow="-108" yWindow="-108" windowWidth="23256" windowHeight="12576" activeTab="5" xr2:uid="{00000000-000D-0000-FFFF-FFFF00000000}"/>
  </bookViews>
  <sheets>
    <sheet name="Raw Data" sheetId="1" r:id="rId1"/>
    <sheet name="Pivot Table" sheetId="3" r:id="rId2"/>
    <sheet name="Pivot Table (2)" sheetId="4" r:id="rId3"/>
    <sheet name="Pivot Table (3)" sheetId="6" r:id="rId4"/>
    <sheet name="Bonus" sheetId="7" r:id="rId5"/>
    <sheet name="Statistical Analysis" sheetId="8" r:id="rId6"/>
  </sheets>
  <definedNames>
    <definedName name="_xlnm._FilterDatabase" localSheetId="0" hidden="1">'Raw Data'!$A$1:$T$4115</definedName>
    <definedName name="_xlchart.v1.0" hidden="1">'Statistical Analysis'!$H$2:$H$350</definedName>
    <definedName name="_xlchart.v1.1" hidden="1">'Statistical Analysis'!$B$2:$B$2186</definedName>
    <definedName name="_xlchart.v1.2" hidden="1">'Statistical Analysis'!$B$2:$B$2186</definedName>
    <definedName name="_xlchart.v1.3" hidden="1">'Statistical Analysis'!$E$2:$E$1531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7" i="8" l="1"/>
  <c r="X17" i="8"/>
  <c r="Y17" i="8"/>
  <c r="Z17" i="8"/>
  <c r="W18" i="8"/>
  <c r="X18" i="8"/>
  <c r="Y18" i="8"/>
  <c r="Z18" i="8"/>
  <c r="W19" i="8"/>
  <c r="X19" i="8"/>
  <c r="Y19" i="8"/>
  <c r="Z19" i="8"/>
  <c r="W20" i="8"/>
  <c r="X20" i="8"/>
  <c r="Y20" i="8"/>
  <c r="Z20" i="8"/>
  <c r="W21" i="8"/>
  <c r="Y21" i="8"/>
  <c r="Z21" i="8"/>
  <c r="W22" i="8"/>
  <c r="X22" i="8"/>
  <c r="Y22" i="8"/>
  <c r="K55" i="8"/>
  <c r="Z22" i="8" s="1"/>
  <c r="K54" i="8"/>
  <c r="K53" i="8"/>
  <c r="K52" i="8"/>
  <c r="K51" i="8"/>
  <c r="K50" i="8"/>
  <c r="K39" i="8"/>
  <c r="K38" i="8"/>
  <c r="K37" i="8"/>
  <c r="K35" i="8"/>
  <c r="K34" i="8"/>
  <c r="K21" i="8"/>
  <c r="K22" i="8"/>
  <c r="X21" i="8" s="1"/>
  <c r="K23" i="8"/>
  <c r="K36" i="8"/>
  <c r="K18" i="8"/>
  <c r="K20" i="8"/>
  <c r="K19" i="8"/>
  <c r="Z12" i="8"/>
  <c r="Z13" i="8"/>
  <c r="Z14" i="8"/>
  <c r="Z15" i="8"/>
  <c r="Z16" i="8"/>
  <c r="Z11" i="8"/>
  <c r="Y12" i="8"/>
  <c r="Y13" i="8"/>
  <c r="Y14" i="8"/>
  <c r="Y15" i="8"/>
  <c r="Y16" i="8"/>
  <c r="Y11" i="8"/>
  <c r="X11" i="8"/>
  <c r="X12" i="8"/>
  <c r="X13" i="8"/>
  <c r="X14" i="8"/>
  <c r="X15" i="8"/>
  <c r="X16" i="8"/>
  <c r="W11" i="8"/>
  <c r="W12" i="8"/>
  <c r="W13" i="8"/>
  <c r="W14" i="8"/>
  <c r="W15" i="8"/>
  <c r="W16" i="8"/>
  <c r="X10" i="8"/>
  <c r="K49" i="8" l="1"/>
  <c r="K48" i="8"/>
  <c r="K47" i="8"/>
  <c r="K46" i="8"/>
  <c r="K45" i="8"/>
  <c r="K44" i="8"/>
  <c r="K33" i="8"/>
  <c r="K32" i="8"/>
  <c r="K31" i="8"/>
  <c r="K30" i="8"/>
  <c r="K29" i="8"/>
  <c r="K28" i="8"/>
  <c r="K17" i="8"/>
  <c r="K16" i="8"/>
  <c r="K15" i="8"/>
  <c r="K14" i="8"/>
  <c r="K13" i="8"/>
  <c r="K12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7" l="1"/>
  <c r="G13" i="7" s="1"/>
  <c r="E2" i="7"/>
  <c r="G2" i="7" s="1"/>
  <c r="F13" i="7"/>
  <c r="E12" i="7"/>
  <c r="G12" i="7" s="1"/>
  <c r="E11" i="7"/>
  <c r="F11" i="7" s="1"/>
  <c r="E10" i="7"/>
  <c r="G10" i="7" s="1"/>
  <c r="E9" i="7"/>
  <c r="F9" i="7" s="1"/>
  <c r="E8" i="7"/>
  <c r="G8" i="7" s="1"/>
  <c r="E7" i="7"/>
  <c r="G7" i="7" s="1"/>
  <c r="E6" i="7"/>
  <c r="H6" i="7" s="1"/>
  <c r="E5" i="7"/>
  <c r="F5" i="7" s="1"/>
  <c r="E4" i="7"/>
  <c r="F4" i="7" s="1"/>
  <c r="E3" i="7"/>
  <c r="G3" i="7" s="1"/>
  <c r="H13" i="7" l="1"/>
  <c r="G11" i="7"/>
  <c r="F3" i="7"/>
  <c r="G6" i="7"/>
  <c r="F6" i="7"/>
  <c r="H4" i="7"/>
  <c r="G4" i="7"/>
  <c r="H7" i="7"/>
  <c r="F7" i="7"/>
  <c r="F12" i="7"/>
  <c r="H11" i="7"/>
  <c r="H3" i="7"/>
  <c r="H8" i="7"/>
  <c r="F8" i="7"/>
  <c r="H10" i="7"/>
  <c r="F10" i="7"/>
  <c r="F2" i="7"/>
  <c r="G9" i="7"/>
  <c r="H5" i="7"/>
  <c r="H2" i="7"/>
  <c r="H9" i="7"/>
  <c r="H12" i="7"/>
  <c r="G5" i="7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tc={4316F96A-D302-409F-8DDD-F3BA0E9AAAE9}</author>
    <author>tc={3CB495F9-4F7C-4721-9E43-AF54118D67C4}</author>
  </authors>
  <commentList>
    <comment ref="O1" authorId="0" shapeId="0" xr:uid="{4316F96A-D302-409F-8DDD-F3BA0E9AAAE9}">
      <text>
        <t>[Threaded comment]
Your version of Excel allows you to read this threaded comment; however, any edits to it will get removed if the file is opened in a newer version of Excel. Learn more: https://go.microsoft.com/fwlink/?linkid=870924
Comment:
    how much money a campaign made to reach its initial goal.</t>
      </text>
    </comment>
    <comment ref="P1" authorId="1" shapeId="0" xr:uid="{3CB495F9-4F7C-4721-9E43-AF54118D67C4}">
      <text>
        <t>[Threaded comment]
Your version of Excel allows you to read this threaded comment; however, any edits to it will get removed if the file is opened in a newer version of Excel. Learn more: https://go.microsoft.com/fwlink/?linkid=870924
Comment:
    how much each backer for the project paid on average</t>
      </text>
    </comment>
  </commentList>
</comments>
</file>

<file path=xl/sharedStrings.xml><?xml version="1.0" encoding="utf-8"?>
<sst xmlns="http://schemas.openxmlformats.org/spreadsheetml/2006/main" count="28942" uniqueCount="8427">
  <si>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</si>
  <si>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</si>
  <si>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</si>
  <si>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</si>
  <si>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</si>
  <si>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</si>
  <si>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</si>
  <si>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</si>
  <si>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</si>
  <si>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</si>
  <si>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</si>
  <si>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</si>
  <si>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</si>
  <si>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</si>
  <si>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</si>
  <si>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</si>
  <si>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</si>
  <si>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</si>
  <si>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</si>
  <si>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</si>
  <si>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</si>
  <si>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</si>
  <si>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</si>
  <si>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</si>
  <si>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</si>
  <si>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</si>
  <si>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</si>
  <si>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</si>
  <si>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</si>
  <si>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</si>
  <si>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</si>
  <si>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</si>
  <si>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</si>
  <si>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</si>
  <si>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</si>
  <si>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</si>
  <si>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</si>
  <si>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</si>
  <si>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</si>
  <si>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</si>
  <si>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</si>
  <si>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</si>
  <si>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</si>
  <si>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</si>
  <si>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</si>
  <si>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</si>
  <si>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</si>
  <si>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</si>
  <si>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</si>
  <si>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</si>
  <si>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</si>
  <si>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</si>
  <si>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</si>
  <si>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</si>
  <si>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</si>
  <si>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</si>
  <si>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</si>
  <si>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</si>
  <si>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</si>
  <si>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</si>
  <si>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</si>
  <si>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</si>
  <si>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</si>
  <si>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</si>
  <si>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</si>
  <si>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</si>
  <si>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</si>
  <si>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</si>
  <si>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</si>
  <si>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</si>
  <si>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</si>
  <si>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</si>
  <si>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</si>
  <si>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</si>
  <si>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</si>
  <si>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</si>
  <si>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</si>
  <si>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</si>
  <si>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</si>
  <si>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</si>
  <si>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</si>
  <si>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</si>
  <si>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</si>
  <si>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</si>
  <si>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</si>
  <si>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</si>
  <si>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</si>
  <si>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</si>
  <si>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</si>
  <si>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</si>
  <si>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</si>
  <si>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</si>
  <si>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</si>
  <si>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</si>
  <si>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</si>
  <si>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</si>
  <si>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</si>
  <si>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</si>
  <si>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</si>
  <si>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</si>
  <si>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</si>
  <si>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</si>
  <si>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</si>
  <si>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</si>
  <si>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</si>
  <si>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</si>
  <si>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</si>
  <si>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</si>
  <si>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</si>
  <si>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</si>
  <si>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</si>
  <si>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</si>
  <si>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</si>
  <si>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</si>
  <si>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</si>
  <si>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</si>
  <si>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</si>
  <si>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</si>
  <si>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</si>
  <si>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</si>
  <si>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</si>
  <si>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</si>
  <si>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</si>
  <si>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</si>
  <si>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</si>
  <si>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</si>
  <si>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</si>
  <si>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</si>
  <si>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</si>
  <si>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</si>
  <si>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</si>
  <si>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</si>
  <si>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</si>
  <si>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</si>
  <si>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</si>
  <si>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</si>
  <si>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</si>
  <si>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</si>
  <si>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</si>
  <si>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</si>
  <si>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</si>
  <si>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</si>
  <si>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</si>
  <si>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</si>
  <si>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</si>
  <si>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</si>
  <si>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</si>
  <si>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</si>
  <si>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</si>
  <si>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</si>
  <si>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</si>
  <si>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</si>
  <si>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</si>
  <si>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</si>
  <si>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</si>
  <si>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</si>
  <si>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</si>
  <si>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</si>
  <si>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</si>
  <si>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</si>
  <si>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</si>
  <si>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</si>
  <si>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</si>
  <si>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</si>
  <si>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</si>
  <si>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</si>
  <si>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</si>
  <si>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</si>
  <si>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</si>
  <si>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</si>
  <si>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</si>
  <si>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</si>
  <si>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</si>
  <si>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</si>
  <si>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</si>
  <si>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</si>
  <si>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</si>
  <si>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</si>
  <si>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</si>
  <si>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</si>
  <si>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</si>
  <si>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</si>
  <si>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</si>
  <si>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</si>
  <si>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</si>
  <si>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</si>
  <si>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</si>
  <si>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</si>
  <si>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</si>
  <si>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</si>
  <si>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</si>
  <si>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</si>
  <si>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</si>
  <si>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</si>
  <si>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</si>
  <si>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</si>
  <si>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</si>
  <si>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</si>
  <si>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</si>
  <si>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</si>
  <si>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</si>
  <si>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</si>
  <si>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</si>
  <si>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</si>
  <si>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</si>
  <si>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</si>
  <si>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</si>
  <si>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</si>
  <si>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</si>
  <si>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</si>
  <si>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</si>
  <si>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</si>
  <si>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</si>
  <si>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</si>
  <si>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</si>
  <si>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</si>
  <si>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</si>
  <si>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</si>
  <si>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</si>
  <si>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</si>
  <si>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</si>
  <si>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</si>
  <si>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</si>
  <si>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</si>
  <si>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</si>
  <si>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</si>
  <si>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</si>
  <si>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</si>
  <si>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</si>
  <si>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</si>
  <si>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</si>
  <si>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</si>
  <si>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</si>
  <si>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</si>
  <si>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</si>
  <si>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</si>
  <si>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</si>
  <si>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</si>
  <si>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</si>
  <si>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</si>
  <si>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</si>
  <si>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</si>
  <si>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</si>
  <si>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</si>
  <si>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</si>
  <si>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</si>
  <si>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</si>
  <si>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</si>
  <si>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</si>
  <si>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</si>
  <si>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</si>
  <si>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</si>
  <si>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</si>
  <si>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</si>
  <si>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</si>
  <si>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</si>
  <si>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</si>
  <si>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</si>
  <si>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</si>
  <si>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</si>
  <si>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</si>
  <si>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</si>
  <si>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</si>
  <si>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</si>
  <si>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</si>
  <si>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</si>
  <si>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</si>
  <si>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</si>
  <si>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</si>
  <si>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</si>
  <si>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</si>
  <si>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</si>
  <si>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</si>
  <si>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</si>
  <si>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</si>
  <si>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</si>
  <si>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</si>
  <si>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</si>
  <si>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</si>
  <si>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</si>
  <si>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</si>
  <si>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</si>
  <si>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</si>
  <si>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</si>
  <si>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</si>
  <si>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</si>
  <si>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</si>
  <si>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</si>
  <si>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</si>
  <si>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</si>
  <si>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</si>
  <si>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</si>
  <si>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</si>
  <si>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</si>
  <si>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</si>
  <si>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</si>
  <si>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</si>
  <si>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</si>
  <si>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</si>
  <si>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</si>
  <si>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</si>
  <si>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</si>
  <si>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</si>
  <si>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</si>
  <si>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</si>
  <si>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</si>
  <si>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</si>
  <si>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</si>
  <si>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</si>
  <si>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</si>
  <si>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</si>
  <si>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</si>
  <si>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</si>
  <si>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</si>
  <si>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</si>
  <si>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</si>
  <si>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</si>
  <si>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</si>
  <si>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</si>
  <si>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</si>
  <si>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</si>
  <si>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</si>
  <si>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</si>
  <si>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</si>
  <si>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</si>
  <si>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</si>
  <si>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</si>
  <si>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</si>
  <si>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</si>
  <si>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</si>
  <si>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</si>
  <si>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</si>
  <si>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</si>
  <si>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</si>
  <si>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</si>
  <si>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</si>
  <si>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</si>
  <si>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</si>
  <si>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</si>
  <si>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</si>
  <si>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</si>
  <si>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</si>
  <si>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</si>
  <si>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</si>
  <si>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</si>
  <si>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</si>
  <si>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</si>
  <si>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</si>
  <si>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</si>
  <si>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</si>
  <si>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</si>
  <si>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</si>
  <si>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</si>
  <si>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</si>
  <si>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</si>
  <si>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</si>
  <si>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</si>
  <si>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</si>
  <si>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</si>
  <si>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</si>
  <si>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</si>
  <si>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</si>
  <si>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</si>
  <si>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</si>
  <si>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</si>
  <si>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</si>
  <si>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</si>
  <si>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</si>
  <si>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</si>
  <si>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</si>
  <si>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</si>
  <si>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</si>
  <si>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</si>
  <si>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</si>
  <si>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</si>
  <si>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</si>
  <si>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</si>
  <si>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</si>
  <si>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</si>
  <si>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</si>
  <si>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</si>
  <si>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</si>
  <si>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</si>
  <si>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</si>
  <si>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</si>
  <si>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</si>
  <si>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</si>
  <si>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</si>
  <si>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</si>
  <si>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</si>
  <si>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</si>
  <si>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</si>
  <si>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</si>
  <si>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</si>
  <si>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</si>
  <si>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</si>
  <si>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</si>
  <si>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</si>
  <si>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</si>
  <si>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</si>
  <si>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</si>
  <si>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</si>
  <si>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</si>
  <si>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</si>
  <si>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</si>
  <si>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</si>
  <si>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</si>
  <si>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</si>
  <si>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</si>
  <si>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</si>
  <si>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</si>
  <si>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</si>
  <si>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</si>
  <si>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</si>
  <si>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</si>
  <si>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</si>
  <si>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</si>
  <si>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</si>
  <si>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</si>
  <si>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</si>
  <si>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</si>
  <si>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</si>
  <si>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</si>
  <si>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</si>
  <si>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</si>
  <si>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</si>
  <si>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</si>
  <si>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</si>
  <si>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</si>
  <si>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</si>
  <si>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</si>
  <si>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</si>
  <si>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</si>
  <si>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</si>
  <si>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</si>
  <si>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</si>
  <si>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</si>
  <si>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</si>
  <si>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</si>
  <si>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</si>
  <si>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</si>
  <si>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</si>
  <si>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</si>
  <si>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</si>
  <si>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</si>
  <si>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</si>
  <si>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</si>
  <si>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</si>
  <si>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</si>
  <si>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</si>
  <si>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</si>
  <si>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</si>
  <si>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</si>
  <si>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</si>
  <si>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</si>
  <si>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</si>
  <si>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</si>
  <si>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</si>
  <si>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</si>
  <si>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</si>
  <si>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</si>
  <si>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</si>
  <si>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</si>
  <si>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</si>
  <si>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</si>
  <si>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</si>
  <si>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</si>
  <si>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</si>
  <si>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</si>
  <si>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</si>
  <si>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</si>
  <si>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</si>
  <si>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</si>
  <si>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</si>
  <si>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</si>
  <si>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</si>
  <si>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</si>
  <si>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</si>
  <si>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</si>
  <si>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</si>
  <si>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</si>
  <si>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</si>
  <si>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</si>
  <si>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</si>
  <si>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</si>
  <si>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</si>
  <si>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</si>
  <si>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</si>
  <si>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</si>
  <si>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</si>
  <si>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</si>
  <si>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</si>
  <si>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</si>
  <si>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</si>
  <si>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</si>
  <si>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</si>
  <si>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</si>
  <si>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</si>
  <si>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</si>
  <si>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</si>
  <si>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</si>
  <si>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</si>
  <si>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</si>
  <si>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</si>
  <si>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</si>
  <si>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</si>
  <si>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</si>
  <si>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</si>
  <si>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</si>
  <si>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</si>
  <si>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</si>
  <si>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</si>
  <si>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</si>
  <si>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</si>
  <si>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</si>
  <si>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</si>
  <si>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</si>
  <si>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</si>
  <si>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</si>
  <si>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</si>
  <si>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</si>
  <si>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</si>
  <si>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</si>
  <si>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</si>
  <si>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</si>
  <si>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</si>
  <si>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</si>
  <si>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</si>
  <si>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</si>
  <si>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</si>
  <si>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</si>
  <si>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</si>
  <si>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</si>
  <si>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</si>
  <si>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</si>
  <si>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</si>
  <si>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</si>
  <si>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</si>
  <si>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</si>
  <si>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</si>
  <si>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</si>
  <si>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</si>
  <si>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</si>
  <si>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</si>
  <si>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</si>
  <si>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</si>
  <si>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</si>
  <si>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</si>
  <si>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</si>
  <si>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</si>
  <si>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</si>
  <si>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</si>
  <si>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</si>
  <si>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</si>
  <si>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</si>
  <si>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</si>
  <si>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</si>
  <si>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</si>
  <si>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</si>
  <si>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</si>
  <si>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</si>
  <si>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</si>
  <si>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</si>
  <si>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</si>
  <si>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</si>
  <si>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</si>
  <si>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</si>
  <si>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</si>
  <si>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</si>
  <si>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</si>
  <si>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</si>
  <si>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</si>
  <si>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</si>
  <si>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</si>
  <si>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</si>
  <si>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</si>
  <si>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</si>
  <si>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</si>
  <si>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</si>
  <si>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</si>
  <si>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</si>
  <si>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</si>
  <si>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</si>
  <si>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</si>
  <si>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</si>
  <si>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</si>
  <si>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</si>
  <si>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</si>
  <si>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</si>
  <si>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</si>
  <si>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</si>
  <si>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</si>
  <si>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</si>
  <si>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</si>
  <si>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</si>
  <si>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</si>
  <si>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</si>
  <si>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</si>
  <si>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</si>
  <si>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</si>
  <si>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</si>
  <si>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</si>
  <si>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</si>
  <si>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</si>
  <si>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</si>
  <si>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</si>
  <si>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</si>
  <si>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</si>
  <si>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</si>
  <si>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</si>
  <si>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</si>
  <si>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</si>
  <si>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</si>
  <si>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</si>
  <si>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</si>
  <si>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</si>
  <si>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</si>
  <si>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</si>
  <si>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</si>
  <si>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</si>
  <si>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</si>
  <si>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</si>
  <si>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</si>
  <si>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</si>
  <si>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</si>
  <si>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</si>
  <si>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</si>
  <si>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</si>
  <si>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</si>
  <si>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</si>
  <si>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</si>
  <si>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</si>
  <si>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</si>
  <si>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</si>
  <si>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</si>
  <si>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</si>
  <si>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</si>
  <si>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</si>
  <si>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</si>
  <si>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</si>
  <si>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</si>
  <si>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</si>
  <si>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</si>
  <si>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</si>
  <si>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</si>
  <si>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</si>
  <si>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</si>
  <si>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</si>
  <si>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</si>
  <si>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</si>
  <si>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</si>
  <si>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</si>
  <si>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</si>
  <si>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</si>
  <si>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</si>
  <si>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</si>
  <si>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</si>
  <si>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</si>
  <si>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</si>
  <si>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</si>
  <si>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</si>
  <si>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</si>
  <si>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</si>
  <si>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</si>
  <si>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</si>
  <si>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</si>
  <si>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</si>
  <si>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</si>
  <si>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</si>
  <si>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</si>
  <si>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</si>
  <si>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</si>
  <si>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</si>
  <si>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</si>
  <si>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</si>
  <si>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</si>
  <si>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</si>
  <si>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</si>
  <si>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</si>
  <si>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</si>
  <si>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</si>
  <si>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</si>
  <si>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</si>
  <si>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</si>
  <si>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</si>
  <si>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</si>
  <si>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</si>
  <si>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</si>
  <si>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</si>
  <si>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</si>
  <si>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</si>
  <si>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</si>
  <si>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</si>
  <si>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</si>
  <si>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</si>
  <si>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</si>
  <si>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</si>
  <si>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</si>
  <si>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</si>
  <si>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</si>
  <si>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</si>
  <si>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</si>
  <si>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</si>
  <si>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</si>
  <si>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</si>
  <si>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</si>
  <si>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</si>
  <si>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</si>
  <si>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</si>
  <si>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</si>
  <si>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</si>
  <si>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</si>
  <si>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</si>
  <si>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</si>
  <si>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</si>
  <si>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</si>
  <si>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</si>
  <si>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</si>
  <si>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</si>
  <si>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</si>
  <si>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</si>
  <si>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</si>
  <si>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</si>
  <si>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</si>
  <si>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</si>
  <si>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</si>
  <si>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</si>
  <si>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</si>
  <si>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</si>
  <si>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</si>
  <si>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</si>
  <si>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</si>
  <si>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</si>
  <si>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</si>
  <si>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</si>
  <si>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</si>
  <si>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</si>
  <si>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</si>
  <si>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</si>
  <si>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</si>
  <si>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</si>
  <si>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</si>
  <si>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</si>
  <si>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</si>
  <si>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</si>
  <si>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</si>
  <si>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</si>
  <si>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</si>
  <si>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</si>
  <si>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</si>
  <si>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</si>
  <si>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</si>
  <si>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</si>
  <si>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</si>
  <si>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</si>
  <si>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</si>
  <si>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</si>
  <si>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</si>
  <si>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</si>
  <si>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</si>
  <si>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</si>
  <si>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</si>
  <si>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</si>
  <si>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</si>
  <si>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</si>
  <si>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</si>
  <si>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</si>
  <si>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</si>
  <si>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</si>
  <si>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</si>
  <si>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</si>
  <si>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</si>
  <si>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</si>
  <si>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</si>
  <si>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</si>
  <si>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</si>
  <si>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</si>
  <si>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</si>
  <si>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</si>
  <si>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</si>
  <si>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</si>
  <si>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</si>
  <si>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</si>
  <si>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</si>
  <si>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</si>
  <si>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</si>
  <si>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</si>
  <si>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</si>
  <si>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</si>
  <si>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</si>
  <si>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</si>
  <si>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</si>
  <si>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</si>
  <si>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</si>
  <si>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</si>
  <si>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</si>
  <si>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</si>
  <si>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</si>
  <si>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</si>
  <si>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</si>
  <si>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</si>
  <si>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</si>
  <si>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</si>
  <si>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</si>
  <si>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</si>
  <si>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</si>
  <si>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</si>
  <si>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</si>
  <si>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</si>
  <si>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</si>
  <si>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</si>
  <si>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</si>
  <si>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</si>
  <si>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</si>
  <si>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</si>
  <si>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</si>
  <si>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</si>
  <si>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</si>
  <si>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</si>
  <si>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</si>
  <si>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</si>
  <si>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</si>
  <si>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</si>
  <si>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</si>
  <si>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</si>
  <si>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</si>
  <si>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</si>
  <si>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</si>
  <si>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</si>
  <si>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</si>
  <si>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</si>
  <si>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</si>
  <si>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</si>
  <si>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</si>
  <si>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</si>
  <si>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</si>
  <si>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</si>
  <si>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</si>
  <si>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</si>
  <si>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</si>
  <si>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</si>
  <si>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</si>
  <si>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</si>
  <si>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</si>
  <si>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</si>
  <si>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</si>
  <si>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</si>
  <si>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</si>
  <si>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</si>
  <si>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</si>
  <si>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</si>
  <si>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</si>
  <si>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</si>
  <si>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</si>
  <si>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</si>
  <si>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</si>
  <si>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</si>
  <si>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</si>
  <si>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</si>
  <si>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</si>
  <si>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</si>
  <si>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</si>
  <si>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</si>
  <si>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</si>
  <si>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</si>
  <si>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</si>
  <si>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</si>
  <si>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</si>
  <si>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</si>
  <si>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</si>
  <si>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</si>
  <si>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</si>
  <si>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</si>
  <si>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</si>
  <si>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</si>
  <si>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</si>
  <si>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</si>
  <si>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</si>
  <si>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</si>
  <si>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</si>
  <si>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</si>
  <si>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</si>
  <si>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</si>
  <si>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</si>
  <si>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</si>
  <si>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</si>
  <si>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</si>
  <si>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</si>
  <si>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</si>
  <si>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</si>
  <si>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</si>
  <si>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</si>
  <si>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</si>
  <si>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</si>
  <si>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</si>
  <si>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</si>
  <si>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</si>
  <si>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</si>
  <si>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</si>
  <si>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</si>
  <si>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</si>
  <si>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</si>
  <si>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</si>
  <si>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</si>
  <si>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</si>
  <si>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</si>
  <si>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</si>
  <si>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</si>
  <si>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</si>
  <si>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</si>
  <si>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</si>
  <si>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</si>
  <si>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</si>
  <si>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</si>
  <si>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</si>
  <si>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</si>
  <si>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</si>
  <si>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</si>
  <si>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</si>
  <si>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</si>
  <si>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</si>
  <si>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</si>
  <si>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</si>
  <si>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</si>
  <si>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</si>
  <si>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</si>
  <si>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</si>
  <si>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</si>
  <si>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</si>
  <si>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</si>
  <si>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</si>
  <si>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</si>
  <si>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</si>
  <si>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</si>
  <si>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</si>
  <si>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</si>
  <si>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</si>
  <si>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</si>
  <si>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</si>
  <si>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</si>
  <si>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</si>
  <si>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</si>
  <si>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</si>
  <si>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</si>
  <si>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</si>
  <si>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</si>
  <si>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</si>
  <si>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</si>
  <si>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</si>
  <si>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</si>
  <si>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</si>
  <si>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</si>
  <si>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</si>
  <si>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</si>
  <si>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</si>
  <si>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</si>
  <si>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</si>
  <si>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</si>
  <si>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</si>
  <si>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</si>
  <si>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</si>
  <si>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</si>
  <si>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</si>
  <si>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</si>
  <si>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</si>
  <si>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</si>
  <si>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</si>
  <si>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</si>
  <si>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</si>
  <si>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</si>
  <si>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</si>
  <si>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</si>
  <si>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</si>
  <si>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</si>
  <si>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</si>
  <si>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</si>
  <si>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</si>
  <si>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</si>
  <si>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</si>
  <si>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</si>
  <si>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</si>
  <si>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</si>
  <si>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</si>
  <si>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</si>
  <si>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</si>
  <si>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</si>
  <si>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</si>
  <si>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</si>
  <si>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</si>
  <si>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</si>
  <si>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</si>
  <si>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</si>
  <si>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</si>
  <si>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</si>
  <si>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</si>
  <si>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</si>
  <si>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</si>
  <si>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</si>
  <si>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</si>
  <si>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</si>
  <si>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</si>
  <si>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</si>
  <si>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</si>
  <si>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</si>
  <si>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</si>
  <si>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</si>
  <si>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</si>
  <si>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</si>
  <si>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</si>
  <si>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</si>
  <si>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</si>
  <si>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</si>
  <si>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</si>
  <si>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</si>
  <si>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</si>
  <si>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</si>
  <si>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</si>
  <si>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</si>
  <si>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</si>
  <si>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</si>
  <si>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</si>
  <si>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</si>
  <si>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</si>
  <si>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</si>
  <si>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</si>
  <si>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</si>
  <si>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</si>
  <si>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</si>
  <si>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</si>
  <si>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</si>
  <si>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</si>
  <si>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</si>
  <si>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</si>
  <si>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</si>
  <si>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</si>
  <si>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</si>
  <si>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</si>
  <si>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</si>
  <si>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</si>
  <si>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</si>
  <si>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</si>
  <si>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</si>
  <si>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</si>
  <si>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</si>
  <si>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</si>
  <si>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</si>
  <si>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</si>
  <si>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</si>
  <si>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</si>
  <si>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</si>
  <si>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</si>
  <si>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</si>
  <si>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</si>
  <si>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</si>
  <si>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</si>
  <si>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</si>
  <si>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</si>
  <si>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</si>
  <si>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</si>
  <si>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</si>
  <si>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</si>
  <si>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</si>
  <si>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</si>
  <si>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</si>
  <si>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</si>
  <si>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</si>
  <si>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</si>
  <si>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</si>
  <si>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</si>
  <si>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</si>
  <si>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</si>
  <si>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</si>
  <si>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</si>
  <si>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</si>
  <si>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</si>
  <si>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</si>
  <si>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</si>
  <si>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</si>
  <si>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</si>
  <si>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</si>
  <si>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</si>
  <si>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</si>
  <si>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</si>
  <si>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</si>
  <si>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</si>
  <si>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</si>
  <si>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</si>
  <si>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</si>
  <si>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</si>
  <si>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</si>
  <si>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</si>
  <si>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</si>
  <si>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</si>
  <si>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</si>
  <si>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</si>
  <si>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</si>
  <si>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</si>
  <si>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</si>
  <si>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</si>
  <si>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</si>
  <si>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</si>
  <si>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</si>
  <si>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</si>
  <si>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</si>
  <si>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</si>
  <si>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</si>
  <si>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</si>
  <si>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</si>
  <si>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</si>
  <si>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</si>
  <si>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</si>
  <si>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</si>
  <si>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</si>
  <si>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</si>
  <si>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</si>
  <si>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</si>
  <si>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</si>
  <si>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</si>
  <si>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</si>
  <si>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</si>
  <si>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</si>
  <si>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</si>
  <si>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</si>
  <si>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</si>
  <si>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</si>
  <si>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</si>
  <si>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</si>
  <si>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</si>
  <si>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</si>
  <si>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</si>
  <si>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</si>
  <si>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</si>
  <si>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</si>
  <si>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</si>
  <si>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</si>
  <si>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</si>
  <si>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</si>
  <si>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</si>
  <si>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</si>
  <si>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</si>
  <si>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</si>
  <si>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</si>
  <si>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</si>
  <si>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</si>
  <si>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</si>
  <si>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</si>
  <si>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</si>
  <si>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</si>
  <si>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</si>
  <si>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</si>
  <si>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</si>
  <si>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</si>
  <si>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</si>
  <si>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</si>
  <si>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</si>
  <si>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</si>
  <si>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</si>
  <si>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</si>
  <si>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</si>
  <si>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</si>
  <si>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</si>
  <si>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</si>
  <si>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</si>
  <si>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</si>
  <si>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</si>
  <si>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</si>
  <si>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</si>
  <si>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</si>
  <si>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</si>
  <si>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</si>
  <si>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</si>
  <si>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</si>
  <si>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</si>
  <si>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</si>
  <si>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</si>
  <si>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</si>
  <si>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</si>
  <si>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</si>
  <si>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</si>
  <si>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</si>
  <si>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</si>
  <si>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</si>
  <si>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</si>
  <si>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</si>
  <si>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</si>
  <si>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</si>
  <si>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</si>
  <si>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</si>
  <si>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</si>
  <si>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</si>
  <si>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</si>
  <si>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</si>
  <si>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</si>
  <si>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</si>
  <si>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</si>
  <si>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</si>
  <si>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</si>
  <si>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</si>
  <si>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</si>
  <si>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</si>
  <si>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</si>
  <si>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</si>
  <si>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</si>
  <si>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</si>
  <si>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</si>
  <si>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</si>
  <si>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</si>
  <si>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</si>
  <si>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</si>
  <si>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</si>
  <si>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</si>
  <si>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</si>
  <si>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</si>
  <si>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</si>
  <si>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</si>
  <si>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</si>
  <si>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</si>
  <si>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</si>
  <si>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</si>
  <si>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</si>
  <si>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</si>
  <si>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</si>
  <si>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</si>
  <si>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</si>
  <si>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</si>
  <si>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</si>
  <si>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</si>
  <si>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</si>
  <si>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</si>
  <si>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</si>
  <si>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</si>
  <si>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</si>
  <si>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</si>
  <si>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</si>
  <si>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</si>
  <si>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</si>
  <si>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</si>
  <si>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</si>
  <si>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</si>
  <si>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</si>
  <si>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</si>
  <si>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</si>
  <si>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</si>
  <si>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</si>
  <si>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</si>
  <si>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</si>
  <si>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</si>
  <si>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</si>
  <si>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</si>
  <si>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</si>
  <si>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</si>
  <si>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</si>
  <si>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</si>
  <si>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</si>
  <si>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</si>
  <si>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</si>
  <si>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</si>
  <si>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</si>
  <si>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</si>
  <si>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</si>
  <si>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</si>
  <si>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</si>
  <si>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</si>
  <si>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</si>
  <si>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</si>
  <si>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</si>
  <si>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</si>
  <si>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</si>
  <si>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</si>
  <si>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</si>
  <si>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</si>
  <si>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</si>
  <si>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</si>
  <si>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</si>
  <si>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</si>
  <si>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</si>
  <si>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</si>
  <si>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</si>
  <si>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</si>
  <si>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</si>
  <si>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</si>
  <si>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</si>
  <si>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</si>
  <si>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</si>
  <si>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</si>
  <si>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</si>
  <si>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</si>
  <si>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</si>
  <si>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</si>
  <si>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</si>
  <si>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</si>
  <si>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</si>
  <si>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</si>
  <si>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</si>
  <si>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</si>
  <si>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</si>
  <si>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</si>
  <si>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</si>
  <si>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</si>
  <si>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</si>
  <si>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</si>
  <si>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</si>
  <si>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</si>
  <si>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</si>
  <si>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</si>
  <si>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</si>
  <si>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</si>
  <si>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</si>
  <si>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</si>
  <si>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</si>
  <si>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</si>
  <si>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</si>
  <si>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</si>
  <si>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</si>
  <si>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</si>
  <si>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</si>
  <si>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</si>
  <si>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</si>
  <si>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</si>
  <si>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</si>
  <si>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</si>
  <si>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</si>
  <si>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</si>
  <si>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</si>
  <si>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</si>
  <si>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</si>
  <si>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</si>
  <si>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</si>
  <si>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</si>
  <si>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</si>
  <si>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</si>
  <si>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</si>
  <si>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</si>
  <si>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</si>
  <si>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</si>
  <si>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</si>
  <si>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</si>
  <si>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</si>
  <si>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</si>
  <si>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</si>
  <si>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</si>
  <si>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</si>
  <si>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</si>
  <si>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</si>
  <si>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</si>
  <si>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</si>
  <si>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</si>
  <si>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</si>
  <si>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</si>
  <si>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</si>
  <si>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</si>
  <si>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</si>
  <si>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</si>
  <si>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</si>
  <si>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</si>
  <si>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</si>
  <si>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</si>
  <si>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</si>
  <si>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</si>
  <si>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</si>
  <si>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</si>
  <si>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</si>
  <si>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</si>
  <si>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</si>
  <si>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</si>
  <si>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</si>
  <si>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</si>
  <si>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</si>
  <si>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</si>
  <si>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</si>
  <si>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</si>
  <si>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</si>
  <si>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</si>
  <si>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</si>
  <si>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</si>
  <si>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</si>
  <si>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</si>
  <si>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</si>
  <si>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</si>
  <si>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</si>
  <si>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</si>
  <si>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</si>
  <si>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</si>
  <si>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</si>
  <si>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</si>
  <si>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</si>
  <si>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</si>
  <si>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</si>
  <si>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</si>
  <si>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</si>
  <si>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</si>
  <si>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</si>
  <si>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</si>
  <si>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</si>
  <si>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</si>
  <si>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</si>
  <si>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</si>
  <si>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</si>
  <si>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</si>
  <si>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</si>
  <si>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</si>
  <si>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</si>
  <si>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</si>
  <si>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</si>
  <si>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</si>
  <si>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</si>
  <si>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</si>
  <si>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</si>
  <si>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</si>
  <si>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</si>
  <si>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</si>
  <si>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</si>
  <si>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</si>
  <si>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</si>
  <si>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</si>
  <si>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</si>
  <si>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</si>
  <si>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</si>
  <si>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</si>
  <si>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</si>
  <si>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</si>
  <si>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</si>
  <si>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</si>
  <si>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</si>
  <si>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</si>
  <si>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</si>
  <si>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</si>
  <si>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</si>
  <si>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</si>
  <si>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</si>
  <si>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</si>
  <si>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</si>
  <si>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</si>
  <si>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</si>
  <si>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</si>
  <si>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</si>
  <si>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</si>
  <si>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</si>
  <si>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</si>
  <si>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</si>
  <si>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</si>
  <si>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</si>
  <si>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</si>
  <si>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</si>
  <si>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</si>
  <si>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</si>
  <si>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</si>
  <si>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</si>
  <si>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</si>
  <si>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</si>
  <si>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</si>
  <si>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</si>
  <si>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</si>
  <si>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</si>
  <si>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</si>
  <si>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</si>
  <si>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</si>
  <si>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</si>
  <si>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</si>
  <si>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</si>
  <si>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</si>
  <si>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</si>
  <si>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</si>
  <si>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</si>
  <si>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</si>
  <si>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</si>
  <si>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</si>
  <si>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</si>
  <si>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</si>
  <si>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</si>
  <si>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</si>
  <si>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</si>
  <si>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</si>
  <si>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</si>
  <si>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</si>
  <si>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</si>
  <si>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</si>
  <si>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</si>
  <si>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</si>
  <si>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</si>
  <si>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</si>
  <si>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</si>
  <si>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</si>
  <si>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</si>
  <si>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</si>
  <si>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</si>
  <si>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</si>
  <si>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</si>
  <si>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</si>
  <si>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</si>
  <si>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</si>
  <si>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</si>
  <si>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</si>
  <si>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</si>
  <si>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</si>
  <si>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</si>
  <si>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</si>
  <si>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</si>
  <si>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</si>
  <si>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</si>
  <si>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</si>
  <si>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</si>
  <si>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</si>
  <si>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</si>
  <si>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</si>
  <si>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</si>
  <si>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</si>
  <si>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</si>
  <si>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</si>
  <si>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</si>
  <si>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</si>
  <si>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</si>
  <si>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</si>
  <si>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</si>
  <si>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</si>
  <si>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</si>
  <si>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</si>
  <si>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</si>
  <si>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</si>
  <si>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</si>
  <si>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</si>
  <si>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</si>
  <si>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</si>
  <si>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</si>
  <si>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</si>
  <si>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</si>
  <si>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</si>
  <si>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</si>
  <si>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</si>
  <si>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</si>
  <si>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</si>
  <si>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</si>
  <si>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</si>
  <si>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</si>
  <si>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</si>
  <si>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</si>
  <si>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</si>
  <si>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</si>
  <si>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</si>
  <si>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</si>
  <si>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</si>
  <si>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</si>
  <si>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</si>
  <si>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</si>
  <si>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</si>
  <si>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</si>
  <si>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</si>
  <si>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</si>
  <si>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</si>
  <si>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</si>
  <si>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</si>
  <si>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</si>
  <si>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</si>
  <si>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</si>
  <si>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</si>
  <si>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</si>
  <si>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</si>
  <si>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</si>
  <si>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</si>
  <si>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</si>
  <si>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</si>
  <si>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</si>
  <si>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</si>
  <si>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</si>
  <si>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</si>
  <si>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</si>
  <si>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</si>
  <si>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</si>
  <si>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</si>
  <si>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</si>
  <si>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</si>
  <si>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</si>
  <si>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</si>
  <si>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</si>
  <si>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</si>
  <si>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</si>
  <si>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</si>
  <si>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</si>
  <si>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</si>
  <si>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</si>
  <si>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</si>
  <si>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</si>
  <si>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</si>
  <si>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</si>
  <si>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</si>
  <si>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</si>
  <si>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</si>
  <si>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</si>
  <si>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</si>
  <si>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</si>
  <si>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</si>
  <si>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</si>
  <si>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</si>
  <si>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</si>
  <si>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</si>
  <si>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</si>
  <si>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</si>
  <si>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</si>
  <si>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</si>
  <si>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</si>
  <si>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</si>
  <si>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</si>
  <si>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</si>
  <si>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</si>
  <si>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</si>
  <si>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</si>
  <si>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</si>
  <si>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</si>
  <si>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</si>
  <si>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</si>
  <si>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</si>
  <si>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</si>
  <si>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</si>
  <si>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</si>
  <si>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</si>
  <si>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</si>
  <si>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</si>
  <si>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</si>
  <si>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</si>
  <si>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</si>
  <si>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</si>
  <si>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</si>
  <si>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</si>
  <si>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</si>
  <si>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</si>
  <si>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</si>
  <si>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</si>
  <si>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</si>
  <si>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</si>
  <si>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</si>
  <si>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</si>
  <si>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</si>
  <si>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</si>
  <si>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</si>
  <si>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</si>
  <si>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</si>
  <si>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</si>
  <si>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</si>
  <si>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</si>
  <si>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</si>
  <si>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</si>
  <si>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</si>
  <si>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</si>
  <si>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</si>
  <si>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</si>
  <si>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</si>
  <si>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</si>
  <si>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</si>
  <si>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</si>
  <si>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</si>
  <si>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</si>
  <si>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</si>
  <si>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</si>
  <si>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</si>
  <si>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</si>
  <si>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</si>
  <si>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</si>
  <si>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</si>
  <si>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</si>
  <si>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</si>
  <si>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</si>
  <si>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</si>
  <si>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</si>
  <si>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</si>
  <si>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</si>
  <si>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</si>
  <si>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</si>
  <si>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</si>
  <si>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</si>
  <si>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</si>
  <si>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</si>
  <si>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</si>
  <si>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</si>
  <si>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</si>
  <si>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</si>
  <si>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</si>
  <si>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</si>
  <si>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</si>
  <si>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</si>
  <si>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</si>
  <si>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</si>
  <si>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</si>
  <si>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</si>
  <si>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</si>
  <si>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</si>
  <si>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</si>
  <si>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</si>
  <si>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</si>
  <si>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</si>
  <si>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</si>
  <si>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</si>
  <si>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</si>
  <si>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</si>
  <si>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</si>
  <si>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</si>
  <si>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</si>
  <si>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</si>
  <si>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</si>
  <si>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</si>
  <si>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</si>
  <si>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</si>
  <si>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</si>
  <si>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</si>
  <si>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</si>
  <si>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</si>
  <si>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</si>
  <si>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</si>
  <si>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</si>
  <si>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</si>
  <si>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</si>
  <si>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</si>
  <si>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</si>
  <si>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</si>
  <si>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</si>
  <si>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</si>
  <si>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</si>
  <si>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</si>
  <si>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</si>
  <si>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</si>
  <si>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</si>
  <si>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</si>
  <si>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</si>
  <si>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</si>
  <si>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</si>
  <si>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</si>
  <si>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</si>
  <si>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</si>
  <si>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</si>
  <si>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</si>
  <si>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</si>
  <si>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</si>
  <si>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</si>
  <si>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</si>
  <si>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</si>
  <si>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</si>
  <si>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</si>
  <si>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</si>
  <si>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</si>
  <si>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</si>
  <si>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</si>
  <si>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</si>
  <si>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</si>
  <si>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</si>
  <si>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</si>
  <si>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</si>
  <si>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</si>
  <si>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</si>
  <si>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</si>
  <si>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</si>
  <si>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</si>
  <si>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</si>
  <si>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</si>
  <si>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</si>
  <si>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</si>
  <si>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</si>
  <si>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</si>
  <si>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</si>
  <si>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</si>
  <si>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</si>
  <si>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</si>
  <si>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</si>
  <si>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</si>
  <si>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</si>
  <si>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</si>
  <si>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</si>
  <si>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</si>
  <si>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</si>
  <si>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</si>
  <si>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</si>
  <si>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</si>
  <si>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</si>
  <si>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</si>
  <si>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</si>
  <si>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</si>
  <si>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</si>
  <si>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</si>
  <si>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</si>
  <si>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</si>
  <si>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</si>
  <si>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</si>
  <si>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</si>
  <si>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</si>
  <si>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</si>
  <si>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</si>
  <si>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</si>
  <si>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</si>
  <si>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</si>
  <si>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</si>
  <si>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</si>
  <si>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</si>
  <si>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</si>
  <si>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</si>
  <si>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</si>
  <si>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</si>
  <si>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</si>
  <si>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</si>
  <si>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</si>
  <si>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</si>
  <si>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</si>
  <si>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</si>
  <si>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</si>
  <si>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</si>
  <si>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</si>
  <si>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</si>
  <si>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</si>
  <si>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</si>
  <si>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</si>
  <si>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</si>
  <si>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</si>
  <si>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</si>
  <si>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</si>
  <si>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</si>
  <si>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</si>
  <si>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</si>
  <si>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</si>
  <si>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</si>
  <si>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</si>
  <si>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</si>
  <si>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</si>
  <si>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</si>
  <si>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</si>
  <si>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</si>
  <si>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</si>
  <si>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</si>
  <si>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</si>
  <si>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</si>
  <si>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</si>
  <si>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</si>
  <si>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</si>
  <si>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</si>
  <si>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</si>
  <si>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</si>
  <si>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</si>
  <si>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</si>
  <si>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</si>
  <si>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</si>
  <si>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</si>
  <si>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</si>
  <si>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</si>
  <si>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</si>
  <si>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</si>
  <si>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</si>
  <si>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</si>
  <si>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</si>
  <si>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</si>
  <si>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</si>
  <si>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</si>
  <si>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</si>
  <si>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</si>
  <si>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</si>
  <si>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</si>
  <si>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</si>
  <si>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</si>
  <si>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</si>
  <si>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</si>
  <si>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</si>
  <si>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</si>
  <si>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</si>
  <si>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</si>
  <si>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</si>
  <si>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</si>
  <si>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</si>
  <si>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</si>
  <si>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</si>
  <si>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</si>
  <si>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</si>
  <si>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</si>
  <si>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</si>
  <si>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</si>
  <si>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</si>
  <si>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</si>
  <si>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</si>
  <si>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</si>
  <si>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</si>
  <si>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</si>
  <si>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</si>
  <si>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</si>
  <si>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</si>
  <si>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</si>
  <si>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</si>
  <si>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</si>
  <si>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</si>
  <si>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</si>
  <si>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</si>
  <si>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</si>
  <si>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</si>
  <si>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</si>
  <si>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</si>
  <si>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</si>
  <si>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</si>
  <si>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</si>
  <si>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</si>
  <si>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</si>
  <si>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</si>
  <si>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</si>
  <si>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</si>
  <si>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</si>
  <si>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</si>
  <si>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</si>
  <si>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</si>
  <si>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</si>
  <si>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</si>
  <si>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</si>
  <si>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</si>
  <si>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</si>
  <si>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</si>
  <si>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</si>
  <si>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</si>
  <si>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</si>
  <si>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</si>
  <si>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</si>
  <si>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</si>
  <si>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</si>
  <si>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</si>
  <si>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</si>
  <si>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</si>
  <si>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</si>
  <si>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</si>
  <si>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</si>
  <si>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</si>
  <si>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</si>
  <si>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</si>
  <si>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</si>
  <si>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</si>
  <si>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</si>
  <si>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</si>
  <si>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</si>
  <si>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</si>
  <si>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</si>
  <si>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</si>
  <si>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</si>
  <si>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</si>
  <si>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</si>
  <si>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</si>
  <si>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</si>
  <si>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</si>
  <si>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</si>
  <si>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</si>
  <si>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</si>
  <si>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</si>
  <si>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</si>
  <si>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</si>
  <si>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</si>
  <si>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</si>
  <si>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</si>
  <si>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</si>
  <si>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</si>
  <si>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</si>
  <si>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</si>
  <si>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</si>
  <si>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</si>
  <si>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</si>
  <si>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</si>
  <si>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</si>
  <si>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</si>
  <si>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</si>
  <si>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</si>
  <si>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</si>
  <si>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</si>
  <si>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</si>
  <si>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</si>
  <si>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</si>
  <si>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</si>
  <si>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</si>
  <si>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</si>
  <si>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</si>
  <si>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</si>
  <si>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</si>
  <si>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</si>
  <si>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</si>
  <si>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</si>
  <si>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</si>
  <si>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</si>
  <si>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</si>
  <si>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</si>
  <si>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</si>
  <si>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</si>
  <si>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</si>
  <si>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</si>
  <si>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</si>
  <si>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</si>
  <si>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</si>
  <si>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</si>
  <si>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</si>
  <si>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</si>
  <si>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</si>
  <si>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</si>
  <si>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</si>
  <si>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</si>
  <si>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</si>
  <si>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</si>
  <si>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</si>
  <si>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</si>
  <si>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</si>
  <si>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</si>
  <si>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</si>
  <si>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</si>
  <si>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</si>
  <si>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</si>
  <si>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</si>
  <si>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</si>
  <si>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</si>
  <si>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</si>
  <si>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</si>
  <si>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</si>
  <si>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</si>
  <si>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</si>
  <si>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</si>
  <si>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</si>
  <si>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</si>
  <si>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</si>
  <si>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</si>
  <si>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</si>
  <si>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</si>
  <si>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</si>
  <si>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</si>
  <si>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</si>
  <si>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</si>
  <si>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</si>
  <si>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</si>
  <si>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</si>
  <si>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</si>
  <si>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</si>
  <si>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</si>
  <si>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</si>
  <si>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</si>
  <si>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</si>
  <si>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</si>
  <si>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</si>
  <si>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</si>
  <si>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</si>
  <si>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</si>
  <si>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</si>
  <si>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</si>
  <si>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</si>
  <si>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</si>
  <si>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</si>
  <si>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</si>
  <si>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</si>
  <si>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</si>
  <si>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</si>
  <si>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</si>
  <si>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</si>
  <si>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</si>
  <si>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</si>
  <si>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</si>
  <si>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</si>
  <si>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</si>
  <si>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</si>
  <si>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</si>
  <si>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</si>
  <si>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</si>
  <si>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</si>
  <si>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</si>
  <si>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</si>
  <si>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</si>
  <si>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</si>
  <si>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</si>
  <si>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</si>
  <si>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</si>
  <si>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</si>
  <si>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</si>
  <si>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</si>
  <si>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</si>
  <si>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</si>
  <si>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</si>
  <si>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</si>
  <si>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</si>
  <si>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</si>
  <si>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</si>
  <si>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</si>
  <si>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</si>
  <si>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</si>
  <si>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</si>
  <si>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</si>
  <si>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</si>
  <si>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</si>
  <si>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</si>
  <si>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</si>
  <si>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</si>
  <si>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</si>
  <si>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</si>
  <si>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</si>
  <si>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</si>
  <si>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</si>
  <si>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</si>
  <si>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</si>
  <si>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</si>
  <si>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</si>
  <si>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</si>
  <si>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</si>
  <si>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</si>
  <si>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</si>
  <si>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</si>
  <si>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</si>
  <si>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</si>
  <si>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</si>
  <si>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</si>
  <si>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</si>
  <si>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</si>
  <si>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</si>
  <si>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</si>
  <si>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</si>
  <si>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</si>
  <si>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</si>
  <si>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</si>
  <si>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</si>
  <si>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</si>
  <si>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</si>
  <si>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</si>
  <si>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</si>
  <si>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</si>
  <si>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</si>
  <si>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</si>
  <si>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</si>
  <si>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</si>
  <si>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</si>
  <si>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</si>
  <si>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</si>
  <si>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</si>
  <si>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</si>
  <si>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</si>
  <si>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</si>
  <si>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</si>
  <si>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</si>
  <si>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</si>
  <si>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</si>
  <si>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</si>
  <si>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</si>
  <si>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</si>
  <si>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</si>
  <si>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</si>
  <si>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</si>
  <si>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</si>
  <si>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</si>
  <si>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</si>
  <si>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</si>
  <si>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</si>
  <si>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</si>
  <si>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</si>
  <si>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</si>
  <si>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</si>
  <si>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</si>
  <si>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</si>
  <si>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</si>
  <si>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</si>
  <si>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</si>
  <si>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</si>
  <si>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</si>
  <si>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</si>
  <si>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</si>
  <si>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</si>
  <si>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</si>
  <si>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</si>
  <si>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</si>
  <si>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</si>
  <si>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</si>
  <si>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</si>
  <si>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</si>
  <si>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</si>
  <si>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</si>
  <si>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</si>
  <si>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</si>
  <si>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</si>
  <si>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</si>
  <si>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</si>
  <si>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</si>
  <si>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</si>
  <si>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</si>
  <si>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</si>
  <si>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</si>
  <si>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</si>
  <si>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</si>
  <si>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</si>
  <si>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</si>
  <si>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</si>
  <si>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</si>
  <si>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</si>
  <si>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</si>
  <si>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</si>
  <si>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</si>
  <si>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</si>
  <si>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</si>
  <si>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</si>
  <si>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</si>
  <si>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</si>
  <si>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</si>
  <si>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</si>
  <si>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</si>
  <si>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</si>
  <si>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</si>
  <si>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</si>
  <si>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</si>
  <si>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</si>
  <si>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</si>
  <si>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</si>
  <si>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</si>
  <si>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</si>
  <si>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</si>
  <si>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</si>
  <si>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</si>
  <si>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</si>
  <si>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</si>
  <si>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</si>
  <si>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</si>
  <si>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</si>
  <si>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</si>
  <si>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</si>
  <si>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</si>
  <si>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</si>
  <si>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</si>
  <si>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</si>
  <si>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</si>
  <si>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</si>
  <si>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</si>
  <si>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</si>
  <si>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</si>
  <si>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</si>
  <si>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</si>
  <si>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</si>
  <si>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</si>
  <si>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</si>
  <si>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</si>
  <si>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</si>
  <si>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</si>
  <si>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</si>
  <si>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</si>
  <si>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</si>
  <si>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</si>
  <si>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</si>
  <si>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</si>
  <si>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</si>
  <si>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</si>
  <si>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</si>
  <si>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</si>
  <si>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</si>
  <si>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</si>
  <si>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</si>
  <si>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</si>
  <si>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</si>
  <si>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</si>
  <si>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</si>
  <si>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</si>
  <si>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</si>
  <si>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</si>
  <si>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</si>
  <si>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</si>
  <si>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</si>
  <si>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</si>
  <si>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</si>
  <si>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</si>
  <si>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</si>
  <si>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</si>
  <si>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</si>
  <si>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</si>
  <si>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</si>
  <si>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</si>
  <si>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</si>
  <si>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</si>
  <si>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</si>
  <si>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</si>
  <si>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</si>
  <si>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</si>
  <si>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</si>
  <si>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</si>
  <si>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</si>
  <si>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</si>
  <si>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</si>
  <si>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</si>
  <si>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</si>
  <si>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</si>
  <si>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</si>
  <si>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</si>
  <si>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</si>
  <si>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</si>
  <si>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</si>
  <si>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</si>
  <si>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</si>
  <si>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</si>
  <si>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</si>
  <si>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</si>
  <si>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</si>
  <si>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</si>
  <si>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</si>
  <si>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</si>
  <si>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</si>
  <si>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</si>
  <si>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</si>
  <si>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</si>
  <si>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</si>
  <si>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</si>
  <si>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</si>
  <si>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</si>
  <si>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</si>
  <si>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</si>
  <si>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</si>
  <si>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</si>
  <si>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</si>
  <si>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</si>
  <si>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</si>
  <si>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</si>
  <si>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</si>
  <si>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</si>
  <si>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</si>
  <si>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</si>
  <si>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</si>
  <si>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</si>
  <si>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</si>
  <si>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</si>
  <si>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</si>
  <si>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</si>
  <si>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</si>
  <si>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</si>
  <si>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</si>
  <si>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</si>
  <si>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</si>
  <si>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</si>
  <si>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</si>
  <si>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</si>
  <si>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</si>
  <si>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</si>
  <si>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</si>
  <si>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</si>
  <si>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</si>
  <si>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</si>
  <si>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</si>
  <si>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</si>
  <si>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</si>
  <si>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</si>
  <si>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</si>
  <si>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</si>
  <si>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</si>
  <si>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</si>
  <si>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</si>
  <si>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</si>
  <si>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</si>
  <si>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</si>
  <si>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</si>
  <si>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</si>
  <si>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</si>
  <si>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</si>
  <si>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</si>
  <si>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</si>
  <si>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</si>
  <si>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</si>
  <si>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</si>
  <si>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</si>
  <si>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</si>
  <si>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</si>
  <si>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</si>
  <si>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</si>
  <si>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</si>
  <si>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</si>
  <si>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</si>
  <si>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</si>
  <si>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</si>
  <si>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</si>
  <si>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</si>
  <si>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</si>
  <si>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</si>
  <si>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</si>
  <si>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</si>
  <si>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</si>
  <si>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</si>
  <si>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</si>
  <si>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</si>
  <si>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</si>
  <si>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</si>
  <si>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</si>
  <si>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</si>
  <si>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</si>
  <si>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</si>
  <si>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</si>
  <si>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</si>
  <si>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</si>
  <si>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</si>
  <si>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</si>
  <si>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</si>
  <si>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</si>
  <si>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</si>
  <si>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</si>
  <si>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</si>
  <si>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</si>
  <si>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</si>
  <si>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</si>
  <si>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</si>
  <si>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</si>
  <si>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</si>
  <si>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</si>
  <si>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</si>
  <si>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</si>
  <si>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</si>
  <si>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</si>
  <si>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</si>
  <si>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</si>
  <si>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</si>
  <si>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</si>
  <si>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</si>
  <si>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</si>
  <si>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</si>
  <si>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</si>
  <si>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</si>
  <si>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</si>
  <si>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</si>
  <si>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</si>
  <si>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</si>
  <si>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</si>
  <si>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</si>
  <si>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</si>
  <si>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</si>
  <si>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</si>
  <si>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</si>
  <si>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</si>
  <si>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</si>
  <si>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</si>
  <si>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</si>
  <si>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</si>
  <si>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</si>
  <si>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</si>
  <si>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</si>
  <si>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</si>
  <si>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</si>
  <si>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</si>
  <si>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</si>
  <si>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</si>
  <si>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</si>
  <si>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</si>
  <si>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</si>
  <si>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</si>
  <si>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</si>
  <si>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</si>
  <si>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</si>
  <si>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</si>
  <si>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</si>
  <si>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</si>
  <si>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</si>
  <si>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</si>
  <si>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</si>
  <si>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</si>
  <si>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</si>
  <si>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</si>
  <si>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</si>
  <si>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</si>
  <si>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</si>
  <si>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</si>
  <si>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</si>
  <si>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</si>
  <si>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</si>
  <si>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</si>
  <si>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</si>
  <si>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</si>
  <si>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</si>
  <si>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</si>
  <si>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</si>
  <si>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</si>
  <si>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</si>
  <si>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</si>
  <si>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</si>
  <si>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</si>
  <si>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</si>
  <si>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</si>
  <si>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</si>
  <si>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</si>
  <si>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</si>
  <si>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</si>
  <si>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</si>
  <si>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</si>
  <si>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</si>
  <si>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</si>
  <si>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</si>
  <si>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</si>
  <si>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</si>
  <si>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</si>
  <si>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</si>
  <si>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</si>
  <si>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</si>
  <si>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</si>
  <si>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</si>
  <si>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</si>
  <si>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</si>
  <si>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</si>
  <si>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</si>
  <si>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</si>
  <si>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</si>
  <si>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</si>
  <si>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</si>
  <si>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</si>
  <si>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</si>
  <si>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</si>
  <si>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</si>
  <si>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</si>
  <si>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</si>
  <si>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</si>
  <si>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</si>
  <si>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</si>
  <si>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</si>
  <si>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</si>
  <si>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</si>
  <si>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</si>
  <si>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</si>
  <si>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</si>
  <si>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</si>
  <si>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</si>
  <si>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</si>
  <si>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</si>
  <si>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</si>
  <si>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</si>
  <si>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</si>
  <si>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</si>
  <si>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</si>
  <si>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</si>
  <si>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</si>
  <si>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</si>
  <si>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</si>
  <si>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</si>
  <si>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</si>
  <si>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</si>
  <si>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</si>
  <si>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</si>
  <si>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</si>
  <si>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</si>
  <si>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</si>
  <si>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</si>
  <si>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</si>
  <si>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</si>
  <si>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</si>
  <si>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</si>
  <si>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</si>
  <si>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</si>
  <si>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</si>
  <si>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</si>
  <si>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</si>
  <si>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</si>
  <si>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</si>
  <si>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</si>
  <si>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</si>
  <si>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</si>
  <si>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</si>
  <si>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</si>
  <si>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</si>
  <si>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</si>
  <si>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</si>
  <si>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</si>
  <si>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</si>
  <si>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</si>
  <si>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</si>
  <si>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</si>
  <si>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</si>
  <si>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</si>
  <si>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</si>
  <si>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</si>
  <si>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</si>
  <si>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</si>
  <si>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</si>
  <si>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</si>
  <si>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</si>
  <si>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</si>
  <si>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</si>
  <si>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</si>
  <si>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</si>
  <si>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</si>
  <si>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</si>
  <si>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</si>
  <si>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</si>
  <si>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</si>
  <si>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</si>
  <si>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</si>
  <si>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</si>
  <si>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</si>
  <si>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</si>
  <si>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</si>
  <si>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</si>
  <si>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</si>
  <si>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</si>
  <si>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</si>
  <si>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</si>
  <si>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</si>
  <si>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</si>
  <si>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</si>
  <si>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</si>
  <si>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</si>
  <si>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</si>
  <si>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</si>
  <si>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</si>
  <si>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</si>
  <si>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</si>
  <si>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</si>
  <si>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</si>
  <si>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</si>
  <si>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</si>
  <si>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</si>
  <si>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</si>
  <si>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</si>
  <si>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</si>
  <si>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</si>
  <si>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</si>
  <si>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</si>
  <si>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</si>
  <si>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</si>
  <si>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</si>
  <si>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</si>
  <si>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</si>
  <si>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</si>
  <si>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</si>
  <si>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</si>
  <si>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</si>
  <si>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</si>
  <si>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</si>
  <si>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</si>
  <si>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</si>
  <si>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</si>
  <si>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</si>
  <si>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</si>
  <si>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</si>
  <si>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</si>
  <si>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</si>
  <si>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</si>
  <si>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</si>
  <si>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</si>
  <si>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</si>
  <si>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</si>
  <si>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</si>
  <si>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</si>
  <si>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</si>
  <si>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</si>
  <si>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</si>
  <si>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</si>
  <si>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</si>
  <si>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</si>
  <si>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</si>
  <si>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</si>
  <si>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</si>
  <si>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</si>
  <si>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</si>
  <si>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</si>
  <si>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</si>
  <si>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</si>
  <si>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</si>
  <si>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</si>
  <si>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</si>
  <si>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</si>
  <si>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</si>
  <si>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</si>
  <si>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</si>
  <si>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</si>
  <si>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</si>
  <si>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</si>
  <si>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</si>
  <si>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</si>
  <si>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</si>
  <si>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</si>
  <si>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</si>
  <si>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</si>
  <si>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</si>
  <si>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</si>
  <si>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</si>
  <si>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</si>
  <si>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</si>
  <si>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</si>
  <si>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</si>
  <si>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</si>
  <si>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</si>
  <si>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</si>
  <si>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</si>
  <si>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</si>
  <si>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</si>
  <si>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</si>
  <si>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</si>
  <si>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</si>
  <si>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</si>
  <si>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</si>
  <si>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</si>
  <si>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</si>
  <si>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</si>
  <si>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</si>
  <si>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</si>
  <si>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</si>
  <si>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</si>
  <si>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</si>
  <si>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</si>
  <si>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</si>
  <si>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</si>
  <si>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</si>
  <si>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</si>
  <si>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</si>
  <si>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</si>
  <si>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</si>
  <si>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</si>
  <si>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</si>
  <si>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</si>
  <si>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</si>
  <si>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</si>
  <si>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</si>
  <si>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</si>
  <si>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</si>
  <si>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</si>
  <si>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</si>
  <si>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</si>
  <si>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</si>
  <si>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</si>
  <si>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</si>
  <si>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</si>
  <si>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</si>
  <si>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</si>
  <si>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</si>
  <si>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</si>
  <si>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</si>
  <si>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</si>
  <si>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</si>
  <si>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</si>
  <si>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</si>
  <si>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</si>
  <si>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</si>
  <si>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</si>
  <si>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</si>
  <si>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</si>
  <si>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</si>
  <si>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</si>
  <si>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</si>
  <si>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</si>
  <si>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</si>
  <si>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</si>
  <si>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</si>
  <si>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</si>
  <si>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</si>
  <si>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</si>
  <si>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</si>
  <si>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</si>
  <si>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</si>
  <si>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</si>
  <si>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</si>
  <si>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</si>
  <si>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</si>
  <si>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</si>
  <si>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</si>
  <si>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</si>
  <si>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</si>
  <si>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</si>
  <si>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</si>
  <si>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</si>
  <si>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</si>
  <si>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</si>
  <si>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</si>
  <si>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</si>
  <si>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</si>
  <si>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</si>
  <si>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</si>
  <si>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</si>
  <si>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</si>
  <si>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</si>
  <si>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</si>
  <si>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</si>
  <si>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</si>
  <si>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</si>
  <si>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</si>
  <si>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</si>
  <si>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</si>
  <si>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</si>
  <si>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</si>
  <si>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</si>
  <si>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</si>
  <si>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</si>
  <si>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</si>
  <si>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</si>
  <si>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</si>
  <si>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</si>
  <si>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</si>
  <si>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</si>
  <si>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</si>
  <si>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</si>
  <si>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</si>
  <si>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</si>
  <si>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</si>
  <si>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</si>
  <si>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</si>
  <si>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</si>
  <si>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</si>
  <si>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</si>
  <si>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</si>
  <si>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</si>
  <si>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</si>
  <si>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</si>
  <si>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</si>
  <si>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</si>
  <si>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</si>
  <si>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</si>
  <si>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</si>
  <si>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</si>
  <si>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</si>
  <si>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</si>
  <si>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</si>
  <si>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</si>
  <si>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</si>
  <si>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</si>
  <si>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</si>
  <si>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</si>
  <si>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</si>
  <si>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</si>
  <si>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</si>
  <si>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</si>
  <si>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</si>
  <si>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</si>
  <si>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</si>
  <si>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</si>
  <si>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</si>
  <si>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</si>
  <si>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</si>
  <si>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</si>
  <si>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</si>
  <si>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</si>
  <si>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</si>
  <si>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</si>
  <si>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</si>
  <si>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</si>
  <si>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</si>
  <si>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</si>
  <si>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</si>
  <si>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</si>
  <si>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</si>
  <si>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</si>
  <si>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</si>
  <si>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</si>
  <si>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</si>
  <si>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</si>
  <si>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</si>
  <si>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</si>
  <si>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</si>
  <si>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</si>
  <si>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</si>
  <si>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</si>
  <si>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</si>
  <si>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</si>
  <si>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</si>
  <si>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</si>
  <si>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</si>
  <si>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</si>
  <si>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</si>
  <si>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</si>
  <si>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</si>
  <si>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</si>
  <si>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</si>
  <si>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</si>
  <si>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</si>
  <si>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</si>
  <si>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</si>
  <si>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</si>
  <si>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</si>
  <si>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</si>
  <si>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</si>
  <si>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</si>
  <si>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</si>
  <si>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</si>
  <si>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</si>
  <si>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</si>
  <si>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</si>
  <si>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</si>
  <si>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</si>
  <si>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</si>
  <si>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</si>
  <si>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</si>
  <si>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</si>
  <si>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</si>
  <si>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</si>
  <si>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</si>
  <si>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</si>
  <si>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</si>
  <si>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</si>
  <si>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</si>
  <si>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</si>
  <si>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</si>
  <si>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</si>
  <si>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</si>
  <si>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</si>
  <si>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</si>
  <si>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</si>
  <si>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</si>
  <si>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</si>
  <si>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</si>
  <si>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</si>
  <si>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</si>
  <si>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</si>
  <si>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</si>
  <si>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</si>
  <si>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</si>
  <si>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</si>
  <si>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</si>
  <si>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</si>
  <si>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</si>
  <si>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</si>
  <si>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</si>
  <si>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</si>
  <si>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</si>
  <si>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</si>
  <si>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</si>
  <si>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</si>
  <si>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</si>
  <si>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</si>
  <si>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</si>
  <si>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</si>
  <si>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</si>
  <si>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</si>
  <si>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</si>
  <si>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</si>
  <si>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</si>
  <si>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</si>
  <si>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</si>
  <si>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</si>
  <si>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</si>
  <si>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</si>
  <si>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</si>
  <si>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</si>
  <si>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</si>
  <si>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</si>
  <si>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</si>
  <si>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</si>
  <si>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</si>
  <si>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</si>
  <si>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</si>
  <si>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</si>
  <si>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</si>
  <si>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</si>
  <si>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</si>
  <si>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</si>
  <si>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</si>
  <si>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</si>
  <si>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</si>
  <si>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</si>
  <si>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</si>
  <si>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</si>
  <si>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</si>
  <si>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</si>
  <si>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</si>
  <si>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</si>
  <si>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</si>
  <si>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</si>
  <si>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</si>
  <si>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</si>
  <si>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</si>
  <si>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</si>
  <si>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</si>
  <si>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</si>
  <si>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</si>
  <si>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</si>
  <si>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</si>
  <si>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</si>
  <si>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</si>
  <si>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</si>
  <si>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</si>
  <si>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</si>
  <si>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</si>
  <si>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</si>
  <si>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</si>
  <si>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</si>
  <si>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</si>
  <si>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</si>
  <si>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</si>
  <si>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</si>
  <si>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</si>
  <si>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</si>
  <si>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</si>
  <si>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</si>
  <si>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</si>
  <si>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</si>
  <si>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</si>
  <si>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</si>
  <si>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</si>
  <si>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</si>
  <si>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</si>
  <si>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</si>
  <si>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</si>
  <si>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</si>
  <si>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</si>
  <si>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</si>
  <si>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</si>
  <si>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</si>
  <si>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</si>
  <si>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</si>
  <si>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</si>
  <si>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</si>
  <si>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</si>
  <si>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</si>
  <si>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</si>
  <si>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</si>
  <si>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</si>
  <si>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</si>
  <si>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</si>
  <si>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</si>
  <si>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</si>
  <si>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</si>
  <si>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</si>
  <si>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</si>
  <si>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</si>
  <si>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</si>
  <si>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</si>
  <si>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</si>
  <si>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</si>
  <si>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</si>
  <si>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</si>
  <si>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</si>
  <si>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</si>
  <si>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</si>
  <si>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</si>
  <si>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</si>
  <si>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</si>
  <si>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</si>
  <si>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</si>
  <si>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</si>
  <si>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</si>
  <si>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</si>
  <si>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</si>
  <si>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</si>
  <si>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</si>
  <si>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</si>
  <si>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</si>
  <si>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</si>
  <si>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</si>
  <si>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</si>
  <si>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</si>
  <si>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</si>
  <si>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</si>
  <si>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</si>
  <si>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</si>
  <si>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</si>
  <si>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</si>
  <si>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</si>
  <si>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</si>
  <si>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</si>
  <si>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</si>
  <si>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</si>
  <si>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</si>
  <si>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</si>
  <si>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</si>
  <si>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</si>
  <si>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</si>
  <si>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</si>
  <si>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</si>
  <si>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</si>
  <si>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</si>
  <si>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</si>
  <si>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</si>
  <si>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</si>
  <si>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</si>
  <si>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</si>
  <si>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</si>
  <si>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</si>
  <si>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</si>
  <si>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</si>
  <si>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</si>
  <si>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</si>
  <si>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</si>
  <si>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</si>
  <si>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</si>
  <si>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</si>
  <si>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</si>
  <si>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</si>
  <si>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</si>
  <si>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</si>
  <si>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</si>
  <si>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</si>
  <si>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</si>
  <si>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</si>
  <si>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</si>
  <si>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</si>
  <si>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</si>
  <si>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</si>
  <si>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</si>
  <si>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</si>
  <si>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</si>
  <si>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</si>
  <si>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</si>
  <si>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</si>
  <si>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</si>
  <si>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</si>
  <si>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</si>
  <si>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</si>
  <si>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</si>
  <si>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</si>
  <si>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</si>
  <si>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</si>
  <si>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</si>
  <si>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</si>
  <si>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</si>
  <si>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</si>
  <si>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</si>
  <si>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</si>
  <si>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</si>
  <si>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</si>
  <si>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</si>
  <si>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</si>
  <si>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</si>
  <si>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</si>
  <si>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</si>
  <si>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</si>
  <si>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</si>
  <si>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</si>
  <si>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</si>
  <si>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</si>
  <si>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</si>
  <si>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</si>
  <si>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</si>
  <si>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</si>
  <si>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</si>
  <si>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</si>
  <si>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</si>
  <si>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</si>
  <si>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</si>
  <si>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</si>
  <si>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</si>
  <si>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</si>
  <si>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</si>
  <si>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</si>
  <si>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</si>
  <si>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</si>
  <si>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</si>
  <si>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</si>
  <si>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</si>
  <si>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</si>
  <si>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</si>
  <si>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</si>
  <si>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</si>
  <si>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</si>
  <si>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</si>
  <si>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</si>
  <si>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</si>
  <si>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</si>
  <si>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</si>
  <si>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</si>
  <si>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</si>
  <si>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</si>
  <si>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</si>
  <si>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</si>
  <si>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</si>
  <si>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</si>
  <si>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</si>
  <si>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</si>
  <si>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</si>
  <si>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</si>
  <si>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</si>
  <si>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</si>
  <si>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</si>
  <si>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</si>
  <si>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</si>
  <si>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</si>
  <si>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</si>
  <si>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</si>
  <si>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</si>
  <si>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</si>
  <si>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</si>
  <si>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</si>
  <si>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</si>
  <si>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</si>
  <si>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</si>
  <si>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</si>
  <si>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</si>
  <si>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</si>
  <si>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</si>
  <si>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</si>
  <si>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</si>
  <si>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</si>
  <si>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</si>
  <si>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</si>
  <si>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</si>
  <si>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</si>
  <si>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</si>
  <si>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</si>
  <si>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</si>
  <si>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</si>
  <si>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</si>
  <si>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</si>
  <si>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</si>
  <si>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</si>
  <si>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</si>
  <si>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</si>
  <si>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</si>
  <si>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</si>
  <si>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</si>
  <si>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</si>
  <si>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</si>
  <si>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</si>
  <si>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</si>
  <si>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</si>
  <si>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</si>
  <si>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</si>
  <si>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</si>
  <si>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</si>
  <si>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</si>
  <si>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</si>
  <si>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</si>
  <si>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</si>
  <si>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</si>
  <si>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</si>
  <si>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</si>
  <si>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</si>
  <si>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</si>
  <si>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</si>
  <si>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</si>
  <si>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</si>
  <si>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</si>
  <si>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</si>
  <si>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</si>
  <si>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</si>
  <si>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</si>
  <si>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</si>
  <si>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</si>
  <si>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</si>
  <si>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</si>
  <si>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</si>
  <si>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</si>
  <si>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</si>
  <si>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</si>
  <si>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</si>
  <si>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</si>
  <si>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</si>
  <si>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</si>
  <si>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</si>
  <si>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</si>
  <si>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</si>
  <si>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</si>
  <si>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</si>
  <si>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</si>
  <si>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</si>
  <si>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</si>
  <si>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</si>
  <si>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</si>
  <si>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</si>
  <si>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</si>
  <si>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</si>
  <si>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</si>
  <si>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</si>
  <si>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</si>
  <si>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</si>
  <si>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</si>
  <si>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</si>
  <si>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</si>
  <si>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</si>
  <si>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</si>
  <si>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</si>
  <si>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</si>
  <si>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</si>
  <si>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</si>
  <si>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</si>
  <si>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</si>
  <si>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</si>
  <si>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</si>
  <si>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</si>
  <si>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</si>
  <si>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</si>
  <si>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</si>
  <si>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</si>
  <si>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</si>
  <si>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</si>
  <si>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</si>
  <si>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</si>
  <si>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</si>
  <si>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</si>
  <si>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</si>
  <si>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</si>
  <si>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</si>
  <si>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</si>
  <si>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</si>
  <si>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</si>
  <si>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</si>
  <si>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</si>
  <si>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</si>
  <si>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</si>
  <si>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</si>
  <si>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</si>
  <si>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</si>
  <si>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</si>
  <si>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</si>
  <si>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</si>
  <si>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</si>
  <si>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</si>
  <si>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</si>
  <si>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</si>
  <si>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</si>
  <si>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</si>
  <si>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</si>
  <si>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</si>
  <si>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</si>
  <si>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</si>
  <si>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</si>
  <si>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</si>
  <si>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</si>
  <si>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</si>
  <si>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</si>
  <si>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</si>
  <si>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</si>
  <si>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</si>
  <si>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</si>
  <si>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</si>
  <si>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</si>
  <si>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</si>
  <si>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</si>
  <si>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</si>
  <si>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</si>
  <si>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</si>
  <si>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</si>
  <si>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</si>
  <si>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</si>
  <si>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</si>
  <si>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</si>
  <si>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</si>
  <si>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</si>
  <si>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</si>
  <si>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</si>
  <si>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</si>
  <si>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</si>
  <si>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</si>
  <si>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</si>
  <si>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</si>
  <si>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</si>
  <si>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</si>
  <si>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</si>
  <si>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</si>
  <si>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</si>
  <si>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</si>
  <si>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</si>
  <si>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</si>
  <si>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</si>
  <si>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</si>
  <si>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</si>
  <si>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</si>
  <si>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</si>
  <si>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</si>
  <si>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</si>
  <si>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</si>
  <si>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</si>
  <si>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</si>
  <si>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</si>
  <si>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</si>
  <si>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</si>
  <si>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</si>
  <si>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</si>
  <si>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</si>
  <si>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</si>
  <si>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</si>
  <si>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</si>
  <si>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</si>
  <si>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</si>
  <si>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</si>
  <si>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</si>
  <si>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</si>
  <si>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</si>
  <si>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</si>
  <si>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</si>
  <si>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</si>
  <si>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</si>
  <si>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</si>
  <si>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</si>
  <si>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</si>
  <si>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</si>
  <si>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</si>
  <si>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</si>
  <si>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</si>
  <si>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</si>
  <si>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</si>
  <si>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</si>
  <si>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</si>
  <si>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</si>
  <si>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</si>
  <si>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</si>
  <si>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</si>
  <si>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</si>
  <si>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</si>
  <si>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</si>
  <si>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</si>
  <si>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</si>
  <si>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</si>
  <si>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</si>
  <si>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</si>
  <si>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</si>
  <si>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</si>
  <si>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</si>
  <si>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</si>
  <si>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</si>
  <si>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</si>
  <si>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</si>
  <si>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</si>
  <si>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</si>
  <si>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</si>
  <si>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</si>
  <si>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</si>
  <si>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</si>
  <si>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</si>
  <si>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</si>
  <si>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</si>
  <si>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</si>
  <si>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</si>
  <si>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</si>
  <si>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</si>
  <si>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</si>
  <si>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</si>
  <si>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</si>
  <si>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</si>
  <si>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</si>
  <si>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</si>
  <si>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</si>
  <si>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</si>
  <si>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</si>
  <si>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</si>
  <si>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</si>
  <si>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</si>
  <si>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</si>
  <si>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</si>
  <si>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</si>
  <si>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</si>
  <si>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</si>
  <si>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</si>
  <si>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</si>
  <si>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</si>
  <si>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</si>
  <si>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</si>
  <si>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</si>
  <si>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</si>
  <si>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</si>
  <si>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</si>
  <si>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</si>
  <si>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</si>
  <si>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</si>
  <si>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</si>
  <si>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</si>
  <si>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</si>
  <si>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</si>
  <si>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</si>
  <si>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</si>
  <si>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</si>
  <si>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</si>
  <si>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</si>
  <si>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</si>
  <si>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</si>
  <si>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</si>
  <si>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</si>
  <si>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</si>
  <si>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</si>
  <si>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</si>
  <si>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</si>
  <si>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</si>
  <si>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</si>
  <si>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</si>
  <si>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</si>
  <si>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</si>
  <si>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</si>
  <si>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</si>
  <si>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</si>
  <si>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</si>
  <si>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</si>
  <si>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</si>
  <si>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</si>
  <si>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</si>
  <si>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</si>
  <si>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</si>
  <si>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</si>
  <si>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</si>
  <si>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</si>
  <si>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</si>
  <si>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</si>
  <si>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</si>
  <si>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</si>
  <si>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</si>
  <si>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</si>
  <si>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</si>
  <si>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</si>
  <si>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</si>
  <si>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</si>
  <si>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</si>
  <si>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</si>
  <si>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</si>
  <si>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</si>
  <si>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</si>
  <si>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</si>
  <si>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</si>
  <si>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</si>
  <si>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</si>
  <si>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</si>
  <si>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</si>
  <si>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</si>
  <si>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</si>
  <si>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</si>
  <si>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</si>
  <si>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</si>
  <si>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</si>
  <si>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</si>
  <si>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</si>
  <si>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</si>
  <si>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</si>
  <si>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</si>
  <si>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</si>
  <si>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</si>
  <si>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</si>
  <si>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</si>
  <si>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</si>
  <si>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</si>
  <si>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</si>
  <si>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</si>
  <si>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</si>
  <si>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</si>
  <si>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</si>
  <si>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</si>
  <si>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</si>
  <si>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</si>
  <si>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</si>
  <si>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</si>
  <si>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</si>
  <si>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</si>
  <si>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</si>
  <si>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</si>
  <si>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</si>
  <si>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</si>
  <si>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</si>
  <si>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</si>
  <si>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</si>
  <si>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</si>
  <si>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</si>
  <si>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</si>
  <si>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</si>
  <si>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</si>
  <si>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</si>
  <si>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</si>
  <si>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</si>
  <si>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</si>
  <si>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</si>
  <si>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</si>
  <si>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</si>
  <si>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</si>
  <si>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</si>
  <si>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</si>
  <si>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</si>
  <si>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</si>
  <si>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</si>
  <si>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</si>
  <si>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</si>
  <si>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</si>
  <si>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</si>
  <si>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</si>
  <si>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</si>
  <si>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</si>
  <si>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</si>
  <si>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</si>
  <si>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</si>
  <si>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</si>
  <si>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</si>
  <si>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</si>
  <si>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</si>
  <si>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</si>
  <si>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</si>
  <si>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</si>
  <si>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</si>
  <si>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</si>
  <si>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</si>
  <si>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</si>
  <si>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</si>
  <si>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</si>
  <si>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</si>
  <si>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</si>
  <si>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</si>
  <si>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</si>
  <si>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</si>
  <si>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</si>
  <si>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</si>
  <si>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</si>
  <si>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</si>
  <si>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</si>
  <si>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</si>
  <si>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</si>
  <si>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</si>
  <si>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</si>
  <si>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</si>
  <si>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</si>
  <si>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</si>
  <si>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</si>
  <si>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</si>
  <si>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</si>
  <si>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</si>
  <si>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</si>
  <si>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</si>
  <si>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</si>
  <si>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</si>
  <si>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</si>
  <si>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</si>
  <si>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</si>
  <si>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</si>
  <si>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</si>
  <si>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</si>
  <si>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</si>
  <si>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</si>
  <si>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</si>
  <si>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</si>
  <si>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</si>
  <si>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</si>
  <si>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</si>
  <si>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</si>
  <si>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</si>
  <si>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</si>
  <si>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</si>
  <si>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</si>
  <si>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</si>
  <si>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</si>
  <si>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</si>
  <si>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</si>
  <si>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</si>
  <si>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</si>
  <si>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</si>
  <si>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</si>
  <si>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</si>
  <si>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</si>
  <si>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</si>
  <si>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</si>
  <si>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</si>
  <si>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</si>
  <si>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</si>
  <si>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</si>
  <si>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</si>
  <si>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</si>
  <si>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</si>
  <si>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</si>
  <si>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</si>
  <si>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</si>
  <si>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</si>
  <si>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</si>
  <si>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</si>
  <si>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</si>
  <si>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</si>
  <si>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</si>
  <si>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</si>
  <si>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</si>
  <si>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</si>
  <si>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</si>
  <si>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</si>
  <si>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</si>
  <si>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</si>
  <si>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</si>
  <si>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</si>
  <si>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</si>
  <si>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</si>
  <si>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</si>
  <si>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</si>
  <si>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</si>
  <si>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</si>
  <si>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</si>
  <si>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</si>
  <si>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</si>
  <si>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</si>
  <si>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</si>
  <si>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</si>
  <si>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</si>
  <si>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</si>
  <si>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</si>
  <si>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</si>
  <si>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</si>
  <si>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</si>
  <si>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</si>
  <si>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</si>
  <si>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</si>
  <si>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</si>
  <si>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</si>
  <si>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</si>
  <si>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</si>
  <si>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</si>
  <si>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</si>
  <si>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</si>
  <si>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</si>
  <si>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</si>
  <si>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</si>
  <si>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</si>
  <si>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</si>
  <si>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</si>
  <si>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</si>
  <si>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</si>
  <si>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</si>
  <si>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</si>
  <si>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</si>
  <si>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</si>
  <si>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</si>
  <si>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</si>
  <si>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</si>
  <si>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</si>
  <si>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</si>
  <si>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</si>
  <si>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</si>
  <si>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</si>
  <si>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</si>
  <si>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</si>
  <si>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</si>
  <si>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</si>
  <si>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</si>
  <si>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</si>
  <si>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</si>
  <si>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</si>
  <si>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</si>
  <si>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</si>
  <si>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</si>
  <si>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</si>
  <si>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</si>
  <si>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</si>
  <si>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</si>
  <si>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</si>
  <si>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</si>
  <si>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</si>
  <si>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</si>
  <si>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</si>
  <si>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</si>
  <si>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</si>
  <si>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</si>
  <si>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</si>
  <si>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</si>
  <si>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</si>
  <si>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</si>
  <si>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</si>
  <si>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</si>
  <si>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</si>
  <si>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</si>
  <si>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</si>
  <si>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</si>
  <si>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</si>
  <si>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</si>
  <si>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</si>
  <si>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</si>
  <si>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</si>
  <si>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</si>
  <si>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</si>
  <si>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</si>
  <si>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</si>
  <si>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</si>
  <si>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</si>
  <si>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</si>
  <si>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</si>
  <si>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</si>
  <si>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</si>
  <si>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</si>
  <si>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</si>
  <si>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</si>
  <si>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</si>
  <si>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</si>
  <si>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</si>
  <si>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</si>
  <si>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</si>
  <si>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</si>
  <si>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</si>
  <si>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</si>
  <si>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</si>
  <si>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</si>
  <si>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</si>
  <si>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</si>
  <si>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</si>
  <si>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</si>
  <si>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</si>
  <si>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</si>
  <si>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</si>
  <si>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</si>
  <si>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</si>
  <si>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</si>
  <si>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</si>
  <si>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</si>
  <si>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</si>
  <si>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</si>
  <si>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</si>
  <si>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</si>
  <si>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</si>
  <si>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</si>
  <si>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</si>
  <si>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</si>
  <si>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</si>
  <si>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</si>
  <si>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</si>
  <si>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</si>
  <si>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</si>
  <si>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</si>
  <si>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</si>
  <si>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</si>
  <si>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</si>
  <si>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</si>
  <si>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</si>
  <si>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</si>
  <si>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</si>
  <si>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</si>
  <si>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</si>
  <si>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</si>
  <si>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</si>
  <si>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</si>
  <si>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</si>
  <si>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</si>
  <si>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</si>
  <si>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</si>
  <si>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</si>
  <si>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</si>
  <si>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</si>
  <si>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</si>
  <si>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</si>
  <si>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</si>
  <si>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</si>
  <si>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</si>
  <si>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</si>
  <si>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</si>
  <si>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</si>
  <si>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</si>
  <si>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</si>
  <si>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</si>
  <si>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</si>
  <si>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</si>
  <si>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</si>
  <si>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</si>
  <si>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</si>
  <si>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</si>
  <si>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</si>
  <si>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</si>
  <si>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</si>
  <si>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</si>
  <si>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</si>
  <si>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</si>
  <si>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</si>
  <si>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</si>
  <si>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</si>
  <si>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</si>
  <si>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</si>
  <si>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</si>
  <si>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</si>
  <si>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</si>
  <si>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</si>
  <si>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</si>
  <si>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</si>
  <si>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</si>
  <si>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</si>
  <si>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</si>
  <si>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</si>
  <si>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</si>
  <si>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</si>
  <si>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</si>
  <si>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</si>
  <si>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</si>
  <si>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</si>
  <si>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</si>
  <si>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</si>
  <si>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</si>
  <si>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</si>
  <si>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</si>
  <si>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</si>
  <si>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</si>
  <si>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</si>
  <si>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</si>
  <si>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</si>
  <si>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</si>
  <si>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</si>
  <si>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</si>
  <si>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</si>
  <si>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</si>
  <si>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</si>
  <si>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</si>
  <si>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</si>
  <si>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</si>
  <si>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</si>
  <si>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</si>
  <si>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</si>
  <si>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</si>
  <si>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</si>
  <si>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</si>
  <si>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</si>
  <si>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</si>
  <si>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</si>
  <si>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</si>
  <si>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</si>
  <si>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</si>
  <si>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</si>
  <si>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</si>
  <si>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</si>
  <si>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</si>
  <si>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</si>
  <si>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</si>
  <si>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</si>
  <si>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</si>
  <si>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</si>
  <si>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</si>
  <si>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</si>
  <si>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</si>
  <si>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</si>
  <si>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</si>
  <si>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</si>
  <si>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</si>
  <si>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</si>
  <si>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</si>
  <si>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</si>
  <si>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</si>
  <si>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</si>
  <si>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</si>
  <si>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</si>
  <si>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</si>
  <si>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</si>
  <si>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</si>
  <si>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</si>
  <si>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</si>
  <si>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</si>
  <si>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</si>
  <si>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</si>
  <si>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</si>
  <si>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</si>
  <si>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</si>
  <si>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</si>
  <si>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</si>
  <si>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</si>
  <si>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</si>
  <si>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</si>
  <si>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</si>
  <si>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</si>
  <si>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</si>
  <si>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</si>
  <si>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</si>
  <si>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</si>
  <si>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</si>
  <si>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</si>
  <si>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</si>
  <si>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</si>
  <si>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</si>
  <si>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</si>
  <si>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</si>
  <si>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</si>
  <si>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</si>
  <si>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</si>
  <si>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</si>
  <si>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</si>
  <si>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</si>
  <si>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</si>
  <si>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</si>
  <si>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</si>
  <si>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</si>
  <si>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</si>
  <si>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</si>
  <si>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</si>
  <si>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</si>
  <si>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</si>
  <si>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</si>
  <si>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</si>
  <si>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</si>
  <si>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</si>
  <si>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</si>
  <si>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</si>
  <si>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</si>
  <si>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</si>
  <si>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</si>
  <si>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</si>
  <si>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</si>
  <si>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</si>
  <si>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</si>
  <si>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</si>
  <si>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</si>
  <si>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</si>
  <si>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</si>
  <si>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</si>
  <si>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</si>
  <si>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</si>
  <si>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</si>
  <si>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</si>
  <si>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</si>
  <si>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</si>
  <si>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</si>
  <si>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</si>
  <si>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</si>
  <si>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</si>
  <si>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</si>
  <si>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</si>
  <si>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</si>
  <si>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</si>
  <si>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</si>
  <si>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</si>
  <si>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</si>
  <si>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</si>
  <si>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</si>
  <si>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</si>
  <si>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</si>
  <si>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</si>
  <si>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</si>
  <si>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</si>
  <si>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</si>
  <si>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</si>
  <si>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</si>
  <si>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</si>
  <si>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</si>
  <si>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</si>
  <si>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</si>
  <si>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</si>
  <si>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</si>
  <si>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</si>
  <si>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</si>
  <si>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</si>
  <si>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</si>
  <si>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</si>
  <si>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</si>
  <si>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</si>
  <si>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</si>
  <si>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</si>
  <si>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</si>
  <si>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</si>
  <si>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</si>
  <si>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</si>
  <si>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</si>
  <si>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</si>
  <si>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</si>
  <si>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</si>
  <si>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</si>
  <si>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</si>
  <si>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</si>
  <si>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</si>
  <si>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</si>
  <si>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</si>
  <si>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</si>
  <si>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</si>
  <si>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</si>
  <si>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</si>
  <si>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</si>
  <si>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</si>
  <si>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</si>
  <si>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</si>
  <si>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</si>
  <si>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</si>
  <si>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</si>
  <si>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</si>
  <si>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</si>
  <si>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</si>
  <si>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</si>
  <si>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</si>
  <si>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</si>
  <si>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</si>
  <si>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</si>
  <si>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</si>
  <si>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</si>
  <si>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</si>
  <si>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</si>
  <si>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</si>
  <si>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</si>
  <si>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</si>
  <si>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</si>
  <si>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</si>
  <si>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</si>
  <si>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</si>
  <si>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</si>
  <si>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</si>
  <si>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</si>
  <si>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</si>
  <si>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</si>
  <si>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</si>
  <si>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</si>
  <si>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</si>
  <si>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</si>
  <si>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</si>
  <si>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</si>
  <si>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</si>
  <si>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</si>
  <si>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</si>
  <si>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</si>
  <si>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</si>
  <si>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</si>
  <si>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</si>
  <si>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</si>
  <si>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</si>
  <si>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</si>
  <si>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</si>
  <si>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</si>
  <si>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</si>
  <si>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</si>
  <si>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</si>
  <si>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</si>
  <si>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</si>
  <si>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</si>
  <si>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</si>
  <si>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</si>
  <si>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</si>
  <si>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</si>
  <si>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</si>
  <si>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</si>
  <si>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</si>
  <si>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</si>
  <si>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</si>
  <si>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</si>
  <si>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</si>
  <si>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</si>
  <si>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</si>
  <si>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</si>
  <si>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</si>
  <si>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</si>
  <si>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</si>
  <si>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</si>
  <si>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</si>
  <si>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</si>
  <si>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</si>
  <si>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</si>
  <si>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</si>
  <si>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</si>
  <si>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</si>
  <si>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</si>
  <si>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</si>
  <si>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</si>
  <si>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</si>
  <si>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</si>
  <si>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</si>
  <si>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</si>
  <si>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</si>
  <si>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</si>
  <si>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</si>
  <si>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</si>
  <si>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</si>
  <si>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</si>
  <si>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</si>
  <si>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</si>
  <si>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</si>
  <si>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</si>
  <si>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</si>
  <si>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</si>
  <si>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</si>
  <si>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</si>
  <si>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</si>
  <si>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</si>
  <si>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</si>
  <si>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</si>
  <si>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</si>
  <si>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</si>
  <si>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</si>
  <si>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</si>
  <si>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</si>
  <si>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</si>
  <si>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</si>
  <si>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</si>
  <si>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</si>
  <si>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</si>
  <si>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</si>
  <si>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</si>
  <si>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</si>
  <si>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</si>
  <si>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</si>
  <si>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</si>
  <si>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</si>
  <si>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</si>
  <si>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</si>
  <si>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</si>
  <si>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</si>
  <si>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</si>
  <si>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</si>
  <si>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</si>
  <si>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</si>
  <si>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</si>
  <si>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</si>
  <si>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</si>
  <si>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</si>
  <si>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</si>
  <si>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</si>
  <si>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</si>
  <si>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</si>
  <si>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</si>
  <si>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</si>
  <si>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</si>
  <si>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</si>
  <si>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</si>
  <si>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</si>
  <si>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</si>
  <si>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</si>
  <si>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</si>
  <si>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</si>
  <si>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</si>
  <si>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</si>
  <si>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</si>
  <si>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</si>
  <si>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</si>
  <si>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</si>
  <si>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</si>
  <si>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</si>
  <si>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</si>
  <si>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</si>
  <si>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</si>
  <si>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</si>
  <si>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</si>
  <si>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</si>
  <si>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</si>
  <si>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</si>
  <si>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</si>
  <si>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</si>
  <si>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</si>
  <si>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</si>
  <si>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</si>
  <si>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</si>
  <si>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</si>
  <si>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</si>
  <si>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</si>
  <si>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</si>
  <si>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</si>
  <si>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</si>
  <si>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</si>
  <si>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</si>
  <si>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</si>
  <si>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</si>
  <si>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</si>
  <si>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</si>
  <si>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</si>
  <si>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</si>
  <si>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</si>
  <si>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</si>
  <si>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</si>
  <si>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</si>
  <si>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</si>
  <si>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</si>
  <si>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</si>
  <si>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</si>
  <si>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</si>
  <si>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</si>
  <si>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</si>
  <si>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</si>
  <si>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</si>
  <si>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</si>
  <si>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</si>
  <si>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</si>
  <si>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</si>
  <si>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</si>
  <si>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</si>
  <si>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</si>
  <si>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</si>
  <si>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</si>
  <si>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</si>
  <si>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</si>
  <si>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</si>
  <si>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</si>
  <si>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</si>
  <si>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</si>
  <si>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</si>
  <si>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</si>
  <si>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</si>
  <si>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</si>
  <si>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</si>
  <si>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</si>
  <si>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</si>
  <si>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</si>
  <si>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</si>
  <si>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</si>
  <si>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</si>
  <si>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</si>
  <si>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</si>
  <si>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</si>
  <si>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</si>
  <si>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</si>
  <si>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</si>
  <si>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</si>
  <si>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</si>
  <si>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</si>
  <si>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</si>
  <si>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</si>
  <si>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</si>
  <si>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</si>
  <si>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</si>
  <si>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</si>
  <si>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</si>
  <si>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</si>
  <si>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</si>
  <si>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</si>
  <si>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</si>
  <si>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</si>
  <si>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</si>
  <si>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</si>
  <si>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</si>
  <si>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</si>
  <si>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</si>
  <si>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</si>
  <si>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</si>
  <si>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</si>
  <si>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</si>
  <si>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</si>
  <si>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</si>
  <si>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</si>
  <si>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</si>
  <si>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</si>
  <si>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</si>
  <si>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</si>
  <si>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</si>
  <si>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</si>
  <si>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</si>
  <si>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</si>
  <si>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</si>
  <si>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</si>
  <si>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</si>
  <si>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</si>
  <si>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</si>
  <si>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</si>
  <si>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</si>
  <si>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</si>
  <si>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</si>
  <si>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</si>
  <si>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</si>
  <si>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</si>
  <si>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</si>
  <si>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</si>
  <si>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</si>
  <si>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</si>
  <si>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</si>
  <si>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</si>
  <si>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</si>
  <si>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</si>
  <si>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</si>
  <si>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</si>
  <si>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</si>
  <si>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</si>
  <si>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</si>
  <si>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</si>
  <si>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</si>
  <si>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</si>
  <si>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</si>
  <si>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</si>
  <si>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</si>
  <si>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</si>
  <si>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</si>
  <si>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</si>
  <si>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</si>
  <si>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</si>
  <si>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</si>
  <si>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</si>
  <si>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</si>
  <si>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</si>
  <si>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</si>
  <si>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</si>
  <si>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</si>
  <si>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</si>
  <si>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</si>
  <si>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</si>
  <si>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</si>
  <si>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</si>
  <si>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</si>
  <si>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</si>
  <si>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</si>
  <si>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</si>
  <si>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</si>
  <si>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</si>
  <si>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</si>
  <si>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</si>
  <si>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</si>
  <si>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</si>
  <si>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</si>
  <si>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</si>
  <si>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</si>
  <si>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</si>
  <si>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</si>
  <si>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</si>
  <si>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</si>
  <si>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</si>
  <si>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</si>
  <si>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</si>
  <si>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</si>
  <si>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</si>
  <si>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</si>
  <si>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</si>
  <si>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</si>
  <si>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</si>
  <si>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</si>
  <si>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</si>
  <si>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</si>
  <si>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</si>
  <si>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</si>
  <si>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</si>
  <si>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</si>
  <si>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</si>
  <si>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</si>
  <si>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</si>
  <si>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</si>
  <si>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</si>
  <si>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</si>
  <si>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</si>
  <si>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</si>
  <si>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</si>
  <si>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</si>
  <si>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</si>
  <si>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</si>
  <si>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</si>
  <si>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</si>
  <si>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</si>
  <si>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</si>
  <si>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</si>
  <si>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</si>
  <si>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</si>
  <si>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</si>
  <si>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</si>
  <si>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</si>
  <si>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</si>
  <si>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</si>
  <si>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</si>
  <si>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</si>
  <si>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</si>
  <si>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</si>
  <si>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</si>
  <si>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</si>
  <si>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</si>
  <si>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</si>
  <si>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</si>
  <si>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</si>
  <si>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</si>
  <si>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</si>
  <si>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</si>
  <si>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</si>
  <si>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</si>
  <si>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</si>
  <si>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</si>
  <si>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</si>
  <si>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</si>
  <si>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</si>
  <si>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</si>
  <si>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</si>
  <si>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</si>
  <si>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</si>
  <si>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</si>
  <si>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</si>
  <si>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</si>
  <si>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</si>
  <si>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</si>
  <si>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</si>
  <si>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</si>
  <si>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</si>
  <si>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</si>
  <si>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</si>
  <si>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</si>
  <si>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</si>
  <si>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</si>
  <si>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</si>
  <si>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</si>
  <si>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</si>
  <si>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</si>
  <si>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</si>
  <si>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</si>
  <si>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</si>
  <si>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</si>
  <si>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</si>
  <si>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</si>
  <si>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</si>
  <si>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</si>
  <si>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</si>
  <si>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</si>
  <si>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</si>
  <si>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</si>
  <si>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</si>
  <si>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</si>
  <si>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</si>
  <si>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</si>
  <si>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</si>
  <si>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</si>
  <si>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</si>
  <si>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</si>
  <si>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</si>
  <si>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</si>
  <si>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</si>
  <si>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</si>
  <si>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</si>
  <si>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</si>
  <si>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</si>
  <si>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</si>
  <si>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</si>
  <si>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</si>
  <si>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</si>
  <si>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</si>
  <si>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</si>
  <si>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</si>
  <si>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</si>
  <si>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</si>
  <si>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</si>
  <si>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</si>
  <si>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</si>
  <si>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</si>
  <si>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</si>
  <si>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</si>
  <si>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</si>
  <si>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</si>
  <si>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</si>
  <si>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</si>
  <si>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</si>
  <si>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</si>
  <si>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</si>
  <si>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</si>
  <si>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</si>
  <si>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</si>
  <si>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</si>
  <si>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</si>
  <si>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</si>
  <si>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</si>
  <si>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</si>
  <si>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</si>
  <si>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</si>
  <si>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</si>
  <si>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</si>
  <si>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</si>
  <si>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</si>
  <si>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</si>
  <si>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</si>
  <si>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</si>
  <si>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</si>
  <si>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</si>
  <si>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</si>
  <si>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</si>
  <si>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</si>
  <si>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</si>
  <si>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</si>
  <si>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</si>
  <si>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</si>
  <si>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</si>
  <si>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</si>
  <si>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</si>
  <si>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</si>
  <si>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</si>
  <si>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</si>
  <si>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</si>
  <si>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</si>
  <si>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</si>
  <si>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</si>
  <si>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</si>
  <si>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</si>
  <si>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</si>
  <si>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</si>
  <si>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</si>
  <si>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</si>
  <si>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</si>
  <si>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</si>
  <si>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</si>
  <si>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</si>
  <si>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</si>
  <si>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</si>
  <si>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</si>
  <si>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</si>
  <si>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</si>
  <si>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</si>
  <si>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</si>
  <si>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</si>
  <si>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</si>
  <si>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</si>
  <si>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</si>
  <si>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</si>
  <si>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</si>
  <si>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</si>
  <si>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</si>
  <si>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</si>
  <si>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</si>
  <si>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</si>
  <si>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</si>
  <si>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</si>
  <si>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</si>
  <si>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</si>
  <si>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</si>
  <si>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</si>
  <si>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</si>
  <si>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</si>
  <si>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</si>
  <si>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</si>
  <si>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</si>
  <si>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</si>
  <si>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</si>
  <si>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</si>
  <si>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</si>
  <si>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</si>
  <si>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</si>
  <si>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</si>
  <si>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</si>
  <si>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</si>
  <si>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</si>
  <si>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</si>
  <si>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</si>
  <si>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</si>
  <si>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</si>
  <si>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</si>
  <si>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</si>
  <si>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</si>
  <si>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</si>
  <si>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</si>
  <si>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</si>
  <si>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</si>
  <si>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</si>
  <si>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</si>
  <si>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</si>
  <si>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</si>
  <si>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</si>
  <si>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</si>
  <si>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</si>
  <si>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</si>
  <si>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</si>
  <si>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</si>
  <si>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</si>
  <si>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</si>
  <si>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</si>
  <si>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</si>
  <si>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</si>
  <si>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</si>
  <si>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</si>
  <si>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</si>
  <si>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</si>
  <si>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</si>
  <si>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</si>
  <si>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</si>
  <si>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</si>
  <si>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</si>
  <si>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</si>
  <si>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</si>
  <si>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</si>
  <si>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</si>
  <si>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</si>
  <si>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</si>
  <si>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</si>
  <si>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</si>
  <si>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</si>
  <si>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</si>
  <si>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</si>
  <si>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</si>
  <si>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</si>
  <si>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</si>
  <si>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</si>
  <si>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</si>
  <si>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</si>
  <si>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</si>
  <si>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</si>
  <si>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</si>
  <si>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</si>
  <si>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</si>
  <si>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</si>
  <si>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</si>
  <si>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</si>
  <si>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</si>
  <si>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</si>
  <si>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</si>
  <si>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</si>
  <si>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</si>
  <si>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</si>
  <si>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</si>
  <si>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</si>
  <si>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</si>
  <si>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</si>
  <si>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</si>
  <si>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</si>
  <si>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</si>
  <si>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</si>
  <si>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</si>
  <si>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</si>
  <si>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</si>
  <si>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</si>
  <si>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</si>
  <si>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</si>
  <si>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</si>
  <si>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</si>
  <si>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</si>
  <si>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</si>
  <si>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</si>
  <si>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</si>
  <si>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</si>
  <si>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</si>
  <si>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</si>
  <si>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</si>
  <si>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</si>
  <si>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</si>
  <si>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</si>
  <si>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</si>
  <si>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</si>
  <si>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</si>
  <si>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</si>
  <si>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</si>
  <si>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</si>
  <si>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</si>
  <si>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</si>
  <si>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</si>
  <si>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</si>
  <si>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</si>
  <si>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</si>
  <si>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</si>
  <si>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</si>
  <si>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</si>
  <si>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</si>
  <si>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</si>
  <si>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</si>
  <si>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</si>
  <si>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</si>
  <si>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</si>
  <si>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</si>
  <si>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</si>
  <si>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</si>
  <si>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</si>
  <si>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</si>
  <si>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</si>
  <si>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</si>
  <si>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</si>
  <si>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</si>
  <si>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</si>
  <si>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</si>
  <si>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</si>
  <si>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</si>
  <si>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</si>
  <si>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</si>
  <si>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</si>
  <si>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</si>
  <si>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</si>
  <si>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</si>
  <si>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</si>
  <si>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</si>
  <si>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</si>
  <si>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</si>
  <si>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</si>
  <si>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</si>
  <si>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</si>
  <si>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</si>
  <si>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</si>
  <si>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</si>
  <si>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</si>
  <si>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</si>
  <si>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</si>
  <si>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</si>
  <si>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</si>
  <si>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</si>
  <si>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</si>
  <si>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</si>
  <si>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</si>
  <si>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</si>
  <si>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</si>
  <si>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</si>
  <si>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</si>
  <si>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</si>
  <si>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</si>
  <si>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</si>
  <si>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</si>
  <si>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</si>
  <si>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</si>
  <si>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</si>
  <si>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</si>
  <si>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</si>
  <si>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</si>
  <si>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</si>
  <si>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</si>
  <si>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</si>
  <si>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</si>
  <si>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</si>
  <si>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</si>
  <si>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</si>
  <si>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</si>
  <si>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</si>
  <si>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</si>
  <si>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</si>
  <si>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</si>
  <si>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</si>
  <si>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</si>
  <si>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</si>
  <si>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</si>
  <si>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</si>
  <si>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</si>
  <si>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</si>
  <si>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</si>
  <si>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</si>
  <si>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</si>
  <si>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</si>
  <si>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</si>
  <si>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</si>
  <si>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</si>
  <si>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</si>
  <si>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</si>
  <si>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</si>
  <si>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</si>
  <si>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</si>
  <si>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</si>
  <si>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</si>
  <si>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</si>
  <si>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</si>
  <si>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</si>
  <si>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</si>
  <si>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</si>
  <si>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</si>
  <si>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</si>
  <si>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</si>
  <si>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</si>
  <si>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</si>
  <si>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</si>
  <si>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</si>
  <si>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</si>
  <si>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</si>
  <si>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</si>
  <si>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</si>
  <si>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</si>
  <si>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</si>
  <si>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</si>
  <si>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</si>
  <si>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</si>
  <si>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</si>
  <si>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</si>
  <si>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</si>
  <si>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</si>
  <si>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</si>
  <si>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</si>
  <si>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</si>
  <si>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</si>
  <si>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</si>
  <si>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</si>
  <si>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</si>
  <si>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</si>
  <si>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</si>
  <si>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</si>
  <si>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</si>
  <si>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</si>
  <si>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</si>
  <si>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</si>
  <si>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</si>
  <si>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</si>
  <si>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</si>
  <si>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</si>
  <si>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</si>
  <si>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</si>
  <si>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</si>
  <si>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</si>
  <si>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</si>
  <si>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</si>
  <si>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</si>
  <si>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</si>
  <si>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</si>
  <si>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</si>
  <si>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</si>
  <si>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</si>
  <si>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</si>
  <si>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</si>
  <si>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</si>
  <si>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</si>
  <si>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</si>
  <si>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</si>
  <si>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</si>
  <si>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</si>
  <si>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</si>
  <si>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</si>
  <si>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</si>
  <si>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</si>
  <si>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</si>
  <si>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</si>
  <si>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</si>
  <si>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</si>
  <si>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</si>
  <si>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</si>
  <si>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</si>
  <si>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</si>
  <si>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</si>
  <si>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</si>
  <si>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</si>
  <si>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</si>
  <si>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</si>
  <si>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</si>
  <si>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</si>
  <si>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</si>
  <si>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</si>
  <si>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</si>
  <si>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</si>
  <si>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</si>
  <si>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</si>
  <si>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</si>
  <si>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</si>
  <si>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</si>
  <si>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</si>
  <si>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</si>
  <si>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</si>
  <si>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</si>
  <si>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</si>
  <si>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</si>
  <si>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</si>
  <si>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</si>
  <si>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</si>
  <si>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</si>
  <si>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</si>
  <si>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</si>
  <si>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</si>
  <si>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</si>
  <si>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</si>
  <si>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</si>
  <si>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</si>
  <si>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</si>
  <si>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</si>
  <si>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</si>
  <si>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</si>
  <si>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</si>
  <si>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</si>
  <si>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</si>
  <si>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</si>
  <si>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</si>
  <si>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</si>
  <si>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</si>
  <si>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</si>
  <si>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</si>
  <si>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</si>
  <si>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</si>
  <si>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</si>
  <si>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</si>
  <si>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</si>
  <si>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</si>
  <si>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</si>
  <si>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</si>
  <si>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</si>
  <si>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</si>
  <si>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</si>
  <si>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</si>
  <si>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</si>
  <si>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</si>
  <si>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</si>
  <si>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</si>
  <si>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</si>
  <si>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</si>
  <si>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</si>
  <si>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</si>
  <si>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</si>
  <si>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</si>
  <si>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</si>
  <si>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</si>
  <si>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</si>
  <si>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</si>
  <si>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</si>
  <si>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</si>
  <si>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</si>
  <si>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</si>
  <si>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</si>
  <si>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</si>
  <si>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</si>
  <si>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</si>
  <si>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</si>
  <si>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</si>
  <si>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</si>
  <si>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</si>
  <si>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</si>
  <si>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</si>
  <si>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</si>
  <si>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</si>
  <si>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</si>
  <si>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</si>
  <si>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</si>
  <si>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</si>
  <si>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</si>
  <si>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</si>
  <si>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</si>
  <si>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</si>
  <si>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</si>
  <si>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</si>
  <si>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</si>
  <si>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</si>
  <si>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</si>
  <si>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</si>
  <si>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</si>
  <si>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</si>
  <si>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</si>
  <si>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</si>
  <si>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</si>
  <si>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</si>
  <si>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</si>
  <si>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</si>
  <si>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</si>
  <si>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</si>
  <si>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</si>
  <si>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</si>
  <si>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</si>
  <si>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</si>
  <si>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</si>
  <si>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</si>
  <si>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</si>
  <si>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</si>
  <si>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</si>
  <si>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</si>
  <si>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</si>
  <si>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</si>
  <si>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</si>
  <si>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</si>
  <si>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</si>
  <si>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</si>
  <si>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</si>
  <si>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</si>
  <si>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</si>
  <si>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</si>
  <si>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</si>
  <si>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</si>
  <si>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</si>
  <si>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</si>
  <si>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</si>
  <si>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</si>
  <si>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</si>
  <si>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</si>
  <si>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</si>
  <si>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</si>
  <si>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</si>
  <si>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</si>
  <si>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</si>
  <si>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</si>
  <si>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</si>
  <si>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</si>
  <si>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</si>
  <si>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</si>
  <si>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</si>
  <si>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</si>
  <si>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</si>
  <si>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</si>
  <si>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</si>
  <si>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</si>
  <si>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</si>
  <si>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</si>
  <si>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</si>
  <si>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</si>
  <si>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</si>
  <si>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</si>
  <si>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</si>
  <si>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</si>
  <si>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</si>
  <si>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</si>
  <si>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</si>
  <si>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</si>
  <si>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</si>
  <si>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</si>
  <si>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</si>
  <si>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</si>
  <si>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</si>
  <si>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</si>
  <si>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</si>
  <si>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</si>
  <si>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</si>
  <si>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</si>
  <si>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</si>
  <si>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</si>
  <si>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</si>
  <si>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</si>
  <si>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</si>
  <si>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</si>
  <si>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</si>
  <si>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</si>
  <si>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</si>
  <si>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</si>
  <si>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</si>
  <si>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</si>
  <si>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</si>
  <si>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</si>
  <si>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</si>
  <si>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</si>
  <si>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</si>
  <si>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</si>
  <si>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</si>
  <si>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</si>
  <si>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</si>
  <si>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</si>
  <si>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</si>
  <si>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</si>
  <si>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</si>
  <si>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</si>
  <si>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</si>
  <si>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</si>
  <si>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</si>
  <si>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</si>
  <si>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</si>
  <si>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</si>
  <si>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</si>
  <si>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</si>
  <si>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</si>
  <si>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</si>
  <si>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</si>
  <si>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</si>
  <si>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</si>
  <si>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</si>
  <si>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</si>
  <si>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</si>
  <si>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</si>
  <si>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</si>
  <si>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</si>
  <si>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</si>
  <si>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</si>
  <si>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</si>
  <si>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</si>
  <si>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</si>
  <si>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</si>
  <si>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</si>
  <si>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</si>
  <si>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</si>
  <si>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</si>
  <si>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</si>
  <si>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</si>
  <si>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</si>
  <si>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</si>
  <si>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</si>
  <si>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</si>
  <si>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</si>
  <si>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</si>
  <si>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</si>
  <si>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</si>
  <si>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</si>
  <si>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</si>
  <si>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</si>
  <si>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</si>
  <si>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</si>
  <si>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</si>
  <si>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</si>
  <si>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</si>
  <si>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</si>
  <si>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</si>
  <si>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</si>
  <si>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</si>
  <si>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</si>
  <si>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</si>
  <si>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</si>
  <si>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</si>
  <si>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</si>
  <si>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</si>
  <si>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</si>
  <si>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</si>
  <si>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</si>
  <si>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</si>
  <si>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</si>
  <si>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</si>
  <si>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</si>
  <si>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</si>
  <si>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</si>
  <si>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</si>
  <si>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</si>
  <si>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</si>
  <si>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</si>
  <si>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</si>
  <si>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</si>
  <si>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</si>
  <si>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</si>
  <si>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</si>
  <si>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</si>
  <si>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</si>
  <si>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</si>
  <si>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</si>
  <si>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</si>
  <si>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</si>
  <si>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</si>
  <si>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</si>
  <si>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</si>
  <si>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</si>
  <si>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</si>
  <si>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</si>
  <si>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</si>
  <si>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</si>
  <si>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</si>
  <si>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</si>
  <si>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</si>
  <si>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</si>
  <si>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</si>
  <si>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</si>
  <si>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</si>
  <si>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</si>
  <si>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</si>
  <si>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</si>
  <si>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</si>
  <si>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</si>
  <si>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</si>
  <si>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</si>
  <si>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</si>
  <si>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</si>
  <si>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</si>
  <si>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</si>
  <si>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</si>
  <si>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</si>
  <si>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</si>
  <si>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</si>
  <si>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</si>
  <si>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</si>
  <si>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</si>
  <si>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</si>
  <si>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</si>
  <si>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</si>
  <si>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</si>
  <si>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</si>
  <si>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</si>
  <si>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</si>
  <si>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</si>
  <si>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</si>
  <si>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</si>
  <si>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</si>
  <si>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</si>
  <si>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</si>
  <si>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</si>
  <si>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</si>
  <si>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</si>
  <si>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</si>
  <si>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</si>
  <si>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</si>
  <si>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</si>
  <si>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</si>
  <si>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</si>
  <si>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</si>
  <si>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</si>
  <si>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</si>
  <si>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</si>
  <si>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</si>
  <si>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</si>
  <si>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</si>
  <si>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</si>
  <si>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</si>
  <si>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</si>
  <si>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</si>
  <si>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</si>
  <si>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</si>
  <si>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</si>
  <si>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</si>
  <si>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</si>
  <si>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</si>
  <si>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</si>
  <si>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</si>
  <si>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</si>
  <si>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</si>
  <si>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</si>
  <si>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</si>
  <si>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</si>
  <si>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</si>
  <si>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</si>
  <si>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</si>
  <si>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</si>
  <si>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</si>
  <si>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</si>
  <si>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</si>
  <si>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</si>
  <si>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</si>
  <si>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</si>
  <si>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</si>
  <si>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</si>
  <si>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</si>
  <si>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</si>
  <si>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</si>
  <si>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</si>
  <si>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</si>
  <si>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</si>
  <si>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</si>
  <si>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</si>
  <si>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</si>
  <si>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</si>
  <si>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</si>
  <si>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</si>
  <si>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</si>
  <si>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</si>
  <si>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</si>
  <si>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</si>
  <si>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</si>
  <si>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</si>
  <si>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</si>
  <si>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</si>
  <si>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</si>
  <si>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</si>
  <si>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</si>
  <si>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</si>
  <si>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</si>
  <si>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</si>
  <si>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</si>
  <si>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</si>
  <si>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</si>
  <si>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</si>
  <si>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</si>
  <si>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</si>
  <si>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</si>
  <si>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</si>
  <si>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</si>
  <si>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</si>
  <si>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</si>
  <si>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</si>
  <si>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</si>
  <si>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</si>
  <si>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</si>
  <si>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</si>
  <si>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</si>
  <si>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</si>
  <si>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</si>
  <si>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</si>
  <si>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</si>
  <si>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</si>
  <si>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</si>
  <si>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</si>
  <si>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</si>
  <si>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</si>
  <si>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</si>
  <si>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</si>
  <si>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</si>
  <si>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</si>
  <si>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</si>
  <si>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</si>
  <si>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</si>
  <si>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</si>
  <si>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</si>
  <si>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</si>
  <si>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</si>
  <si>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</si>
  <si>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</si>
  <si>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</si>
  <si>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</si>
  <si>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</si>
  <si>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</si>
  <si>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</si>
  <si>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</si>
  <si>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</si>
  <si>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</si>
  <si>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</si>
  <si>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</si>
  <si>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</si>
  <si>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</si>
  <si>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</si>
  <si>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</si>
  <si>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</si>
  <si>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</si>
  <si>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</si>
  <si>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</si>
  <si>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</si>
  <si>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</si>
  <si>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</si>
  <si>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</si>
  <si>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</si>
  <si>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</si>
  <si>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</si>
  <si>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</si>
  <si>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</si>
  <si>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</si>
  <si>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</si>
  <si>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</si>
  <si>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</si>
  <si>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</si>
  <si>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</si>
  <si>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</si>
  <si>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</si>
  <si>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</si>
  <si>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</si>
  <si>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</si>
  <si>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</si>
  <si>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</si>
  <si>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</si>
  <si>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</si>
  <si>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</si>
  <si>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</si>
  <si>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</si>
  <si>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</si>
  <si>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</si>
  <si>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</si>
  <si>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</si>
  <si>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</si>
  <si>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</si>
  <si>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</si>
  <si>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</si>
  <si>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</si>
  <si>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</si>
  <si>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</si>
  <si>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</si>
  <si>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</si>
  <si>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</si>
  <si>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</si>
  <si>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</si>
  <si>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</si>
  <si>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</si>
  <si>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</si>
  <si>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</si>
  <si>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</si>
  <si>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</si>
  <si>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</si>
  <si>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</si>
  <si>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</si>
  <si>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</si>
  <si>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</si>
  <si>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</si>
  <si>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</si>
  <si>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</si>
  <si>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</si>
  <si>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</si>
  <si>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</si>
  <si>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</si>
  <si>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</si>
  <si>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</si>
  <si>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</si>
  <si>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</si>
  <si>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</si>
  <si>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</si>
  <si>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</si>
  <si>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</si>
  <si>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</si>
  <si>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</si>
  <si>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</si>
  <si>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</si>
  <si>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</si>
  <si>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</si>
  <si>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</si>
  <si>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</si>
  <si>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</si>
  <si>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</si>
  <si>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</si>
  <si>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</si>
  <si>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</si>
  <si>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</si>
  <si>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</si>
  <si>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</si>
  <si>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</si>
  <si>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</si>
  <si>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</si>
  <si>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</si>
  <si>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</si>
  <si>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</si>
  <si>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</si>
  <si>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</si>
  <si>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</si>
  <si>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</si>
  <si>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</si>
  <si>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</si>
  <si>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</si>
  <si>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</si>
  <si>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</si>
  <si>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</si>
  <si>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</si>
  <si>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</si>
  <si>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</si>
  <si>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</si>
  <si>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</si>
  <si>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</si>
  <si>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</si>
  <si>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</si>
  <si>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</si>
  <si>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</si>
  <si>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</si>
  <si>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</si>
  <si>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</si>
  <si>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</si>
  <si>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</si>
  <si>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</si>
  <si>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</si>
  <si>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</si>
  <si>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</si>
  <si>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</si>
  <si>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</si>
  <si>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</si>
  <si>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</si>
  <si>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</si>
  <si>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</si>
  <si>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</si>
  <si>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</si>
  <si>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</si>
  <si>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</si>
  <si>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</si>
  <si>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</si>
  <si>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</si>
  <si>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</si>
  <si>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</si>
  <si>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</si>
  <si>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</si>
  <si>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</si>
  <si>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</si>
  <si>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</si>
  <si>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</si>
  <si>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</si>
  <si>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</si>
  <si>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</si>
  <si>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</si>
  <si>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</si>
  <si>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</si>
  <si>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</si>
  <si>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</si>
  <si>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</si>
  <si>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</si>
  <si>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</si>
  <si>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</si>
  <si>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</si>
  <si>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</si>
  <si>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</si>
  <si>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</si>
  <si>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</si>
  <si>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</si>
  <si>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</si>
  <si>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</si>
  <si>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</si>
  <si>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</si>
  <si>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</si>
  <si>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</si>
  <si>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</si>
  <si>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</si>
  <si>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</si>
  <si>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</si>
  <si>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</si>
  <si>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</si>
  <si>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</si>
  <si>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</si>
  <si>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</si>
  <si>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</si>
  <si>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</si>
  <si>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</si>
  <si>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</si>
  <si>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</si>
  <si>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</si>
  <si>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</si>
  <si>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</si>
  <si>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</si>
  <si>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</si>
  <si>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</si>
  <si>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</si>
  <si>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</si>
  <si>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</si>
  <si>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</si>
  <si>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</si>
  <si>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</si>
  <si>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</si>
  <si>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</si>
  <si>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</si>
  <si>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</si>
  <si>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</si>
  <si>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</si>
  <si>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</si>
  <si>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</si>
  <si>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</si>
  <si>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</si>
  <si>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</si>
  <si>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</si>
  <si>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</si>
  <si>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</si>
  <si>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</si>
  <si>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</si>
  <si>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</si>
  <si>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</si>
  <si>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</si>
  <si>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</si>
  <si>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</si>
  <si>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</si>
  <si>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</si>
  <si>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</si>
  <si>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</si>
  <si>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</si>
  <si>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</si>
  <si>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</si>
  <si>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</si>
  <si>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</si>
  <si>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</si>
  <si>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</si>
  <si>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</si>
  <si>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</si>
  <si>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</si>
  <si>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</si>
  <si>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</si>
  <si>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</si>
  <si>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</si>
  <si>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</si>
  <si>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</si>
  <si>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</si>
  <si>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</si>
  <si>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</si>
  <si>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</si>
  <si>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</si>
  <si>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</si>
  <si>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</si>
  <si>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</si>
  <si>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</si>
  <si>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</si>
  <si>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</si>
  <si>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</si>
  <si>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</si>
  <si>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</si>
  <si>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</si>
  <si>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</si>
  <si>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</si>
  <si>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</si>
  <si>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</si>
  <si>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</si>
  <si>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</si>
  <si>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</si>
  <si>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</si>
  <si>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</si>
  <si>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</si>
  <si>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</si>
  <si>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</si>
  <si>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</si>
  <si>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</si>
  <si>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</si>
  <si>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</si>
  <si>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</si>
  <si>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</si>
  <si>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</si>
  <si>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</si>
  <si>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</si>
  <si>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</si>
  <si>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</si>
  <si>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</si>
  <si>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</si>
  <si>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</si>
  <si>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</si>
  <si>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</si>
  <si>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</si>
  <si>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</si>
  <si>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</si>
  <si>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</si>
  <si>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</si>
  <si>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</si>
  <si>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</si>
  <si>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</si>
  <si>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</si>
  <si>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</si>
  <si>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</si>
  <si>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</si>
  <si>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</si>
  <si>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</si>
  <si>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</si>
  <si>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</si>
  <si>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</si>
  <si>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</si>
  <si>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</si>
  <si>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</si>
  <si>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</si>
  <si>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</si>
  <si>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</si>
  <si>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</si>
  <si>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</si>
  <si>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</si>
  <si>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</si>
  <si>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</si>
  <si>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</si>
  <si>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</si>
  <si>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</si>
  <si>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</si>
  <si>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</si>
  <si>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</si>
  <si>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</si>
  <si>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</si>
  <si>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</si>
  <si>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</si>
  <si>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</si>
  <si>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</si>
  <si>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</si>
  <si>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</si>
  <si>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</si>
  <si>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</si>
  <si>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</si>
  <si>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</si>
  <si>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</si>
  <si>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</si>
  <si>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</si>
  <si>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</si>
  <si>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</si>
  <si>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</si>
  <si>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</si>
  <si>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</si>
  <si>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</si>
  <si>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</si>
  <si>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</si>
  <si>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</si>
  <si>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</si>
  <si>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</si>
  <si>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</si>
  <si>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</si>
  <si>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</si>
  <si>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</si>
  <si>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</si>
  <si>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</si>
  <si>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</si>
  <si>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</si>
  <si>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</si>
  <si>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</si>
  <si>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</si>
  <si>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</si>
  <si>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</si>
  <si>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</si>
  <si>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</si>
  <si>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</si>
  <si>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</si>
  <si>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</si>
  <si>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</si>
  <si>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</si>
  <si>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</si>
  <si>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</si>
  <si>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</si>
  <si>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</si>
  <si>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</si>
  <si>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</si>
  <si>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</si>
  <si>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</si>
  <si>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</si>
  <si>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</si>
  <si>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</si>
  <si>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</si>
  <si>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</si>
  <si>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</si>
  <si>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</si>
  <si>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</si>
  <si>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</si>
  <si>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</si>
  <si>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</si>
  <si>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</si>
  <si>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</si>
  <si>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</si>
  <si>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</si>
  <si>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</si>
  <si>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</si>
  <si>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</si>
  <si>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</si>
  <si>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</si>
  <si>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</si>
  <si>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</si>
  <si>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</si>
  <si>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</si>
  <si>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</si>
  <si>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</si>
  <si>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</si>
  <si>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</si>
  <si>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</si>
  <si>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</si>
  <si>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</si>
  <si>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</si>
  <si>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</si>
  <si>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</si>
  <si>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</si>
  <si>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</si>
  <si>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</si>
  <si>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</si>
  <si>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</si>
  <si>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</si>
  <si>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</si>
  <si>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</si>
  <si>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</si>
  <si>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</si>
  <si>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</si>
  <si>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</si>
  <si>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</si>
  <si>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</si>
  <si>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</si>
  <si>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</si>
  <si>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</si>
  <si>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</si>
  <si>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</si>
  <si>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</si>
  <si>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</si>
  <si>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</si>
  <si>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</si>
  <si>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</si>
  <si>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</si>
  <si>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</si>
  <si>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</si>
  <si>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</si>
  <si>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</si>
  <si>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</si>
  <si>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</si>
  <si>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</si>
  <si>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</si>
  <si>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</si>
  <si>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</si>
  <si>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</si>
  <si>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</si>
  <si>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</si>
  <si>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</si>
  <si>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</si>
  <si>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</si>
  <si>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</si>
  <si>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</si>
  <si>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</si>
  <si>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</si>
  <si>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</si>
  <si>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</si>
  <si>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</si>
  <si>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</si>
  <si>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</si>
  <si>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</si>
  <si>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</si>
  <si>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</si>
  <si>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</si>
  <si>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</si>
  <si>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</si>
  <si>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</si>
  <si>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</si>
  <si>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</si>
  <si>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</si>
  <si>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</si>
  <si>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</si>
  <si>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</si>
  <si>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</si>
  <si>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</si>
  <si>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</si>
  <si>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</si>
  <si>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</si>
  <si>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</si>
  <si>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</si>
  <si>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</si>
  <si>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</si>
  <si>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</si>
  <si>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</si>
  <si>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</si>
  <si>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</si>
  <si>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</si>
  <si>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</si>
  <si>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</si>
  <si>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</si>
  <si>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</si>
  <si>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</si>
  <si>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</si>
  <si>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</si>
  <si>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</si>
  <si>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</si>
  <si>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</si>
  <si>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</si>
  <si>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</si>
  <si>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</si>
  <si>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</si>
  <si>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</si>
  <si>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</si>
  <si>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</si>
  <si>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</si>
  <si>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</si>
  <si>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</si>
  <si>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</si>
  <si>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</si>
  <si>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</si>
  <si>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</si>
  <si>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</si>
  <si>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</si>
  <si>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</si>
  <si>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</si>
  <si>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</si>
  <si>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</si>
  <si>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</si>
  <si>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</si>
  <si>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</si>
  <si>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</si>
  <si>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</si>
  <si>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</si>
  <si>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</si>
  <si>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</si>
  <si>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</si>
  <si>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</si>
  <si>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</si>
  <si>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</si>
  <si>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</si>
  <si>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</si>
  <si>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</si>
  <si>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</si>
  <si>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</si>
  <si>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</si>
  <si>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</si>
  <si>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</si>
  <si>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</si>
  <si>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</si>
  <si>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</si>
  <si>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</si>
  <si>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</si>
  <si>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</si>
  <si>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</si>
  <si>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</si>
  <si>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</si>
  <si>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</si>
  <si>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</si>
  <si>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</si>
  <si>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</si>
  <si>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</si>
  <si>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</si>
  <si>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</si>
  <si>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</si>
  <si>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</si>
  <si>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</si>
  <si>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</si>
  <si>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</si>
  <si>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</si>
  <si>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</si>
  <si>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</si>
  <si>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</si>
  <si>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</si>
  <si>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</si>
  <si>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</si>
  <si>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</si>
  <si>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</si>
  <si>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</si>
  <si>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</si>
  <si>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</si>
  <si>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</si>
  <si>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</si>
  <si>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</si>
  <si>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</si>
  <si>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</si>
  <si>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</si>
  <si>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</si>
  <si>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</si>
  <si>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</si>
  <si>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</si>
  <si>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</si>
  <si>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</si>
  <si>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</si>
  <si>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</si>
  <si>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</si>
  <si>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</si>
  <si>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</si>
  <si>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</si>
  <si>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</si>
  <si>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</si>
  <si>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</si>
  <si>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</si>
  <si>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</si>
  <si>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</si>
  <si>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</si>
  <si>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</si>
  <si>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</si>
  <si>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</si>
  <si>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</si>
  <si>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</si>
  <si>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</si>
  <si>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</si>
  <si>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</si>
  <si>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</si>
  <si>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</si>
  <si>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</si>
  <si>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</si>
  <si>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</si>
  <si>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</si>
  <si>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</si>
  <si>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</si>
  <si>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</si>
  <si>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</si>
  <si>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</si>
  <si>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</si>
  <si>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</si>
  <si>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</si>
  <si>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</si>
  <si>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</si>
  <si>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</si>
  <si>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</si>
  <si>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</si>
  <si>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</si>
  <si>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</si>
  <si>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</si>
  <si>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</si>
  <si>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</si>
  <si>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</si>
  <si>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</si>
  <si>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</si>
  <si>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</si>
  <si>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</si>
  <si>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</si>
  <si>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</si>
  <si>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</si>
  <si>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</si>
  <si>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</si>
  <si>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</si>
  <si>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</si>
  <si>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</si>
  <si>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</si>
  <si>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</si>
  <si>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</si>
  <si>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</si>
  <si>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</si>
  <si>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</si>
  <si>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</si>
  <si>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</si>
  <si>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</si>
  <si>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</si>
  <si>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</si>
  <si>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</si>
  <si>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</si>
  <si>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</si>
  <si>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</si>
  <si>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</si>
  <si>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</si>
  <si>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</si>
  <si>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</si>
  <si>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</si>
  <si>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</si>
  <si>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</si>
  <si>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</si>
  <si>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</si>
  <si>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</si>
  <si>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</si>
  <si>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</si>
  <si>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</si>
  <si>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</si>
  <si>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</si>
  <si>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</si>
  <si>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</si>
  <si>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</si>
  <si>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</si>
  <si>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</si>
  <si>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</si>
  <si>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</si>
  <si>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</si>
  <si>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</si>
  <si>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</si>
  <si>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</si>
  <si>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</si>
  <si>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</si>
  <si>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</si>
  <si>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</si>
  <si>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</si>
  <si>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</si>
  <si>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</si>
  <si>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</si>
  <si>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</si>
  <si>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</si>
  <si>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</si>
  <si>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</si>
  <si>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</si>
  <si>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</si>
  <si>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</si>
  <si>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</si>
  <si>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</si>
  <si>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</si>
  <si>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</si>
  <si>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</si>
  <si>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</si>
  <si>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</si>
  <si>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</si>
  <si>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</si>
  <si>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</si>
  <si>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</si>
  <si>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</si>
  <si>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</si>
  <si>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</si>
  <si>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</si>
  <si>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</si>
  <si>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</si>
  <si>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</si>
  <si>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</si>
  <si>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</si>
  <si>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</si>
  <si>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</si>
  <si>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</si>
  <si>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</si>
  <si>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</si>
  <si>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</si>
  <si>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</si>
  <si>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</si>
  <si>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</si>
  <si>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</si>
  <si>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</si>
  <si>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</si>
  <si>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</si>
  <si>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</si>
  <si>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</si>
  <si>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</si>
  <si>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</si>
  <si>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</si>
  <si>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</si>
  <si>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</si>
  <si>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</si>
  <si>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</si>
  <si>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</si>
  <si>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</si>
  <si>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</si>
  <si>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</si>
  <si>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</si>
  <si>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</si>
  <si>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</si>
  <si>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</si>
  <si>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</si>
  <si>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</si>
  <si>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</si>
  <si>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</si>
  <si>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</si>
  <si>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</si>
  <si>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</si>
  <si>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</si>
  <si>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</si>
  <si>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</si>
  <si>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</si>
  <si>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</si>
  <si>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</si>
  <si>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</si>
  <si>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</si>
  <si>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</si>
  <si>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</si>
  <si>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</si>
  <si>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</si>
  <si>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</si>
  <si>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</si>
  <si>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</si>
  <si>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</si>
  <si>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</si>
  <si>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</si>
  <si>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</si>
  <si>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</si>
  <si>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</si>
  <si>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</si>
  <si>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</si>
  <si>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</si>
  <si>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</si>
  <si>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</si>
  <si>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</si>
  <si>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</si>
  <si>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</si>
  <si>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</si>
  <si>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</si>
  <si>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</si>
  <si>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</si>
  <si>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</si>
  <si>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</si>
  <si>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</si>
  <si>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</si>
  <si>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</si>
  <si>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</si>
  <si>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</si>
  <si>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</si>
  <si>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</si>
  <si>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</si>
  <si>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</si>
  <si>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</si>
  <si>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</si>
  <si>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</si>
  <si>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</si>
  <si>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</si>
  <si>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</si>
  <si>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</si>
  <si>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</si>
  <si>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</si>
  <si>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</si>
  <si>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</si>
  <si>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</si>
  <si>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</si>
  <si>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</si>
  <si>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</si>
  <si>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</si>
  <si>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</si>
  <si>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</si>
  <si>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</si>
  <si>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</si>
  <si>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</si>
  <si>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</si>
  <si>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</si>
  <si>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</si>
  <si>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</si>
  <si>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</si>
  <si>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</si>
  <si>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</si>
  <si>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</si>
  <si>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</si>
  <si>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</si>
  <si>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</si>
  <si>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</si>
  <si>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</si>
  <si>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</si>
  <si>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</si>
  <si>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</si>
  <si>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</si>
  <si>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</si>
  <si>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</si>
  <si>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</si>
  <si>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</si>
  <si>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</si>
  <si>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</si>
  <si>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</si>
  <si>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</si>
  <si>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</si>
  <si>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</si>
  <si>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</si>
  <si>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</si>
  <si>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</si>
  <si>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</si>
  <si>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</si>
  <si>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</si>
  <si>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</si>
  <si>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</si>
  <si>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</si>
  <si>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</si>
  <si>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</si>
  <si>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</si>
  <si>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</si>
  <si>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</si>
  <si>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</si>
  <si>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</si>
  <si>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</si>
  <si>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</si>
  <si>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</si>
  <si>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</si>
  <si>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</si>
  <si>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</si>
  <si>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</si>
  <si>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</si>
  <si>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</si>
  <si>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</si>
  <si>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</si>
  <si>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</si>
  <si>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</si>
  <si>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</si>
  <si>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</si>
  <si>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</si>
  <si>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</si>
  <si>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</si>
  <si>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</si>
  <si>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</si>
  <si>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</si>
  <si>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</si>
  <si>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</si>
  <si>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</si>
  <si>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</si>
  <si>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</si>
  <si>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</si>
  <si>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</si>
  <si>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</si>
  <si>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</si>
  <si>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</si>
  <si>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</si>
  <si>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</si>
  <si>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</si>
  <si>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</si>
  <si>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</si>
  <si>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</si>
  <si>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</si>
  <si>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</si>
  <si>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</si>
  <si>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</si>
  <si>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</si>
  <si>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</si>
  <si>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</si>
  <si>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</si>
  <si>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</si>
  <si>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</si>
  <si>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</si>
  <si>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</si>
  <si>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</si>
  <si>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</si>
  <si>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</si>
  <si>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</si>
  <si>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</si>
  <si>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</si>
  <si>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</si>
  <si>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</si>
  <si>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</si>
  <si>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</si>
  <si>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</si>
  <si>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</si>
  <si>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</si>
  <si>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</si>
  <si>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</si>
  <si>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</si>
  <si>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</si>
  <si>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</si>
  <si>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</si>
  <si>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</si>
  <si>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</si>
  <si>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</si>
  <si>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</si>
  <si>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</si>
  <si>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</si>
  <si>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</si>
  <si>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</si>
  <si>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</si>
  <si>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</si>
  <si>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</si>
  <si>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</si>
  <si>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</si>
  <si>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</si>
  <si>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</si>
  <si>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</si>
  <si>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</si>
  <si>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</si>
  <si>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</si>
  <si>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</si>
  <si>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</si>
  <si>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</si>
  <si>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</si>
  <si>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</si>
  <si>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</si>
  <si>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</si>
  <si>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</si>
  <si>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</si>
  <si>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</si>
  <si>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</si>
  <si>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</si>
  <si>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</si>
  <si>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</si>
  <si>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</si>
  <si>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</si>
  <si>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</si>
  <si>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</si>
  <si>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</si>
  <si>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</si>
  <si>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</si>
  <si>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</si>
  <si>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</si>
  <si>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</si>
  <si>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</si>
  <si>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</si>
  <si>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</si>
  <si>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</si>
  <si>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</si>
  <si>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</si>
  <si>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</si>
  <si>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</si>
  <si>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</si>
  <si>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</si>
  <si>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</si>
  <si>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</si>
  <si>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</si>
  <si>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</si>
  <si>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</si>
  <si>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</si>
  <si>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</si>
  <si>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</si>
  <si>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</si>
  <si>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</si>
  <si>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</si>
  <si>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</si>
  <si>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</si>
  <si>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</si>
  <si>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</si>
  <si>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</si>
  <si>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</si>
  <si>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</si>
  <si>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</si>
  <si>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</si>
  <si>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</si>
  <si>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</si>
  <si>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</si>
  <si>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</si>
  <si>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</si>
  <si>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</si>
  <si>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</si>
  <si>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</si>
  <si>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</si>
  <si>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</si>
  <si>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</si>
  <si>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</si>
  <si>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</si>
  <si>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</si>
  <si>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</si>
  <si>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</si>
  <si>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</si>
  <si>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</si>
  <si>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</si>
  <si>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</si>
  <si>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</si>
  <si>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</si>
  <si>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</si>
  <si>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</si>
  <si>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</si>
  <si>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</si>
  <si>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</si>
  <si>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</si>
  <si>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</si>
  <si>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</si>
  <si>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</si>
  <si>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</si>
  <si>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</si>
  <si>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</si>
  <si>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</si>
  <si>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</si>
  <si>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</si>
  <si>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</si>
  <si>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</si>
  <si>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</si>
  <si>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</si>
  <si>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</si>
  <si>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</si>
  <si>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</si>
  <si>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</si>
  <si>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</si>
  <si>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</si>
  <si>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</si>
  <si>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</si>
  <si>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</si>
  <si>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</si>
  <si>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</si>
  <si>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</si>
  <si>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</si>
  <si>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</si>
  <si>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</si>
  <si>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</si>
  <si>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</si>
  <si>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</si>
  <si>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</si>
  <si>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</si>
  <si>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</si>
  <si>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</si>
  <si>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</si>
  <si>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</si>
  <si>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</si>
  <si>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</si>
  <si>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</si>
  <si>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</si>
  <si>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</si>
  <si>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</si>
  <si>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</si>
  <si>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</si>
  <si>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</si>
  <si>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</si>
  <si>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</si>
  <si>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</si>
  <si>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</si>
  <si>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</si>
  <si>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</si>
  <si>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</si>
  <si>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</si>
  <si>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</si>
  <si>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</si>
  <si>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</si>
  <si>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</si>
  <si>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</si>
  <si>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</si>
  <si>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</si>
  <si>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</si>
  <si>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</si>
  <si>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</si>
  <si>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</si>
  <si>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</si>
  <si>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</si>
  <si>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</si>
  <si>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</si>
  <si>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</si>
  <si>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</si>
  <si>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</si>
  <si>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</si>
  <si>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</si>
  <si>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</si>
  <si>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</si>
  <si>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</si>
  <si>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</si>
  <si>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</si>
  <si>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</si>
  <si>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</si>
  <si>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</si>
  <si>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</si>
  <si>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</si>
  <si>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</si>
  <si>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</si>
  <si>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</si>
  <si>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</si>
  <si>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</si>
  <si>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</si>
  <si>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</si>
  <si>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</si>
  <si>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</si>
  <si>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</si>
  <si>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</si>
  <si>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</si>
  <si>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</si>
  <si>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</si>
  <si>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</si>
  <si>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</si>
  <si>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</si>
  <si>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</si>
  <si>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</si>
  <si>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</si>
  <si>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</si>
  <si>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</si>
  <si>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</si>
  <si>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</si>
  <si>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</si>
  <si>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</si>
  <si>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</si>
  <si>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</si>
  <si>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</si>
  <si>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</si>
  <si>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</si>
  <si>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</si>
  <si>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</si>
  <si>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</si>
  <si>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</si>
  <si>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</si>
  <si>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</si>
  <si>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</si>
  <si>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</si>
  <si>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</si>
  <si>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</si>
  <si>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</si>
  <si>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</si>
  <si>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</si>
  <si>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</si>
  <si>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</si>
  <si>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</si>
  <si>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</si>
  <si>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</si>
  <si>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</si>
  <si>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</si>
  <si>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</si>
  <si>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</si>
  <si>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</si>
  <si>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</si>
  <si>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</si>
  <si>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</si>
  <si>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</si>
  <si>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</si>
  <si>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</si>
  <si>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</si>
  <si>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</si>
  <si>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</si>
  <si>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</si>
  <si>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</si>
  <si>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</si>
  <si>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</si>
  <si>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</si>
  <si>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</si>
  <si>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</si>
  <si>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</si>
  <si>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</si>
  <si>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</si>
  <si>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</si>
  <si>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</si>
  <si>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</si>
  <si>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</si>
  <si>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</si>
  <si>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</si>
  <si>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</si>
  <si>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</si>
  <si>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</si>
  <si>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</si>
  <si>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</si>
  <si>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</si>
  <si>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</si>
  <si>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</si>
  <si>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</si>
  <si>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</si>
  <si>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</si>
  <si>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</si>
  <si>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</si>
  <si>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</si>
  <si>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</si>
  <si>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</si>
  <si>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</si>
  <si>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</si>
  <si>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</si>
  <si>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</si>
  <si>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</si>
  <si>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</si>
  <si>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</si>
  <si>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</si>
  <si>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</si>
  <si>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</si>
  <si>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</si>
  <si>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</si>
  <si>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</si>
  <si>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</si>
  <si>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</si>
  <si>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</si>
  <si>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</si>
  <si>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</si>
  <si>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</si>
  <si>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</si>
  <si>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</si>
  <si>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</si>
  <si>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</si>
  <si>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</si>
  <si>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</si>
  <si>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</si>
  <si>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</si>
  <si>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</si>
  <si>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</si>
  <si>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</si>
  <si>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</si>
  <si>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</si>
  <si>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</si>
  <si>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</si>
  <si>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</si>
  <si>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</si>
  <si>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</si>
  <si>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</si>
  <si>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</si>
  <si>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</si>
  <si>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</si>
  <si>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</si>
  <si>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</si>
  <si>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</si>
  <si>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</si>
  <si>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</si>
  <si>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</si>
  <si>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</si>
  <si>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</si>
  <si>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</si>
  <si>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</si>
  <si>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</si>
  <si>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</si>
  <si>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</si>
  <si>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</si>
  <si>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</si>
  <si>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</si>
  <si>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</si>
  <si>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</si>
  <si>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</si>
  <si>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</si>
  <si>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</si>
  <si>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</si>
  <si>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</si>
  <si>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</si>
  <si>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</si>
  <si>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</si>
  <si>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</si>
  <si>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</si>
  <si>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</si>
  <si>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</si>
  <si>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</si>
  <si>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</si>
  <si>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</si>
  <si>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</si>
  <si>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</si>
  <si>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</si>
  <si>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</si>
  <si>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</si>
  <si>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</si>
  <si>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</si>
  <si>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</si>
  <si>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</si>
  <si>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</si>
  <si>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</si>
  <si>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</si>
  <si>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</si>
  <si>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</si>
  <si>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</si>
  <si>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</si>
  <si>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</si>
  <si>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</si>
  <si>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</si>
  <si>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</si>
  <si>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</si>
  <si>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</si>
  <si>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</si>
  <si>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</si>
  <si>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</si>
  <si>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</si>
  <si>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</si>
  <si>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</si>
  <si>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</si>
  <si>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</si>
  <si>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</si>
  <si>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</si>
  <si>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</si>
  <si>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</si>
  <si>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</si>
  <si>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</si>
  <si>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</si>
  <si>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</si>
  <si>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</si>
  <si>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</si>
  <si>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</si>
  <si>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</si>
  <si>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</si>
  <si>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</si>
  <si>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</si>
  <si>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</si>
  <si>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</si>
  <si>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</si>
  <si>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</si>
  <si>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</si>
  <si>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</si>
  <si>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</si>
  <si>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</si>
  <si>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</si>
  <si>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</si>
  <si>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</si>
  <si>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</si>
  <si>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</si>
  <si>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</si>
  <si>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</si>
  <si>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</si>
  <si>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</si>
  <si>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</si>
  <si>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</si>
  <si>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</si>
  <si>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</si>
  <si>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</si>
  <si>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</si>
  <si>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</si>
  <si>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</si>
  <si>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</si>
  <si>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</si>
  <si>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</si>
  <si>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</si>
  <si>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</si>
  <si>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</si>
  <si>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</si>
  <si>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</si>
  <si>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</si>
  <si>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</si>
  <si>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</si>
  <si>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</si>
  <si>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</si>
  <si>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</si>
  <si>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</si>
  <si>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</si>
  <si>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</si>
  <si>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</si>
  <si>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</si>
  <si>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</si>
  <si>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</si>
  <si>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</si>
  <si>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</si>
  <si>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</si>
  <si>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</si>
  <si>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</si>
  <si>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</si>
  <si>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</si>
  <si>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</si>
  <si>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</si>
  <si>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</si>
  <si>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</si>
  <si>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</si>
  <si>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</si>
  <si>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</si>
  <si>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</si>
  <si>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</si>
  <si>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</si>
  <si>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</si>
  <si>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</si>
  <si>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</si>
  <si>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</si>
  <si>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</si>
  <si>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</si>
  <si>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</si>
  <si>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</si>
  <si>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</si>
  <si>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</si>
  <si>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</si>
  <si>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</si>
  <si>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</si>
  <si>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</si>
  <si>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</si>
  <si>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</si>
  <si>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</si>
  <si>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</si>
  <si>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</si>
  <si>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</si>
  <si>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</si>
  <si>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</si>
  <si>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</si>
  <si>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</si>
  <si>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</si>
  <si>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</si>
  <si>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</si>
  <si>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</si>
  <si>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</si>
  <si>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</si>
  <si>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</si>
  <si>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</si>
  <si>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</si>
  <si>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</si>
  <si>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</si>
  <si>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</si>
  <si>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</si>
  <si>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</si>
  <si>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</si>
  <si>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</si>
  <si>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</si>
  <si>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</si>
  <si>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</si>
  <si>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</si>
  <si>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</si>
  <si>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</si>
  <si>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</si>
  <si>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</si>
  <si>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</si>
  <si>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</si>
  <si>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</si>
  <si>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</si>
  <si>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</si>
  <si>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</si>
  <si>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</si>
  <si>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</si>
  <si>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</si>
  <si>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</si>
  <si>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</si>
  <si>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</si>
  <si>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</si>
  <si>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</si>
  <si>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</si>
  <si>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</si>
  <si>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</si>
  <si>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</si>
  <si>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</si>
  <si>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</si>
  <si>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</si>
  <si>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</si>
  <si>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</si>
  <si>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</si>
  <si>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</si>
  <si>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</si>
  <si>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</si>
  <si>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</si>
  <si>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</si>
  <si>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</si>
  <si>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</si>
  <si>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</si>
  <si>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</si>
  <si>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</si>
  <si>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</si>
  <si>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</si>
  <si>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</si>
  <si>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</si>
  <si>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</si>
  <si>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</si>
  <si>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</si>
  <si>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</si>
  <si>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</si>
  <si>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</si>
  <si>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</si>
  <si>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</si>
  <si>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</si>
  <si>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</si>
  <si>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</si>
  <si>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</si>
  <si>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</si>
  <si>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</si>
  <si>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</si>
  <si>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</si>
  <si>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</si>
  <si>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</si>
  <si>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</si>
  <si>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</si>
  <si>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</si>
  <si>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</si>
  <si>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</si>
  <si>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</si>
  <si>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</si>
  <si>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</si>
  <si>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</si>
  <si>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</si>
  <si>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</si>
  <si>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</si>
  <si>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</si>
  <si>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</si>
  <si>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</si>
  <si>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</si>
  <si>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</si>
  <si>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</si>
  <si>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</si>
  <si>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</si>
  <si>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</si>
  <si>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</si>
  <si>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</si>
  <si>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</si>
  <si>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</si>
  <si>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</si>
  <si>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</si>
  <si>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</si>
  <si>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</si>
  <si>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</si>
  <si>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</si>
  <si>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</si>
  <si>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</si>
  <si>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</si>
  <si>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</si>
  <si>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</si>
  <si>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</si>
  <si>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</si>
  <si>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</si>
  <si>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</si>
  <si>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</si>
  <si>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</si>
  <si>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</si>
  <si>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</si>
  <si>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</si>
  <si>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</si>
  <si>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</si>
  <si>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</si>
  <si>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</si>
  <si>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</si>
  <si>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</si>
  <si>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</si>
  <si>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</si>
  <si>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</si>
  <si>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</si>
  <si>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</si>
  <si>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</si>
  <si>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</si>
  <si>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</si>
  <si>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</si>
  <si>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</si>
  <si>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</si>
  <si>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</si>
  <si>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</si>
  <si>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</si>
  <si>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</si>
  <si>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</si>
  <si>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</si>
  <si>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</si>
  <si>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</si>
  <si>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</si>
  <si>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</si>
  <si>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</si>
  <si>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</si>
  <si>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</si>
  <si>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</si>
  <si>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</si>
  <si>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</si>
  <si>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</si>
  <si>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</si>
  <si>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</si>
  <si>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</si>
  <si>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</si>
  <si>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</si>
  <si>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</si>
  <si>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</si>
  <si>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</si>
  <si>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</si>
  <si>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</si>
  <si>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</si>
  <si>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</si>
  <si>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</si>
  <si>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</si>
  <si>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</si>
  <si>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</si>
  <si>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</si>
  <si>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</si>
  <si>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</si>
  <si>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</si>
  <si>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</si>
  <si>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</si>
  <si>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</si>
  <si>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</si>
  <si>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</si>
  <si>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</si>
  <si>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</si>
  <si>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</si>
  <si>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</si>
  <si>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</si>
  <si>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</si>
  <si>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</si>
  <si>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</si>
  <si>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</si>
  <si>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</si>
  <si>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</si>
  <si>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</si>
  <si>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</si>
  <si>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</si>
  <si>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</si>
  <si>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</si>
  <si>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</si>
  <si>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</si>
  <si>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</si>
  <si>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</si>
  <si>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</si>
  <si>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</si>
  <si>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</si>
  <si>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</si>
  <si>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</si>
  <si>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</si>
  <si>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</si>
  <si>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</si>
  <si>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</si>
  <si>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</si>
  <si>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</si>
  <si>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</si>
  <si>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</si>
  <si>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</si>
  <si>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</si>
  <si>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</si>
  <si>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</si>
  <si>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</si>
  <si>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</si>
  <si>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</si>
  <si>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</si>
  <si>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</si>
  <si>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</si>
  <si>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</si>
  <si>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</si>
  <si>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</si>
  <si>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</si>
  <si>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</si>
  <si>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</si>
  <si>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</si>
  <si>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</si>
  <si>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</si>
  <si>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</si>
  <si>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</si>
  <si>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</si>
  <si>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</si>
  <si>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</si>
  <si>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</si>
  <si>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</si>
  <si>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</si>
  <si>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</si>
  <si>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</si>
  <si>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</si>
  <si>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</si>
  <si>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</si>
  <si>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</si>
  <si>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</si>
  <si>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</si>
  <si>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</si>
  <si>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</si>
  <si>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</si>
  <si>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</si>
  <si>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</si>
  <si>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</si>
  <si>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</si>
  <si>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</si>
  <si>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</si>
  <si>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</si>
  <si>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</si>
  <si>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</si>
  <si>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</si>
  <si>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</si>
  <si>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</si>
  <si>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</si>
  <si>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</si>
  <si>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</si>
  <si>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</si>
  <si>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</si>
  <si>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</si>
  <si>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</si>
  <si>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</si>
  <si>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</si>
  <si>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</si>
  <si>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</si>
  <si>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</si>
  <si>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</si>
  <si>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</si>
  <si>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</si>
  <si>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</si>
  <si>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</si>
  <si>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</si>
  <si>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</si>
  <si>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</si>
  <si>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</si>
  <si>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</si>
  <si>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</si>
  <si>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</si>
  <si>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</si>
  <si>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</si>
  <si>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</si>
  <si>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</si>
  <si>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</si>
  <si>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</si>
  <si>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</si>
  <si>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</si>
  <si>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</si>
  <si>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</si>
  <si>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</si>
  <si>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</si>
  <si>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</si>
  <si>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</si>
  <si>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</si>
  <si>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</si>
  <si>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</si>
  <si>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</si>
  <si>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</si>
  <si>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</si>
  <si>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</si>
  <si>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</si>
  <si>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</si>
  <si>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</si>
  <si>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</si>
  <si>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</si>
  <si>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</si>
  <si>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</si>
  <si>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</si>
  <si>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</si>
  <si>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</si>
  <si>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</si>
  <si>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</si>
  <si>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</si>
  <si>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</si>
  <si>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</si>
  <si>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</si>
  <si>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</si>
  <si>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</si>
  <si>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</si>
  <si>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</si>
  <si>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</si>
  <si>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</si>
  <si>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</si>
  <si>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</si>
  <si>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</si>
  <si>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</si>
  <si>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</si>
  <si>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</si>
  <si>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</si>
  <si>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</si>
  <si>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</si>
  <si>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</si>
  <si>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</si>
  <si>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</si>
  <si>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</si>
  <si>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</si>
  <si>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</si>
  <si>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</si>
  <si>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</si>
  <si>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</si>
  <si>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</si>
  <si>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</si>
  <si>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</si>
  <si>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</si>
  <si>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</si>
  <si>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</si>
  <si>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</si>
  <si>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</si>
  <si>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</si>
  <si>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</si>
  <si>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</si>
  <si>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</si>
  <si>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</si>
  <si>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</si>
  <si>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</si>
  <si>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</si>
  <si>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</si>
  <si>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</si>
  <si>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</si>
  <si>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</si>
  <si>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</si>
  <si>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</si>
  <si>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</si>
  <si>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</si>
  <si>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</si>
  <si>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</si>
  <si>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</si>
  <si>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</si>
  <si>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</si>
  <si>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</si>
  <si>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</si>
  <si>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</si>
  <si>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</si>
  <si>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</si>
  <si>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</si>
  <si>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</si>
  <si>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</si>
  <si>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</si>
  <si>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</si>
  <si>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</si>
  <si>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</si>
  <si>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</si>
  <si>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</si>
  <si>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</si>
  <si>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</si>
  <si>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</si>
  <si>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</si>
  <si>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</si>
  <si>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</si>
  <si>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</si>
  <si>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</si>
  <si>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</si>
  <si>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</si>
  <si>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</si>
  <si>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</si>
  <si>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</si>
  <si>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</si>
  <si>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</si>
  <si>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</si>
  <si>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</si>
  <si>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</si>
  <si>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</si>
  <si>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</si>
  <si>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</si>
  <si>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</si>
  <si>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</si>
  <si>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</si>
  <si>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</si>
  <si>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</si>
  <si>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</si>
  <si>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</si>
  <si>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</si>
  <si>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</si>
  <si>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</si>
  <si>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</si>
  <si>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</si>
  <si>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</si>
  <si>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</si>
  <si>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</si>
  <si>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</si>
  <si>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</si>
  <si>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</si>
  <si>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</si>
  <si>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</si>
  <si>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</si>
  <si>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</si>
  <si>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</si>
  <si>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</si>
  <si>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</si>
  <si>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</si>
  <si>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</si>
  <si>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</si>
  <si>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</si>
  <si>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</si>
  <si>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</si>
  <si>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</si>
  <si>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</si>
  <si>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</si>
  <si>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</si>
  <si>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</si>
  <si>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</si>
  <si>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</si>
  <si>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</si>
  <si>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</si>
  <si>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</si>
  <si>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</si>
  <si>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</si>
  <si>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</si>
  <si>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</si>
  <si>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</si>
  <si>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</si>
  <si>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</si>
  <si>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</si>
  <si>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</si>
  <si>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</si>
  <si>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</si>
  <si>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</si>
  <si>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</si>
  <si>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</si>
  <si>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</si>
  <si>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</si>
  <si>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</si>
  <si>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</si>
  <si>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</si>
  <si>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</si>
  <si>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</si>
  <si>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</si>
  <si>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</si>
  <si>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</si>
  <si>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</si>
  <si>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</si>
  <si>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</si>
  <si>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</si>
  <si>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</si>
  <si>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</si>
  <si>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</si>
  <si>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</si>
  <si>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</si>
  <si>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</si>
  <si>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</si>
  <si>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</si>
  <si>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</si>
  <si>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</si>
  <si>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</si>
  <si>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</si>
  <si>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</si>
  <si>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</si>
  <si>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</si>
  <si>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</si>
  <si>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</si>
  <si>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</si>
  <si>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</si>
  <si>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</si>
  <si>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</si>
  <si>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</si>
  <si>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</si>
  <si>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</si>
  <si>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</si>
  <si>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</si>
  <si>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</si>
  <si>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</si>
  <si>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</si>
  <si>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</si>
  <si>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</si>
  <si>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</si>
  <si>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</si>
  <si>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</si>
  <si>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</si>
  <si>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</si>
  <si>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</si>
  <si>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</si>
  <si>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</si>
  <si>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</si>
  <si>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</si>
  <si>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</si>
  <si>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</si>
  <si>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</si>
  <si>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</si>
  <si>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</si>
  <si>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</si>
  <si>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</si>
  <si>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</si>
  <si>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</si>
  <si>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</si>
  <si>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</si>
  <si>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</si>
  <si>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</si>
  <si>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</si>
  <si>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</si>
  <si>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</si>
  <si>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</si>
  <si>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</si>
  <si>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</si>
  <si>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</si>
  <si>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</si>
  <si>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</si>
  <si>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</si>
  <si>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</si>
  <si>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</si>
  <si>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</si>
  <si>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</si>
  <si>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</si>
  <si>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</si>
  <si>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</si>
  <si>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</si>
  <si>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</si>
  <si>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</si>
  <si>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</si>
  <si>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</si>
  <si>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</si>
  <si>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</si>
  <si>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</si>
  <si>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</si>
  <si>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</si>
  <si>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</si>
  <si>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</si>
  <si>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</si>
  <si>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</si>
  <si>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</si>
  <si>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</si>
  <si>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</si>
  <si>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</si>
  <si>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</si>
  <si>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</si>
  <si>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</si>
  <si>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</si>
  <si>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</si>
  <si>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</si>
  <si>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</si>
  <si>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</si>
  <si>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</si>
  <si>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</si>
  <si>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</si>
  <si>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</si>
  <si>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</si>
  <si>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</si>
  <si>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</si>
  <si>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</si>
  <si>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</si>
  <si>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</si>
  <si>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</si>
  <si>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</si>
  <si>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</si>
  <si>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</si>
  <si>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</si>
  <si>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</si>
  <si>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</si>
  <si>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</si>
  <si>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</si>
  <si>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</si>
  <si>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</si>
  <si>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</si>
  <si>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</si>
  <si>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</si>
  <si>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</si>
  <si>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</si>
  <si>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</si>
  <si>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</si>
  <si>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</si>
  <si>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</si>
  <si>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</si>
  <si>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</si>
  <si>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</si>
  <si>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</si>
  <si>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</si>
  <si>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</si>
  <si>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</si>
  <si>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</si>
  <si>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</si>
  <si>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</si>
  <si>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</si>
  <si>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</si>
  <si>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</si>
  <si>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</si>
  <si>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</si>
  <si>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</si>
  <si>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</si>
  <si>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</si>
  <si>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</si>
  <si>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</si>
  <si>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</si>
  <si>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</si>
  <si>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</si>
  <si>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</si>
  <si>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</si>
  <si>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</si>
  <si>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</si>
  <si>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</si>
  <si>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</si>
  <si>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</si>
  <si>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</si>
  <si>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</si>
  <si>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</si>
  <si>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</si>
  <si>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</si>
  <si>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</si>
  <si>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</si>
  <si>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</si>
  <si>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</si>
  <si>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</si>
  <si>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</si>
  <si>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</si>
  <si>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</si>
  <si>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</si>
  <si>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</si>
  <si>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</si>
  <si>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</si>
  <si>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</si>
  <si>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</si>
  <si>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</si>
  <si>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</si>
  <si>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</si>
  <si>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</si>
  <si>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</si>
  <si>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</si>
  <si>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</si>
  <si>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</si>
  <si>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</si>
  <si>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</si>
  <si>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</si>
  <si>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</si>
  <si>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</si>
  <si>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</si>
  <si>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</si>
  <si>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</si>
  <si>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</si>
  <si>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</si>
  <si>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</si>
  <si>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</si>
  <si>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</si>
  <si>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</si>
  <si>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</si>
  <si>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</si>
  <si>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</si>
  <si>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</si>
  <si>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</si>
  <si>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</si>
  <si>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</si>
  <si>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</si>
  <si>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</si>
  <si>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</si>
  <si>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</si>
  <si>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</si>
  <si>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</si>
  <si>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</si>
  <si>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</si>
  <si>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</si>
  <si>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</si>
  <si>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</si>
  <si>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</si>
  <si>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</si>
  <si>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</si>
  <si>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</si>
  <si>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</si>
  <si>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</si>
  <si>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</si>
  <si>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</si>
  <si>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</si>
  <si>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</si>
  <si>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</si>
  <si>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</si>
  <si>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</si>
  <si>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</si>
  <si>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</si>
  <si>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</si>
  <si>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</si>
  <si>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</si>
  <si>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</si>
  <si>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</si>
  <si>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</si>
  <si>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</si>
  <si>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</si>
  <si>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</si>
  <si>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</si>
  <si>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</si>
  <si>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</si>
  <si>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</si>
  <si>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</si>
  <si>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</si>
  <si>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</si>
  <si>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</si>
  <si>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</si>
  <si>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</si>
  <si>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</si>
  <si>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</si>
  <si>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</si>
  <si>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</si>
  <si>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</si>
  <si>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</si>
  <si>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</si>
  <si>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</si>
  <si>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</si>
  <si>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</si>
  <si>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</si>
  <si>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</si>
  <si>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</si>
  <si>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</si>
  <si>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</si>
  <si>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</si>
  <si>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</si>
  <si>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</si>
  <si>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</si>
  <si>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</si>
  <si>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</si>
  <si>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</si>
  <si>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</si>
  <si>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</si>
  <si>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</si>
  <si>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</si>
  <si>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</si>
  <si>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</si>
  <si>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</si>
  <si>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</si>
  <si>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</si>
  <si>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</si>
  <si>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</si>
  <si>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</si>
  <si>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</si>
  <si>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</si>
  <si>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</si>
  <si>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</si>
  <si>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</si>
  <si>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</si>
  <si>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</si>
  <si>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</si>
  <si>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</si>
  <si>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</si>
  <si>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</si>
  <si>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</si>
  <si>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</si>
  <si>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</si>
  <si>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</si>
  <si>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</si>
  <si>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</si>
  <si>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</si>
  <si>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</si>
  <si>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</si>
  <si>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</si>
  <si>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</si>
  <si>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</si>
  <si>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</si>
  <si>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</si>
  <si>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</si>
  <si>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</si>
  <si>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</si>
  <si>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</si>
  <si>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</si>
  <si>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</si>
  <si>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</si>
  <si>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</si>
  <si>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</si>
  <si>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</si>
  <si>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</si>
  <si>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</si>
  <si>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</si>
  <si>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</si>
  <si>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</si>
  <si>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</si>
  <si>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</si>
  <si>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</si>
  <si>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</si>
  <si>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</si>
  <si>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</si>
  <si>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</si>
  <si>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</si>
  <si>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</si>
  <si>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</si>
  <si>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</si>
  <si>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</si>
  <si>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</si>
  <si>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</si>
  <si>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</si>
  <si>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</si>
  <si>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</si>
  <si>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</si>
  <si>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</si>
  <si>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</si>
  <si>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</si>
  <si>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</si>
  <si>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</si>
  <si>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</si>
  <si>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</si>
  <si>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</si>
  <si>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</si>
  <si>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</si>
  <si>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</si>
  <si>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</si>
  <si>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</si>
  <si>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</si>
  <si>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</si>
  <si>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</si>
  <si>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</si>
  <si>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</si>
  <si>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</si>
  <si>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</si>
  <si>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</si>
  <si>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</si>
  <si>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</si>
  <si>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</si>
  <si>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</si>
  <si>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</si>
  <si>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</si>
  <si>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</si>
  <si>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</si>
  <si>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</si>
  <si>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</si>
  <si>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</si>
  <si>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</si>
  <si>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</si>
  <si>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</si>
  <si>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</si>
  <si>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</si>
  <si>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</si>
  <si>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</si>
  <si>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</si>
  <si>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</si>
  <si>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</si>
  <si>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</si>
  <si>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</si>
  <si>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</si>
  <si>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</si>
  <si>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</si>
  <si>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</si>
  <si>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</si>
  <si>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</si>
  <si>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</si>
  <si>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</si>
  <si>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</si>
  <si>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</si>
  <si>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</si>
  <si>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</si>
  <si>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</si>
  <si>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</si>
  <si>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</si>
  <si>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</si>
  <si>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</si>
  <si>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</si>
  <si>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</si>
  <si>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</si>
  <si>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</si>
  <si>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</si>
  <si>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</si>
  <si>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</si>
  <si>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</si>
  <si>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</si>
  <si>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</si>
  <si>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</si>
  <si>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</si>
  <si>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</si>
  <si>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</si>
  <si>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</si>
  <si>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</si>
  <si>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</si>
  <si>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</si>
  <si>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</si>
  <si>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</si>
  <si>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</si>
  <si>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</si>
  <si>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</si>
  <si>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</si>
  <si>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</si>
  <si>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</si>
  <si>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</si>
  <si>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</si>
  <si>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</si>
  <si>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</si>
  <si>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</si>
  <si>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</si>
  <si>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</si>
  <si>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</si>
  <si>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</si>
  <si>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</si>
  <si>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</si>
  <si>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</si>
  <si>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</si>
  <si>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</si>
  <si>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</si>
  <si>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</si>
  <si>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</si>
  <si>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</si>
  <si>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</si>
  <si>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</si>
  <si>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</si>
  <si>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</si>
  <si>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</si>
  <si>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</si>
  <si>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</si>
  <si>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</si>
  <si>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</si>
  <si>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</si>
  <si>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</si>
  <si>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</si>
  <si>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</si>
  <si>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</si>
  <si>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</si>
  <si>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</si>
  <si>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</si>
  <si>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</si>
  <si>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</si>
  <si>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</si>
  <si>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</si>
  <si>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</si>
  <si>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</si>
  <si>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</si>
  <si>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</si>
  <si>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</si>
  <si>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</si>
  <si>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</si>
  <si>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</si>
  <si>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</si>
  <si>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</si>
  <si>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</si>
  <si>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</si>
  <si>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</si>
  <si>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</si>
  <si>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</si>
  <si>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</si>
  <si>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</si>
  <si>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</si>
  <si>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</si>
  <si>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</si>
  <si>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</si>
  <si>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</si>
  <si>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</si>
  <si>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</si>
  <si>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</si>
  <si>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</si>
  <si>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</si>
  <si>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</si>
  <si>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</si>
  <si>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</si>
  <si>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</si>
  <si>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</si>
  <si>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</si>
  <si>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</si>
  <si>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</si>
  <si>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</si>
  <si>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</si>
  <si>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</si>
  <si>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</si>
  <si>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</si>
  <si>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</si>
  <si>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</si>
  <si>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</si>
  <si>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</si>
  <si>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</si>
  <si>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</si>
  <si>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</si>
  <si>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</si>
  <si>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</si>
  <si>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</si>
  <si>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</si>
  <si>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</si>
  <si>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</si>
  <si>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</si>
  <si>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</si>
  <si>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</si>
  <si>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</si>
  <si>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</si>
  <si>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</si>
  <si>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</si>
  <si>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</si>
  <si>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</si>
  <si>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</si>
  <si>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</si>
  <si>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</si>
  <si>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</si>
  <si>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</si>
  <si>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</si>
  <si>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</si>
  <si>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</si>
  <si>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</si>
  <si>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</si>
  <si>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</si>
  <si>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</si>
  <si>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</si>
  <si>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</si>
  <si>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</si>
  <si>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</si>
  <si>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</si>
  <si>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</si>
  <si>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</si>
  <si>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</si>
  <si>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</si>
  <si>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</si>
  <si>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</si>
  <si>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</si>
  <si>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</si>
  <si>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</si>
  <si>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</si>
  <si>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</si>
  <si>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</si>
  <si>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</si>
  <si>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</si>
  <si>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</si>
  <si>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</si>
  <si>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</si>
  <si>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</si>
  <si>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</si>
  <si>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</si>
  <si>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</si>
  <si>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</si>
  <si>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</si>
  <si>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</si>
  <si>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</si>
  <si>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</si>
  <si>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</si>
  <si>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</si>
  <si>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</si>
  <si>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</si>
  <si>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</si>
  <si>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</si>
  <si>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</si>
  <si>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</si>
  <si>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</si>
  <si>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</si>
  <si>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</si>
  <si>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</si>
  <si>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</si>
  <si>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</si>
  <si>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</si>
  <si>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</si>
  <si>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</si>
  <si>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</si>
  <si>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</si>
  <si>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</si>
  <si>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</si>
  <si>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</si>
  <si>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</si>
  <si>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</si>
  <si>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</si>
  <si>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</si>
  <si>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</si>
  <si>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</si>
  <si>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</si>
  <si>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</si>
  <si>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</si>
  <si>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</si>
  <si>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</si>
  <si>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</si>
  <si>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</si>
  <si>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</si>
  <si>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</si>
  <si>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</si>
  <si>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</si>
  <si>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</si>
  <si>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</si>
  <si>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</si>
  <si>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</si>
  <si>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</si>
  <si>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</si>
  <si>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</si>
  <si>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</si>
  <si>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</si>
  <si>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</si>
  <si>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</si>
  <si>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</si>
  <si>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</si>
  <si>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</si>
  <si>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</si>
  <si>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</si>
  <si>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</si>
  <si>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</si>
  <si>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</si>
  <si>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</si>
  <si>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</si>
  <si>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</si>
  <si>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</si>
  <si>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</si>
  <si>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</si>
  <si>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</si>
  <si>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</si>
  <si>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</si>
  <si>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</si>
  <si>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</si>
  <si>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</si>
  <si>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</si>
  <si>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</si>
  <si>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</si>
  <si>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</si>
  <si>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</si>
  <si>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</si>
  <si>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</si>
  <si>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</si>
  <si>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</si>
  <si>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</si>
  <si>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</si>
  <si>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</si>
  <si>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</si>
  <si>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</si>
  <si>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</si>
  <si>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</si>
  <si>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</si>
  <si>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</si>
  <si>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</si>
  <si>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</si>
  <si>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</si>
  <si>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</si>
  <si>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</si>
  <si>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</si>
  <si>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</si>
  <si>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</si>
  <si>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</si>
  <si>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</si>
  <si>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</si>
  <si>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</si>
  <si>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</si>
  <si>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</si>
  <si>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</si>
  <si>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</si>
  <si>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</si>
  <si>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</si>
  <si>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</si>
  <si>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</si>
  <si>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</si>
  <si>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</si>
  <si>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</si>
  <si>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</si>
  <si>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</si>
  <si>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</si>
  <si>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</si>
  <si>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</si>
  <si>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</si>
  <si>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</si>
  <si>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</si>
  <si>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</si>
  <si>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</si>
  <si>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</si>
  <si>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</si>
  <si>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</si>
  <si>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</si>
  <si>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</si>
  <si>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</si>
  <si>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</si>
  <si>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</si>
  <si>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</si>
  <si>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</si>
  <si>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</si>
  <si>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</si>
  <si>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</si>
  <si>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</si>
  <si>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</si>
  <si>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</si>
  <si>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</si>
  <si>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</si>
  <si>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</si>
  <si>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</si>
  <si>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</si>
  <si>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</si>
  <si>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</si>
  <si>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</si>
  <si>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</si>
  <si>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</si>
  <si>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</si>
  <si>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</si>
  <si>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</si>
  <si>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</si>
  <si>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</si>
  <si>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</si>
  <si>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</si>
  <si>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</si>
  <si>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</si>
  <si>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</si>
  <si>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</si>
  <si>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</si>
  <si>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</si>
  <si>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</si>
  <si>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</si>
  <si>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</si>
  <si>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</si>
  <si>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</si>
  <si>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</si>
  <si>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</si>
  <si>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</si>
  <si>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</si>
  <si>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</si>
  <si>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</si>
  <si>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</si>
  <si>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</si>
  <si>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</si>
  <si>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</si>
  <si>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</si>
  <si>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</si>
  <si>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</si>
  <si>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</si>
  <si>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</si>
  <si>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</si>
  <si>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</si>
  <si>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</si>
  <si>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</si>
  <si>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</si>
  <si>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</si>
  <si>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</si>
  <si>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</si>
  <si>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</si>
  <si>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</si>
  <si>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</si>
  <si>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</si>
  <si>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</si>
  <si>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</si>
  <si>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</si>
  <si>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</si>
  <si>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</si>
  <si>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</si>
  <si>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</si>
  <si>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</si>
  <si>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</si>
  <si>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</si>
  <si>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</si>
  <si>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</si>
  <si>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</si>
  <si>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</si>
  <si>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</si>
  <si>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</si>
  <si>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</si>
  <si>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</si>
  <si>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</si>
  <si>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</si>
  <si>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</si>
  <si>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</si>
  <si>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</si>
  <si>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</si>
  <si>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</si>
  <si>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</si>
  <si>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</si>
  <si>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</si>
  <si>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</si>
  <si>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</si>
  <si>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</si>
  <si>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</si>
  <si>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</si>
  <si>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</si>
  <si>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</si>
  <si>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</si>
  <si>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</si>
  <si>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</si>
  <si>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</si>
  <si>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</si>
  <si>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</si>
  <si>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</si>
  <si>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</si>
  <si>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</si>
  <si>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</si>
  <si>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</si>
  <si>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</si>
  <si>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</si>
  <si>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</si>
  <si>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</si>
  <si>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</si>
  <si>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</si>
  <si>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</si>
  <si>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</si>
  <si>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</si>
  <si>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</si>
  <si>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</si>
  <si>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</si>
  <si>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</si>
  <si>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</si>
  <si>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</si>
  <si>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</si>
  <si>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</si>
  <si>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</si>
  <si>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</si>
  <si>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</si>
  <si>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</si>
  <si>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</si>
  <si>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</si>
  <si>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</si>
  <si>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</si>
  <si>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</si>
  <si>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</si>
  <si>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</si>
  <si>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</si>
  <si>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</si>
  <si>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</si>
  <si>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</si>
  <si>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</si>
  <si>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</si>
  <si>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</si>
  <si>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</si>
  <si>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</si>
  <si>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</si>
  <si>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</si>
  <si>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</si>
  <si>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</si>
  <si>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</si>
  <si>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</si>
  <si>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</si>
  <si>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</si>
  <si>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</si>
  <si>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</si>
  <si>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</si>
  <si>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</si>
  <si>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</si>
  <si>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</si>
  <si>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</si>
  <si>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</si>
  <si>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</si>
  <si>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</si>
  <si>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</si>
  <si>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</si>
  <si>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</si>
  <si>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</si>
  <si>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</si>
  <si>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</si>
  <si>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</si>
  <si>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</si>
  <si>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</si>
  <si>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</si>
  <si>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</si>
  <si>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</si>
  <si>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</si>
  <si>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</si>
  <si>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</si>
  <si>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</si>
  <si>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</si>
  <si>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</si>
  <si>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</si>
  <si>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</si>
  <si>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</si>
  <si>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</si>
  <si>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</si>
  <si>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</si>
  <si>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</si>
  <si>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</si>
  <si>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</si>
  <si>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</si>
  <si>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</si>
  <si>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</si>
  <si>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</si>
  <si>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</si>
  <si>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</si>
  <si>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</si>
  <si>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</si>
  <si>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</si>
  <si>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</si>
  <si>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</si>
  <si>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</si>
  <si>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</si>
  <si>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</si>
  <si>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</si>
  <si>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</si>
  <si>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</si>
  <si>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</si>
  <si>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</si>
  <si>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</si>
  <si>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</si>
  <si>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</si>
  <si>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</si>
  <si>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</si>
  <si>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</si>
  <si>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</si>
  <si>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</si>
  <si>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</si>
  <si>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</si>
  <si>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</si>
  <si>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</si>
  <si>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</si>
  <si>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</si>
  <si>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</si>
  <si>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</si>
  <si>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</si>
  <si>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</si>
  <si>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</si>
  <si>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</si>
  <si>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</si>
  <si>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</si>
  <si>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</si>
  <si>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</si>
  <si>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</si>
  <si>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</si>
  <si>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</si>
  <si>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</si>
  <si>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</si>
  <si>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</si>
  <si>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</si>
  <si>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</si>
  <si>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</si>
  <si>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</si>
  <si>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</si>
  <si>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</si>
  <si>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</si>
  <si>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</si>
  <si>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</si>
  <si>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</si>
  <si>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</si>
  <si>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</si>
  <si>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</si>
  <si>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</si>
  <si>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</si>
  <si>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</si>
  <si>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</si>
  <si>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</si>
  <si>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</si>
  <si>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</si>
  <si>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</si>
  <si>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</si>
  <si>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</si>
  <si>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</si>
  <si>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</si>
  <si>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</si>
  <si>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</si>
  <si>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</si>
  <si>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</si>
  <si>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</si>
  <si>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</si>
  <si>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</si>
  <si>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</si>
  <si>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</si>
  <si>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</si>
  <si>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</si>
  <si>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</si>
  <si>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</si>
  <si>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</si>
  <si>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</si>
  <si>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</si>
  <si>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</si>
  <si>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</si>
  <si>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</si>
  <si>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</si>
  <si>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</si>
  <si>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</si>
  <si>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</si>
  <si>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</si>
  <si>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</si>
  <si>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</si>
  <si>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</si>
  <si>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</si>
  <si>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</si>
  <si>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</si>
  <si>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</si>
  <si>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</si>
  <si>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</si>
  <si>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</si>
  <si>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</si>
  <si>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</si>
  <si>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</si>
  <si>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</si>
  <si>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</si>
  <si>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</si>
  <si>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</si>
  <si>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</si>
  <si>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</si>
  <si>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</si>
  <si>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</si>
  <si>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</si>
  <si>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</si>
  <si>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</si>
  <si>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</si>
  <si>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</si>
  <si>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</si>
  <si>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</si>
  <si>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</si>
  <si>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</si>
  <si>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</si>
  <si>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</si>
  <si>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</si>
  <si>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</si>
  <si>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</si>
  <si>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</si>
  <si>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</si>
  <si>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</si>
  <si>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</si>
  <si>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</si>
  <si>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</si>
  <si>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</si>
  <si>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</si>
  <si>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</si>
  <si>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</si>
  <si>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</si>
  <si>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</si>
  <si>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</si>
  <si>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</si>
  <si>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</si>
  <si>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</si>
  <si>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</si>
  <si>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</si>
  <si>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</si>
  <si>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</si>
  <si>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</si>
  <si>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</si>
  <si>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</si>
  <si>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</si>
  <si>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</si>
  <si>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</si>
  <si>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</si>
  <si>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</si>
  <si>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</si>
  <si>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</si>
  <si>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</si>
  <si>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</si>
  <si>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</si>
  <si>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</si>
  <si>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</si>
  <si>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</si>
  <si>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</si>
  <si>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</si>
  <si>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</si>
  <si>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</si>
  <si>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</si>
  <si>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</si>
  <si>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</si>
  <si>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</si>
  <si>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</si>
  <si>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</si>
  <si>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</si>
  <si>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</si>
  <si>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</si>
  <si>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</si>
  <si>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</si>
  <si>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</si>
  <si>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</si>
  <si>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</si>
  <si>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</si>
  <si>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</si>
  <si>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</si>
  <si>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</si>
  <si>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</si>
  <si>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</si>
  <si>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</si>
  <si>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</si>
  <si>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</si>
  <si>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</si>
  <si>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</si>
  <si>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</si>
  <si>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</si>
  <si>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</si>
  <si>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</si>
  <si>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</si>
  <si>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</si>
  <si>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</si>
  <si>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</si>
  <si>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</si>
  <si>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</si>
  <si>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</si>
  <si>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</si>
  <si>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</si>
  <si>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</si>
  <si>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</si>
  <si>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</si>
  <si>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</si>
  <si>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</si>
  <si>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</si>
  <si>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</si>
  <si>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</si>
  <si>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</si>
  <si>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</si>
  <si>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</si>
  <si>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</si>
  <si>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</si>
  <si>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</si>
  <si>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</si>
  <si>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</si>
  <si>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</si>
  <si>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</si>
  <si>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</si>
  <si>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</si>
  <si>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</si>
  <si>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</si>
  <si>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</si>
  <si>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</si>
  <si>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</si>
  <si>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</si>
  <si>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</si>
  <si>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</si>
  <si>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</si>
  <si>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</si>
  <si>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</si>
  <si>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</si>
  <si>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</si>
  <si>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</si>
  <si>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</si>
  <si>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</si>
  <si>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</si>
  <si>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</si>
  <si>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</si>
  <si>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</si>
  <si>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</si>
  <si>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</si>
  <si>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</si>
  <si>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</si>
  <si>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</si>
  <si>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</si>
  <si>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</si>
  <si>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</si>
  <si>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</si>
  <si>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</si>
  <si>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children's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</si>
  <si>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</si>
  <si>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</si>
  <si>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</si>
  <si>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</si>
  <si>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</si>
  <si>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</si>
  <si>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</si>
  <si>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</si>
  <si>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</si>
  <si>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</si>
  <si>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</si>
  <si>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</si>
  <si>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</si>
  <si>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</si>
  <si>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</si>
  <si>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</si>
  <si>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</si>
  <si>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</si>
  <si>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</si>
  <si>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</si>
  <si>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</si>
  <si>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</si>
  <si>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</si>
  <si>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</si>
  <si>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</si>
  <si>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</si>
  <si>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</si>
  <si>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</si>
  <si>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</si>
  <si>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</si>
  <si>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audio</t>
  </si>
  <si>
    <t>classical music</t>
  </si>
  <si>
    <t>gadgets</t>
  </si>
  <si>
    <t>pop</t>
  </si>
  <si>
    <t>radio &amp; podcasts</t>
  </si>
  <si>
    <t>small batch</t>
  </si>
  <si>
    <t>television</t>
  </si>
  <si>
    <t>world music</t>
  </si>
  <si>
    <t>Date Created Version</t>
  </si>
  <si>
    <t>Date Ended 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</si>
  <si>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</si>
  <si>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</si>
  <si>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</si>
  <si>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</si>
  <si>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</si>
  <si>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</si>
  <si>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</si>
  <si>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</si>
  <si>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</si>
  <si>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</si>
  <si>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</si>
  <si>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</si>
  <si>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</si>
  <si>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</si>
  <si>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</si>
  <si>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</si>
  <si>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</si>
  <si>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</si>
  <si>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</si>
  <si>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</si>
  <si>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</si>
  <si>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</si>
  <si>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</si>
  <si>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</si>
  <si>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</si>
  <si>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</si>
  <si>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</si>
  <si>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</si>
  <si>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</si>
  <si>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</si>
  <si>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</si>
  <si>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</si>
  <si>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</si>
  <si>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</si>
  <si>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</si>
  <si>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</si>
  <si>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Mean</t>
  </si>
  <si>
    <t>Median</t>
  </si>
  <si>
    <t>Standard Deviation</t>
  </si>
  <si>
    <t>Minimum</t>
  </si>
  <si>
    <t>Maximum</t>
  </si>
  <si>
    <t>Statistical Summary</t>
  </si>
  <si>
    <t>Variance</t>
  </si>
  <si>
    <t>Definition:</t>
  </si>
  <si>
    <t>Mean:</t>
  </si>
  <si>
    <t>Average</t>
  </si>
  <si>
    <t>Median:</t>
  </si>
  <si>
    <t>Middle Number</t>
  </si>
  <si>
    <t>Minimum:</t>
  </si>
  <si>
    <t>Smallest Value</t>
  </si>
  <si>
    <t>Maximum:</t>
  </si>
  <si>
    <t>Largest Value</t>
  </si>
  <si>
    <t>Variance:</t>
  </si>
  <si>
    <t>How far the value is from the mean (difference)</t>
  </si>
  <si>
    <t>How spread out numbers are</t>
  </si>
  <si>
    <t>1st Quartile or 25% Percentile</t>
  </si>
  <si>
    <t>2nd Quartile or 50% Percentile</t>
  </si>
  <si>
    <t>3st Quartile or 75% Percentile</t>
  </si>
  <si>
    <t>IQR</t>
  </si>
  <si>
    <t>Upper limit for outliers</t>
  </si>
  <si>
    <t>Lower limit for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</si>
</sst>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454545"/>
      <name val="Courier New"/>
      <family val="3"/>
    </font>
    <font>
      <b/>
      <u/>
      <sz val="11"/>
      <color theme="1"/>
      <name val="Calibri"/>
      <family val="2"/>
      <scheme val="minor"/>
    </font>
    <font>
      <sz val="10"/>
      <color rgb="FF1E1E1E"/>
      <name val="Segoe UI"/>
      <family val="2"/>
    </font>
    <font>
      <sz val="10"/>
      <color rgb="FF767673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1" fillId="2" borderId="0" xfId="0" applyFont="1" applyFill="1"/>
    <xf numFmtId="0" fontId="5" fillId="0" borderId="0" xfId="0" applyFont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/>
    <xf numFmtId="0" fontId="4" fillId="0" borderId="0" xfId="0" applyFont="1" applyFill="1" applyBorder="1"/>
    <xf numFmtId="0" fontId="0" fillId="0" borderId="0" xfId="0" quotePrefix="1" applyFill="1" applyBorder="1"/>
    <xf numFmtId="0" fontId="7" fillId="0" borderId="0" xfId="0" applyFont="1" applyFill="1" applyBorder="1"/>
    <xf numFmtId="0" fontId="1" fillId="0" borderId="0" xfId="0" applyFont="1" applyFill="1" applyBorder="1"/>
    <xf numFmtId="0" fontId="7" fillId="0" borderId="0" xfId="0" quotePrefix="1" applyFont="1" applyFill="1" applyBorder="1"/>
    <xf numFmtId="0" fontId="6" fillId="0" borderId="0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400"/>
              <a:t>Campaign</a:t>
            </a:r>
            <a:r>
              <a:rPr lang="en-CA" sz="2400" baseline="0"/>
              <a:t> State per Category</a:t>
            </a:r>
            <a:endParaRPr lang="en-CA" sz="2400"/>
          </a:p>
        </c:rich>
      </c:tx>
      <c:layout>
        <c:manualLayout>
          <c:xMode val="edge"/>
          <c:yMode val="edge"/>
          <c:x val="0.17287322591620491"/>
          <c:y val="2.96020608862075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41537863322641E-2"/>
          <c:y val="0.13415782026405657"/>
          <c:w val="0.75408783537474477"/>
          <c:h val="0.741976649470540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E-4C6C-9324-896557D0761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Table'!$C$5:$C$13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2E-4C6C-9324-896557D0761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2E-4C6C-9324-896557D0761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2E-4C6C-9324-896557D07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282751"/>
        <c:axId val="629298959"/>
      </c:barChart>
      <c:catAx>
        <c:axId val="63528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8959"/>
        <c:crosses val="autoZero"/>
        <c:auto val="1"/>
        <c:lblAlgn val="ctr"/>
        <c:lblOffset val="100"/>
        <c:noMultiLvlLbl val="0"/>
      </c:catAx>
      <c:valAx>
        <c:axId val="6292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8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(2)!PivotTable1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000" b="1"/>
              <a:t>Count</a:t>
            </a:r>
            <a:r>
              <a:rPr lang="en-CA" sz="2000" b="1" baseline="0"/>
              <a:t> of State per Sub-Category</a:t>
            </a:r>
          </a:p>
        </c:rich>
      </c:tx>
      <c:layout>
        <c:manualLayout>
          <c:xMode val="edge"/>
          <c:yMode val="edge"/>
          <c:x val="0.22048765211166785"/>
          <c:y val="3.5996555869602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82987353853495"/>
          <c:y val="0.15125472663835021"/>
          <c:w val="0.75797945001193034"/>
          <c:h val="0.60506238671380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(2)'!$B$3:$B$4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A-411C-BCD1-FB1239114FB6}"/>
            </c:ext>
          </c:extLst>
        </c:ser>
        <c:ser>
          <c:idx val="1"/>
          <c:order val="1"/>
          <c:tx>
            <c:strRef>
              <c:f>'Pivot Table (2)'!$C$3:$C$4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A-411C-BCD1-FB1239114FB6}"/>
            </c:ext>
          </c:extLst>
        </c:ser>
        <c:ser>
          <c:idx val="2"/>
          <c:order val="2"/>
          <c:tx>
            <c:strRef>
              <c:f>'Pivot Table (2)'!$D$3:$D$4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A-411C-BCD1-FB1239114FB6}"/>
            </c:ext>
          </c:extLst>
        </c:ser>
        <c:ser>
          <c:idx val="3"/>
          <c:order val="3"/>
          <c:tx>
            <c:strRef>
              <c:f>'Pivot Table (2)'!$E$3:$E$4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A-411C-BCD1-FB123911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282751"/>
        <c:axId val="629298959"/>
      </c:barChart>
      <c:catAx>
        <c:axId val="63528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8959"/>
        <c:crosses val="autoZero"/>
        <c:auto val="1"/>
        <c:lblAlgn val="ctr"/>
        <c:lblOffset val="100"/>
        <c:noMultiLvlLbl val="0"/>
      </c:catAx>
      <c:valAx>
        <c:axId val="6292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1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8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(3)!PivotTable2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000"/>
              <a:t>Count</a:t>
            </a:r>
            <a:r>
              <a:rPr lang="en-CA" sz="2000" baseline="0"/>
              <a:t> of State on Monthly Basis</a:t>
            </a:r>
          </a:p>
        </c:rich>
      </c:tx>
      <c:layout>
        <c:manualLayout>
          <c:xMode val="edge"/>
          <c:yMode val="edge"/>
          <c:x val="0.25275800805273174"/>
          <c:y val="3.49956255468066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509421135442172E-2"/>
          <c:y val="0.19213415797073807"/>
          <c:w val="0.72641457201027437"/>
          <c:h val="0.6426301816079218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(3)'!$B$6:$B$18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B-402A-9D8D-510D8860A240}"/>
            </c:ext>
          </c:extLst>
        </c:ser>
        <c:ser>
          <c:idx val="1"/>
          <c:order val="1"/>
          <c:tx>
            <c:strRef>
              <c:f>'Pivot Table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1B-402A-9D8D-510D8860A240}"/>
            </c:ext>
          </c:extLst>
        </c:ser>
        <c:ser>
          <c:idx val="2"/>
          <c:order val="2"/>
          <c:tx>
            <c:strRef>
              <c:f>'Pivot Table (3)'!$D$4:$D$5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(3)'!$D$6:$D$18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1B-402A-9D8D-510D8860A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166751"/>
        <c:axId val="632394863"/>
      </c:lineChart>
      <c:catAx>
        <c:axId val="7441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94863"/>
        <c:crosses val="autoZero"/>
        <c:auto val="1"/>
        <c:lblAlgn val="ctr"/>
        <c:lblOffset val="100"/>
        <c:noMultiLvlLbl val="0"/>
      </c:catAx>
      <c:valAx>
        <c:axId val="6323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4-4305-9CAD-E9013C4C563B}"/>
            </c:ext>
          </c:extLst>
        </c:ser>
        <c:ser>
          <c:idx val="1"/>
          <c:order val="1"/>
          <c:tx>
            <c:v>% Failed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4-4305-9CAD-E9013C4C563B}"/>
            </c:ext>
          </c:extLst>
        </c:ser>
        <c:ser>
          <c:idx val="2"/>
          <c:order val="2"/>
          <c:tx>
            <c:v>% Canceled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4-4305-9CAD-E9013C4C56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9036991"/>
        <c:axId val="766052895"/>
      </c:lineChart>
      <c:catAx>
        <c:axId val="21903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52895"/>
        <c:crosses val="autoZero"/>
        <c:auto val="1"/>
        <c:lblAlgn val="ctr"/>
        <c:lblOffset val="100"/>
        <c:noMultiLvlLbl val="0"/>
      </c:catAx>
      <c:valAx>
        <c:axId val="76605289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3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Successful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Histogram</a:t>
          </a:r>
        </a:p>
      </cx:txPr>
    </cx:title>
    <cx:plotArea>
      <cx:plotAreaRegion>
        <cx:series layoutId="clusteredColumn" uniqueId="{B3FE8FBC-A279-4760-9F72-C2EE9517E05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Histogram</a:t>
          </a:r>
        </a:p>
      </cx:txPr>
    </cx:title>
    <cx:plotArea>
      <cx:plotAreaRegion>
        <cx:series layoutId="clusteredColumn" uniqueId="{248F5F78-1BA6-4003-A977-418BBAB5E3F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Cancelled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Cancelled</a:t>
          </a:r>
        </a:p>
      </cx:txPr>
    </cx:title>
    <cx:plotArea>
      <cx:plotAreaRegion>
        <cx:series layoutId="clusteredColumn" uniqueId="{8175A1E5-8583-49A9-B8A5-02BE9EE0E12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64770</xdr:rowOff>
    </xdr:from>
    <xdr:to>
      <xdr:col>16</xdr:col>
      <xdr:colOff>594360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CCA18-535D-4191-B2C9-9F25748A5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140970</xdr:rowOff>
    </xdr:from>
    <xdr:to>
      <xdr:col>18</xdr:col>
      <xdr:colOff>502024</xdr:colOff>
      <xdr:row>28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74E3F-0EC5-4EFF-98BF-F9D76B683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26670</xdr:rowOff>
    </xdr:from>
    <xdr:to>
      <xdr:col>15</xdr:col>
      <xdr:colOff>297180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6164B-E063-4064-853B-03AB49451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11430</xdr:rowOff>
    </xdr:from>
    <xdr:to>
      <xdr:col>8</xdr:col>
      <xdr:colOff>7620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DD2C9-7109-4036-BB8A-1D1523491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19</xdr:col>
      <xdr:colOff>304800</xdr:colOff>
      <xdr:row>24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64ADA49-D7D1-432A-9A63-A1F8B3D302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90960" y="1653540"/>
              <a:ext cx="4572000" cy="2784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26</xdr:row>
      <xdr:rowOff>0</xdr:rowOff>
    </xdr:from>
    <xdr:to>
      <xdr:col>19</xdr:col>
      <xdr:colOff>304800</xdr:colOff>
      <xdr:row>41</xdr:row>
      <xdr:rowOff>41564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C0AF6A38-10D1-437F-B96B-6A14F17439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90960" y="4762500"/>
              <a:ext cx="4572000" cy="27847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42</xdr:row>
      <xdr:rowOff>0</xdr:rowOff>
    </xdr:from>
    <xdr:to>
      <xdr:col>19</xdr:col>
      <xdr:colOff>304800</xdr:colOff>
      <xdr:row>57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532B152-EC3B-455A-B55C-33168FBF8F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90960" y="7688580"/>
              <a:ext cx="4572000" cy="2784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hao Hoang" id="{CB0F8E74-A5C1-46A0-AD19-E37625724C3B}" userId="0e23db62feec2a5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o Hoang" refreshedDate="44094.500249652781" createdVersion="6" refreshedVersion="6" minRefreshableVersion="3" recordCount="4114" xr:uid="{9BC9C91D-707F-454E-B569-BCB54CC53A4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o Hoang" refreshedDate="44094.500252314814" createdVersion="6" refreshedVersion="6" minRefreshableVersion="3" recordCount="4114" xr:uid="{4FB35CB9-714D-43DA-BC8C-12623DC0E481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937A1-2798-4CEE-8726-3EC525B25F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16" baseItem="3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B20C0-B127-447C-847A-7967595BD0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3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27405-1DBB-42C8-A96C-9EEFD166701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showAll="0">
      <items count="7">
        <item x="1"/>
        <item x="2"/>
        <item x="3"/>
        <item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0-09-18T18:30:50.24" personId="{CB0F8E74-A5C1-46A0-AD19-E37625724C3B}" id="{4316F96A-D302-409F-8DDD-F3BA0E9AAAE9}">
    <text>how much money a campaign made to reach its initial goal.</text>
  </threadedComment>
  <threadedComment ref="P1" dT="2020-09-18T18:39:10.55" personId="{CB0F8E74-A5C1-46A0-AD19-E37625724C3B}" id="{3CB495F9-4F7C-4721-9E43-AF54118D67C4}">
    <text>how much each backer for the project paid on average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.5546875" style="6" customWidth="1"/>
    <col min="16" max="16" width="22.109375" bestFit="1" customWidth="1"/>
    <col min="17" max="17" width="15.6640625" customWidth="1"/>
    <col min="18" max="18" width="20.5546875" bestFit="1" customWidth="1"/>
    <col min="19" max="20" width="27.8867187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8364</v>
      </c>
      <c r="T1" s="13" t="s">
        <v>8365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8" t="str">
        <f>LEFT(N2,SEARCH("/",N2,1)-1)</f>
        <v>film &amp; video</v>
      </c>
      <c r="R2" s="8" t="str">
        <f>MID(N2,FIND("/",N2)+1,256)</f>
        <v>television</v>
      </c>
      <c r="S2" s="14">
        <f>(J2/86400)+DATE(1970,1,1)</f>
        <v>42177.007071759261</v>
      </c>
      <c r="T2" s="14">
        <f>(I2/86400)+DATE(1970,1,1)</f>
        <v>42208.125</v>
      </c>
      <c r="U2" s="9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8" t="str">
        <f t="shared" ref="Q3:Q66" si="2">LEFT(N3,SEARCH("/",N3,1)-1)</f>
        <v>film &amp; video</v>
      </c>
      <c r="R3" s="8" t="str">
        <f t="shared" ref="R3:R66" si="3">MID(N3,FIND("/",N3)+1,256)</f>
        <v>television</v>
      </c>
      <c r="S3" s="14">
        <f t="shared" ref="S3:S66" si="4">(J3/86400)+DATE(1970,1,1)</f>
        <v>42766.600497685184</v>
      </c>
      <c r="T3" s="14">
        <f t="shared" ref="T3:T66" si="5">(I3/86400)+DATE(1970,1,1)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E67/L67</f>
        <v>132.05263157894737</v>
      </c>
      <c r="Q67" s="8" t="str">
        <f t="shared" ref="Q67:Q130" si="8">LEFT(N67,SEARCH("/",N67,1)-1)</f>
        <v>film &amp; video</v>
      </c>
      <c r="R67" s="8" t="str">
        <f t="shared" ref="R67:R130" si="9">MID(N67,FIND("/",N67)+1,256)</f>
        <v>shorts</v>
      </c>
      <c r="S67" s="14">
        <f t="shared" ref="S67:S130" si="10">(J67/86400)+DATE(1970,1,1)</f>
        <v>41835.821226851855</v>
      </c>
      <c r="T67" s="14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E131/L131</f>
        <v>#DIV/0!</v>
      </c>
      <c r="Q131" s="8" t="str">
        <f t="shared" ref="Q131:Q194" si="14">LEFT(N131,SEARCH("/",N131,1)-1)</f>
        <v>film &amp; video</v>
      </c>
      <c r="R131" s="8" t="str">
        <f t="shared" ref="R131:R194" si="15">MID(N131,FIND("/",N131)+1,256)</f>
        <v>science fiction</v>
      </c>
      <c r="S131" s="14">
        <f t="shared" ref="S131:S194" si="16">(J131/86400)+DATE(1970,1,1)</f>
        <v>41882.937303240738</v>
      </c>
      <c r="T131" s="14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E195/L195</f>
        <v>#DIV/0!</v>
      </c>
      <c r="Q195" s="8" t="str">
        <f t="shared" ref="Q195:Q258" si="20">LEFT(N195,SEARCH("/",N195,1)-1)</f>
        <v>film &amp; video</v>
      </c>
      <c r="R195" s="8" t="str">
        <f t="shared" ref="R195:R258" si="21">MID(N195,FIND("/",N195)+1,256)</f>
        <v>drama</v>
      </c>
      <c r="S195" s="14">
        <f t="shared" ref="S195:S258" si="22">(J195/86400)+DATE(1970,1,1)</f>
        <v>41911.934791666667</v>
      </c>
      <c r="T195" s="14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E259/L259</f>
        <v>66.70405357142856</v>
      </c>
      <c r="Q259" s="8" t="str">
        <f t="shared" ref="Q259:Q322" si="26">LEFT(N259,SEARCH("/",N259,1)-1)</f>
        <v>film &amp; video</v>
      </c>
      <c r="R259" s="8" t="str">
        <f t="shared" ref="R259:R322" si="27">MID(N259,FIND("/",N259)+1,256)</f>
        <v>documentary</v>
      </c>
      <c r="S259" s="14">
        <f t="shared" ref="S259:S322" si="28">(J259/86400)+DATE(1970,1,1)</f>
        <v>42479.626875000002</v>
      </c>
      <c r="T259" s="14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E323/L323</f>
        <v>106.62314540059347</v>
      </c>
      <c r="Q323" s="8" t="str">
        <f t="shared" ref="Q323:Q386" si="32">LEFT(N323,SEARCH("/",N323,1)-1)</f>
        <v>film &amp; video</v>
      </c>
      <c r="R323" s="8" t="str">
        <f t="shared" ref="R323:R386" si="33">MID(N323,FIND("/",N323)+1,256)</f>
        <v>documentary</v>
      </c>
      <c r="S323" s="14">
        <f t="shared" ref="S323:S386" si="34">(J323/86400)+DATE(1970,1,1)</f>
        <v>42647.446597222224</v>
      </c>
      <c r="T323" s="14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E387/L387</f>
        <v>111.79535864978902</v>
      </c>
      <c r="Q387" s="8" t="str">
        <f t="shared" ref="Q387:Q450" si="38">LEFT(N387,SEARCH("/",N387,1)-1)</f>
        <v>film &amp; video</v>
      </c>
      <c r="R387" s="8" t="str">
        <f t="shared" ref="R387:R450" si="39">MID(N387,FIND("/",N387)+1,256)</f>
        <v>documentary</v>
      </c>
      <c r="S387" s="14">
        <f t="shared" ref="S387:S450" si="40">(J387/86400)+DATE(1970,1,1)</f>
        <v>41934.584502314814</v>
      </c>
      <c r="T387" s="14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E451/L451</f>
        <v>9</v>
      </c>
      <c r="Q451" s="8" t="str">
        <f t="shared" ref="Q451:Q514" si="44">LEFT(N451,SEARCH("/",N451,1)-1)</f>
        <v>film &amp; video</v>
      </c>
      <c r="R451" s="8" t="str">
        <f t="shared" ref="R451:R514" si="45">MID(N451,FIND("/",N451)+1,256)</f>
        <v>animation</v>
      </c>
      <c r="S451" s="14">
        <f t="shared" ref="S451:S514" si="46">(J451/86400)+DATE(1970,1,1)</f>
        <v>41534.568113425928</v>
      </c>
      <c r="T451" s="14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E515/L515</f>
        <v>102.38235294117646</v>
      </c>
      <c r="Q515" s="8" t="str">
        <f t="shared" ref="Q515:Q578" si="50">LEFT(N515,SEARCH("/",N515,1)-1)</f>
        <v>film &amp; video</v>
      </c>
      <c r="R515" s="8" t="str">
        <f t="shared" ref="R515:R578" si="51">MID(N515,FIND("/",N515)+1,256)</f>
        <v>animation</v>
      </c>
      <c r="S515" s="14">
        <f t="shared" ref="S515:S578" si="52">(J515/86400)+DATE(1970,1,1)</f>
        <v>42552.653993055559</v>
      </c>
      <c r="T515" s="14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E579/L579</f>
        <v>10</v>
      </c>
      <c r="Q579" s="8" t="str">
        <f t="shared" ref="Q579:Q642" si="56">LEFT(N579,SEARCH("/",N579,1)-1)</f>
        <v>technology</v>
      </c>
      <c r="R579" s="8" t="str">
        <f t="shared" ref="R579:R642" si="57">MID(N579,FIND("/",N579)+1,256)</f>
        <v>web</v>
      </c>
      <c r="S579" s="14">
        <f t="shared" ref="S579:S642" si="58">(J579/86400)+DATE(1970,1,1)</f>
        <v>42450.589143518519</v>
      </c>
      <c r="T579" s="14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4">
        <f t="shared" si="58"/>
        <v>42683.420312499999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E643/L643</f>
        <v>151.31746031746033</v>
      </c>
      <c r="Q643" s="8" t="str">
        <f t="shared" ref="Q643:Q706" si="62">LEFT(N643,SEARCH("/",N643,1)-1)</f>
        <v>technology</v>
      </c>
      <c r="R643" s="8" t="str">
        <f t="shared" ref="R643:R706" si="63">MID(N643,FIND("/",N643)+1,256)</f>
        <v>wearables</v>
      </c>
      <c r="S643" s="14">
        <f t="shared" ref="S643:S706" si="64">(J643/86400)+DATE(1970,1,1)</f>
        <v>42199.57</v>
      </c>
      <c r="T643" s="14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E707/L707</f>
        <v>195.4</v>
      </c>
      <c r="Q707" s="8" t="str">
        <f t="shared" ref="Q707:Q770" si="68">LEFT(N707,SEARCH("/",N707,1)-1)</f>
        <v>technology</v>
      </c>
      <c r="R707" s="8" t="str">
        <f t="shared" ref="R707:R770" si="69">MID(N707,FIND("/",N707)+1,256)</f>
        <v>wearables</v>
      </c>
      <c r="S707" s="14">
        <f t="shared" ref="S707:S770" si="70">(J707/86400)+DATE(1970,1,1)</f>
        <v>42726.491643518515</v>
      </c>
      <c r="T707" s="14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E771/L771</f>
        <v>31.846153846153847</v>
      </c>
      <c r="Q771" s="8" t="str">
        <f t="shared" ref="Q771:Q834" si="74">LEFT(N771,SEARCH("/",N771,1)-1)</f>
        <v>publishing</v>
      </c>
      <c r="R771" s="8" t="str">
        <f t="shared" ref="R771:R834" si="75">MID(N771,FIND("/",N771)+1,256)</f>
        <v>fiction</v>
      </c>
      <c r="S771" s="14">
        <f t="shared" ref="S771:S834" si="76">(J771/86400)+DATE(1970,1,1)</f>
        <v>41604.996458333335</v>
      </c>
      <c r="T771" s="14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s="8" t="str">
        <f t="shared" si="74"/>
        <v>music</v>
      </c>
      <c r="R784" s="8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4">
        <f t="shared" si="76"/>
        <v>40869.675173611111</v>
      </c>
      <c r="T834" s="14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E835/L835</f>
        <v>148.78048780487805</v>
      </c>
      <c r="Q835" s="8" t="str">
        <f t="shared" ref="Q835:Q898" si="80">LEFT(N835,SEARCH("/",N835,1)-1)</f>
        <v>music</v>
      </c>
      <c r="R835" s="8" t="str">
        <f t="shared" ref="R835:R898" si="81">MID(N835,FIND("/",N835)+1,256)</f>
        <v>rock</v>
      </c>
      <c r="S835" s="14">
        <f t="shared" ref="S835:S898" si="82">(J835/86400)+DATE(1970,1,1)</f>
        <v>41718.878182870372</v>
      </c>
      <c r="T835" s="14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s="8" t="str">
        <f t="shared" si="80"/>
        <v>music</v>
      </c>
      <c r="R865" s="8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s="8" t="str">
        <f t="shared" si="80"/>
        <v>music</v>
      </c>
      <c r="R870" s="8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s="8" t="str">
        <f t="shared" si="80"/>
        <v>music</v>
      </c>
      <c r="R875" s="8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4">
        <f t="shared" si="82"/>
        <v>42218.872986111106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E899/L899</f>
        <v>#DIV/0!</v>
      </c>
      <c r="Q899" s="8" t="str">
        <f t="shared" ref="Q899:Q962" si="86">LEFT(N899,SEARCH("/",N899,1)-1)</f>
        <v>music</v>
      </c>
      <c r="R899" s="8" t="str">
        <f t="shared" ref="R899:R962" si="87">MID(N899,FIND("/",N899)+1,256)</f>
        <v>indie rock</v>
      </c>
      <c r="S899" s="14">
        <f t="shared" ref="S899:S962" si="88">(J899/86400)+DATE(1970,1,1)</f>
        <v>41211.688750000001</v>
      </c>
      <c r="T899" s="14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s="8" t="str">
        <f t="shared" si="86"/>
        <v>music</v>
      </c>
      <c r="R904" s="8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s="8" t="str">
        <f t="shared" si="86"/>
        <v>music</v>
      </c>
      <c r="R905" s="8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s="8" t="str">
        <f t="shared" si="86"/>
        <v>music</v>
      </c>
      <c r="R911" s="8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s="8" t="str">
        <f t="shared" si="86"/>
        <v>music</v>
      </c>
      <c r="R914" s="8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s="8" t="str">
        <f t="shared" si="86"/>
        <v>music</v>
      </c>
      <c r="R919" s="8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s="8" t="str">
        <f t="shared" si="86"/>
        <v>music</v>
      </c>
      <c r="R925" s="8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s="8" t="str">
        <f t="shared" si="86"/>
        <v>music</v>
      </c>
      <c r="R927" s="8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s="8" t="str">
        <f t="shared" si="86"/>
        <v>music</v>
      </c>
      <c r="R932" s="8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s="8" t="str">
        <f t="shared" si="86"/>
        <v>music</v>
      </c>
      <c r="R935" s="8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s="8" t="str">
        <f t="shared" si="86"/>
        <v>music</v>
      </c>
      <c r="R937" s="8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s="8" t="str">
        <f t="shared" si="86"/>
        <v>music</v>
      </c>
      <c r="R939" s="8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s="8" t="str">
        <f t="shared" si="86"/>
        <v>music</v>
      </c>
      <c r="R940" s="8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s="8" t="str">
        <f t="shared" si="86"/>
        <v>music</v>
      </c>
      <c r="R941" s="8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E963/L963</f>
        <v>364.35454545454547</v>
      </c>
      <c r="Q963" s="8" t="str">
        <f t="shared" ref="Q963:Q1026" si="92">LEFT(N963,SEARCH("/",N963,1)-1)</f>
        <v>technology</v>
      </c>
      <c r="R963" s="8" t="str">
        <f t="shared" ref="R963:R1026" si="93">MID(N963,FIND("/",N963)+1,256)</f>
        <v>wearables</v>
      </c>
      <c r="S963" s="14">
        <f t="shared" ref="S963:S1026" si="94">(J963/86400)+DATE(1970,1,1)</f>
        <v>42740.693692129629</v>
      </c>
      <c r="T963" s="14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E1027/L1027</f>
        <v>71.848571428571432</v>
      </c>
      <c r="Q1027" s="8" t="str">
        <f t="shared" ref="Q1027:Q1090" si="98">LEFT(N1027,SEARCH("/",N1027,1)-1)</f>
        <v>music</v>
      </c>
      <c r="R1027" s="8" t="str">
        <f t="shared" ref="R1027:R1090" si="99">MID(N1027,FIND("/",N1027)+1,256)</f>
        <v>electronic music</v>
      </c>
      <c r="S1027" s="14">
        <f t="shared" ref="S1027:S1090" si="100">(J1027/86400)+DATE(1970,1,1)</f>
        <v>42049.833761574075</v>
      </c>
      <c r="T1027" s="14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E1091/L1091</f>
        <v>23.959183673469386</v>
      </c>
      <c r="Q1091" s="8" t="str">
        <f t="shared" ref="Q1091:Q1154" si="104">LEFT(N1091,SEARCH("/",N1091,1)-1)</f>
        <v>games</v>
      </c>
      <c r="R1091" s="8" t="str">
        <f t="shared" ref="R1091:R1154" si="105">MID(N1091,FIND("/",N1091)+1,256)</f>
        <v>video games</v>
      </c>
      <c r="S1091" s="14">
        <f t="shared" ref="S1091:S1154" si="106">(J1091/86400)+DATE(1970,1,1)</f>
        <v>42151.189525462964</v>
      </c>
      <c r="T1091" s="14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E1155/L1155</f>
        <v>50</v>
      </c>
      <c r="Q1155" s="8" t="str">
        <f t="shared" ref="Q1155:Q1218" si="110">LEFT(N1155,SEARCH("/",N1155,1)-1)</f>
        <v>food</v>
      </c>
      <c r="R1155" s="8" t="str">
        <f t="shared" ref="R1155:R1218" si="111">MID(N1155,FIND("/",N1155)+1,256)</f>
        <v>food trucks</v>
      </c>
      <c r="S1155" s="14">
        <f t="shared" ref="S1155:S1218" si="112">(J1155/86400)+DATE(1970,1,1)</f>
        <v>42143.714178240742</v>
      </c>
      <c r="T1155" s="14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E1219/L1219</f>
        <v>148.57377049180329</v>
      </c>
      <c r="Q1219" s="8" t="str">
        <f t="shared" ref="Q1219:Q1282" si="116">LEFT(N1219,SEARCH("/",N1219,1)-1)</f>
        <v>photography</v>
      </c>
      <c r="R1219" s="8" t="str">
        <f t="shared" ref="R1219:R1282" si="117">MID(N1219,FIND("/",N1219)+1,256)</f>
        <v>photobooks</v>
      </c>
      <c r="S1219" s="14">
        <f t="shared" ref="S1219:S1282" si="118">(J1219/86400)+DATE(1970,1,1)</f>
        <v>42535.809490740736</v>
      </c>
      <c r="T1219" s="14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E1283/L1283</f>
        <v>104.72972972972973</v>
      </c>
      <c r="Q1283" s="8" t="str">
        <f t="shared" ref="Q1283:Q1346" si="122">LEFT(N1283,SEARCH("/",N1283,1)-1)</f>
        <v>music</v>
      </c>
      <c r="R1283" s="8" t="str">
        <f t="shared" ref="R1283:R1346" si="123">MID(N1283,FIND("/",N1283)+1,256)</f>
        <v>rock</v>
      </c>
      <c r="S1283" s="14">
        <f t="shared" ref="S1283:S1346" si="124">(J1283/86400)+DATE(1970,1,1)</f>
        <v>41463.743472222224</v>
      </c>
      <c r="T1283" s="14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E1347/L1347</f>
        <v>53.571428571428569</v>
      </c>
      <c r="Q1347" s="8" t="str">
        <f t="shared" ref="Q1347:Q1410" si="128">LEFT(N1347,SEARCH("/",N1347,1)-1)</f>
        <v>publishing</v>
      </c>
      <c r="R1347" s="8" t="str">
        <f t="shared" ref="R1347:R1410" si="129">MID(N1347,FIND("/",N1347)+1,256)</f>
        <v>nonfiction</v>
      </c>
      <c r="S1347" s="14">
        <f t="shared" ref="S1347:S1410" si="130">(J1347/86400)+DATE(1970,1,1)</f>
        <v>41799.814340277779</v>
      </c>
      <c r="T1347" s="14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E1411/L1411</f>
        <v>#DIV/0!</v>
      </c>
      <c r="Q1411" s="8" t="str">
        <f t="shared" ref="Q1411:Q1474" si="134">LEFT(N1411,SEARCH("/",N1411,1)-1)</f>
        <v>publishing</v>
      </c>
      <c r="R1411" s="8" t="str">
        <f t="shared" ref="R1411:R1474" si="135">MID(N1411,FIND("/",N1411)+1,256)</f>
        <v>translations</v>
      </c>
      <c r="S1411" s="14">
        <f t="shared" ref="S1411:S1474" si="136">(J1411/86400)+DATE(1970,1,1)</f>
        <v>41945.133506944447</v>
      </c>
      <c r="T1411" s="14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E1475/L1475</f>
        <v>38.462553191489363</v>
      </c>
      <c r="Q1475" s="8" t="str">
        <f t="shared" ref="Q1475:Q1538" si="140">LEFT(N1475,SEARCH("/",N1475,1)-1)</f>
        <v>publishing</v>
      </c>
      <c r="R1475" s="8" t="str">
        <f t="shared" ref="R1475:R1538" si="141">MID(N1475,FIND("/",N1475)+1,256)</f>
        <v>radio &amp; podcasts</v>
      </c>
      <c r="S1475" s="14">
        <f t="shared" ref="S1475:S1538" si="142">(J1475/86400)+DATE(1970,1,1)</f>
        <v>40939.979618055557</v>
      </c>
      <c r="T1475" s="14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E1539/L1539</f>
        <v>96.375</v>
      </c>
      <c r="Q1539" s="8" t="str">
        <f t="shared" ref="Q1539:Q1602" si="146">LEFT(N1539,SEARCH("/",N1539,1)-1)</f>
        <v>photography</v>
      </c>
      <c r="R1539" s="8" t="str">
        <f t="shared" ref="R1539:R1602" si="147">MID(N1539,FIND("/",N1539)+1,256)</f>
        <v>photobooks</v>
      </c>
      <c r="S1539" s="14">
        <f t="shared" ref="S1539:S1602" si="148">(J1539/86400)+DATE(1970,1,1)</f>
        <v>42552.315127314811</v>
      </c>
      <c r="T1539" s="14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4">
        <f t="shared" si="148"/>
        <v>41791.057314814811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E1603/L1603</f>
        <v>48.325535714285714</v>
      </c>
      <c r="Q1603" s="8" t="str">
        <f t="shared" ref="Q1603:Q1666" si="152">LEFT(N1603,SEARCH("/",N1603,1)-1)</f>
        <v>music</v>
      </c>
      <c r="R1603" s="8" t="str">
        <f t="shared" ref="R1603:R1666" si="153">MID(N1603,FIND("/",N1603)+1,256)</f>
        <v>rock</v>
      </c>
      <c r="S1603" s="14">
        <f t="shared" ref="S1603:S1666" si="154">(J1603/86400)+DATE(1970,1,1)</f>
        <v>40638.092974537038</v>
      </c>
      <c r="T1603" s="14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4">
        <f t="shared" si="154"/>
        <v>40939.761782407411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E1667/L1667</f>
        <v>44.956989247311824</v>
      </c>
      <c r="Q1667" s="8" t="str">
        <f t="shared" ref="Q1667:Q1730" si="158">LEFT(N1667,SEARCH("/",N1667,1)-1)</f>
        <v>music</v>
      </c>
      <c r="R1667" s="8" t="str">
        <f t="shared" ref="R1667:R1730" si="159">MID(N1667,FIND("/",N1667)+1,256)</f>
        <v>pop</v>
      </c>
      <c r="S1667" s="14">
        <f t="shared" ref="S1667:S1730" si="160">(J1667/86400)+DATE(1970,1,1)</f>
        <v>40564.649456018517</v>
      </c>
      <c r="T1667" s="14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E1731/L1731</f>
        <v>#DIV/0!</v>
      </c>
      <c r="Q1731" s="8" t="str">
        <f t="shared" ref="Q1731:Q1794" si="164">LEFT(N1731,SEARCH("/",N1731,1)-1)</f>
        <v>music</v>
      </c>
      <c r="R1731" s="8" t="str">
        <f t="shared" ref="R1731:R1794" si="165">MID(N1731,FIND("/",N1731)+1,256)</f>
        <v>faith</v>
      </c>
      <c r="S1731" s="14">
        <f t="shared" ref="S1731:S1794" si="166">(J1731/86400)+DATE(1970,1,1)</f>
        <v>42471.052152777775</v>
      </c>
      <c r="T1731" s="14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E1795/L1795</f>
        <v>20</v>
      </c>
      <c r="Q1795" s="8" t="str">
        <f t="shared" ref="Q1795:Q1858" si="170">LEFT(N1795,SEARCH("/",N1795,1)-1)</f>
        <v>photography</v>
      </c>
      <c r="R1795" s="8" t="str">
        <f t="shared" ref="R1795:R1858" si="171">MID(N1795,FIND("/",N1795)+1,256)</f>
        <v>photobooks</v>
      </c>
      <c r="S1795" s="14">
        <f t="shared" ref="S1795:S1858" si="172">(J1795/86400)+DATE(1970,1,1)</f>
        <v>41940.891666666663</v>
      </c>
      <c r="T1795" s="14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E1859/L1859</f>
        <v>136.36363636363637</v>
      </c>
      <c r="Q1859" s="8" t="str">
        <f t="shared" ref="Q1859:Q1922" si="176">LEFT(N1859,SEARCH("/",N1859,1)-1)</f>
        <v>music</v>
      </c>
      <c r="R1859" s="8" t="str">
        <f t="shared" ref="R1859:R1922" si="177">MID(N1859,FIND("/",N1859)+1,256)</f>
        <v>rock</v>
      </c>
      <c r="S1859" s="14">
        <f t="shared" ref="S1859:S1922" si="178">(J1859/86400)+DATE(1970,1,1)</f>
        <v>41864.76866898148</v>
      </c>
      <c r="T1859" s="14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E1923/L1923</f>
        <v>54</v>
      </c>
      <c r="Q1923" s="8" t="str">
        <f t="shared" ref="Q1923:Q1986" si="182">LEFT(N1923,SEARCH("/",N1923,1)-1)</f>
        <v>music</v>
      </c>
      <c r="R1923" s="8" t="str">
        <f t="shared" ref="R1923:R1986" si="183">MID(N1923,FIND("/",N1923)+1,256)</f>
        <v>indie rock</v>
      </c>
      <c r="S1923" s="14">
        <f t="shared" ref="S1923:S1986" si="184">(J1923/86400)+DATE(1970,1,1)</f>
        <v>41074.221562500003</v>
      </c>
      <c r="T1923" s="14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E1987/L1987</f>
        <v>12.75</v>
      </c>
      <c r="Q1987" s="8" t="str">
        <f t="shared" ref="Q1987:Q2050" si="188">LEFT(N1987,SEARCH("/",N1987,1)-1)</f>
        <v>photography</v>
      </c>
      <c r="R1987" s="8" t="str">
        <f t="shared" ref="R1987:R2050" si="189">MID(N1987,FIND("/",N1987)+1,256)</f>
        <v>people</v>
      </c>
      <c r="S1987" s="14">
        <f t="shared" ref="S1987:S2050" si="190">(J1987/86400)+DATE(1970,1,1)</f>
        <v>42555.698738425926</v>
      </c>
      <c r="T1987" s="14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E2051/L2051</f>
        <v>80.991037735849048</v>
      </c>
      <c r="Q2051" s="8" t="str">
        <f t="shared" ref="Q2051:Q2114" si="194">LEFT(N2051,SEARCH("/",N2051,1)-1)</f>
        <v>technology</v>
      </c>
      <c r="R2051" s="8" t="str">
        <f t="shared" ref="R2051:R2114" si="195">MID(N2051,FIND("/",N2051)+1,256)</f>
        <v>hardware</v>
      </c>
      <c r="S2051" s="14">
        <f t="shared" ref="S2051:S2114" si="196">(J2051/86400)+DATE(1970,1,1)</f>
        <v>41575.527349537035</v>
      </c>
      <c r="T2051" s="14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E2115/L2115</f>
        <v>68.598130841121488</v>
      </c>
      <c r="Q2115" s="8" t="str">
        <f t="shared" ref="Q2115:Q2178" si="200">LEFT(N2115,SEARCH("/",N2115,1)-1)</f>
        <v>music</v>
      </c>
      <c r="R2115" s="8" t="str">
        <f t="shared" ref="R2115:R2178" si="201">MID(N2115,FIND("/",N2115)+1,256)</f>
        <v>indie rock</v>
      </c>
      <c r="S2115" s="14">
        <f t="shared" ref="S2115:S2178" si="202">(J2115/86400)+DATE(1970,1,1)</f>
        <v>41870.86546296296</v>
      </c>
      <c r="T2115" s="14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E2179/L2179</f>
        <v>65.868421052631575</v>
      </c>
      <c r="Q2179" s="8" t="str">
        <f t="shared" ref="Q2179:Q2242" si="206">LEFT(N2179,SEARCH("/",N2179,1)-1)</f>
        <v>music</v>
      </c>
      <c r="R2179" s="8" t="str">
        <f t="shared" ref="R2179:R2242" si="207">MID(N2179,FIND("/",N2179)+1,256)</f>
        <v>rock</v>
      </c>
      <c r="S2179" s="14">
        <f t="shared" ref="S2179:S2242" si="208">(J2179/86400)+DATE(1970,1,1)</f>
        <v>42502.250775462962</v>
      </c>
      <c r="T2179" s="14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E2243/L2243</f>
        <v>49.472392638036808</v>
      </c>
      <c r="Q2243" s="8" t="str">
        <f t="shared" ref="Q2243:Q2306" si="212">LEFT(N2243,SEARCH("/",N2243,1)-1)</f>
        <v>games</v>
      </c>
      <c r="R2243" s="8" t="str">
        <f t="shared" ref="R2243:R2306" si="213">MID(N2243,FIND("/",N2243)+1,256)</f>
        <v>tabletop games</v>
      </c>
      <c r="S2243" s="14">
        <f t="shared" ref="S2243:S2306" si="214">(J2243/86400)+DATE(1970,1,1)</f>
        <v>42766.827546296292</v>
      </c>
      <c r="T2243" s="14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E2307/L2307</f>
        <v>109.10778443113773</v>
      </c>
      <c r="Q2307" s="8" t="str">
        <f t="shared" ref="Q2307:Q2370" si="218">LEFT(N2307,SEARCH("/",N2307,1)-1)</f>
        <v>music</v>
      </c>
      <c r="R2307" s="8" t="str">
        <f t="shared" ref="R2307:R2370" si="219">MID(N2307,FIND("/",N2307)+1,256)</f>
        <v>indie rock</v>
      </c>
      <c r="S2307" s="14">
        <f t="shared" ref="S2307:S2370" si="220">(J2307/86400)+DATE(1970,1,1)</f>
        <v>41834.695277777777</v>
      </c>
      <c r="T2307" s="14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4">
        <f t="shared" si="220"/>
        <v>42063.721817129626</v>
      </c>
      <c r="T2370" s="14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E2371/L2371</f>
        <v>#DIV/0!</v>
      </c>
      <c r="Q2371" s="8" t="str">
        <f t="shared" ref="Q2371:Q2434" si="224">LEFT(N2371,SEARCH("/",N2371,1)-1)</f>
        <v>technology</v>
      </c>
      <c r="R2371" s="8" t="str">
        <f t="shared" ref="R2371:R2434" si="225">MID(N2371,FIND("/",N2371)+1,256)</f>
        <v>web</v>
      </c>
      <c r="S2371" s="14">
        <f t="shared" ref="S2371:S2434" si="226">(J2371/86400)+DATE(1970,1,1)</f>
        <v>42380.812627314815</v>
      </c>
      <c r="T2371" s="14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E2435/L2435</f>
        <v>#DIV/0!</v>
      </c>
      <c r="Q2435" s="8" t="str">
        <f t="shared" ref="Q2435:Q2498" si="230">LEFT(N2435,SEARCH("/",N2435,1)-1)</f>
        <v>food</v>
      </c>
      <c r="R2435" s="8" t="str">
        <f t="shared" ref="R2435:R2498" si="231">MID(N2435,FIND("/",N2435)+1,256)</f>
        <v>food trucks</v>
      </c>
      <c r="S2435" s="14">
        <f t="shared" ref="S2435:S2498" si="232">(J2435/86400)+DATE(1970,1,1)</f>
        <v>42397.89980324074</v>
      </c>
      <c r="T2435" s="14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4">
        <f t="shared" si="232"/>
        <v>41327.996435185181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E2499/L2499</f>
        <v>80.551071428571419</v>
      </c>
      <c r="Q2499" s="8" t="str">
        <f t="shared" ref="Q2499:Q2562" si="236">LEFT(N2499,SEARCH("/",N2499,1)-1)</f>
        <v>music</v>
      </c>
      <c r="R2499" s="8" t="str">
        <f t="shared" ref="R2499:R2562" si="237">MID(N2499,FIND("/",N2499)+1,256)</f>
        <v>indie rock</v>
      </c>
      <c r="S2499" s="14">
        <f t="shared" ref="S2499:S2562" si="238">(J2499/86400)+DATE(1970,1,1)</f>
        <v>40730.878912037035</v>
      </c>
      <c r="T2499" s="14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E2563/L2563</f>
        <v>#DIV/0!</v>
      </c>
      <c r="Q2563" s="8" t="str">
        <f t="shared" ref="Q2563:Q2626" si="242">LEFT(N2563,SEARCH("/",N2563,1)-1)</f>
        <v>food</v>
      </c>
      <c r="R2563" s="8" t="str">
        <f t="shared" ref="R2563:R2626" si="243">MID(N2563,FIND("/",N2563)+1,256)</f>
        <v>food trucks</v>
      </c>
      <c r="S2563" s="14">
        <f t="shared" ref="S2563:S2626" si="244">(J2563/86400)+DATE(1970,1,1)</f>
        <v>42260.528807870374</v>
      </c>
      <c r="T2563" s="14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4">
        <f t="shared" si="244"/>
        <v>41144.421550925923</v>
      </c>
      <c r="T2626" s="14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E2627/L2627</f>
        <v>27.576923076923077</v>
      </c>
      <c r="Q2627" s="8" t="str">
        <f t="shared" ref="Q2627:Q2690" si="248">LEFT(N2627,SEARCH("/",N2627,1)-1)</f>
        <v>technology</v>
      </c>
      <c r="R2627" s="8" t="str">
        <f t="shared" ref="R2627:R2690" si="249">MID(N2627,FIND("/",N2627)+1,256)</f>
        <v>space exploration</v>
      </c>
      <c r="S2627" s="14">
        <f t="shared" ref="S2627:S2690" si="250">(J2627/86400)+DATE(1970,1,1)</f>
        <v>42658.810277777782</v>
      </c>
      <c r="T2627" s="14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4">
        <f t="shared" si="250"/>
        <v>42028.11886574074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E2691/L2691</f>
        <v>1</v>
      </c>
      <c r="Q2691" s="8" t="str">
        <f t="shared" ref="Q2691:Q2754" si="254">LEFT(N2691,SEARCH("/",N2691,1)-1)</f>
        <v>food</v>
      </c>
      <c r="R2691" s="8" t="str">
        <f t="shared" ref="R2691:R2754" si="255">MID(N2691,FIND("/",N2691)+1,256)</f>
        <v>food trucks</v>
      </c>
      <c r="S2691" s="14">
        <f t="shared" ref="S2691:S2754" si="256">(J2691/86400)+DATE(1970,1,1)</f>
        <v>42551.961689814816</v>
      </c>
      <c r="T2691" s="14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E2755/L2755</f>
        <v>47.5</v>
      </c>
      <c r="Q2755" s="8" t="str">
        <f t="shared" ref="Q2755:Q2818" si="260">LEFT(N2755,SEARCH("/",N2755,1)-1)</f>
        <v>publishing</v>
      </c>
      <c r="R2755" s="8" t="str">
        <f t="shared" ref="R2755:R2818" si="261">MID(N2755,FIND("/",N2755)+1,256)</f>
        <v>children's books</v>
      </c>
      <c r="S2755" s="14">
        <f t="shared" ref="S2755:S2818" si="262">(J2755/86400)+DATE(1970,1,1)</f>
        <v>41117.900729166664</v>
      </c>
      <c r="T2755" s="14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E2819/L2819</f>
        <v>23.636363636363637</v>
      </c>
      <c r="Q2819" s="8" t="str">
        <f t="shared" ref="Q2819:Q2882" si="266">LEFT(N2819,SEARCH("/",N2819,1)-1)</f>
        <v>theater</v>
      </c>
      <c r="R2819" s="8" t="str">
        <f t="shared" ref="R2819:R2882" si="267">MID(N2819,FIND("/",N2819)+1,256)</f>
        <v>plays</v>
      </c>
      <c r="S2819" s="14">
        <f t="shared" ref="S2819:S2882" si="268">(J2819/86400)+DATE(1970,1,1)</f>
        <v>42023.634976851856</v>
      </c>
      <c r="T2819" s="14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E2883/L2883</f>
        <v>#DIV/0!</v>
      </c>
      <c r="Q2883" s="8" t="str">
        <f t="shared" ref="Q2883:Q2946" si="272">LEFT(N2883,SEARCH("/",N2883,1)-1)</f>
        <v>theater</v>
      </c>
      <c r="R2883" s="8" t="str">
        <f t="shared" ref="R2883:R2946" si="273">MID(N2883,FIND("/",N2883)+1,256)</f>
        <v>plays</v>
      </c>
      <c r="S2883" s="14">
        <f t="shared" ref="S2883:S2946" si="274">(J2883/86400)+DATE(1970,1,1)</f>
        <v>41916.597638888888</v>
      </c>
      <c r="T2883" s="14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E2947/L2947</f>
        <v>#DIV/0!</v>
      </c>
      <c r="Q2947" s="8" t="str">
        <f t="shared" ref="Q2947:Q3010" si="278">LEFT(N2947,SEARCH("/",N2947,1)-1)</f>
        <v>theater</v>
      </c>
      <c r="R2947" s="8" t="str">
        <f t="shared" ref="R2947:R3010" si="279">MID(N2947,FIND("/",N2947)+1,256)</f>
        <v>spaces</v>
      </c>
      <c r="S2947" s="14">
        <f t="shared" ref="S2947:S3010" si="280">(J2947/86400)+DATE(1970,1,1)</f>
        <v>42118.139583333337</v>
      </c>
      <c r="T2947" s="14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E3011/L3011</f>
        <v>233.8984375</v>
      </c>
      <c r="Q3011" s="8" t="str">
        <f t="shared" ref="Q3011:Q3074" si="284">LEFT(N3011,SEARCH("/",N3011,1)-1)</f>
        <v>theater</v>
      </c>
      <c r="R3011" s="8" t="str">
        <f t="shared" ref="R3011:R3074" si="285">MID(N3011,FIND("/",N3011)+1,256)</f>
        <v>spaces</v>
      </c>
      <c r="S3011" s="14">
        <f t="shared" ref="S3011:S3074" si="286">(J3011/86400)+DATE(1970,1,1)</f>
        <v>41939.569907407407</v>
      </c>
      <c r="T3011" s="14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E3075/L3075</f>
        <v>92.142857142857139</v>
      </c>
      <c r="Q3075" s="8" t="str">
        <f t="shared" ref="Q3075:Q3138" si="290">LEFT(N3075,SEARCH("/",N3075,1)-1)</f>
        <v>theater</v>
      </c>
      <c r="R3075" s="8" t="str">
        <f t="shared" ref="R3075:R3138" si="291">MID(N3075,FIND("/",N3075)+1,256)</f>
        <v>spaces</v>
      </c>
      <c r="S3075" s="14">
        <f t="shared" ref="S3075:S3138" si="292">(J3075/86400)+DATE(1970,1,1)</f>
        <v>42111.684027777781</v>
      </c>
      <c r="T3075" s="14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E3139/L3139</f>
        <v>50</v>
      </c>
      <c r="Q3139" s="8" t="str">
        <f t="shared" ref="Q3139:Q3202" si="296">LEFT(N3139,SEARCH("/",N3139,1)-1)</f>
        <v>theater</v>
      </c>
      <c r="R3139" s="8" t="str">
        <f t="shared" ref="R3139:R3202" si="297">MID(N3139,FIND("/",N3139)+1,256)</f>
        <v>plays</v>
      </c>
      <c r="S3139" s="14">
        <f t="shared" ref="S3139:S3202" si="298">(J3139/86400)+DATE(1970,1,1)</f>
        <v>42807.885057870371</v>
      </c>
      <c r="T3139" s="14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E3203/L3203</f>
        <v>12.5</v>
      </c>
      <c r="Q3203" s="8" t="str">
        <f t="shared" ref="Q3203:Q3266" si="302">LEFT(N3203,SEARCH("/",N3203,1)-1)</f>
        <v>theater</v>
      </c>
      <c r="R3203" s="8" t="str">
        <f t="shared" ref="R3203:R3266" si="303">MID(N3203,FIND("/",N3203)+1,256)</f>
        <v>musical</v>
      </c>
      <c r="S3203" s="14">
        <f t="shared" ref="S3203:S3266" si="304">(J3203/86400)+DATE(1970,1,1)</f>
        <v>41861.767094907409</v>
      </c>
      <c r="T3203" s="14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E3267/L3267</f>
        <v>70.285714285714292</v>
      </c>
      <c r="Q3267" s="8" t="str">
        <f t="shared" ref="Q3267:Q3330" si="308">LEFT(N3267,SEARCH("/",N3267,1)-1)</f>
        <v>theater</v>
      </c>
      <c r="R3267" s="8" t="str">
        <f t="shared" ref="R3267:R3330" si="309">MID(N3267,FIND("/",N3267)+1,256)</f>
        <v>plays</v>
      </c>
      <c r="S3267" s="14">
        <f t="shared" ref="S3267:S3330" si="310">(J3267/86400)+DATE(1970,1,1)</f>
        <v>42311.711979166663</v>
      </c>
      <c r="T3267" s="14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E3331/L3331</f>
        <v>44.92307692307692</v>
      </c>
      <c r="Q3331" s="8" t="str">
        <f t="shared" ref="Q3331:Q3394" si="314">LEFT(N3331,SEARCH("/",N3331,1)-1)</f>
        <v>theater</v>
      </c>
      <c r="R3331" s="8" t="str">
        <f t="shared" ref="R3331:R3394" si="315">MID(N3331,FIND("/",N3331)+1,256)</f>
        <v>plays</v>
      </c>
      <c r="S3331" s="14">
        <f t="shared" ref="S3331:S3394" si="316">(J3331/86400)+DATE(1970,1,1)</f>
        <v>41837.323009259257</v>
      </c>
      <c r="T3331" s="14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E3395/L3395</f>
        <v>36.06818181818182</v>
      </c>
      <c r="Q3395" s="8" t="str">
        <f t="shared" ref="Q3395:Q3458" si="320">LEFT(N3395,SEARCH("/",N3395,1)-1)</f>
        <v>theater</v>
      </c>
      <c r="R3395" s="8" t="str">
        <f t="shared" ref="R3395:R3458" si="321">MID(N3395,FIND("/",N3395)+1,256)</f>
        <v>plays</v>
      </c>
      <c r="S3395" s="14">
        <f t="shared" ref="S3395:S3458" si="322">(J3395/86400)+DATE(1970,1,1)</f>
        <v>41923.921643518523</v>
      </c>
      <c r="T3395" s="14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E3459/L3459</f>
        <v>50.981818181818184</v>
      </c>
      <c r="Q3459" s="8" t="str">
        <f t="shared" ref="Q3459:Q3522" si="326">LEFT(N3459,SEARCH("/",N3459,1)-1)</f>
        <v>theater</v>
      </c>
      <c r="R3459" s="8" t="str">
        <f t="shared" ref="R3459:R3522" si="327">MID(N3459,FIND("/",N3459)+1,256)</f>
        <v>plays</v>
      </c>
      <c r="S3459" s="14">
        <f t="shared" ref="S3459:S3522" si="328">(J3459/86400)+DATE(1970,1,1)</f>
        <v>42016.706678240742</v>
      </c>
      <c r="T3459" s="14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E3523/L3523</f>
        <v>45.615384615384613</v>
      </c>
      <c r="Q3523" s="8" t="str">
        <f t="shared" ref="Q3523:Q3586" si="332">LEFT(N3523,SEARCH("/",N3523,1)-1)</f>
        <v>theater</v>
      </c>
      <c r="R3523" s="8" t="str">
        <f t="shared" ref="R3523:R3586" si="333">MID(N3523,FIND("/",N3523)+1,256)</f>
        <v>plays</v>
      </c>
      <c r="S3523" s="14">
        <f t="shared" ref="S3523:S3586" si="334">(J3523/86400)+DATE(1970,1,1)</f>
        <v>41881.361342592594</v>
      </c>
      <c r="T3523" s="14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E3587/L3587</f>
        <v>176.08695652173913</v>
      </c>
      <c r="Q3587" s="8" t="str">
        <f t="shared" ref="Q3587:Q3650" si="338">LEFT(N3587,SEARCH("/",N3587,1)-1)</f>
        <v>theater</v>
      </c>
      <c r="R3587" s="8" t="str">
        <f t="shared" ref="R3587:R3650" si="339">MID(N3587,FIND("/",N3587)+1,256)</f>
        <v>plays</v>
      </c>
      <c r="S3587" s="14">
        <f t="shared" ref="S3587:S3650" si="340">(J3587/86400)+DATE(1970,1,1)</f>
        <v>41964.716319444444</v>
      </c>
      <c r="T3587" s="14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E3651/L3651</f>
        <v>97.5</v>
      </c>
      <c r="Q3651" s="8" t="str">
        <f t="shared" ref="Q3651:Q3714" si="344">LEFT(N3651,SEARCH("/",N3651,1)-1)</f>
        <v>theater</v>
      </c>
      <c r="R3651" s="8" t="str">
        <f t="shared" ref="R3651:R3714" si="345">MID(N3651,FIND("/",N3651)+1,256)</f>
        <v>plays</v>
      </c>
      <c r="S3651" s="14">
        <f t="shared" ref="S3651:S3714" si="346">(J3651/86400)+DATE(1970,1,1)</f>
        <v>41780.712893518517</v>
      </c>
      <c r="T3651" s="14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4">
        <f t="shared" si="346"/>
        <v>42134.172071759254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E3715/L3715</f>
        <v>106.84210526315789</v>
      </c>
      <c r="Q3715" s="8" t="str">
        <f t="shared" ref="Q3715:Q3778" si="350">LEFT(N3715,SEARCH("/",N3715,1)-1)</f>
        <v>theater</v>
      </c>
      <c r="R3715" s="8" t="str">
        <f t="shared" ref="R3715:R3778" si="351">MID(N3715,FIND("/",N3715)+1,256)</f>
        <v>plays</v>
      </c>
      <c r="S3715" s="14">
        <f t="shared" ref="S3715:S3778" si="352">(J3715/86400)+DATE(1970,1,1)</f>
        <v>42505.738032407404</v>
      </c>
      <c r="T3715" s="14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E3779/L3779</f>
        <v>48.542372881355931</v>
      </c>
      <c r="Q3779" s="8" t="str">
        <f t="shared" ref="Q3779:Q3842" si="356">LEFT(N3779,SEARCH("/",N3779,1)-1)</f>
        <v>theater</v>
      </c>
      <c r="R3779" s="8" t="str">
        <f t="shared" ref="R3779:R3842" si="357">MID(N3779,FIND("/",N3779)+1,256)</f>
        <v>musical</v>
      </c>
      <c r="S3779" s="14">
        <f t="shared" ref="S3779:S3842" si="358">(J3779/86400)+DATE(1970,1,1)</f>
        <v>41887.111354166671</v>
      </c>
      <c r="T3779" s="14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E3843/L3843</f>
        <v>25.647058823529413</v>
      </c>
      <c r="Q3843" s="8" t="str">
        <f t="shared" ref="Q3843:Q3906" si="362">LEFT(N3843,SEARCH("/",N3843,1)-1)</f>
        <v>theater</v>
      </c>
      <c r="R3843" s="8" t="str">
        <f t="shared" ref="R3843:R3906" si="363">MID(N3843,FIND("/",N3843)+1,256)</f>
        <v>plays</v>
      </c>
      <c r="S3843" s="14">
        <f t="shared" ref="S3843:S3906" si="364">(J3843/86400)+DATE(1970,1,1)</f>
        <v>41780.785729166666</v>
      </c>
      <c r="T3843" s="14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E3907/L3907</f>
        <v>24.714285714285715</v>
      </c>
      <c r="Q3907" s="8" t="str">
        <f t="shared" ref="Q3907:Q3970" si="368">LEFT(N3907,SEARCH("/",N3907,1)-1)</f>
        <v>theater</v>
      </c>
      <c r="R3907" s="8" t="str">
        <f t="shared" ref="R3907:R3970" si="369">MID(N3907,FIND("/",N3907)+1,256)</f>
        <v>plays</v>
      </c>
      <c r="S3907" s="14">
        <f t="shared" ref="S3907:S3970" si="370">(J3907/86400)+DATE(1970,1,1)</f>
        <v>42124.623877314814</v>
      </c>
      <c r="T3907" s="14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E3971/L3971</f>
        <v>35.166666666666664</v>
      </c>
      <c r="Q3971" s="8" t="str">
        <f t="shared" ref="Q3971:Q4034" si="374">LEFT(N3971,SEARCH("/",N3971,1)-1)</f>
        <v>theater</v>
      </c>
      <c r="R3971" s="8" t="str">
        <f t="shared" ref="R3971:R4034" si="375">MID(N3971,FIND("/",N3971)+1,256)</f>
        <v>plays</v>
      </c>
      <c r="S3971" s="14">
        <f t="shared" ref="S3971:S4034" si="376">(J3971/86400)+DATE(1970,1,1)</f>
        <v>42601.854699074072</v>
      </c>
      <c r="T3971" s="14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E4035/L4035</f>
        <v>65.340319148936175</v>
      </c>
      <c r="Q4035" s="8" t="str">
        <f t="shared" ref="Q4035:Q4098" si="380">LEFT(N4035,SEARCH("/",N4035,1)-1)</f>
        <v>theater</v>
      </c>
      <c r="R4035" s="8" t="str">
        <f t="shared" ref="R4035:R4098" si="381">MID(N4035,FIND("/",N4035)+1,256)</f>
        <v>plays</v>
      </c>
      <c r="S4035" s="14">
        <f t="shared" ref="S4035:S4098" si="382">(J4035/86400)+DATE(1970,1,1)</f>
        <v>42614.268796296295</v>
      </c>
      <c r="T4035" s="14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4">
        <f t="shared" si="382"/>
        <v>42750.530312499999</v>
      </c>
      <c r="T4098" s="14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E4099/L4099</f>
        <v>#DIV/0!</v>
      </c>
      <c r="Q4099" s="8" t="str">
        <f t="shared" ref="Q4099:Q4115" si="386">LEFT(N4099,SEARCH("/",N4099,1)-1)</f>
        <v>theater</v>
      </c>
      <c r="R4099" s="8" t="str">
        <f t="shared" ref="R4099:R4115" si="387">MID(N4099,FIND("/",N4099)+1,256)</f>
        <v>plays</v>
      </c>
      <c r="S4099" s="14">
        <f t="shared" ref="S4099:S4115" si="388">(J4099/86400)+DATE(1970,1,1)</f>
        <v>42344.824502314819</v>
      </c>
      <c r="T4099" s="14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262BDCF3-3A8C-4A94-B57A-431D1035FB42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97BA-5440-44A6-A807-2EBBB4F7896E}">
  <dimension ref="A1:F13"/>
  <sheetViews>
    <sheetView workbookViewId="0">
      <selection activeCell="O29" sqref="O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8229</v>
      </c>
    </row>
    <row r="3" spans="1:6" x14ac:dyDescent="0.3">
      <c r="A3" s="10" t="s">
        <v>8321</v>
      </c>
      <c r="B3" s="10" t="s">
        <v>8322</v>
      </c>
    </row>
    <row r="4" spans="1:6" x14ac:dyDescent="0.3">
      <c r="A4" s="10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11" t="s">
        <v>8312</v>
      </c>
      <c r="B5" s="12">
        <v>6</v>
      </c>
      <c r="C5" s="12"/>
      <c r="D5" s="12">
        <v>7</v>
      </c>
      <c r="E5" s="12">
        <v>3</v>
      </c>
      <c r="F5" s="12">
        <v>16</v>
      </c>
    </row>
    <row r="6" spans="1:6" x14ac:dyDescent="0.3">
      <c r="A6" s="11" t="s">
        <v>8313</v>
      </c>
      <c r="B6" s="12"/>
      <c r="C6" s="12"/>
      <c r="D6" s="12">
        <v>8</v>
      </c>
      <c r="E6" s="12">
        <v>2</v>
      </c>
      <c r="F6" s="12">
        <v>10</v>
      </c>
    </row>
    <row r="7" spans="1:6" x14ac:dyDescent="0.3">
      <c r="A7" s="11" t="s">
        <v>8314</v>
      </c>
      <c r="B7" s="12">
        <v>4</v>
      </c>
      <c r="C7" s="12"/>
      <c r="D7" s="12">
        <v>7</v>
      </c>
      <c r="E7" s="12"/>
      <c r="F7" s="12">
        <v>11</v>
      </c>
    </row>
    <row r="8" spans="1:6" x14ac:dyDescent="0.3">
      <c r="A8" s="11" t="s">
        <v>8315</v>
      </c>
      <c r="B8" s="12">
        <v>10</v>
      </c>
      <c r="C8" s="12">
        <v>1</v>
      </c>
      <c r="D8" s="12">
        <v>1</v>
      </c>
      <c r="E8" s="12"/>
      <c r="F8" s="12">
        <v>12</v>
      </c>
    </row>
    <row r="9" spans="1:6" x14ac:dyDescent="0.3">
      <c r="A9" s="11" t="s">
        <v>8316</v>
      </c>
      <c r="B9" s="12">
        <v>6</v>
      </c>
      <c r="C9" s="12"/>
      <c r="D9" s="12">
        <v>7</v>
      </c>
      <c r="E9" s="12"/>
      <c r="F9" s="12">
        <v>13</v>
      </c>
    </row>
    <row r="10" spans="1:6" x14ac:dyDescent="0.3">
      <c r="A10" s="11" t="s">
        <v>8317</v>
      </c>
      <c r="B10" s="12">
        <v>3</v>
      </c>
      <c r="C10" s="12"/>
      <c r="D10" s="12">
        <v>5</v>
      </c>
      <c r="E10" s="12">
        <v>1</v>
      </c>
      <c r="F10" s="12">
        <v>9</v>
      </c>
    </row>
    <row r="11" spans="1:6" x14ac:dyDescent="0.3">
      <c r="A11" s="11" t="s">
        <v>8318</v>
      </c>
      <c r="B11" s="12">
        <v>7</v>
      </c>
      <c r="C11" s="12"/>
      <c r="D11" s="12">
        <v>14</v>
      </c>
      <c r="E11" s="12">
        <v>10</v>
      </c>
      <c r="F11" s="12">
        <v>31</v>
      </c>
    </row>
    <row r="12" spans="1:6" x14ac:dyDescent="0.3">
      <c r="A12" s="11" t="s">
        <v>8319</v>
      </c>
      <c r="B12" s="12">
        <v>28</v>
      </c>
      <c r="C12" s="12"/>
      <c r="D12" s="12">
        <v>15</v>
      </c>
      <c r="E12" s="12">
        <v>1</v>
      </c>
      <c r="F12" s="12">
        <v>44</v>
      </c>
    </row>
    <row r="13" spans="1:6" x14ac:dyDescent="0.3">
      <c r="A13" s="11" t="s">
        <v>8320</v>
      </c>
      <c r="B13" s="12">
        <v>64</v>
      </c>
      <c r="C13" s="12">
        <v>1</v>
      </c>
      <c r="D13" s="12">
        <v>64</v>
      </c>
      <c r="E13" s="12">
        <v>17</v>
      </c>
      <c r="F13" s="12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DAF1-E054-4312-8F24-27799FFBEE9C}">
  <dimension ref="A1:F46"/>
  <sheetViews>
    <sheetView zoomScale="85" zoomScaleNormal="85" workbookViewId="0">
      <selection activeCell="W15" sqref="W15"/>
    </sheetView>
  </sheetViews>
  <sheetFormatPr defaultRowHeight="14.4" x14ac:dyDescent="0.3"/>
  <cols>
    <col min="1" max="1" width="16.109375" bestFit="1" customWidth="1"/>
    <col min="2" max="2" width="16.44140625" bestFit="1" customWidth="1"/>
    <col min="3" max="3" width="4" bestFit="1" customWidth="1"/>
    <col min="4" max="4" width="5.88671875" bestFit="1" customWidth="1"/>
    <col min="5" max="5" width="8.77734375" bestFit="1" customWidth="1"/>
    <col min="6" max="6" width="11.44140625" bestFit="1" customWidth="1"/>
  </cols>
  <sheetData>
    <row r="1" spans="1:6" x14ac:dyDescent="0.3">
      <c r="A1" s="10" t="s">
        <v>8223</v>
      </c>
      <c r="B1" t="s">
        <v>8310</v>
      </c>
    </row>
    <row r="3" spans="1:6" x14ac:dyDescent="0.3">
      <c r="A3" s="10" t="s">
        <v>8321</v>
      </c>
      <c r="B3" s="10" t="s">
        <v>8322</v>
      </c>
    </row>
    <row r="4" spans="1:6" x14ac:dyDescent="0.3">
      <c r="A4" s="10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11" t="s">
        <v>8323</v>
      </c>
      <c r="B5" s="12"/>
      <c r="C5" s="12"/>
      <c r="D5" s="12">
        <v>100</v>
      </c>
      <c r="E5" s="12"/>
      <c r="F5" s="12">
        <v>100</v>
      </c>
    </row>
    <row r="6" spans="1:6" x14ac:dyDescent="0.3">
      <c r="A6" s="11" t="s">
        <v>8324</v>
      </c>
      <c r="B6" s="12"/>
      <c r="C6" s="12"/>
      <c r="D6" s="12"/>
      <c r="E6" s="12">
        <v>20</v>
      </c>
      <c r="F6" s="12">
        <v>20</v>
      </c>
    </row>
    <row r="7" spans="1:6" x14ac:dyDescent="0.3">
      <c r="A7" s="11" t="s">
        <v>8356</v>
      </c>
      <c r="B7" s="12"/>
      <c r="C7" s="12"/>
      <c r="D7" s="12"/>
      <c r="E7" s="12">
        <v>24</v>
      </c>
      <c r="F7" s="12">
        <v>24</v>
      </c>
    </row>
    <row r="8" spans="1:6" x14ac:dyDescent="0.3">
      <c r="A8" s="11" t="s">
        <v>8325</v>
      </c>
      <c r="B8" s="12"/>
      <c r="C8" s="12"/>
      <c r="D8" s="12">
        <v>40</v>
      </c>
      <c r="E8" s="12"/>
      <c r="F8" s="12">
        <v>40</v>
      </c>
    </row>
    <row r="9" spans="1:6" x14ac:dyDescent="0.3">
      <c r="A9" s="11" t="s">
        <v>8357</v>
      </c>
      <c r="B9" s="12">
        <v>40</v>
      </c>
      <c r="C9" s="12"/>
      <c r="D9" s="12"/>
      <c r="E9" s="12"/>
      <c r="F9" s="12">
        <v>40</v>
      </c>
    </row>
    <row r="10" spans="1:6" x14ac:dyDescent="0.3">
      <c r="A10" s="11" t="s">
        <v>8326</v>
      </c>
      <c r="B10" s="12">
        <v>180</v>
      </c>
      <c r="C10" s="12"/>
      <c r="D10" s="12"/>
      <c r="E10" s="12"/>
      <c r="F10" s="12">
        <v>180</v>
      </c>
    </row>
    <row r="11" spans="1:6" x14ac:dyDescent="0.3">
      <c r="A11" s="11" t="s">
        <v>8327</v>
      </c>
      <c r="B11" s="12"/>
      <c r="C11" s="12"/>
      <c r="D11" s="12">
        <v>80</v>
      </c>
      <c r="E11" s="12"/>
      <c r="F11" s="12">
        <v>80</v>
      </c>
    </row>
    <row r="12" spans="1:6" x14ac:dyDescent="0.3">
      <c r="A12" s="11" t="s">
        <v>8328</v>
      </c>
      <c r="B12" s="12">
        <v>40</v>
      </c>
      <c r="C12" s="12"/>
      <c r="D12" s="12"/>
      <c r="E12" s="12"/>
      <c r="F12" s="12">
        <v>40</v>
      </c>
    </row>
    <row r="13" spans="1:6" x14ac:dyDescent="0.3">
      <c r="A13" s="11" t="s">
        <v>8329</v>
      </c>
      <c r="B13" s="12"/>
      <c r="C13" s="12">
        <v>20</v>
      </c>
      <c r="D13" s="12">
        <v>40</v>
      </c>
      <c r="E13" s="12"/>
      <c r="F13" s="12">
        <v>60</v>
      </c>
    </row>
    <row r="14" spans="1:6" x14ac:dyDescent="0.3">
      <c r="A14" s="11" t="s">
        <v>8330</v>
      </c>
      <c r="B14" s="12"/>
      <c r="C14" s="12"/>
      <c r="D14" s="12">
        <v>40</v>
      </c>
      <c r="E14" s="12"/>
      <c r="F14" s="12">
        <v>40</v>
      </c>
    </row>
    <row r="15" spans="1:6" x14ac:dyDescent="0.3">
      <c r="A15" s="11" t="s">
        <v>8331</v>
      </c>
      <c r="B15" s="12"/>
      <c r="C15" s="12"/>
      <c r="D15" s="12">
        <v>120</v>
      </c>
      <c r="E15" s="12">
        <v>20</v>
      </c>
      <c r="F15" s="12">
        <v>140</v>
      </c>
    </row>
    <row r="16" spans="1:6" x14ac:dyDescent="0.3">
      <c r="A16" s="11" t="s">
        <v>8358</v>
      </c>
      <c r="B16" s="12"/>
      <c r="C16" s="12"/>
      <c r="D16" s="12">
        <v>20</v>
      </c>
      <c r="E16" s="12"/>
      <c r="F16" s="12">
        <v>20</v>
      </c>
    </row>
    <row r="17" spans="1:6" x14ac:dyDescent="0.3">
      <c r="A17" s="11" t="s">
        <v>8332</v>
      </c>
      <c r="B17" s="12">
        <v>140</v>
      </c>
      <c r="C17" s="12"/>
      <c r="D17" s="12"/>
      <c r="E17" s="12"/>
      <c r="F17" s="12">
        <v>140</v>
      </c>
    </row>
    <row r="18" spans="1:6" x14ac:dyDescent="0.3">
      <c r="A18" s="11" t="s">
        <v>8333</v>
      </c>
      <c r="B18" s="12">
        <v>140</v>
      </c>
      <c r="C18" s="12"/>
      <c r="D18" s="12">
        <v>20</v>
      </c>
      <c r="E18" s="12"/>
      <c r="F18" s="12">
        <v>160</v>
      </c>
    </row>
    <row r="19" spans="1:6" x14ac:dyDescent="0.3">
      <c r="A19" s="11" t="s">
        <v>8334</v>
      </c>
      <c r="B19" s="12"/>
      <c r="C19" s="12"/>
      <c r="D19" s="12">
        <v>60</v>
      </c>
      <c r="E19" s="12"/>
      <c r="F19" s="12">
        <v>60</v>
      </c>
    </row>
    <row r="20" spans="1:6" x14ac:dyDescent="0.3">
      <c r="A20" s="11" t="s">
        <v>8335</v>
      </c>
      <c r="B20" s="12">
        <v>9</v>
      </c>
      <c r="C20" s="12"/>
      <c r="D20" s="12">
        <v>11</v>
      </c>
      <c r="E20" s="12"/>
      <c r="F20" s="12">
        <v>20</v>
      </c>
    </row>
    <row r="21" spans="1:6" x14ac:dyDescent="0.3">
      <c r="A21" s="11" t="s">
        <v>8336</v>
      </c>
      <c r="B21" s="12">
        <v>20</v>
      </c>
      <c r="C21" s="12"/>
      <c r="D21" s="12"/>
      <c r="E21" s="12"/>
      <c r="F21" s="12">
        <v>20</v>
      </c>
    </row>
    <row r="22" spans="1:6" x14ac:dyDescent="0.3">
      <c r="A22" s="11" t="s">
        <v>8337</v>
      </c>
      <c r="B22" s="12"/>
      <c r="C22" s="12"/>
      <c r="D22" s="12">
        <v>40</v>
      </c>
      <c r="E22" s="12"/>
      <c r="F22" s="12">
        <v>40</v>
      </c>
    </row>
    <row r="23" spans="1:6" x14ac:dyDescent="0.3">
      <c r="A23" s="11" t="s">
        <v>8338</v>
      </c>
      <c r="B23" s="12">
        <v>60</v>
      </c>
      <c r="C23" s="12"/>
      <c r="D23" s="12">
        <v>60</v>
      </c>
      <c r="E23" s="12">
        <v>20</v>
      </c>
      <c r="F23" s="12">
        <v>140</v>
      </c>
    </row>
    <row r="24" spans="1:6" x14ac:dyDescent="0.3">
      <c r="A24" s="11" t="s">
        <v>8339</v>
      </c>
      <c r="B24" s="12"/>
      <c r="C24" s="12"/>
      <c r="D24" s="12">
        <v>20</v>
      </c>
      <c r="E24" s="12"/>
      <c r="F24" s="12">
        <v>20</v>
      </c>
    </row>
    <row r="25" spans="1:6" x14ac:dyDescent="0.3">
      <c r="A25" s="11" t="s">
        <v>8340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8341</v>
      </c>
      <c r="B26" s="12"/>
      <c r="C26" s="12"/>
      <c r="D26" s="12">
        <v>20</v>
      </c>
      <c r="E26" s="12"/>
      <c r="F26" s="12">
        <v>20</v>
      </c>
    </row>
    <row r="27" spans="1:6" x14ac:dyDescent="0.3">
      <c r="A27" s="11" t="s">
        <v>8342</v>
      </c>
      <c r="B27" s="12">
        <v>103</v>
      </c>
      <c r="C27" s="12"/>
      <c r="D27" s="12">
        <v>57</v>
      </c>
      <c r="E27" s="12"/>
      <c r="F27" s="12">
        <v>160</v>
      </c>
    </row>
    <row r="28" spans="1:6" x14ac:dyDescent="0.3">
      <c r="A28" s="11" t="s">
        <v>8343</v>
      </c>
      <c r="B28" s="12"/>
      <c r="C28" s="12"/>
      <c r="D28" s="12">
        <v>20</v>
      </c>
      <c r="E28" s="12"/>
      <c r="F28" s="12">
        <v>20</v>
      </c>
    </row>
    <row r="29" spans="1:6" x14ac:dyDescent="0.3">
      <c r="A29" s="11" t="s">
        <v>8344</v>
      </c>
      <c r="B29" s="12">
        <v>694</v>
      </c>
      <c r="C29" s="12">
        <v>19</v>
      </c>
      <c r="D29" s="12">
        <v>353</v>
      </c>
      <c r="E29" s="12"/>
      <c r="F29" s="12">
        <v>1066</v>
      </c>
    </row>
    <row r="30" spans="1:6" x14ac:dyDescent="0.3">
      <c r="A30" s="11" t="s">
        <v>8359</v>
      </c>
      <c r="B30" s="12">
        <v>40</v>
      </c>
      <c r="C30" s="12"/>
      <c r="D30" s="12"/>
      <c r="E30" s="12"/>
      <c r="F30" s="12">
        <v>40</v>
      </c>
    </row>
    <row r="31" spans="1:6" x14ac:dyDescent="0.3">
      <c r="A31" s="11" t="s">
        <v>8360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1" t="s">
        <v>8345</v>
      </c>
      <c r="B32" s="12"/>
      <c r="C32" s="12"/>
      <c r="D32" s="12">
        <v>20</v>
      </c>
      <c r="E32" s="12"/>
      <c r="F32" s="12">
        <v>20</v>
      </c>
    </row>
    <row r="33" spans="1:6" x14ac:dyDescent="0.3">
      <c r="A33" s="11" t="s">
        <v>8346</v>
      </c>
      <c r="B33" s="12">
        <v>260</v>
      </c>
      <c r="C33" s="12"/>
      <c r="D33" s="12"/>
      <c r="E33" s="12"/>
      <c r="F33" s="12">
        <v>260</v>
      </c>
    </row>
    <row r="34" spans="1:6" x14ac:dyDescent="0.3">
      <c r="A34" s="11" t="s">
        <v>8347</v>
      </c>
      <c r="B34" s="12"/>
      <c r="C34" s="12"/>
      <c r="D34" s="12"/>
      <c r="E34" s="12">
        <v>40</v>
      </c>
      <c r="F34" s="12">
        <v>40</v>
      </c>
    </row>
    <row r="35" spans="1:6" x14ac:dyDescent="0.3">
      <c r="A35" s="11" t="s">
        <v>8348</v>
      </c>
      <c r="B35" s="12">
        <v>60</v>
      </c>
      <c r="C35" s="12"/>
      <c r="D35" s="12"/>
      <c r="E35" s="12"/>
      <c r="F35" s="12">
        <v>60</v>
      </c>
    </row>
    <row r="36" spans="1:6" x14ac:dyDescent="0.3">
      <c r="A36" s="11" t="s">
        <v>8361</v>
      </c>
      <c r="B36" s="12">
        <v>34</v>
      </c>
      <c r="C36" s="12">
        <v>6</v>
      </c>
      <c r="D36" s="12"/>
      <c r="E36" s="12"/>
      <c r="F36" s="12">
        <v>40</v>
      </c>
    </row>
    <row r="37" spans="1:6" x14ac:dyDescent="0.3">
      <c r="A37" s="11" t="s">
        <v>8349</v>
      </c>
      <c r="B37" s="12">
        <v>40</v>
      </c>
      <c r="C37" s="12"/>
      <c r="D37" s="12">
        <v>2</v>
      </c>
      <c r="E37" s="12">
        <v>18</v>
      </c>
      <c r="F37" s="12">
        <v>60</v>
      </c>
    </row>
    <row r="38" spans="1:6" x14ac:dyDescent="0.3">
      <c r="A38" s="11" t="s">
        <v>8350</v>
      </c>
      <c r="B38" s="12">
        <v>85</v>
      </c>
      <c r="C38" s="12">
        <v>5</v>
      </c>
      <c r="D38" s="12">
        <v>80</v>
      </c>
      <c r="E38" s="12">
        <v>17</v>
      </c>
      <c r="F38" s="12">
        <v>187</v>
      </c>
    </row>
    <row r="39" spans="1:6" x14ac:dyDescent="0.3">
      <c r="A39" s="11" t="s">
        <v>8351</v>
      </c>
      <c r="B39" s="12">
        <v>80</v>
      </c>
      <c r="C39" s="12"/>
      <c r="D39" s="12"/>
      <c r="E39" s="12"/>
      <c r="F39" s="12">
        <v>80</v>
      </c>
    </row>
    <row r="40" spans="1:6" x14ac:dyDescent="0.3">
      <c r="A40" s="11" t="s">
        <v>8362</v>
      </c>
      <c r="B40" s="12">
        <v>60</v>
      </c>
      <c r="C40" s="12"/>
      <c r="D40" s="12"/>
      <c r="E40" s="12"/>
      <c r="F40" s="12">
        <v>60</v>
      </c>
    </row>
    <row r="41" spans="1:6" x14ac:dyDescent="0.3">
      <c r="A41" s="11" t="s">
        <v>8352</v>
      </c>
      <c r="B41" s="12"/>
      <c r="C41" s="12"/>
      <c r="D41" s="12">
        <v>47</v>
      </c>
      <c r="E41" s="12">
        <v>10</v>
      </c>
      <c r="F41" s="12">
        <v>57</v>
      </c>
    </row>
    <row r="42" spans="1:6" x14ac:dyDescent="0.3">
      <c r="A42" s="11" t="s">
        <v>8353</v>
      </c>
      <c r="B42" s="12"/>
      <c r="C42" s="12"/>
      <c r="D42" s="12">
        <v>100</v>
      </c>
      <c r="E42" s="12"/>
      <c r="F42" s="12">
        <v>100</v>
      </c>
    </row>
    <row r="43" spans="1:6" x14ac:dyDescent="0.3">
      <c r="A43" s="11" t="s">
        <v>8354</v>
      </c>
      <c r="B43" s="12">
        <v>20</v>
      </c>
      <c r="C43" s="12"/>
      <c r="D43" s="12">
        <v>120</v>
      </c>
      <c r="E43" s="12">
        <v>60</v>
      </c>
      <c r="F43" s="12">
        <v>200</v>
      </c>
    </row>
    <row r="44" spans="1:6" x14ac:dyDescent="0.3">
      <c r="A44" s="11" t="s">
        <v>8355</v>
      </c>
      <c r="B44" s="12"/>
      <c r="C44" s="12"/>
      <c r="D44" s="12">
        <v>60</v>
      </c>
      <c r="E44" s="12">
        <v>100</v>
      </c>
      <c r="F44" s="12">
        <v>160</v>
      </c>
    </row>
    <row r="45" spans="1:6" x14ac:dyDescent="0.3">
      <c r="A45" s="11" t="s">
        <v>8363</v>
      </c>
      <c r="B45" s="12"/>
      <c r="C45" s="12"/>
      <c r="D45" s="12"/>
      <c r="E45" s="12">
        <v>20</v>
      </c>
      <c r="F45" s="12">
        <v>20</v>
      </c>
    </row>
    <row r="46" spans="1:6" x14ac:dyDescent="0.3">
      <c r="A46" s="11" t="s">
        <v>8320</v>
      </c>
      <c r="B46" s="12">
        <v>2185</v>
      </c>
      <c r="C46" s="12">
        <v>50</v>
      </c>
      <c r="D46" s="12">
        <v>1530</v>
      </c>
      <c r="E46" s="12">
        <v>349</v>
      </c>
      <c r="F4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37C4-4838-47D5-970A-CD1D920FC62A}">
  <dimension ref="A1:E18"/>
  <sheetViews>
    <sheetView workbookViewId="0">
      <selection activeCell="R16" sqref="R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8378</v>
      </c>
      <c r="B1" t="s">
        <v>8310</v>
      </c>
    </row>
    <row r="2" spans="1:5" x14ac:dyDescent="0.3">
      <c r="A2" s="10" t="s">
        <v>8309</v>
      </c>
      <c r="B2" t="s">
        <v>8310</v>
      </c>
    </row>
    <row r="4" spans="1:5" x14ac:dyDescent="0.3">
      <c r="A4" s="10" t="s">
        <v>8321</v>
      </c>
      <c r="B4" s="10" t="s">
        <v>8322</v>
      </c>
    </row>
    <row r="5" spans="1:5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5" t="s">
        <v>8371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5" t="s">
        <v>8372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5" t="s">
        <v>8373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5" t="s">
        <v>8374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5" t="s">
        <v>8375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5" t="s">
        <v>8376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5" t="s">
        <v>8377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5" t="s">
        <v>8366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5" t="s">
        <v>8367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5" t="s">
        <v>8368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5" t="s">
        <v>8369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5" t="s">
        <v>8370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5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E16F1-592B-4C36-90E1-B705E56EAED0}">
  <dimension ref="A1:H13"/>
  <sheetViews>
    <sheetView topLeftCell="A10" workbookViewId="0">
      <selection activeCell="J13" sqref="J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8" x14ac:dyDescent="0.3">
      <c r="A3" t="s">
        <v>8388</v>
      </c>
      <c r="B3">
        <f>COUNTIFS('Raw Data'!$F$2:$F$4115,"successful",'Raw Data'!$D$2:$D$4115,"&gt;=1000",'Raw Data'!$D$2:$D$4115,"&lt;=4999")</f>
        <v>932</v>
      </c>
      <c r="C3">
        <f>COUNTIFS('Raw Data'!$F$2:$F$4115,"failed",'Raw Data'!$D$2:$D$4115,"&gt;=1000",'Raw Data'!$D$2:$D$4115,"&lt;=4999")</f>
        <v>420</v>
      </c>
      <c r="D3">
        <f>COUNTIFS('Raw Data'!$F$2:$F$4115,"canceled",'Raw Data'!$D$2:$D$4115,"&gt;=1000",'Raw Data'!$D$2:$D$4115,"&lt;=4999")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si="0"/>
        <v>0.29745042492917845</v>
      </c>
      <c r="H3" s="16">
        <f t="shared" si="0"/>
        <v>4.2492917847025496E-2</v>
      </c>
    </row>
    <row r="4" spans="1:8" x14ac:dyDescent="0.3">
      <c r="A4" t="s">
        <v>8389</v>
      </c>
      <c r="B4">
        <f>COUNTIFS('Raw Data'!$F$2:$F$4115,"successful",'Raw Data'!$D$2:$D$4115,"&gt;=5000",'Raw Data'!$D$2:$D$4115,"&lt;=9999")</f>
        <v>381</v>
      </c>
      <c r="C4">
        <f>COUNTIFS('Raw Data'!$F$2:$F$4115,"failed",'Raw Data'!$D$2:$D$4115,"&gt;=5000",'Raw Data'!$D$2:$D$4115,"&lt;=9999")</f>
        <v>283</v>
      </c>
      <c r="D4">
        <f>COUNTIFS('Raw Data'!$F$2:$F$4115,"canceled",'Raw Data'!$D$2:$D$4115,"&gt;=5000",'Raw Data'!$D$2:$D$4115,"&lt;=9999")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0"/>
        <v>7.2625698324022353E-2</v>
      </c>
    </row>
    <row r="5" spans="1:8" x14ac:dyDescent="0.3">
      <c r="A5" t="s">
        <v>8390</v>
      </c>
      <c r="B5">
        <f>COUNTIFS('Raw Data'!$F$2:$F$4115,"successful",'Raw Data'!$D$2:$D$4115,"&gt;=10000",'Raw Data'!$D$2:$D$4115,"&lt;=14999")</f>
        <v>168</v>
      </c>
      <c r="C5">
        <f>COUNTIFS('Raw Data'!$F$2:$F$4115,"failed",'Raw Data'!$D$2:$D$4115,"&gt;=10000",'Raw Data'!$D$2:$D$4115,"&lt;=14999")</f>
        <v>144</v>
      </c>
      <c r="D5">
        <f>COUNTIFS('Raw Data'!$F$2:$F$4115,"canceled",'Raw Data'!$D$2:$D$4115,"&gt;=10000",'Raw Data'!$D$2:$D$4115,"&lt;=14999")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8" x14ac:dyDescent="0.3">
      <c r="A6" t="s">
        <v>8391</v>
      </c>
      <c r="B6">
        <f>COUNTIFS('Raw Data'!$F$2:$F$4115,"successful",'Raw Data'!$D$2:$D$4115,"&gt;=15000",'Raw Data'!$D$2:$D$4115,"&lt;=19999")</f>
        <v>94</v>
      </c>
      <c r="C6">
        <f>COUNTIFS('Raw Data'!$F$2:$F$4115,"failed",'Raw Data'!$D$2:$D$4115,"&gt;=15000",'Raw Data'!$D$2:$D$4115,"&lt;=19999")</f>
        <v>90</v>
      </c>
      <c r="D6">
        <f>COUNTIFS('Raw Data'!$F$2:$F$4115,"canceled",'Raw Data'!$D$2:$D$4115,"&gt;=15000",'Raw Data'!$D$2:$D$4115,"&lt;=19999")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0"/>
        <v>8.45771144278607E-2</v>
      </c>
    </row>
    <row r="7" spans="1:8" x14ac:dyDescent="0.3">
      <c r="A7" t="s">
        <v>8392</v>
      </c>
      <c r="B7">
        <f>COUNTIFS('Raw Data'!$F$2:$F$4115,"successful",'Raw Data'!$D$2:$D$4115,"&gt;=20000",'Raw Data'!$D$2:$D$4115,"&lt;=24999")</f>
        <v>62</v>
      </c>
      <c r="C7">
        <f>COUNTIFS('Raw Data'!$F$2:$F$4115,"failed",'Raw Data'!$D$2:$D$4115,"&gt;=20000",'Raw Data'!$D$2:$D$4115,"&lt;=24999")</f>
        <v>72</v>
      </c>
      <c r="D7">
        <f>COUNTIFS('Raw Data'!$F$2:$F$4115,"canceled",'Raw Data'!$D$2:$D$4115,"&gt;=20000",'Raw Data'!$D$2:$D$4115,"&lt;=24999")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</row>
    <row r="8" spans="1:8" x14ac:dyDescent="0.3">
      <c r="A8" t="s">
        <v>8393</v>
      </c>
      <c r="B8">
        <f>COUNTIFS('Raw Data'!$F$2:$F$4115,"successful",'Raw Data'!$D$2:$D$4115,"&gt;=25000",'Raw Data'!$D$2:$D$4115,"&lt;=29999")</f>
        <v>55</v>
      </c>
      <c r="C8">
        <f>COUNTIFS('Raw Data'!$F$2:$F$4115,"failed",'Raw Data'!$D$2:$D$4115,"&gt;=25000",'Raw Data'!$D$2:$D$4115,"&lt;=29999")</f>
        <v>64</v>
      </c>
      <c r="D8">
        <f>COUNTIFS('Raw Data'!$F$2:$F$4115,"canceled",'Raw Data'!$D$2:$D$4115,"&gt;=25000",'Raw Data'!$D$2:$D$4115,"&lt;=29999")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8" x14ac:dyDescent="0.3">
      <c r="A9" t="s">
        <v>8394</v>
      </c>
      <c r="B9">
        <f>COUNTIFS('Raw Data'!$F$2:$F$4115,"successful",'Raw Data'!$D$2:$D$4115,"&gt;=30000",'Raw Data'!$D$2:$D$4115,"&lt;=34999")</f>
        <v>32</v>
      </c>
      <c r="C9">
        <f>COUNTIFS('Raw Data'!$F$2:$F$4115,"failed",'Raw Data'!$D$2:$D$4115,"&gt;=30000",'Raw Data'!$D$2:$D$4115,"&lt;=34999")</f>
        <v>37</v>
      </c>
      <c r="D9">
        <f>COUNTIFS('Raw Data'!$F$2:$F$4115,"canceled",'Raw Data'!$D$2:$D$4115,"&gt;=30000",'Raw Data'!$D$2:$D$4115,"&lt;=34999")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8" x14ac:dyDescent="0.3">
      <c r="A10" t="s">
        <v>8395</v>
      </c>
      <c r="B10">
        <f>COUNTIFS('Raw Data'!$F$2:$F$4115,"successful",'Raw Data'!$D$2:$D$4115,"&gt;=35000",'Raw Data'!$D$2:$D$4115,"&lt;=39999")</f>
        <v>26</v>
      </c>
      <c r="C10">
        <f>COUNTIFS('Raw Data'!$F$2:$F$4115,"failed",'Raw Data'!$D$2:$D$4115,"&gt;=35000",'Raw Data'!$D$2:$D$4115,"&lt;=39999")</f>
        <v>22</v>
      </c>
      <c r="D10">
        <f>COUNTIFS('Raw Data'!$F$2:$F$4115,"canceled",'Raw Data'!$D$2:$D$4115,"&gt;=35000",'Raw Data'!$D$2:$D$4115,"&lt;=39999")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8" x14ac:dyDescent="0.3">
      <c r="A11" t="s">
        <v>8396</v>
      </c>
      <c r="B11">
        <f>COUNTIFS('Raw Data'!$F$2:$F$4115,"successful",'Raw Data'!$D$2:$D$4115,"&gt;=40000",'Raw Data'!$D$2:$D$4115,"&lt;=44999")</f>
        <v>21</v>
      </c>
      <c r="C11">
        <f>COUNTIFS('Raw Data'!$F$2:$F$4115,"failed",'Raw Data'!$D$2:$D$4115,"&gt;=40000",'Raw Data'!$D$2:$D$4115,"&lt;=44999")</f>
        <v>16</v>
      </c>
      <c r="D11">
        <f>COUNTIFS('Raw Data'!$F$2:$F$4115,"canceled",'Raw Data'!$D$2:$D$4115,"&gt;=40000",'Raw Data'!$D$2:$D$4115,"&lt;=44999")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8" x14ac:dyDescent="0.3">
      <c r="A12" t="s">
        <v>8397</v>
      </c>
      <c r="B12">
        <f>COUNTIFS('Raw Data'!$F$2:$F$4115,"successful",'Raw Data'!$D$2:$D$4115,"&gt;=45000",'Raw Data'!$D$2:$D$4115,"&lt;=49999")</f>
        <v>6</v>
      </c>
      <c r="C12">
        <f>COUNTIFS('Raw Data'!$F$2:$F$4115,"failed",'Raw Data'!$D$2:$D$4115,"&gt;=45000",'Raw Data'!$D$2:$D$4115,"&lt;=49999")</f>
        <v>11</v>
      </c>
      <c r="D12">
        <f>COUNTIFS('Raw Data'!$F$2:$F$4115,"canceled",'Raw Data'!$D$2:$D$4115,"&gt;=45000",'Raw Data'!$D$2:$D$4115,"&lt;=49999")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8" x14ac:dyDescent="0.3">
      <c r="A13" t="s">
        <v>8398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B75E-65B2-41F9-88A6-51851015D8F3}">
  <dimension ref="A1:AD2186"/>
  <sheetViews>
    <sheetView tabSelected="1" topLeftCell="F42" zoomScale="55" zoomScaleNormal="55" workbookViewId="0">
      <selection activeCell="U75" sqref="U75"/>
    </sheetView>
  </sheetViews>
  <sheetFormatPr defaultRowHeight="14.4" x14ac:dyDescent="0.3"/>
  <cols>
    <col min="1" max="1" width="12" customWidth="1"/>
    <col min="2" max="2" width="15.6640625" customWidth="1"/>
    <col min="4" max="4" width="8.44140625" bestFit="1" customWidth="1"/>
    <col min="5" max="5" width="19.88671875" bestFit="1" customWidth="1"/>
    <col min="7" max="7" width="9.5546875" bestFit="1" customWidth="1"/>
    <col min="8" max="8" width="19.88671875" bestFit="1" customWidth="1"/>
    <col min="10" max="10" width="33.44140625" customWidth="1"/>
    <col min="11" max="11" width="13.109375" customWidth="1"/>
    <col min="23" max="23" width="35.77734375" hidden="1" customWidth="1"/>
    <col min="24" max="26" width="17" hidden="1" customWidth="1"/>
  </cols>
  <sheetData>
    <row r="1" spans="1:26" x14ac:dyDescent="0.3">
      <c r="A1" s="1" t="s">
        <v>8218</v>
      </c>
      <c r="B1" s="1" t="s">
        <v>8262</v>
      </c>
      <c r="D1" s="1" t="s">
        <v>8218</v>
      </c>
      <c r="E1" s="1" t="s">
        <v>8262</v>
      </c>
      <c r="G1" s="1" t="s">
        <v>8218</v>
      </c>
      <c r="H1" s="1" t="s">
        <v>8262</v>
      </c>
      <c r="J1" s="19" t="s">
        <v>8407</v>
      </c>
    </row>
    <row r="2" spans="1:26" x14ac:dyDescent="0.3">
      <c r="A2" t="s">
        <v>8219</v>
      </c>
      <c r="B2">
        <v>182</v>
      </c>
      <c r="D2" t="s">
        <v>8221</v>
      </c>
      <c r="E2">
        <v>0</v>
      </c>
      <c r="G2" t="s">
        <v>8220</v>
      </c>
      <c r="H2">
        <v>1</v>
      </c>
    </row>
    <row r="3" spans="1:26" x14ac:dyDescent="0.3">
      <c r="A3" t="s">
        <v>8219</v>
      </c>
      <c r="B3">
        <v>79</v>
      </c>
      <c r="D3" t="s">
        <v>8221</v>
      </c>
      <c r="E3">
        <v>1</v>
      </c>
      <c r="G3" t="s">
        <v>8220</v>
      </c>
      <c r="H3">
        <v>1</v>
      </c>
      <c r="J3" t="s">
        <v>8409</v>
      </c>
    </row>
    <row r="4" spans="1:26" x14ac:dyDescent="0.3">
      <c r="A4" t="s">
        <v>8219</v>
      </c>
      <c r="B4">
        <v>35</v>
      </c>
      <c r="D4" t="s">
        <v>8221</v>
      </c>
      <c r="E4">
        <v>10</v>
      </c>
      <c r="G4" t="s">
        <v>8220</v>
      </c>
      <c r="H4">
        <v>0</v>
      </c>
      <c r="J4" t="s">
        <v>8410</v>
      </c>
      <c r="K4" t="s">
        <v>8411</v>
      </c>
    </row>
    <row r="5" spans="1:26" ht="15" x14ac:dyDescent="0.35">
      <c r="A5" t="s">
        <v>8219</v>
      </c>
      <c r="B5">
        <v>150</v>
      </c>
      <c r="D5" t="s">
        <v>8221</v>
      </c>
      <c r="E5">
        <v>0</v>
      </c>
      <c r="G5" t="s">
        <v>8220</v>
      </c>
      <c r="H5">
        <v>6</v>
      </c>
      <c r="J5" t="s">
        <v>8412</v>
      </c>
      <c r="K5" s="20" t="s">
        <v>8413</v>
      </c>
    </row>
    <row r="6" spans="1:26" x14ac:dyDescent="0.3">
      <c r="A6" t="s">
        <v>8219</v>
      </c>
      <c r="B6">
        <v>284</v>
      </c>
      <c r="D6" t="s">
        <v>8221</v>
      </c>
      <c r="E6">
        <v>7</v>
      </c>
      <c r="G6" t="s">
        <v>8220</v>
      </c>
      <c r="H6">
        <v>0</v>
      </c>
      <c r="J6" t="s">
        <v>8414</v>
      </c>
      <c r="K6" t="s">
        <v>8415</v>
      </c>
    </row>
    <row r="7" spans="1:26" x14ac:dyDescent="0.3">
      <c r="A7" t="s">
        <v>8219</v>
      </c>
      <c r="B7">
        <v>47</v>
      </c>
      <c r="D7" t="s">
        <v>8221</v>
      </c>
      <c r="E7">
        <v>0</v>
      </c>
      <c r="G7" t="s">
        <v>8220</v>
      </c>
      <c r="H7">
        <v>6</v>
      </c>
      <c r="J7" t="s">
        <v>8416</v>
      </c>
      <c r="K7" t="s">
        <v>8417</v>
      </c>
    </row>
    <row r="8" spans="1:26" x14ac:dyDescent="0.3">
      <c r="A8" t="s">
        <v>8219</v>
      </c>
      <c r="B8">
        <v>58</v>
      </c>
      <c r="D8" t="s">
        <v>8221</v>
      </c>
      <c r="E8">
        <v>1</v>
      </c>
      <c r="G8" t="s">
        <v>8220</v>
      </c>
      <c r="H8">
        <v>13</v>
      </c>
      <c r="J8" t="s">
        <v>8418</v>
      </c>
      <c r="K8" t="s">
        <v>8419</v>
      </c>
    </row>
    <row r="9" spans="1:26" x14ac:dyDescent="0.3">
      <c r="A9" t="s">
        <v>8219</v>
      </c>
      <c r="B9">
        <v>57</v>
      </c>
      <c r="D9" t="s">
        <v>8221</v>
      </c>
      <c r="E9">
        <v>2</v>
      </c>
      <c r="G9" t="s">
        <v>8220</v>
      </c>
      <c r="H9">
        <v>4</v>
      </c>
      <c r="J9" t="s">
        <v>8404</v>
      </c>
      <c r="K9" t="s">
        <v>8420</v>
      </c>
    </row>
    <row r="10" spans="1:26" x14ac:dyDescent="0.3">
      <c r="A10" t="s">
        <v>8219</v>
      </c>
      <c r="B10">
        <v>12</v>
      </c>
      <c r="D10" t="s">
        <v>8221</v>
      </c>
      <c r="E10">
        <v>3</v>
      </c>
      <c r="G10" t="s">
        <v>8220</v>
      </c>
      <c r="H10">
        <v>6</v>
      </c>
      <c r="W10" s="22"/>
      <c r="X10" s="22" t="str">
        <f>J11</f>
        <v>Successful</v>
      </c>
      <c r="Y10" s="22" t="s">
        <v>8400</v>
      </c>
      <c r="Z10" s="22" t="s">
        <v>8401</v>
      </c>
    </row>
    <row r="11" spans="1:26" x14ac:dyDescent="0.3">
      <c r="A11" t="s">
        <v>8219</v>
      </c>
      <c r="B11">
        <v>20</v>
      </c>
      <c r="D11" t="s">
        <v>8221</v>
      </c>
      <c r="E11">
        <v>10</v>
      </c>
      <c r="G11" t="s">
        <v>8220</v>
      </c>
      <c r="H11">
        <v>0</v>
      </c>
      <c r="J11" s="21" t="s">
        <v>8399</v>
      </c>
      <c r="K11" s="21"/>
      <c r="W11" s="17" t="str">
        <f t="shared" ref="W11:X16" si="0">J12</f>
        <v>Mean</v>
      </c>
      <c r="X11" s="18">
        <f t="shared" si="0"/>
        <v>194.42517162471395</v>
      </c>
      <c r="Y11" s="18">
        <f>K28</f>
        <v>17.709803921568628</v>
      </c>
      <c r="Z11" s="18">
        <f>K44</f>
        <v>27.306590257879655</v>
      </c>
    </row>
    <row r="12" spans="1:26" x14ac:dyDescent="0.3">
      <c r="A12" t="s">
        <v>8219</v>
      </c>
      <c r="B12">
        <v>19</v>
      </c>
      <c r="D12" t="s">
        <v>8221</v>
      </c>
      <c r="E12">
        <v>10</v>
      </c>
      <c r="G12" t="s">
        <v>8220</v>
      </c>
      <c r="H12">
        <v>0</v>
      </c>
      <c r="J12" s="17" t="s">
        <v>8402</v>
      </c>
      <c r="K12" s="18">
        <f>AVERAGE($B$2:$B$2186)</f>
        <v>194.42517162471395</v>
      </c>
      <c r="W12" s="17" t="str">
        <f t="shared" si="0"/>
        <v>Median</v>
      </c>
      <c r="X12" s="17">
        <f t="shared" si="0"/>
        <v>62</v>
      </c>
      <c r="Y12" s="18">
        <f t="shared" ref="Y12:Y16" si="1">K29</f>
        <v>4</v>
      </c>
      <c r="Z12" s="18">
        <f t="shared" ref="Z12:Z16" si="2">K45</f>
        <v>2</v>
      </c>
    </row>
    <row r="13" spans="1:26" x14ac:dyDescent="0.3">
      <c r="A13" t="s">
        <v>8219</v>
      </c>
      <c r="B13">
        <v>75</v>
      </c>
      <c r="D13" t="s">
        <v>8221</v>
      </c>
      <c r="E13">
        <v>1</v>
      </c>
      <c r="G13" t="s">
        <v>8220</v>
      </c>
      <c r="H13">
        <v>0</v>
      </c>
      <c r="J13" s="17" t="s">
        <v>8403</v>
      </c>
      <c r="K13" s="18">
        <f>MEDIAN($B$2:$B$2186)</f>
        <v>62</v>
      </c>
      <c r="W13" s="17" t="str">
        <f t="shared" si="0"/>
        <v>Minimum</v>
      </c>
      <c r="X13" s="17">
        <f t="shared" si="0"/>
        <v>1</v>
      </c>
      <c r="Y13" s="18">
        <f t="shared" si="1"/>
        <v>0</v>
      </c>
      <c r="Z13" s="18">
        <f t="shared" si="2"/>
        <v>0</v>
      </c>
    </row>
    <row r="14" spans="1:26" x14ac:dyDescent="0.3">
      <c r="A14" t="s">
        <v>8219</v>
      </c>
      <c r="B14">
        <v>827</v>
      </c>
      <c r="D14" t="s">
        <v>8221</v>
      </c>
      <c r="E14">
        <v>0</v>
      </c>
      <c r="G14" t="s">
        <v>8220</v>
      </c>
      <c r="H14">
        <v>81</v>
      </c>
      <c r="J14" s="17" t="s">
        <v>8405</v>
      </c>
      <c r="K14" s="18">
        <f>MIN($B$2:$B$2186)</f>
        <v>1</v>
      </c>
      <c r="W14" s="17" t="str">
        <f t="shared" si="0"/>
        <v>Maximum</v>
      </c>
      <c r="X14" s="17">
        <f t="shared" si="0"/>
        <v>26457</v>
      </c>
      <c r="Y14" s="18">
        <f t="shared" si="1"/>
        <v>1293</v>
      </c>
      <c r="Z14" s="18">
        <f t="shared" si="2"/>
        <v>1501</v>
      </c>
    </row>
    <row r="15" spans="1:26" x14ac:dyDescent="0.3">
      <c r="A15" t="s">
        <v>8219</v>
      </c>
      <c r="B15">
        <v>51</v>
      </c>
      <c r="D15" t="s">
        <v>8221</v>
      </c>
      <c r="E15">
        <v>0</v>
      </c>
      <c r="G15" t="s">
        <v>8220</v>
      </c>
      <c r="H15">
        <v>0</v>
      </c>
      <c r="J15" s="17" t="s">
        <v>8406</v>
      </c>
      <c r="K15" s="18">
        <f>MAX($B$2:$B$2186)</f>
        <v>26457</v>
      </c>
      <c r="W15" s="17" t="str">
        <f t="shared" si="0"/>
        <v>Variance</v>
      </c>
      <c r="X15" s="18">
        <f t="shared" si="0"/>
        <v>712840.9867348104</v>
      </c>
      <c r="Y15" s="18">
        <f t="shared" si="1"/>
        <v>3773.2216685890044</v>
      </c>
      <c r="Z15" s="18">
        <f t="shared" si="2"/>
        <v>11615.077922184548</v>
      </c>
    </row>
    <row r="16" spans="1:26" x14ac:dyDescent="0.3">
      <c r="A16" t="s">
        <v>8219</v>
      </c>
      <c r="B16">
        <v>41</v>
      </c>
      <c r="D16" t="s">
        <v>8221</v>
      </c>
      <c r="E16">
        <v>0</v>
      </c>
      <c r="G16" t="s">
        <v>8220</v>
      </c>
      <c r="H16">
        <v>0</v>
      </c>
      <c r="J16" s="17" t="s">
        <v>8408</v>
      </c>
      <c r="K16" s="18">
        <f>_xlfn.VAR.P($B$2:$B$2186)</f>
        <v>712840.9867348104</v>
      </c>
      <c r="W16" s="17" t="str">
        <f t="shared" si="0"/>
        <v>Standard Deviation</v>
      </c>
      <c r="X16" s="18">
        <f t="shared" si="0"/>
        <v>844.29910975602149</v>
      </c>
      <c r="Y16" s="18">
        <f t="shared" si="1"/>
        <v>61.426555076684906</v>
      </c>
      <c r="Z16" s="18">
        <f t="shared" si="2"/>
        <v>107.77327090788582</v>
      </c>
    </row>
    <row r="17" spans="1:26" x14ac:dyDescent="0.3">
      <c r="A17" t="s">
        <v>8219</v>
      </c>
      <c r="B17">
        <v>98</v>
      </c>
      <c r="D17" t="s">
        <v>8221</v>
      </c>
      <c r="E17">
        <v>26</v>
      </c>
      <c r="G17" t="s">
        <v>8220</v>
      </c>
      <c r="H17">
        <v>5</v>
      </c>
      <c r="J17" s="17" t="s">
        <v>8404</v>
      </c>
      <c r="K17" s="18">
        <f>_xlfn.STDEV.P($B$2:$B$2186)</f>
        <v>844.29910975602149</v>
      </c>
      <c r="W17" s="17" t="str">
        <f t="shared" ref="W17:W22" si="3">J18</f>
        <v>1st Quartile or 25% Percentile</v>
      </c>
      <c r="X17" s="18">
        <f t="shared" ref="X17:X22" si="4">K18</f>
        <v>29</v>
      </c>
      <c r="Y17" s="18">
        <f t="shared" ref="Y17:Y22" si="5">K34</f>
        <v>1</v>
      </c>
      <c r="Z17" s="18">
        <f t="shared" ref="Z17:Z22" si="6">K50</f>
        <v>0</v>
      </c>
    </row>
    <row r="18" spans="1:26" x14ac:dyDescent="0.3">
      <c r="A18" t="s">
        <v>8219</v>
      </c>
      <c r="B18">
        <v>70</v>
      </c>
      <c r="D18" t="s">
        <v>8221</v>
      </c>
      <c r="E18">
        <v>0</v>
      </c>
      <c r="G18" t="s">
        <v>8220</v>
      </c>
      <c r="H18">
        <v>0</v>
      </c>
      <c r="J18" s="17" t="s">
        <v>8421</v>
      </c>
      <c r="K18" s="17">
        <f>_xlfn.QUARTILE.EXC($B$2:$B$2186,1)</f>
        <v>29</v>
      </c>
      <c r="W18" s="17" t="str">
        <f t="shared" si="3"/>
        <v>2nd Quartile or 50% Percentile</v>
      </c>
      <c r="X18" s="18">
        <f t="shared" si="4"/>
        <v>62</v>
      </c>
      <c r="Y18" s="18">
        <f t="shared" si="5"/>
        <v>4</v>
      </c>
      <c r="Z18" s="18">
        <f t="shared" si="6"/>
        <v>2</v>
      </c>
    </row>
    <row r="19" spans="1:26" x14ac:dyDescent="0.3">
      <c r="A19" t="s">
        <v>8219</v>
      </c>
      <c r="B19">
        <v>36</v>
      </c>
      <c r="D19" t="s">
        <v>8221</v>
      </c>
      <c r="E19">
        <v>7</v>
      </c>
      <c r="G19" t="s">
        <v>8220</v>
      </c>
      <c r="H19">
        <v>0</v>
      </c>
      <c r="J19" s="17" t="s">
        <v>8422</v>
      </c>
      <c r="K19" s="17">
        <f>_xlfn.QUARTILE.EXC($B$2:$B$2186,2)</f>
        <v>62</v>
      </c>
      <c r="W19" s="17" t="str">
        <f t="shared" si="3"/>
        <v>3st Quartile or 75% Percentile</v>
      </c>
      <c r="X19" s="18">
        <f t="shared" si="4"/>
        <v>141</v>
      </c>
      <c r="Y19" s="18">
        <f t="shared" si="5"/>
        <v>12</v>
      </c>
      <c r="Z19" s="18">
        <f t="shared" si="6"/>
        <v>10</v>
      </c>
    </row>
    <row r="20" spans="1:26" x14ac:dyDescent="0.3">
      <c r="A20" t="s">
        <v>8219</v>
      </c>
      <c r="B20">
        <v>342</v>
      </c>
      <c r="D20" t="s">
        <v>8221</v>
      </c>
      <c r="E20">
        <v>0</v>
      </c>
      <c r="G20" t="s">
        <v>8220</v>
      </c>
      <c r="H20">
        <v>58</v>
      </c>
      <c r="J20" s="17" t="s">
        <v>8423</v>
      </c>
      <c r="K20" s="17">
        <f>_xlfn.QUARTILE.EXC($B$2:$B$2186,3)</f>
        <v>141</v>
      </c>
      <c r="W20" s="17" t="str">
        <f t="shared" si="3"/>
        <v>IQR</v>
      </c>
      <c r="X20" s="18">
        <f t="shared" si="4"/>
        <v>112</v>
      </c>
      <c r="Y20" s="18">
        <f t="shared" si="5"/>
        <v>11</v>
      </c>
      <c r="Z20" s="18">
        <f t="shared" si="6"/>
        <v>10</v>
      </c>
    </row>
    <row r="21" spans="1:26" x14ac:dyDescent="0.3">
      <c r="A21" t="s">
        <v>8219</v>
      </c>
      <c r="B21">
        <v>22</v>
      </c>
      <c r="D21" t="s">
        <v>8221</v>
      </c>
      <c r="E21">
        <v>2</v>
      </c>
      <c r="G21" t="s">
        <v>8220</v>
      </c>
      <c r="H21">
        <v>1</v>
      </c>
      <c r="J21" s="17" t="s">
        <v>8424</v>
      </c>
      <c r="K21" s="17">
        <f>K20-K18</f>
        <v>112</v>
      </c>
      <c r="W21" s="17" t="str">
        <f t="shared" si="3"/>
        <v>Lower limit for outliers</v>
      </c>
      <c r="X21" s="18">
        <f t="shared" si="4"/>
        <v>29</v>
      </c>
      <c r="Y21" s="18">
        <f t="shared" si="5"/>
        <v>1</v>
      </c>
      <c r="Z21" s="18">
        <f t="shared" si="6"/>
        <v>0</v>
      </c>
    </row>
    <row r="22" spans="1:26" x14ac:dyDescent="0.3">
      <c r="A22" t="s">
        <v>8219</v>
      </c>
      <c r="B22">
        <v>25</v>
      </c>
      <c r="D22" t="s">
        <v>8221</v>
      </c>
      <c r="E22">
        <v>13</v>
      </c>
      <c r="G22" t="s">
        <v>8220</v>
      </c>
      <c r="H22">
        <v>0</v>
      </c>
      <c r="J22" s="17" t="s">
        <v>8426</v>
      </c>
      <c r="K22" s="17">
        <f>K18-1.5*$K$82</f>
        <v>29</v>
      </c>
      <c r="W22" s="17" t="str">
        <f t="shared" si="3"/>
        <v>Upper limit for outliers</v>
      </c>
      <c r="X22" s="18">
        <f t="shared" si="4"/>
        <v>141</v>
      </c>
      <c r="Y22" s="18">
        <f t="shared" si="5"/>
        <v>12</v>
      </c>
      <c r="Z22" s="18">
        <f t="shared" si="6"/>
        <v>10</v>
      </c>
    </row>
    <row r="23" spans="1:26" x14ac:dyDescent="0.3">
      <c r="A23" t="s">
        <v>8219</v>
      </c>
      <c r="B23">
        <v>101</v>
      </c>
      <c r="D23" t="s">
        <v>8221</v>
      </c>
      <c r="E23">
        <v>4</v>
      </c>
      <c r="G23" t="s">
        <v>8220</v>
      </c>
      <c r="H23">
        <v>28</v>
      </c>
      <c r="J23" s="17" t="s">
        <v>8425</v>
      </c>
      <c r="K23" s="17">
        <f>K20+1.5*$K$82</f>
        <v>141</v>
      </c>
    </row>
    <row r="24" spans="1:26" x14ac:dyDescent="0.3">
      <c r="A24" t="s">
        <v>8219</v>
      </c>
      <c r="B24">
        <v>8</v>
      </c>
      <c r="D24" t="s">
        <v>8221</v>
      </c>
      <c r="E24">
        <v>0</v>
      </c>
      <c r="G24" t="s">
        <v>8220</v>
      </c>
      <c r="H24">
        <v>1</v>
      </c>
    </row>
    <row r="25" spans="1:26" x14ac:dyDescent="0.3">
      <c r="A25" t="s">
        <v>8219</v>
      </c>
      <c r="B25">
        <v>23</v>
      </c>
      <c r="D25" t="s">
        <v>8221</v>
      </c>
      <c r="E25">
        <v>12</v>
      </c>
      <c r="G25" t="s">
        <v>8220</v>
      </c>
      <c r="H25">
        <v>0</v>
      </c>
    </row>
    <row r="26" spans="1:26" x14ac:dyDescent="0.3">
      <c r="A26" t="s">
        <v>8219</v>
      </c>
      <c r="B26">
        <v>574</v>
      </c>
      <c r="D26" t="s">
        <v>8221</v>
      </c>
      <c r="E26">
        <v>2</v>
      </c>
      <c r="G26" t="s">
        <v>8220</v>
      </c>
      <c r="H26">
        <v>37</v>
      </c>
    </row>
    <row r="27" spans="1:26" x14ac:dyDescent="0.3">
      <c r="A27" t="s">
        <v>8219</v>
      </c>
      <c r="B27">
        <v>14</v>
      </c>
      <c r="D27" t="s">
        <v>8221</v>
      </c>
      <c r="E27">
        <v>10</v>
      </c>
      <c r="G27" t="s">
        <v>8220</v>
      </c>
      <c r="H27">
        <v>9</v>
      </c>
      <c r="J27" s="21" t="s">
        <v>8400</v>
      </c>
      <c r="K27" s="21"/>
    </row>
    <row r="28" spans="1:26" x14ac:dyDescent="0.3">
      <c r="A28" t="s">
        <v>8219</v>
      </c>
      <c r="B28">
        <v>19</v>
      </c>
      <c r="D28" t="s">
        <v>8221</v>
      </c>
      <c r="E28">
        <v>0</v>
      </c>
      <c r="G28" t="s">
        <v>8220</v>
      </c>
      <c r="H28">
        <v>3</v>
      </c>
      <c r="J28" s="17" t="s">
        <v>8402</v>
      </c>
      <c r="K28" s="18">
        <f>AVERAGE($E$2:$E$1531)</f>
        <v>17.709803921568628</v>
      </c>
    </row>
    <row r="29" spans="1:26" x14ac:dyDescent="0.3">
      <c r="A29" t="s">
        <v>8219</v>
      </c>
      <c r="B29">
        <v>150</v>
      </c>
      <c r="D29" t="s">
        <v>8221</v>
      </c>
      <c r="E29">
        <v>5</v>
      </c>
      <c r="G29" t="s">
        <v>8220</v>
      </c>
      <c r="H29">
        <v>0</v>
      </c>
      <c r="J29" s="17" t="s">
        <v>8403</v>
      </c>
      <c r="K29" s="18">
        <f>MEDIAN($E$2:$E$1531)</f>
        <v>4</v>
      </c>
    </row>
    <row r="30" spans="1:26" x14ac:dyDescent="0.3">
      <c r="A30" t="s">
        <v>8219</v>
      </c>
      <c r="B30">
        <v>71</v>
      </c>
      <c r="D30" t="s">
        <v>8221</v>
      </c>
      <c r="E30">
        <v>0</v>
      </c>
      <c r="G30" t="s">
        <v>8220</v>
      </c>
      <c r="H30">
        <v>2</v>
      </c>
      <c r="J30" s="17" t="s">
        <v>8405</v>
      </c>
      <c r="K30" s="18">
        <f>MIN($E$2:$E$1531)</f>
        <v>0</v>
      </c>
    </row>
    <row r="31" spans="1:26" x14ac:dyDescent="0.3">
      <c r="A31" t="s">
        <v>8219</v>
      </c>
      <c r="B31">
        <v>117</v>
      </c>
      <c r="D31" t="s">
        <v>8221</v>
      </c>
      <c r="E31">
        <v>5</v>
      </c>
      <c r="G31" t="s">
        <v>8220</v>
      </c>
      <c r="H31">
        <v>6</v>
      </c>
      <c r="J31" s="17" t="s">
        <v>8406</v>
      </c>
      <c r="K31" s="18">
        <f>MAX($E$2:$E$1531)</f>
        <v>1293</v>
      </c>
    </row>
    <row r="32" spans="1:26" x14ac:dyDescent="0.3">
      <c r="A32" t="s">
        <v>8219</v>
      </c>
      <c r="B32">
        <v>53</v>
      </c>
      <c r="D32" t="s">
        <v>8221</v>
      </c>
      <c r="E32">
        <v>1</v>
      </c>
      <c r="G32" t="s">
        <v>8220</v>
      </c>
      <c r="H32">
        <v>67</v>
      </c>
      <c r="J32" s="17" t="s">
        <v>8408</v>
      </c>
      <c r="K32" s="18">
        <f>_xlfn.VAR.P($E$2:$E$1531)</f>
        <v>3773.2216685890044</v>
      </c>
    </row>
    <row r="33" spans="1:11" x14ac:dyDescent="0.3">
      <c r="A33" t="s">
        <v>8219</v>
      </c>
      <c r="B33">
        <v>1</v>
      </c>
      <c r="D33" t="s">
        <v>8221</v>
      </c>
      <c r="E33">
        <v>3</v>
      </c>
      <c r="G33" t="s">
        <v>8220</v>
      </c>
      <c r="H33">
        <v>5</v>
      </c>
      <c r="J33" s="17" t="s">
        <v>8404</v>
      </c>
      <c r="K33" s="18">
        <f>_xlfn.STDEV.P($E$2:$E$1531)</f>
        <v>61.426555076684906</v>
      </c>
    </row>
    <row r="34" spans="1:11" x14ac:dyDescent="0.3">
      <c r="A34" t="s">
        <v>8219</v>
      </c>
      <c r="B34">
        <v>89</v>
      </c>
      <c r="D34" t="s">
        <v>8221</v>
      </c>
      <c r="E34">
        <v>3</v>
      </c>
      <c r="G34" t="s">
        <v>8220</v>
      </c>
      <c r="H34">
        <v>2</v>
      </c>
      <c r="J34" s="17" t="s">
        <v>8421</v>
      </c>
      <c r="K34" s="17">
        <f>_xlfn.QUARTILE.EXC($E$2:$E$1531,1)</f>
        <v>1</v>
      </c>
    </row>
    <row r="35" spans="1:11" x14ac:dyDescent="0.3">
      <c r="A35" t="s">
        <v>8219</v>
      </c>
      <c r="B35">
        <v>64</v>
      </c>
      <c r="D35" t="s">
        <v>8221</v>
      </c>
      <c r="E35">
        <v>0</v>
      </c>
      <c r="G35" t="s">
        <v>8220</v>
      </c>
      <c r="H35">
        <v>10</v>
      </c>
      <c r="J35" s="17" t="s">
        <v>8422</v>
      </c>
      <c r="K35" s="17">
        <f>_xlfn.QUARTILE.EXC($E$2:$E$1531,2)</f>
        <v>4</v>
      </c>
    </row>
    <row r="36" spans="1:11" x14ac:dyDescent="0.3">
      <c r="A36" t="s">
        <v>8219</v>
      </c>
      <c r="B36">
        <v>68</v>
      </c>
      <c r="D36" t="s">
        <v>8221</v>
      </c>
      <c r="E36">
        <v>3</v>
      </c>
      <c r="G36" t="s">
        <v>8220</v>
      </c>
      <c r="H36">
        <v>3</v>
      </c>
      <c r="J36" s="17" t="s">
        <v>8423</v>
      </c>
      <c r="K36" s="17">
        <f>_xlfn.QUARTILE.EXC($E$2:$E$1531,3)</f>
        <v>12</v>
      </c>
    </row>
    <row r="37" spans="1:11" x14ac:dyDescent="0.3">
      <c r="A37" t="s">
        <v>8219</v>
      </c>
      <c r="B37">
        <v>28</v>
      </c>
      <c r="D37" t="s">
        <v>8221</v>
      </c>
      <c r="E37">
        <v>0</v>
      </c>
      <c r="G37" t="s">
        <v>8220</v>
      </c>
      <c r="H37">
        <v>4</v>
      </c>
      <c r="J37" s="17" t="s">
        <v>8424</v>
      </c>
      <c r="K37" s="17">
        <f>K36-K34</f>
        <v>11</v>
      </c>
    </row>
    <row r="38" spans="1:11" x14ac:dyDescent="0.3">
      <c r="A38" t="s">
        <v>8219</v>
      </c>
      <c r="B38">
        <v>44</v>
      </c>
      <c r="D38" t="s">
        <v>8221</v>
      </c>
      <c r="E38">
        <v>19</v>
      </c>
      <c r="G38" t="s">
        <v>8220</v>
      </c>
      <c r="H38">
        <v>15</v>
      </c>
      <c r="J38" s="17" t="s">
        <v>8426</v>
      </c>
      <c r="K38" s="17">
        <f>K34-1.5*$K$82</f>
        <v>1</v>
      </c>
    </row>
    <row r="39" spans="1:11" x14ac:dyDescent="0.3">
      <c r="A39" t="s">
        <v>8219</v>
      </c>
      <c r="B39">
        <v>253</v>
      </c>
      <c r="D39" t="s">
        <v>8221</v>
      </c>
      <c r="E39">
        <v>8</v>
      </c>
      <c r="G39" t="s">
        <v>8220</v>
      </c>
      <c r="H39">
        <v>2</v>
      </c>
      <c r="J39" s="17" t="s">
        <v>8425</v>
      </c>
      <c r="K39" s="17">
        <f>K36+1.5*$K$82</f>
        <v>12</v>
      </c>
    </row>
    <row r="40" spans="1:11" x14ac:dyDescent="0.3">
      <c r="A40" t="s">
        <v>8219</v>
      </c>
      <c r="B40">
        <v>66</v>
      </c>
      <c r="D40" t="s">
        <v>8221</v>
      </c>
      <c r="E40">
        <v>6</v>
      </c>
      <c r="G40" t="s">
        <v>8220</v>
      </c>
      <c r="H40">
        <v>0</v>
      </c>
    </row>
    <row r="41" spans="1:11" x14ac:dyDescent="0.3">
      <c r="A41" t="s">
        <v>8219</v>
      </c>
      <c r="B41">
        <v>217</v>
      </c>
      <c r="D41" t="s">
        <v>8221</v>
      </c>
      <c r="E41">
        <v>0</v>
      </c>
      <c r="G41" t="s">
        <v>8220</v>
      </c>
      <c r="H41">
        <v>1</v>
      </c>
    </row>
    <row r="42" spans="1:11" x14ac:dyDescent="0.3">
      <c r="A42" t="s">
        <v>8219</v>
      </c>
      <c r="B42">
        <v>16</v>
      </c>
      <c r="D42" t="s">
        <v>8221</v>
      </c>
      <c r="E42">
        <v>18</v>
      </c>
      <c r="G42" t="s">
        <v>8220</v>
      </c>
      <c r="H42">
        <v>1</v>
      </c>
    </row>
    <row r="43" spans="1:11" x14ac:dyDescent="0.3">
      <c r="A43" t="s">
        <v>8219</v>
      </c>
      <c r="B43">
        <v>19</v>
      </c>
      <c r="D43" t="s">
        <v>8221</v>
      </c>
      <c r="E43">
        <v>7</v>
      </c>
      <c r="G43" t="s">
        <v>8220</v>
      </c>
      <c r="H43">
        <v>6</v>
      </c>
      <c r="J43" s="21" t="s">
        <v>8401</v>
      </c>
      <c r="K43" s="21"/>
    </row>
    <row r="44" spans="1:11" x14ac:dyDescent="0.3">
      <c r="A44" t="s">
        <v>8219</v>
      </c>
      <c r="B44">
        <v>169</v>
      </c>
      <c r="D44" t="s">
        <v>8221</v>
      </c>
      <c r="E44">
        <v>0</v>
      </c>
      <c r="G44" t="s">
        <v>8220</v>
      </c>
      <c r="H44">
        <v>0</v>
      </c>
      <c r="J44" s="17" t="s">
        <v>8402</v>
      </c>
      <c r="K44" s="18">
        <f>AVERAGE($H$2:$H$350)</f>
        <v>27.306590257879655</v>
      </c>
    </row>
    <row r="45" spans="1:11" x14ac:dyDescent="0.3">
      <c r="A45" t="s">
        <v>8219</v>
      </c>
      <c r="B45">
        <v>263</v>
      </c>
      <c r="D45" t="s">
        <v>8221</v>
      </c>
      <c r="E45">
        <v>8</v>
      </c>
      <c r="G45" t="s">
        <v>8220</v>
      </c>
      <c r="H45">
        <v>13</v>
      </c>
      <c r="J45" s="17" t="s">
        <v>8403</v>
      </c>
      <c r="K45" s="18">
        <f>MEDIAN($H$2:$H$350)</f>
        <v>2</v>
      </c>
    </row>
    <row r="46" spans="1:11" x14ac:dyDescent="0.3">
      <c r="A46" t="s">
        <v>8219</v>
      </c>
      <c r="B46">
        <v>15</v>
      </c>
      <c r="D46" t="s">
        <v>8221</v>
      </c>
      <c r="E46">
        <v>1293</v>
      </c>
      <c r="G46" t="s">
        <v>8220</v>
      </c>
      <c r="H46">
        <v>0</v>
      </c>
      <c r="J46" s="17" t="s">
        <v>8405</v>
      </c>
      <c r="K46" s="18">
        <f>MIN($H$2:$H$350)</f>
        <v>0</v>
      </c>
    </row>
    <row r="47" spans="1:11" x14ac:dyDescent="0.3">
      <c r="A47" t="s">
        <v>8219</v>
      </c>
      <c r="B47">
        <v>61</v>
      </c>
      <c r="D47" t="s">
        <v>8221</v>
      </c>
      <c r="E47">
        <v>17</v>
      </c>
      <c r="G47" t="s">
        <v>8220</v>
      </c>
      <c r="H47">
        <v>8</v>
      </c>
      <c r="J47" s="17" t="s">
        <v>8406</v>
      </c>
      <c r="K47" s="18">
        <f>MAX($H$2:$H$350)</f>
        <v>1501</v>
      </c>
    </row>
    <row r="48" spans="1:11" x14ac:dyDescent="0.3">
      <c r="A48" t="s">
        <v>8219</v>
      </c>
      <c r="B48">
        <v>45</v>
      </c>
      <c r="D48" t="s">
        <v>8221</v>
      </c>
      <c r="E48">
        <v>0</v>
      </c>
      <c r="G48" t="s">
        <v>8220</v>
      </c>
      <c r="H48">
        <v>1</v>
      </c>
      <c r="J48" s="17" t="s">
        <v>8408</v>
      </c>
      <c r="K48" s="18">
        <f>_xlfn.VAR.P($H$2:$H$350)</f>
        <v>11615.077922184548</v>
      </c>
    </row>
    <row r="49" spans="1:30" x14ac:dyDescent="0.3">
      <c r="A49" t="s">
        <v>8219</v>
      </c>
      <c r="B49">
        <v>70</v>
      </c>
      <c r="D49" t="s">
        <v>8221</v>
      </c>
      <c r="E49">
        <v>13</v>
      </c>
      <c r="G49" t="s">
        <v>8220</v>
      </c>
      <c r="H49">
        <v>0</v>
      </c>
      <c r="J49" s="17" t="s">
        <v>8404</v>
      </c>
      <c r="K49" s="18">
        <f>_xlfn.STDEV.P($H$2:$H$350)</f>
        <v>107.77327090788582</v>
      </c>
    </row>
    <row r="50" spans="1:30" x14ac:dyDescent="0.3">
      <c r="A50" t="s">
        <v>8219</v>
      </c>
      <c r="B50">
        <v>38</v>
      </c>
      <c r="D50" t="s">
        <v>8221</v>
      </c>
      <c r="E50">
        <v>0</v>
      </c>
      <c r="G50" t="s">
        <v>8220</v>
      </c>
      <c r="H50">
        <v>5</v>
      </c>
      <c r="J50" s="17" t="s">
        <v>8421</v>
      </c>
      <c r="K50" s="17">
        <f>_xlfn.QUARTILE.EXC($H$2:$H$350,1)</f>
        <v>0</v>
      </c>
    </row>
    <row r="51" spans="1:30" x14ac:dyDescent="0.3">
      <c r="A51" t="s">
        <v>8219</v>
      </c>
      <c r="B51">
        <v>87</v>
      </c>
      <c r="D51" t="s">
        <v>8221</v>
      </c>
      <c r="E51">
        <v>0</v>
      </c>
      <c r="G51" t="s">
        <v>8220</v>
      </c>
      <c r="H51">
        <v>1</v>
      </c>
      <c r="J51" s="17" t="s">
        <v>8422</v>
      </c>
      <c r="K51" s="17">
        <f>_xlfn.QUARTILE.EXC($H$2:$H$350,2)</f>
        <v>2</v>
      </c>
    </row>
    <row r="52" spans="1:30" x14ac:dyDescent="0.3">
      <c r="A52" t="s">
        <v>8219</v>
      </c>
      <c r="B52">
        <v>22</v>
      </c>
      <c r="D52" t="s">
        <v>8221</v>
      </c>
      <c r="E52">
        <v>33</v>
      </c>
      <c r="G52" t="s">
        <v>8220</v>
      </c>
      <c r="H52">
        <v>0</v>
      </c>
      <c r="J52" s="17" t="s">
        <v>8423</v>
      </c>
      <c r="K52" s="17">
        <f>_xlfn.QUARTILE.EXC($H$2:$H$350,3)</f>
        <v>10</v>
      </c>
    </row>
    <row r="53" spans="1:30" x14ac:dyDescent="0.3">
      <c r="A53" t="s">
        <v>8219</v>
      </c>
      <c r="B53">
        <v>119</v>
      </c>
      <c r="D53" t="s">
        <v>8221</v>
      </c>
      <c r="E53">
        <v>12</v>
      </c>
      <c r="G53" t="s">
        <v>8220</v>
      </c>
      <c r="H53">
        <v>0</v>
      </c>
      <c r="J53" s="17" t="s">
        <v>8424</v>
      </c>
      <c r="K53" s="17">
        <f>K52-K50</f>
        <v>10</v>
      </c>
    </row>
    <row r="54" spans="1:30" x14ac:dyDescent="0.3">
      <c r="A54" t="s">
        <v>8219</v>
      </c>
      <c r="B54">
        <v>52</v>
      </c>
      <c r="D54" t="s">
        <v>8221</v>
      </c>
      <c r="E54">
        <v>1</v>
      </c>
      <c r="G54" t="s">
        <v>8220</v>
      </c>
      <c r="H54">
        <v>0</v>
      </c>
      <c r="J54" s="17" t="s">
        <v>8426</v>
      </c>
      <c r="K54" s="17">
        <f>K50-1.5*$K$82</f>
        <v>0</v>
      </c>
    </row>
    <row r="55" spans="1:30" x14ac:dyDescent="0.3">
      <c r="A55" t="s">
        <v>8219</v>
      </c>
      <c r="B55">
        <v>117</v>
      </c>
      <c r="D55" t="s">
        <v>8221</v>
      </c>
      <c r="E55">
        <v>1</v>
      </c>
      <c r="G55" t="s">
        <v>8220</v>
      </c>
      <c r="H55">
        <v>121</v>
      </c>
      <c r="J55" s="17" t="s">
        <v>8425</v>
      </c>
      <c r="K55" s="17">
        <f>K52+1.5*$K$82</f>
        <v>10</v>
      </c>
    </row>
    <row r="56" spans="1:30" x14ac:dyDescent="0.3">
      <c r="A56" t="s">
        <v>8219</v>
      </c>
      <c r="B56">
        <v>52</v>
      </c>
      <c r="D56" t="s">
        <v>8221</v>
      </c>
      <c r="E56">
        <v>1</v>
      </c>
      <c r="G56" t="s">
        <v>8220</v>
      </c>
      <c r="H56">
        <v>0</v>
      </c>
    </row>
    <row r="57" spans="1:30" x14ac:dyDescent="0.3">
      <c r="A57" t="s">
        <v>8219</v>
      </c>
      <c r="B57">
        <v>86</v>
      </c>
      <c r="D57" t="s">
        <v>8221</v>
      </c>
      <c r="E57">
        <v>1</v>
      </c>
      <c r="G57" t="s">
        <v>8220</v>
      </c>
      <c r="H57">
        <v>0</v>
      </c>
    </row>
    <row r="58" spans="1:30" x14ac:dyDescent="0.3">
      <c r="A58" t="s">
        <v>8219</v>
      </c>
      <c r="B58">
        <v>174</v>
      </c>
      <c r="D58" t="s">
        <v>8221</v>
      </c>
      <c r="E58">
        <v>84</v>
      </c>
      <c r="G58" t="s">
        <v>8220</v>
      </c>
      <c r="H58">
        <v>0</v>
      </c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</row>
    <row r="59" spans="1:30" x14ac:dyDescent="0.3">
      <c r="A59" t="s">
        <v>8219</v>
      </c>
      <c r="B59">
        <v>69</v>
      </c>
      <c r="D59" t="s">
        <v>8221</v>
      </c>
      <c r="E59">
        <v>38</v>
      </c>
      <c r="G59" t="s">
        <v>8220</v>
      </c>
      <c r="H59">
        <v>3</v>
      </c>
      <c r="J59" s="24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</row>
    <row r="60" spans="1:30" x14ac:dyDescent="0.3">
      <c r="A60" t="s">
        <v>8219</v>
      </c>
      <c r="B60">
        <v>75</v>
      </c>
      <c r="D60" t="s">
        <v>8221</v>
      </c>
      <c r="E60">
        <v>1</v>
      </c>
      <c r="G60" t="s">
        <v>8220</v>
      </c>
      <c r="H60">
        <v>0</v>
      </c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</row>
    <row r="61" spans="1:30" x14ac:dyDescent="0.3">
      <c r="A61" t="s">
        <v>8219</v>
      </c>
      <c r="B61">
        <v>33</v>
      </c>
      <c r="D61" t="s">
        <v>8221</v>
      </c>
      <c r="E61">
        <v>76</v>
      </c>
      <c r="G61" t="s">
        <v>8220</v>
      </c>
      <c r="H61">
        <v>1</v>
      </c>
      <c r="J61" s="25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</row>
    <row r="62" spans="1:30" x14ac:dyDescent="0.3">
      <c r="A62" t="s">
        <v>8219</v>
      </c>
      <c r="B62">
        <v>108</v>
      </c>
      <c r="D62" t="s">
        <v>8221</v>
      </c>
      <c r="E62">
        <v>3</v>
      </c>
      <c r="G62" t="s">
        <v>8220</v>
      </c>
      <c r="H62">
        <v>1</v>
      </c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</row>
    <row r="63" spans="1:30" x14ac:dyDescent="0.3">
      <c r="A63" t="s">
        <v>8219</v>
      </c>
      <c r="B63">
        <v>23</v>
      </c>
      <c r="D63" t="s">
        <v>8221</v>
      </c>
      <c r="E63">
        <v>0</v>
      </c>
      <c r="G63" t="s">
        <v>8220</v>
      </c>
      <c r="H63">
        <v>3</v>
      </c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</row>
    <row r="64" spans="1:30" x14ac:dyDescent="0.3">
      <c r="A64" t="s">
        <v>8219</v>
      </c>
      <c r="B64">
        <v>48</v>
      </c>
      <c r="D64" t="s">
        <v>8221</v>
      </c>
      <c r="E64">
        <v>2</v>
      </c>
      <c r="G64" t="s">
        <v>8220</v>
      </c>
      <c r="H64">
        <v>9</v>
      </c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</row>
    <row r="65" spans="1:30" x14ac:dyDescent="0.3">
      <c r="A65" t="s">
        <v>8219</v>
      </c>
      <c r="B65">
        <v>64</v>
      </c>
      <c r="D65" t="s">
        <v>8221</v>
      </c>
      <c r="E65">
        <v>0</v>
      </c>
      <c r="G65" t="s">
        <v>8220</v>
      </c>
      <c r="H65">
        <v>0</v>
      </c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</row>
    <row r="66" spans="1:30" x14ac:dyDescent="0.3">
      <c r="A66" t="s">
        <v>8219</v>
      </c>
      <c r="B66">
        <v>24</v>
      </c>
      <c r="D66" t="s">
        <v>8221</v>
      </c>
      <c r="E66">
        <v>0</v>
      </c>
      <c r="G66" t="s">
        <v>8220</v>
      </c>
      <c r="H66">
        <v>0</v>
      </c>
      <c r="J66" s="24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</row>
    <row r="67" spans="1:30" x14ac:dyDescent="0.3">
      <c r="A67" t="s">
        <v>8219</v>
      </c>
      <c r="B67">
        <v>57</v>
      </c>
      <c r="D67" t="s">
        <v>8221</v>
      </c>
      <c r="E67">
        <v>0</v>
      </c>
      <c r="G67" t="s">
        <v>8220</v>
      </c>
      <c r="H67">
        <v>0</v>
      </c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</row>
    <row r="68" spans="1:30" x14ac:dyDescent="0.3">
      <c r="A68" t="s">
        <v>8219</v>
      </c>
      <c r="B68">
        <v>26</v>
      </c>
      <c r="D68" t="s">
        <v>8221</v>
      </c>
      <c r="E68">
        <v>2</v>
      </c>
      <c r="G68" t="s">
        <v>8220</v>
      </c>
      <c r="H68">
        <v>39</v>
      </c>
      <c r="J68" s="25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</row>
    <row r="69" spans="1:30" x14ac:dyDescent="0.3">
      <c r="A69" t="s">
        <v>8219</v>
      </c>
      <c r="B69">
        <v>20</v>
      </c>
      <c r="D69" t="s">
        <v>8221</v>
      </c>
      <c r="E69">
        <v>0</v>
      </c>
      <c r="G69" t="s">
        <v>8220</v>
      </c>
      <c r="H69">
        <v>1</v>
      </c>
      <c r="J69" s="26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</row>
    <row r="70" spans="1:30" x14ac:dyDescent="0.3">
      <c r="A70" t="s">
        <v>8219</v>
      </c>
      <c r="B70">
        <v>36</v>
      </c>
      <c r="D70" t="s">
        <v>8221</v>
      </c>
      <c r="E70">
        <v>0</v>
      </c>
      <c r="G70" t="s">
        <v>8220</v>
      </c>
      <c r="H70">
        <v>0</v>
      </c>
      <c r="J70" s="25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</row>
    <row r="71" spans="1:30" x14ac:dyDescent="0.3">
      <c r="A71" t="s">
        <v>8219</v>
      </c>
      <c r="B71">
        <v>178</v>
      </c>
      <c r="D71" t="s">
        <v>8221</v>
      </c>
      <c r="E71">
        <v>0</v>
      </c>
      <c r="G71" t="s">
        <v>8220</v>
      </c>
      <c r="H71">
        <v>3</v>
      </c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</row>
    <row r="72" spans="1:30" x14ac:dyDescent="0.3">
      <c r="A72" t="s">
        <v>8219</v>
      </c>
      <c r="B72">
        <v>17</v>
      </c>
      <c r="D72" t="s">
        <v>8221</v>
      </c>
      <c r="E72">
        <v>2</v>
      </c>
      <c r="G72" t="s">
        <v>8220</v>
      </c>
      <c r="H72">
        <v>1</v>
      </c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</row>
    <row r="73" spans="1:30" x14ac:dyDescent="0.3">
      <c r="A73" t="s">
        <v>8219</v>
      </c>
      <c r="B73">
        <v>32</v>
      </c>
      <c r="D73" t="s">
        <v>8221</v>
      </c>
      <c r="E73">
        <v>0</v>
      </c>
      <c r="G73" t="s">
        <v>8220</v>
      </c>
      <c r="H73">
        <v>9</v>
      </c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</row>
    <row r="74" spans="1:30" x14ac:dyDescent="0.3">
      <c r="A74" t="s">
        <v>8219</v>
      </c>
      <c r="B74">
        <v>41</v>
      </c>
      <c r="D74" t="s">
        <v>8221</v>
      </c>
      <c r="E74">
        <v>7</v>
      </c>
      <c r="G74" t="s">
        <v>8220</v>
      </c>
      <c r="H74">
        <v>0</v>
      </c>
      <c r="J74" s="27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</row>
    <row r="75" spans="1:30" x14ac:dyDescent="0.3">
      <c r="A75" t="s">
        <v>8219</v>
      </c>
      <c r="B75">
        <v>18</v>
      </c>
      <c r="D75" t="s">
        <v>8221</v>
      </c>
      <c r="E75">
        <v>0</v>
      </c>
      <c r="G75" t="s">
        <v>8220</v>
      </c>
      <c r="H75">
        <v>25</v>
      </c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</row>
    <row r="76" spans="1:30" x14ac:dyDescent="0.3">
      <c r="A76" t="s">
        <v>8219</v>
      </c>
      <c r="B76">
        <v>29</v>
      </c>
      <c r="D76" t="s">
        <v>8221</v>
      </c>
      <c r="E76">
        <v>5</v>
      </c>
      <c r="G76" t="s">
        <v>8220</v>
      </c>
      <c r="H76">
        <v>1</v>
      </c>
      <c r="J76" s="28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</row>
    <row r="77" spans="1:30" x14ac:dyDescent="0.3">
      <c r="A77" t="s">
        <v>8219</v>
      </c>
      <c r="B77">
        <v>47</v>
      </c>
      <c r="D77" t="s">
        <v>8221</v>
      </c>
      <c r="E77">
        <v>0</v>
      </c>
      <c r="G77" t="s">
        <v>8220</v>
      </c>
      <c r="H77">
        <v>1</v>
      </c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</row>
    <row r="78" spans="1:30" x14ac:dyDescent="0.3">
      <c r="A78" t="s">
        <v>8219</v>
      </c>
      <c r="B78">
        <v>15</v>
      </c>
      <c r="D78" t="s">
        <v>8221</v>
      </c>
      <c r="E78">
        <v>0</v>
      </c>
      <c r="G78" t="s">
        <v>8220</v>
      </c>
      <c r="H78">
        <v>1</v>
      </c>
      <c r="J78" s="23"/>
      <c r="K78" s="23"/>
      <c r="L78" s="29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</row>
    <row r="79" spans="1:30" x14ac:dyDescent="0.3">
      <c r="A79" t="s">
        <v>8219</v>
      </c>
      <c r="B79">
        <v>26</v>
      </c>
      <c r="D79" t="s">
        <v>8221</v>
      </c>
      <c r="E79">
        <v>1</v>
      </c>
      <c r="G79" t="s">
        <v>8220</v>
      </c>
      <c r="H79">
        <v>0</v>
      </c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</row>
    <row r="80" spans="1:30" x14ac:dyDescent="0.3">
      <c r="A80" t="s">
        <v>8219</v>
      </c>
      <c r="B80">
        <v>35</v>
      </c>
      <c r="D80" t="s">
        <v>8221</v>
      </c>
      <c r="E80">
        <v>0</v>
      </c>
      <c r="G80" t="s">
        <v>8220</v>
      </c>
      <c r="H80">
        <v>6</v>
      </c>
      <c r="J80" s="23"/>
      <c r="K80" s="23"/>
      <c r="L80" s="29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</row>
    <row r="81" spans="1:30" x14ac:dyDescent="0.3">
      <c r="A81" t="s">
        <v>8219</v>
      </c>
      <c r="B81">
        <v>41</v>
      </c>
      <c r="D81" t="s">
        <v>8221</v>
      </c>
      <c r="E81">
        <v>5</v>
      </c>
      <c r="G81" t="s">
        <v>8220</v>
      </c>
      <c r="H81">
        <v>1</v>
      </c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</row>
    <row r="82" spans="1:30" x14ac:dyDescent="0.3">
      <c r="A82" t="s">
        <v>8219</v>
      </c>
      <c r="B82">
        <v>47</v>
      </c>
      <c r="D82" t="s">
        <v>8221</v>
      </c>
      <c r="E82">
        <v>3</v>
      </c>
      <c r="G82" t="s">
        <v>8220</v>
      </c>
      <c r="H82">
        <v>6</v>
      </c>
      <c r="J82" s="23"/>
      <c r="K82" s="23"/>
      <c r="L82" s="29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</row>
    <row r="83" spans="1:30" x14ac:dyDescent="0.3">
      <c r="A83" t="s">
        <v>8219</v>
      </c>
      <c r="B83">
        <v>28</v>
      </c>
      <c r="D83" t="s">
        <v>8221</v>
      </c>
      <c r="E83">
        <v>6</v>
      </c>
      <c r="G83" t="s">
        <v>8220</v>
      </c>
      <c r="H83">
        <v>4</v>
      </c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</row>
    <row r="84" spans="1:30" x14ac:dyDescent="0.3">
      <c r="A84" t="s">
        <v>8219</v>
      </c>
      <c r="B84">
        <v>100</v>
      </c>
      <c r="D84" t="s">
        <v>8221</v>
      </c>
      <c r="E84">
        <v>12</v>
      </c>
      <c r="G84" t="s">
        <v>8220</v>
      </c>
      <c r="H84">
        <v>22</v>
      </c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</row>
    <row r="85" spans="1:30" x14ac:dyDescent="0.3">
      <c r="A85" t="s">
        <v>8219</v>
      </c>
      <c r="B85">
        <v>13</v>
      </c>
      <c r="D85" t="s">
        <v>8221</v>
      </c>
      <c r="E85">
        <v>13</v>
      </c>
      <c r="G85" t="s">
        <v>8220</v>
      </c>
      <c r="H85">
        <v>15</v>
      </c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</row>
    <row r="86" spans="1:30" x14ac:dyDescent="0.3">
      <c r="A86" t="s">
        <v>8219</v>
      </c>
      <c r="B86">
        <v>7</v>
      </c>
      <c r="D86" t="s">
        <v>8221</v>
      </c>
      <c r="E86">
        <v>5</v>
      </c>
      <c r="G86" t="s">
        <v>8220</v>
      </c>
      <c r="H86">
        <v>95</v>
      </c>
      <c r="J86" s="27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</row>
    <row r="87" spans="1:30" x14ac:dyDescent="0.3">
      <c r="A87" t="s">
        <v>8219</v>
      </c>
      <c r="B87">
        <v>21</v>
      </c>
      <c r="D87" t="s">
        <v>8221</v>
      </c>
      <c r="E87">
        <v>2</v>
      </c>
      <c r="G87" t="s">
        <v>8220</v>
      </c>
      <c r="H87">
        <v>161</v>
      </c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</row>
    <row r="88" spans="1:30" x14ac:dyDescent="0.3">
      <c r="A88" t="s">
        <v>8219</v>
      </c>
      <c r="B88">
        <v>17</v>
      </c>
      <c r="D88" t="s">
        <v>8221</v>
      </c>
      <c r="E88">
        <v>8</v>
      </c>
      <c r="G88" t="s">
        <v>8220</v>
      </c>
      <c r="H88">
        <v>8</v>
      </c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</row>
    <row r="89" spans="1:30" x14ac:dyDescent="0.3">
      <c r="A89" t="s">
        <v>8219</v>
      </c>
      <c r="B89">
        <v>25</v>
      </c>
      <c r="D89" t="s">
        <v>8221</v>
      </c>
      <c r="E89">
        <v>0</v>
      </c>
      <c r="G89" t="s">
        <v>8220</v>
      </c>
      <c r="H89">
        <v>76</v>
      </c>
      <c r="J89" s="27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</row>
    <row r="90" spans="1:30" x14ac:dyDescent="0.3">
      <c r="A90" t="s">
        <v>8219</v>
      </c>
      <c r="B90">
        <v>60</v>
      </c>
      <c r="D90" t="s">
        <v>8221</v>
      </c>
      <c r="E90">
        <v>13</v>
      </c>
      <c r="G90" t="s">
        <v>8220</v>
      </c>
      <c r="H90">
        <v>1</v>
      </c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</row>
    <row r="91" spans="1:30" x14ac:dyDescent="0.3">
      <c r="A91" t="s">
        <v>8219</v>
      </c>
      <c r="B91">
        <v>56</v>
      </c>
      <c r="D91" t="s">
        <v>8221</v>
      </c>
      <c r="E91">
        <v>0</v>
      </c>
      <c r="G91" t="s">
        <v>8220</v>
      </c>
      <c r="H91">
        <v>101</v>
      </c>
    </row>
    <row r="92" spans="1:30" x14ac:dyDescent="0.3">
      <c r="A92" t="s">
        <v>8219</v>
      </c>
      <c r="B92">
        <v>16</v>
      </c>
      <c r="D92" t="s">
        <v>8221</v>
      </c>
      <c r="E92">
        <v>5</v>
      </c>
      <c r="G92" t="s">
        <v>8220</v>
      </c>
      <c r="H92">
        <v>4</v>
      </c>
    </row>
    <row r="93" spans="1:30" x14ac:dyDescent="0.3">
      <c r="A93" t="s">
        <v>8219</v>
      </c>
      <c r="B93">
        <v>46</v>
      </c>
      <c r="D93" t="s">
        <v>8221</v>
      </c>
      <c r="E93">
        <v>8</v>
      </c>
      <c r="G93" t="s">
        <v>8220</v>
      </c>
      <c r="H93">
        <v>1</v>
      </c>
    </row>
    <row r="94" spans="1:30" x14ac:dyDescent="0.3">
      <c r="A94" t="s">
        <v>8219</v>
      </c>
      <c r="B94">
        <v>43</v>
      </c>
      <c r="D94" t="s">
        <v>8221</v>
      </c>
      <c r="E94">
        <v>8</v>
      </c>
      <c r="G94" t="s">
        <v>8220</v>
      </c>
      <c r="H94">
        <v>775</v>
      </c>
    </row>
    <row r="95" spans="1:30" x14ac:dyDescent="0.3">
      <c r="A95" t="s">
        <v>8219</v>
      </c>
      <c r="B95">
        <v>15</v>
      </c>
      <c r="D95" t="s">
        <v>8221</v>
      </c>
      <c r="E95">
        <v>0</v>
      </c>
      <c r="G95" t="s">
        <v>8220</v>
      </c>
      <c r="H95">
        <v>90</v>
      </c>
    </row>
    <row r="96" spans="1:30" x14ac:dyDescent="0.3">
      <c r="A96" t="s">
        <v>8219</v>
      </c>
      <c r="B96">
        <v>12</v>
      </c>
      <c r="D96" t="s">
        <v>8221</v>
      </c>
      <c r="E96">
        <v>2</v>
      </c>
      <c r="G96" t="s">
        <v>8220</v>
      </c>
      <c r="H96">
        <v>16</v>
      </c>
    </row>
    <row r="97" spans="1:8" x14ac:dyDescent="0.3">
      <c r="A97" t="s">
        <v>8219</v>
      </c>
      <c r="B97">
        <v>21</v>
      </c>
      <c r="D97" t="s">
        <v>8221</v>
      </c>
      <c r="E97">
        <v>3</v>
      </c>
      <c r="G97" t="s">
        <v>8220</v>
      </c>
      <c r="H97">
        <v>6</v>
      </c>
    </row>
    <row r="98" spans="1:8" x14ac:dyDescent="0.3">
      <c r="A98" t="s">
        <v>8219</v>
      </c>
      <c r="B98">
        <v>34</v>
      </c>
      <c r="D98" t="s">
        <v>8221</v>
      </c>
      <c r="E98">
        <v>0</v>
      </c>
      <c r="G98" t="s">
        <v>8220</v>
      </c>
      <c r="H98">
        <v>38</v>
      </c>
    </row>
    <row r="99" spans="1:8" x14ac:dyDescent="0.3">
      <c r="A99" t="s">
        <v>8219</v>
      </c>
      <c r="B99">
        <v>8</v>
      </c>
      <c r="D99" t="s">
        <v>8221</v>
      </c>
      <c r="E99">
        <v>0</v>
      </c>
      <c r="G99" t="s">
        <v>8220</v>
      </c>
      <c r="H99">
        <v>355</v>
      </c>
    </row>
    <row r="100" spans="1:8" x14ac:dyDescent="0.3">
      <c r="A100" t="s">
        <v>8219</v>
      </c>
      <c r="B100">
        <v>60</v>
      </c>
      <c r="D100" t="s">
        <v>8221</v>
      </c>
      <c r="E100">
        <v>11</v>
      </c>
      <c r="G100" t="s">
        <v>8220</v>
      </c>
      <c r="H100">
        <v>7</v>
      </c>
    </row>
    <row r="101" spans="1:8" x14ac:dyDescent="0.3">
      <c r="A101" t="s">
        <v>8219</v>
      </c>
      <c r="B101">
        <v>39</v>
      </c>
      <c r="D101" t="s">
        <v>8221</v>
      </c>
      <c r="E101">
        <v>0</v>
      </c>
      <c r="G101" t="s">
        <v>8220</v>
      </c>
      <c r="H101">
        <v>400</v>
      </c>
    </row>
    <row r="102" spans="1:8" x14ac:dyDescent="0.3">
      <c r="A102" t="s">
        <v>8219</v>
      </c>
      <c r="B102">
        <v>26</v>
      </c>
      <c r="D102" t="s">
        <v>8221</v>
      </c>
      <c r="E102">
        <v>1</v>
      </c>
      <c r="G102" t="s">
        <v>8220</v>
      </c>
      <c r="H102">
        <v>1</v>
      </c>
    </row>
    <row r="103" spans="1:8" x14ac:dyDescent="0.3">
      <c r="A103" t="s">
        <v>8219</v>
      </c>
      <c r="B103">
        <v>35</v>
      </c>
      <c r="D103" t="s">
        <v>8221</v>
      </c>
      <c r="E103">
        <v>0</v>
      </c>
      <c r="G103" t="s">
        <v>8220</v>
      </c>
      <c r="H103">
        <v>0</v>
      </c>
    </row>
    <row r="104" spans="1:8" x14ac:dyDescent="0.3">
      <c r="A104" t="s">
        <v>8219</v>
      </c>
      <c r="B104">
        <v>65</v>
      </c>
      <c r="D104" t="s">
        <v>8221</v>
      </c>
      <c r="E104">
        <v>17</v>
      </c>
      <c r="G104" t="s">
        <v>8220</v>
      </c>
      <c r="H104">
        <v>1</v>
      </c>
    </row>
    <row r="105" spans="1:8" x14ac:dyDescent="0.3">
      <c r="A105" t="s">
        <v>8219</v>
      </c>
      <c r="B105">
        <v>49</v>
      </c>
      <c r="D105" t="s">
        <v>8221</v>
      </c>
      <c r="E105">
        <v>2</v>
      </c>
      <c r="G105" t="s">
        <v>8220</v>
      </c>
      <c r="H105">
        <v>292</v>
      </c>
    </row>
    <row r="106" spans="1:8" x14ac:dyDescent="0.3">
      <c r="A106" t="s">
        <v>8219</v>
      </c>
      <c r="B106">
        <v>10</v>
      </c>
      <c r="D106" t="s">
        <v>8221</v>
      </c>
      <c r="E106">
        <v>1</v>
      </c>
      <c r="G106" t="s">
        <v>8220</v>
      </c>
      <c r="H106">
        <v>2</v>
      </c>
    </row>
    <row r="107" spans="1:8" x14ac:dyDescent="0.3">
      <c r="A107" t="s">
        <v>8219</v>
      </c>
      <c r="B107">
        <v>60</v>
      </c>
      <c r="D107" t="s">
        <v>8221</v>
      </c>
      <c r="E107">
        <v>2</v>
      </c>
      <c r="G107" t="s">
        <v>8220</v>
      </c>
      <c r="H107">
        <v>8</v>
      </c>
    </row>
    <row r="108" spans="1:8" x14ac:dyDescent="0.3">
      <c r="A108" t="s">
        <v>8219</v>
      </c>
      <c r="B108">
        <v>27</v>
      </c>
      <c r="D108" t="s">
        <v>8221</v>
      </c>
      <c r="E108">
        <v>16</v>
      </c>
      <c r="G108" t="s">
        <v>8220</v>
      </c>
      <c r="H108">
        <v>0</v>
      </c>
    </row>
    <row r="109" spans="1:8" x14ac:dyDescent="0.3">
      <c r="A109" t="s">
        <v>8219</v>
      </c>
      <c r="B109">
        <v>69</v>
      </c>
      <c r="D109" t="s">
        <v>8221</v>
      </c>
      <c r="E109">
        <v>1</v>
      </c>
      <c r="G109" t="s">
        <v>8220</v>
      </c>
      <c r="H109">
        <v>1</v>
      </c>
    </row>
    <row r="110" spans="1:8" x14ac:dyDescent="0.3">
      <c r="A110" t="s">
        <v>8219</v>
      </c>
      <c r="B110">
        <v>47</v>
      </c>
      <c r="D110" t="s">
        <v>8221</v>
      </c>
      <c r="E110">
        <v>4</v>
      </c>
      <c r="G110" t="s">
        <v>8220</v>
      </c>
      <c r="H110">
        <v>4</v>
      </c>
    </row>
    <row r="111" spans="1:8" x14ac:dyDescent="0.3">
      <c r="A111" t="s">
        <v>8219</v>
      </c>
      <c r="B111">
        <v>47</v>
      </c>
      <c r="D111" t="s">
        <v>8221</v>
      </c>
      <c r="E111">
        <v>5</v>
      </c>
      <c r="G111" t="s">
        <v>8220</v>
      </c>
      <c r="H111">
        <v>0</v>
      </c>
    </row>
    <row r="112" spans="1:8" x14ac:dyDescent="0.3">
      <c r="A112" t="s">
        <v>8219</v>
      </c>
      <c r="B112">
        <v>26</v>
      </c>
      <c r="D112" t="s">
        <v>8221</v>
      </c>
      <c r="E112">
        <v>7</v>
      </c>
      <c r="G112" t="s">
        <v>8220</v>
      </c>
      <c r="H112">
        <v>0</v>
      </c>
    </row>
    <row r="113" spans="1:8" x14ac:dyDescent="0.3">
      <c r="A113" t="s">
        <v>8219</v>
      </c>
      <c r="B113">
        <v>53</v>
      </c>
      <c r="D113" t="s">
        <v>8221</v>
      </c>
      <c r="E113">
        <v>0</v>
      </c>
      <c r="G113" t="s">
        <v>8220</v>
      </c>
      <c r="H113">
        <v>0</v>
      </c>
    </row>
    <row r="114" spans="1:8" x14ac:dyDescent="0.3">
      <c r="A114" t="s">
        <v>8219</v>
      </c>
      <c r="B114">
        <v>81</v>
      </c>
      <c r="D114" t="s">
        <v>8221</v>
      </c>
      <c r="E114">
        <v>12</v>
      </c>
      <c r="G114" t="s">
        <v>8220</v>
      </c>
      <c r="H114">
        <v>0</v>
      </c>
    </row>
    <row r="115" spans="1:8" x14ac:dyDescent="0.3">
      <c r="A115" t="s">
        <v>8219</v>
      </c>
      <c r="B115">
        <v>78</v>
      </c>
      <c r="D115" t="s">
        <v>8221</v>
      </c>
      <c r="E115">
        <v>2</v>
      </c>
      <c r="G115" t="s">
        <v>8220</v>
      </c>
      <c r="H115">
        <v>1</v>
      </c>
    </row>
    <row r="116" spans="1:8" x14ac:dyDescent="0.3">
      <c r="A116" t="s">
        <v>8219</v>
      </c>
      <c r="B116">
        <v>35</v>
      </c>
      <c r="D116" t="s">
        <v>8221</v>
      </c>
      <c r="E116">
        <v>5</v>
      </c>
      <c r="G116" t="s">
        <v>8220</v>
      </c>
      <c r="H116">
        <v>0</v>
      </c>
    </row>
    <row r="117" spans="1:8" x14ac:dyDescent="0.3">
      <c r="A117" t="s">
        <v>8219</v>
      </c>
      <c r="B117">
        <v>22</v>
      </c>
      <c r="D117" t="s">
        <v>8221</v>
      </c>
      <c r="E117">
        <v>2</v>
      </c>
      <c r="G117" t="s">
        <v>8220</v>
      </c>
      <c r="H117">
        <v>0</v>
      </c>
    </row>
    <row r="118" spans="1:8" x14ac:dyDescent="0.3">
      <c r="A118" t="s">
        <v>8219</v>
      </c>
      <c r="B118">
        <v>57</v>
      </c>
      <c r="D118" t="s">
        <v>8221</v>
      </c>
      <c r="E118">
        <v>3</v>
      </c>
      <c r="G118" t="s">
        <v>8220</v>
      </c>
      <c r="H118">
        <v>0</v>
      </c>
    </row>
    <row r="119" spans="1:8" x14ac:dyDescent="0.3">
      <c r="A119" t="s">
        <v>8219</v>
      </c>
      <c r="B119">
        <v>27</v>
      </c>
      <c r="D119" t="s">
        <v>8221</v>
      </c>
      <c r="E119">
        <v>0</v>
      </c>
      <c r="G119" t="s">
        <v>8220</v>
      </c>
      <c r="H119">
        <v>0</v>
      </c>
    </row>
    <row r="120" spans="1:8" x14ac:dyDescent="0.3">
      <c r="A120" t="s">
        <v>8219</v>
      </c>
      <c r="B120">
        <v>39</v>
      </c>
      <c r="D120" t="s">
        <v>8221</v>
      </c>
      <c r="E120">
        <v>49</v>
      </c>
      <c r="G120" t="s">
        <v>8220</v>
      </c>
      <c r="H120">
        <v>0</v>
      </c>
    </row>
    <row r="121" spans="1:8" x14ac:dyDescent="0.3">
      <c r="A121" t="s">
        <v>8219</v>
      </c>
      <c r="B121">
        <v>37</v>
      </c>
      <c r="D121" t="s">
        <v>8221</v>
      </c>
      <c r="E121">
        <v>1</v>
      </c>
      <c r="G121" t="s">
        <v>8220</v>
      </c>
      <c r="H121">
        <v>0</v>
      </c>
    </row>
    <row r="122" spans="1:8" x14ac:dyDescent="0.3">
      <c r="A122" t="s">
        <v>8219</v>
      </c>
      <c r="B122">
        <v>137</v>
      </c>
      <c r="D122" t="s">
        <v>8221</v>
      </c>
      <c r="E122">
        <v>2</v>
      </c>
      <c r="G122" t="s">
        <v>8220</v>
      </c>
      <c r="H122">
        <v>1</v>
      </c>
    </row>
    <row r="123" spans="1:8" x14ac:dyDescent="0.3">
      <c r="A123" t="s">
        <v>8219</v>
      </c>
      <c r="B123">
        <v>376</v>
      </c>
      <c r="D123" t="s">
        <v>8221</v>
      </c>
      <c r="E123">
        <v>0</v>
      </c>
      <c r="G123" t="s">
        <v>8220</v>
      </c>
      <c r="H123">
        <v>0</v>
      </c>
    </row>
    <row r="124" spans="1:8" x14ac:dyDescent="0.3">
      <c r="A124" t="s">
        <v>8219</v>
      </c>
      <c r="B124">
        <v>202</v>
      </c>
      <c r="D124" t="s">
        <v>8221</v>
      </c>
      <c r="E124">
        <v>0</v>
      </c>
      <c r="G124" t="s">
        <v>8220</v>
      </c>
      <c r="H124">
        <v>4</v>
      </c>
    </row>
    <row r="125" spans="1:8" x14ac:dyDescent="0.3">
      <c r="A125" t="s">
        <v>8219</v>
      </c>
      <c r="B125">
        <v>328</v>
      </c>
      <c r="D125" t="s">
        <v>8221</v>
      </c>
      <c r="E125">
        <v>11</v>
      </c>
      <c r="G125" t="s">
        <v>8220</v>
      </c>
      <c r="H125">
        <v>0</v>
      </c>
    </row>
    <row r="126" spans="1:8" x14ac:dyDescent="0.3">
      <c r="A126" t="s">
        <v>8219</v>
      </c>
      <c r="B126">
        <v>84</v>
      </c>
      <c r="D126" t="s">
        <v>8221</v>
      </c>
      <c r="E126">
        <v>1</v>
      </c>
      <c r="G126" t="s">
        <v>8220</v>
      </c>
      <c r="H126">
        <v>18</v>
      </c>
    </row>
    <row r="127" spans="1:8" x14ac:dyDescent="0.3">
      <c r="A127" t="s">
        <v>8219</v>
      </c>
      <c r="B127">
        <v>96</v>
      </c>
      <c r="D127" t="s">
        <v>8221</v>
      </c>
      <c r="E127">
        <v>8</v>
      </c>
      <c r="G127" t="s">
        <v>8220</v>
      </c>
      <c r="H127">
        <v>3</v>
      </c>
    </row>
    <row r="128" spans="1:8" x14ac:dyDescent="0.3">
      <c r="A128" t="s">
        <v>8219</v>
      </c>
      <c r="B128">
        <v>223</v>
      </c>
      <c r="D128" t="s">
        <v>8221</v>
      </c>
      <c r="E128">
        <v>5</v>
      </c>
      <c r="G128" t="s">
        <v>8220</v>
      </c>
      <c r="H128">
        <v>40</v>
      </c>
    </row>
    <row r="129" spans="1:8" x14ac:dyDescent="0.3">
      <c r="A129" t="s">
        <v>8219</v>
      </c>
      <c r="B129">
        <v>62</v>
      </c>
      <c r="D129" t="s">
        <v>8221</v>
      </c>
      <c r="E129">
        <v>39</v>
      </c>
      <c r="G129" t="s">
        <v>8220</v>
      </c>
      <c r="H129">
        <v>0</v>
      </c>
    </row>
    <row r="130" spans="1:8" x14ac:dyDescent="0.3">
      <c r="A130" t="s">
        <v>8219</v>
      </c>
      <c r="B130">
        <v>146</v>
      </c>
      <c r="D130" t="s">
        <v>8221</v>
      </c>
      <c r="E130">
        <v>0</v>
      </c>
      <c r="G130" t="s">
        <v>8220</v>
      </c>
      <c r="H130">
        <v>24</v>
      </c>
    </row>
    <row r="131" spans="1:8" x14ac:dyDescent="0.3">
      <c r="A131" t="s">
        <v>8219</v>
      </c>
      <c r="B131">
        <v>235</v>
      </c>
      <c r="D131" t="s">
        <v>8221</v>
      </c>
      <c r="E131">
        <v>0</v>
      </c>
      <c r="G131" t="s">
        <v>8220</v>
      </c>
      <c r="H131">
        <v>1</v>
      </c>
    </row>
    <row r="132" spans="1:8" x14ac:dyDescent="0.3">
      <c r="A132" t="s">
        <v>8219</v>
      </c>
      <c r="B132">
        <v>437</v>
      </c>
      <c r="D132" t="s">
        <v>8221</v>
      </c>
      <c r="E132">
        <v>2</v>
      </c>
      <c r="G132" t="s">
        <v>8220</v>
      </c>
      <c r="H132">
        <v>0</v>
      </c>
    </row>
    <row r="133" spans="1:8" x14ac:dyDescent="0.3">
      <c r="A133" t="s">
        <v>8219</v>
      </c>
      <c r="B133">
        <v>77</v>
      </c>
      <c r="D133" t="s">
        <v>8221</v>
      </c>
      <c r="E133">
        <v>170</v>
      </c>
      <c r="G133" t="s">
        <v>8220</v>
      </c>
      <c r="H133">
        <v>0</v>
      </c>
    </row>
    <row r="134" spans="1:8" x14ac:dyDescent="0.3">
      <c r="A134" t="s">
        <v>8219</v>
      </c>
      <c r="B134">
        <v>108</v>
      </c>
      <c r="D134" t="s">
        <v>8221</v>
      </c>
      <c r="E134">
        <v>5</v>
      </c>
      <c r="G134" t="s">
        <v>8220</v>
      </c>
      <c r="H134">
        <v>1</v>
      </c>
    </row>
    <row r="135" spans="1:8" x14ac:dyDescent="0.3">
      <c r="A135" t="s">
        <v>8219</v>
      </c>
      <c r="B135">
        <v>7</v>
      </c>
      <c r="D135" t="s">
        <v>8221</v>
      </c>
      <c r="E135">
        <v>14</v>
      </c>
      <c r="G135" t="s">
        <v>8220</v>
      </c>
      <c r="H135">
        <v>6</v>
      </c>
    </row>
    <row r="136" spans="1:8" x14ac:dyDescent="0.3">
      <c r="A136" t="s">
        <v>8219</v>
      </c>
      <c r="B136">
        <v>314</v>
      </c>
      <c r="D136" t="s">
        <v>8221</v>
      </c>
      <c r="E136">
        <v>1</v>
      </c>
      <c r="G136" t="s">
        <v>8220</v>
      </c>
      <c r="H136">
        <v>0</v>
      </c>
    </row>
    <row r="137" spans="1:8" x14ac:dyDescent="0.3">
      <c r="A137" t="s">
        <v>8219</v>
      </c>
      <c r="B137">
        <v>188</v>
      </c>
      <c r="D137" t="s">
        <v>8221</v>
      </c>
      <c r="E137">
        <v>0</v>
      </c>
      <c r="G137" t="s">
        <v>8220</v>
      </c>
      <c r="H137">
        <v>6</v>
      </c>
    </row>
    <row r="138" spans="1:8" x14ac:dyDescent="0.3">
      <c r="A138" t="s">
        <v>8219</v>
      </c>
      <c r="B138">
        <v>275</v>
      </c>
      <c r="D138" t="s">
        <v>8221</v>
      </c>
      <c r="E138">
        <v>124</v>
      </c>
      <c r="G138" t="s">
        <v>8220</v>
      </c>
      <c r="H138">
        <v>0</v>
      </c>
    </row>
    <row r="139" spans="1:8" x14ac:dyDescent="0.3">
      <c r="A139" t="s">
        <v>8219</v>
      </c>
      <c r="B139">
        <v>560</v>
      </c>
      <c r="D139" t="s">
        <v>8221</v>
      </c>
      <c r="E139">
        <v>0</v>
      </c>
      <c r="G139" t="s">
        <v>8220</v>
      </c>
      <c r="H139">
        <v>0</v>
      </c>
    </row>
    <row r="140" spans="1:8" x14ac:dyDescent="0.3">
      <c r="A140" t="s">
        <v>8219</v>
      </c>
      <c r="B140">
        <v>688</v>
      </c>
      <c r="D140" t="s">
        <v>8221</v>
      </c>
      <c r="E140">
        <v>0</v>
      </c>
      <c r="G140" t="s">
        <v>8220</v>
      </c>
      <c r="H140">
        <v>3</v>
      </c>
    </row>
    <row r="141" spans="1:8" x14ac:dyDescent="0.3">
      <c r="A141" t="s">
        <v>8219</v>
      </c>
      <c r="B141">
        <v>942</v>
      </c>
      <c r="D141" t="s">
        <v>8221</v>
      </c>
      <c r="E141">
        <v>55</v>
      </c>
      <c r="G141" t="s">
        <v>8220</v>
      </c>
      <c r="H141">
        <v>0</v>
      </c>
    </row>
    <row r="142" spans="1:8" x14ac:dyDescent="0.3">
      <c r="A142" t="s">
        <v>8219</v>
      </c>
      <c r="B142">
        <v>88</v>
      </c>
      <c r="D142" t="s">
        <v>8221</v>
      </c>
      <c r="E142">
        <v>140</v>
      </c>
      <c r="G142" t="s">
        <v>8220</v>
      </c>
      <c r="H142">
        <v>8</v>
      </c>
    </row>
    <row r="143" spans="1:8" x14ac:dyDescent="0.3">
      <c r="A143" t="s">
        <v>8219</v>
      </c>
      <c r="B143">
        <v>220</v>
      </c>
      <c r="D143" t="s">
        <v>8221</v>
      </c>
      <c r="E143">
        <v>21</v>
      </c>
      <c r="G143" t="s">
        <v>8220</v>
      </c>
      <c r="H143">
        <v>34</v>
      </c>
    </row>
    <row r="144" spans="1:8" x14ac:dyDescent="0.3">
      <c r="A144" t="s">
        <v>8219</v>
      </c>
      <c r="B144">
        <v>145</v>
      </c>
      <c r="D144" t="s">
        <v>8221</v>
      </c>
      <c r="E144">
        <v>1</v>
      </c>
      <c r="G144" t="s">
        <v>8220</v>
      </c>
      <c r="H144">
        <v>1</v>
      </c>
    </row>
    <row r="145" spans="1:8" x14ac:dyDescent="0.3">
      <c r="A145" t="s">
        <v>8219</v>
      </c>
      <c r="B145">
        <v>963</v>
      </c>
      <c r="D145" t="s">
        <v>8221</v>
      </c>
      <c r="E145">
        <v>147</v>
      </c>
      <c r="G145" t="s">
        <v>8220</v>
      </c>
      <c r="H145">
        <v>38</v>
      </c>
    </row>
    <row r="146" spans="1:8" x14ac:dyDescent="0.3">
      <c r="A146" t="s">
        <v>8219</v>
      </c>
      <c r="B146">
        <v>91</v>
      </c>
      <c r="D146" t="s">
        <v>8221</v>
      </c>
      <c r="E146">
        <v>11</v>
      </c>
      <c r="G146" t="s">
        <v>8220</v>
      </c>
      <c r="H146">
        <v>104</v>
      </c>
    </row>
    <row r="147" spans="1:8" x14ac:dyDescent="0.3">
      <c r="A147" t="s">
        <v>8219</v>
      </c>
      <c r="B147">
        <v>58</v>
      </c>
      <c r="D147" t="s">
        <v>8221</v>
      </c>
      <c r="E147">
        <v>125</v>
      </c>
      <c r="G147" t="s">
        <v>8220</v>
      </c>
      <c r="H147">
        <v>86</v>
      </c>
    </row>
    <row r="148" spans="1:8" x14ac:dyDescent="0.3">
      <c r="A148" t="s">
        <v>8219</v>
      </c>
      <c r="B148">
        <v>36</v>
      </c>
      <c r="D148" t="s">
        <v>8221</v>
      </c>
      <c r="E148">
        <v>1</v>
      </c>
      <c r="G148" t="s">
        <v>8220</v>
      </c>
      <c r="H148">
        <v>356</v>
      </c>
    </row>
    <row r="149" spans="1:8" x14ac:dyDescent="0.3">
      <c r="A149" t="s">
        <v>8219</v>
      </c>
      <c r="B149">
        <v>165</v>
      </c>
      <c r="D149" t="s">
        <v>8221</v>
      </c>
      <c r="E149">
        <v>0</v>
      </c>
      <c r="G149" t="s">
        <v>8220</v>
      </c>
      <c r="H149">
        <v>45</v>
      </c>
    </row>
    <row r="150" spans="1:8" x14ac:dyDescent="0.3">
      <c r="A150" t="s">
        <v>8219</v>
      </c>
      <c r="B150">
        <v>111</v>
      </c>
      <c r="D150" t="s">
        <v>8221</v>
      </c>
      <c r="E150">
        <v>0</v>
      </c>
      <c r="G150" t="s">
        <v>8220</v>
      </c>
      <c r="H150">
        <v>38</v>
      </c>
    </row>
    <row r="151" spans="1:8" x14ac:dyDescent="0.3">
      <c r="A151" t="s">
        <v>8219</v>
      </c>
      <c r="B151">
        <v>1596</v>
      </c>
      <c r="D151" t="s">
        <v>8221</v>
      </c>
      <c r="E151">
        <v>3</v>
      </c>
      <c r="G151" t="s">
        <v>8220</v>
      </c>
      <c r="H151">
        <v>35</v>
      </c>
    </row>
    <row r="152" spans="1:8" x14ac:dyDescent="0.3">
      <c r="A152" t="s">
        <v>8219</v>
      </c>
      <c r="B152">
        <v>61</v>
      </c>
      <c r="D152" t="s">
        <v>8221</v>
      </c>
      <c r="E152">
        <v>0</v>
      </c>
      <c r="G152" t="s">
        <v>8220</v>
      </c>
      <c r="H152">
        <v>24</v>
      </c>
    </row>
    <row r="153" spans="1:8" x14ac:dyDescent="0.3">
      <c r="A153" t="s">
        <v>8219</v>
      </c>
      <c r="B153">
        <v>287</v>
      </c>
      <c r="D153" t="s">
        <v>8221</v>
      </c>
      <c r="E153">
        <v>0</v>
      </c>
      <c r="G153" t="s">
        <v>8220</v>
      </c>
      <c r="H153">
        <v>100</v>
      </c>
    </row>
    <row r="154" spans="1:8" x14ac:dyDescent="0.3">
      <c r="A154" t="s">
        <v>8219</v>
      </c>
      <c r="B154">
        <v>65</v>
      </c>
      <c r="D154" t="s">
        <v>8221</v>
      </c>
      <c r="E154">
        <v>0</v>
      </c>
      <c r="G154" t="s">
        <v>8220</v>
      </c>
      <c r="H154">
        <v>1</v>
      </c>
    </row>
    <row r="155" spans="1:8" x14ac:dyDescent="0.3">
      <c r="A155" t="s">
        <v>8219</v>
      </c>
      <c r="B155">
        <v>118</v>
      </c>
      <c r="D155" t="s">
        <v>8221</v>
      </c>
      <c r="E155">
        <v>0</v>
      </c>
      <c r="G155" t="s">
        <v>8220</v>
      </c>
      <c r="H155">
        <v>122</v>
      </c>
    </row>
    <row r="156" spans="1:8" x14ac:dyDescent="0.3">
      <c r="A156" t="s">
        <v>8219</v>
      </c>
      <c r="B156">
        <v>113</v>
      </c>
      <c r="D156" t="s">
        <v>8221</v>
      </c>
      <c r="E156">
        <v>3</v>
      </c>
      <c r="G156" t="s">
        <v>8220</v>
      </c>
      <c r="H156">
        <v>11</v>
      </c>
    </row>
    <row r="157" spans="1:8" x14ac:dyDescent="0.3">
      <c r="A157" t="s">
        <v>8219</v>
      </c>
      <c r="B157">
        <v>332</v>
      </c>
      <c r="D157" t="s">
        <v>8221</v>
      </c>
      <c r="E157">
        <v>0</v>
      </c>
      <c r="G157" t="s">
        <v>8220</v>
      </c>
      <c r="H157">
        <v>248</v>
      </c>
    </row>
    <row r="158" spans="1:8" x14ac:dyDescent="0.3">
      <c r="A158" t="s">
        <v>8219</v>
      </c>
      <c r="B158">
        <v>62</v>
      </c>
      <c r="D158" t="s">
        <v>8221</v>
      </c>
      <c r="E158">
        <v>1</v>
      </c>
      <c r="G158" t="s">
        <v>8220</v>
      </c>
      <c r="H158">
        <v>1</v>
      </c>
    </row>
    <row r="159" spans="1:8" x14ac:dyDescent="0.3">
      <c r="A159" t="s">
        <v>8219</v>
      </c>
      <c r="B159">
        <v>951</v>
      </c>
      <c r="D159" t="s">
        <v>8221</v>
      </c>
      <c r="E159">
        <v>3</v>
      </c>
      <c r="G159" t="s">
        <v>8220</v>
      </c>
      <c r="H159">
        <v>19</v>
      </c>
    </row>
    <row r="160" spans="1:8" x14ac:dyDescent="0.3">
      <c r="A160" t="s">
        <v>8219</v>
      </c>
      <c r="B160">
        <v>415</v>
      </c>
      <c r="D160" t="s">
        <v>8221</v>
      </c>
      <c r="E160">
        <v>22</v>
      </c>
      <c r="G160" t="s">
        <v>8220</v>
      </c>
      <c r="H160">
        <v>135</v>
      </c>
    </row>
    <row r="161" spans="1:8" x14ac:dyDescent="0.3">
      <c r="A161" t="s">
        <v>8219</v>
      </c>
      <c r="B161">
        <v>305</v>
      </c>
      <c r="D161" t="s">
        <v>8221</v>
      </c>
      <c r="E161">
        <v>26</v>
      </c>
      <c r="G161" t="s">
        <v>8220</v>
      </c>
      <c r="H161">
        <v>9</v>
      </c>
    </row>
    <row r="162" spans="1:8" x14ac:dyDescent="0.3">
      <c r="A162" t="s">
        <v>8219</v>
      </c>
      <c r="B162">
        <v>2139</v>
      </c>
      <c r="D162" t="s">
        <v>8221</v>
      </c>
      <c r="E162">
        <v>4</v>
      </c>
      <c r="G162" t="s">
        <v>8220</v>
      </c>
      <c r="H162">
        <v>3</v>
      </c>
    </row>
    <row r="163" spans="1:8" x14ac:dyDescent="0.3">
      <c r="A163" t="s">
        <v>8219</v>
      </c>
      <c r="B163">
        <v>79</v>
      </c>
      <c r="D163" t="s">
        <v>8221</v>
      </c>
      <c r="E163">
        <v>0</v>
      </c>
      <c r="G163" t="s">
        <v>8220</v>
      </c>
      <c r="H163">
        <v>7</v>
      </c>
    </row>
    <row r="164" spans="1:8" x14ac:dyDescent="0.3">
      <c r="A164" t="s">
        <v>8219</v>
      </c>
      <c r="B164">
        <v>179</v>
      </c>
      <c r="D164" t="s">
        <v>8221</v>
      </c>
      <c r="E164">
        <v>4</v>
      </c>
      <c r="G164" t="s">
        <v>8220</v>
      </c>
      <c r="H164">
        <v>4</v>
      </c>
    </row>
    <row r="165" spans="1:8" x14ac:dyDescent="0.3">
      <c r="A165" t="s">
        <v>8219</v>
      </c>
      <c r="B165">
        <v>202</v>
      </c>
      <c r="D165" t="s">
        <v>8221</v>
      </c>
      <c r="E165">
        <v>9</v>
      </c>
      <c r="G165" t="s">
        <v>8220</v>
      </c>
      <c r="H165">
        <v>44</v>
      </c>
    </row>
    <row r="166" spans="1:8" x14ac:dyDescent="0.3">
      <c r="A166" t="s">
        <v>8219</v>
      </c>
      <c r="B166">
        <v>760</v>
      </c>
      <c r="D166" t="s">
        <v>8221</v>
      </c>
      <c r="E166">
        <v>5</v>
      </c>
      <c r="G166" t="s">
        <v>8220</v>
      </c>
      <c r="H166">
        <v>90</v>
      </c>
    </row>
    <row r="167" spans="1:8" x14ac:dyDescent="0.3">
      <c r="A167" t="s">
        <v>8219</v>
      </c>
      <c r="B167">
        <v>563</v>
      </c>
      <c r="D167" t="s">
        <v>8221</v>
      </c>
      <c r="E167">
        <v>14</v>
      </c>
      <c r="G167" t="s">
        <v>8220</v>
      </c>
      <c r="H167">
        <v>8</v>
      </c>
    </row>
    <row r="168" spans="1:8" x14ac:dyDescent="0.3">
      <c r="A168" t="s">
        <v>8219</v>
      </c>
      <c r="B168">
        <v>135</v>
      </c>
      <c r="D168" t="s">
        <v>8221</v>
      </c>
      <c r="E168">
        <v>1</v>
      </c>
      <c r="G168" t="s">
        <v>8220</v>
      </c>
      <c r="H168">
        <v>11</v>
      </c>
    </row>
    <row r="169" spans="1:8" x14ac:dyDescent="0.3">
      <c r="A169" t="s">
        <v>8219</v>
      </c>
      <c r="B169">
        <v>290</v>
      </c>
      <c r="D169" t="s">
        <v>8221</v>
      </c>
      <c r="E169">
        <v>10</v>
      </c>
      <c r="G169" t="s">
        <v>8220</v>
      </c>
      <c r="H169">
        <v>41</v>
      </c>
    </row>
    <row r="170" spans="1:8" x14ac:dyDescent="0.3">
      <c r="A170" t="s">
        <v>8219</v>
      </c>
      <c r="B170">
        <v>447</v>
      </c>
      <c r="D170" t="s">
        <v>8221</v>
      </c>
      <c r="E170">
        <v>3</v>
      </c>
      <c r="G170" t="s">
        <v>8220</v>
      </c>
      <c r="H170">
        <v>15</v>
      </c>
    </row>
    <row r="171" spans="1:8" x14ac:dyDescent="0.3">
      <c r="A171" t="s">
        <v>8219</v>
      </c>
      <c r="B171">
        <v>232</v>
      </c>
      <c r="D171" t="s">
        <v>8221</v>
      </c>
      <c r="E171">
        <v>1</v>
      </c>
      <c r="G171" t="s">
        <v>8220</v>
      </c>
      <c r="H171">
        <v>9</v>
      </c>
    </row>
    <row r="172" spans="1:8" x14ac:dyDescent="0.3">
      <c r="A172" t="s">
        <v>8219</v>
      </c>
      <c r="B172">
        <v>168</v>
      </c>
      <c r="D172" t="s">
        <v>8221</v>
      </c>
      <c r="E172">
        <v>0</v>
      </c>
      <c r="G172" t="s">
        <v>8220</v>
      </c>
      <c r="H172">
        <v>50</v>
      </c>
    </row>
    <row r="173" spans="1:8" x14ac:dyDescent="0.3">
      <c r="A173" t="s">
        <v>8219</v>
      </c>
      <c r="B173">
        <v>128</v>
      </c>
      <c r="D173" t="s">
        <v>8221</v>
      </c>
      <c r="E173">
        <v>5</v>
      </c>
      <c r="G173" t="s">
        <v>8220</v>
      </c>
      <c r="H173">
        <v>34</v>
      </c>
    </row>
    <row r="174" spans="1:8" x14ac:dyDescent="0.3">
      <c r="A174" t="s">
        <v>8219</v>
      </c>
      <c r="B174">
        <v>493</v>
      </c>
      <c r="D174" t="s">
        <v>8221</v>
      </c>
      <c r="E174">
        <v>2</v>
      </c>
      <c r="G174" t="s">
        <v>8220</v>
      </c>
      <c r="H174">
        <v>0</v>
      </c>
    </row>
    <row r="175" spans="1:8" x14ac:dyDescent="0.3">
      <c r="A175" t="s">
        <v>8219</v>
      </c>
      <c r="B175">
        <v>131</v>
      </c>
      <c r="D175" t="s">
        <v>8221</v>
      </c>
      <c r="E175">
        <v>68</v>
      </c>
      <c r="G175" t="s">
        <v>8220</v>
      </c>
      <c r="H175">
        <v>0</v>
      </c>
    </row>
    <row r="176" spans="1:8" x14ac:dyDescent="0.3">
      <c r="A176" t="s">
        <v>8219</v>
      </c>
      <c r="B176">
        <v>50</v>
      </c>
      <c r="D176" t="s">
        <v>8221</v>
      </c>
      <c r="E176">
        <v>3</v>
      </c>
      <c r="G176" t="s">
        <v>8220</v>
      </c>
      <c r="H176">
        <v>276</v>
      </c>
    </row>
    <row r="177" spans="1:8" x14ac:dyDescent="0.3">
      <c r="A177" t="s">
        <v>8219</v>
      </c>
      <c r="B177">
        <v>665</v>
      </c>
      <c r="D177" t="s">
        <v>8221</v>
      </c>
      <c r="E177">
        <v>34</v>
      </c>
      <c r="G177" t="s">
        <v>8220</v>
      </c>
      <c r="H177">
        <v>16</v>
      </c>
    </row>
    <row r="178" spans="1:8" x14ac:dyDescent="0.3">
      <c r="A178" t="s">
        <v>8219</v>
      </c>
      <c r="B178">
        <v>129</v>
      </c>
      <c r="D178" t="s">
        <v>8221</v>
      </c>
      <c r="E178">
        <v>0</v>
      </c>
      <c r="G178" t="s">
        <v>8220</v>
      </c>
      <c r="H178">
        <v>224</v>
      </c>
    </row>
    <row r="179" spans="1:8" x14ac:dyDescent="0.3">
      <c r="A179" t="s">
        <v>8219</v>
      </c>
      <c r="B179">
        <v>142</v>
      </c>
      <c r="D179" t="s">
        <v>8221</v>
      </c>
      <c r="E179">
        <v>3</v>
      </c>
      <c r="G179" t="s">
        <v>8220</v>
      </c>
      <c r="H179">
        <v>140</v>
      </c>
    </row>
    <row r="180" spans="1:8" x14ac:dyDescent="0.3">
      <c r="A180" t="s">
        <v>8219</v>
      </c>
      <c r="B180">
        <v>2436</v>
      </c>
      <c r="D180" t="s">
        <v>8221</v>
      </c>
      <c r="E180">
        <v>0</v>
      </c>
      <c r="G180" t="s">
        <v>8220</v>
      </c>
      <c r="H180">
        <v>15</v>
      </c>
    </row>
    <row r="181" spans="1:8" x14ac:dyDescent="0.3">
      <c r="A181" t="s">
        <v>8219</v>
      </c>
      <c r="B181">
        <v>244</v>
      </c>
      <c r="D181" t="s">
        <v>8221</v>
      </c>
      <c r="E181">
        <v>70</v>
      </c>
      <c r="G181" t="s">
        <v>8220</v>
      </c>
      <c r="H181">
        <v>37</v>
      </c>
    </row>
    <row r="182" spans="1:8" x14ac:dyDescent="0.3">
      <c r="A182" t="s">
        <v>8219</v>
      </c>
      <c r="B182">
        <v>298</v>
      </c>
      <c r="D182" t="s">
        <v>8221</v>
      </c>
      <c r="E182">
        <v>1</v>
      </c>
      <c r="G182" t="s">
        <v>8220</v>
      </c>
      <c r="H182">
        <v>0</v>
      </c>
    </row>
    <row r="183" spans="1:8" x14ac:dyDescent="0.3">
      <c r="A183" t="s">
        <v>8219</v>
      </c>
      <c r="B183">
        <v>251</v>
      </c>
      <c r="D183" t="s">
        <v>8221</v>
      </c>
      <c r="E183">
        <v>1</v>
      </c>
      <c r="G183" t="s">
        <v>8220</v>
      </c>
      <c r="H183">
        <v>46</v>
      </c>
    </row>
    <row r="184" spans="1:8" x14ac:dyDescent="0.3">
      <c r="A184" t="s">
        <v>8219</v>
      </c>
      <c r="B184">
        <v>108</v>
      </c>
      <c r="D184" t="s">
        <v>8221</v>
      </c>
      <c r="E184">
        <v>1</v>
      </c>
      <c r="G184" t="s">
        <v>8220</v>
      </c>
      <c r="H184">
        <v>1</v>
      </c>
    </row>
    <row r="185" spans="1:8" x14ac:dyDescent="0.3">
      <c r="A185" t="s">
        <v>8219</v>
      </c>
      <c r="B185">
        <v>82</v>
      </c>
      <c r="D185" t="s">
        <v>8221</v>
      </c>
      <c r="E185">
        <v>2</v>
      </c>
      <c r="G185" t="s">
        <v>8220</v>
      </c>
      <c r="H185">
        <v>323</v>
      </c>
    </row>
    <row r="186" spans="1:8" x14ac:dyDescent="0.3">
      <c r="A186" t="s">
        <v>8219</v>
      </c>
      <c r="B186">
        <v>74</v>
      </c>
      <c r="D186" t="s">
        <v>8221</v>
      </c>
      <c r="E186">
        <v>2</v>
      </c>
      <c r="G186" t="s">
        <v>8220</v>
      </c>
      <c r="H186">
        <v>2</v>
      </c>
    </row>
    <row r="187" spans="1:8" x14ac:dyDescent="0.3">
      <c r="A187" t="s">
        <v>8219</v>
      </c>
      <c r="B187">
        <v>189</v>
      </c>
      <c r="D187" t="s">
        <v>8221</v>
      </c>
      <c r="E187">
        <v>34</v>
      </c>
      <c r="G187" t="s">
        <v>8220</v>
      </c>
      <c r="H187">
        <v>0</v>
      </c>
    </row>
    <row r="188" spans="1:8" x14ac:dyDescent="0.3">
      <c r="A188" t="s">
        <v>8219</v>
      </c>
      <c r="B188">
        <v>80</v>
      </c>
      <c r="D188" t="s">
        <v>8221</v>
      </c>
      <c r="E188">
        <v>2</v>
      </c>
      <c r="G188" t="s">
        <v>8220</v>
      </c>
      <c r="H188">
        <v>0</v>
      </c>
    </row>
    <row r="189" spans="1:8" x14ac:dyDescent="0.3">
      <c r="A189" t="s">
        <v>8219</v>
      </c>
      <c r="B189">
        <v>576</v>
      </c>
      <c r="D189" t="s">
        <v>8221</v>
      </c>
      <c r="E189">
        <v>0</v>
      </c>
      <c r="G189" t="s">
        <v>8220</v>
      </c>
      <c r="H189">
        <v>1</v>
      </c>
    </row>
    <row r="190" spans="1:8" x14ac:dyDescent="0.3">
      <c r="A190" t="s">
        <v>8219</v>
      </c>
      <c r="B190">
        <v>202</v>
      </c>
      <c r="D190" t="s">
        <v>8221</v>
      </c>
      <c r="E190">
        <v>1</v>
      </c>
      <c r="G190" t="s">
        <v>8220</v>
      </c>
      <c r="H190">
        <v>7</v>
      </c>
    </row>
    <row r="191" spans="1:8" x14ac:dyDescent="0.3">
      <c r="A191" t="s">
        <v>8219</v>
      </c>
      <c r="B191">
        <v>238</v>
      </c>
      <c r="D191" t="s">
        <v>8221</v>
      </c>
      <c r="E191">
        <v>8</v>
      </c>
      <c r="G191" t="s">
        <v>8220</v>
      </c>
      <c r="H191">
        <v>3</v>
      </c>
    </row>
    <row r="192" spans="1:8" x14ac:dyDescent="0.3">
      <c r="A192" t="s">
        <v>8219</v>
      </c>
      <c r="B192">
        <v>36</v>
      </c>
      <c r="D192" t="s">
        <v>8221</v>
      </c>
      <c r="E192">
        <v>4</v>
      </c>
      <c r="G192" t="s">
        <v>8220</v>
      </c>
      <c r="H192">
        <v>0</v>
      </c>
    </row>
    <row r="193" spans="1:8" x14ac:dyDescent="0.3">
      <c r="A193" t="s">
        <v>8219</v>
      </c>
      <c r="B193">
        <v>150</v>
      </c>
      <c r="D193" t="s">
        <v>8221</v>
      </c>
      <c r="E193">
        <v>28</v>
      </c>
      <c r="G193" t="s">
        <v>8220</v>
      </c>
      <c r="H193">
        <v>0</v>
      </c>
    </row>
    <row r="194" spans="1:8" x14ac:dyDescent="0.3">
      <c r="A194" t="s">
        <v>8219</v>
      </c>
      <c r="B194">
        <v>146</v>
      </c>
      <c r="D194" t="s">
        <v>8221</v>
      </c>
      <c r="E194">
        <v>0</v>
      </c>
      <c r="G194" t="s">
        <v>8220</v>
      </c>
      <c r="H194">
        <v>0</v>
      </c>
    </row>
    <row r="195" spans="1:8" x14ac:dyDescent="0.3">
      <c r="A195" t="s">
        <v>8219</v>
      </c>
      <c r="B195">
        <v>222</v>
      </c>
      <c r="D195" t="s">
        <v>8221</v>
      </c>
      <c r="E195">
        <v>6</v>
      </c>
      <c r="G195" t="s">
        <v>8220</v>
      </c>
      <c r="H195">
        <v>0</v>
      </c>
    </row>
    <row r="196" spans="1:8" x14ac:dyDescent="0.3">
      <c r="A196" t="s">
        <v>8219</v>
      </c>
      <c r="B196">
        <v>120</v>
      </c>
      <c r="D196" t="s">
        <v>8221</v>
      </c>
      <c r="E196">
        <v>22</v>
      </c>
      <c r="G196" t="s">
        <v>8220</v>
      </c>
      <c r="H196">
        <v>1</v>
      </c>
    </row>
    <row r="197" spans="1:8" x14ac:dyDescent="0.3">
      <c r="A197" t="s">
        <v>8219</v>
      </c>
      <c r="B197">
        <v>126</v>
      </c>
      <c r="D197" t="s">
        <v>8221</v>
      </c>
      <c r="E197">
        <v>0</v>
      </c>
      <c r="G197" t="s">
        <v>8220</v>
      </c>
      <c r="H197">
        <v>0</v>
      </c>
    </row>
    <row r="198" spans="1:8" x14ac:dyDescent="0.3">
      <c r="A198" t="s">
        <v>8219</v>
      </c>
      <c r="B198">
        <v>158</v>
      </c>
      <c r="D198" t="s">
        <v>8221</v>
      </c>
      <c r="E198">
        <v>1</v>
      </c>
      <c r="G198" t="s">
        <v>8220</v>
      </c>
      <c r="H198">
        <v>2</v>
      </c>
    </row>
    <row r="199" spans="1:8" x14ac:dyDescent="0.3">
      <c r="A199" t="s">
        <v>8219</v>
      </c>
      <c r="B199">
        <v>316</v>
      </c>
      <c r="D199" t="s">
        <v>8221</v>
      </c>
      <c r="E199">
        <v>20</v>
      </c>
      <c r="G199" t="s">
        <v>8220</v>
      </c>
      <c r="H199">
        <v>1</v>
      </c>
    </row>
    <row r="200" spans="1:8" x14ac:dyDescent="0.3">
      <c r="A200" t="s">
        <v>8219</v>
      </c>
      <c r="B200">
        <v>284</v>
      </c>
      <c r="D200" t="s">
        <v>8221</v>
      </c>
      <c r="E200">
        <v>0</v>
      </c>
      <c r="G200" t="s">
        <v>8220</v>
      </c>
      <c r="H200">
        <v>1</v>
      </c>
    </row>
    <row r="201" spans="1:8" x14ac:dyDescent="0.3">
      <c r="A201" t="s">
        <v>8219</v>
      </c>
      <c r="B201">
        <v>51</v>
      </c>
      <c r="D201" t="s">
        <v>8221</v>
      </c>
      <c r="E201">
        <v>1</v>
      </c>
      <c r="G201" t="s">
        <v>8220</v>
      </c>
      <c r="H201">
        <v>59</v>
      </c>
    </row>
    <row r="202" spans="1:8" x14ac:dyDescent="0.3">
      <c r="A202" t="s">
        <v>8219</v>
      </c>
      <c r="B202">
        <v>158</v>
      </c>
      <c r="D202" t="s">
        <v>8221</v>
      </c>
      <c r="E202">
        <v>3</v>
      </c>
      <c r="G202" t="s">
        <v>8220</v>
      </c>
      <c r="H202">
        <v>13</v>
      </c>
    </row>
    <row r="203" spans="1:8" x14ac:dyDescent="0.3">
      <c r="A203" t="s">
        <v>8219</v>
      </c>
      <c r="B203">
        <v>337</v>
      </c>
      <c r="D203" t="s">
        <v>8221</v>
      </c>
      <c r="E203">
        <v>2</v>
      </c>
      <c r="G203" t="s">
        <v>8220</v>
      </c>
      <c r="H203">
        <v>22</v>
      </c>
    </row>
    <row r="204" spans="1:8" x14ac:dyDescent="0.3">
      <c r="A204" t="s">
        <v>8219</v>
      </c>
      <c r="B204">
        <v>186</v>
      </c>
      <c r="D204" t="s">
        <v>8221</v>
      </c>
      <c r="E204">
        <v>0</v>
      </c>
      <c r="G204" t="s">
        <v>8220</v>
      </c>
      <c r="H204">
        <v>0</v>
      </c>
    </row>
    <row r="205" spans="1:8" x14ac:dyDescent="0.3">
      <c r="A205" t="s">
        <v>8219</v>
      </c>
      <c r="B205">
        <v>58</v>
      </c>
      <c r="D205" t="s">
        <v>8221</v>
      </c>
      <c r="E205">
        <v>2</v>
      </c>
      <c r="G205" t="s">
        <v>8220</v>
      </c>
      <c r="H205">
        <v>52</v>
      </c>
    </row>
    <row r="206" spans="1:8" x14ac:dyDescent="0.3">
      <c r="A206" t="s">
        <v>8219</v>
      </c>
      <c r="B206">
        <v>82</v>
      </c>
      <c r="D206" t="s">
        <v>8221</v>
      </c>
      <c r="E206">
        <v>1</v>
      </c>
      <c r="G206" t="s">
        <v>8220</v>
      </c>
      <c r="H206">
        <v>4</v>
      </c>
    </row>
    <row r="207" spans="1:8" x14ac:dyDescent="0.3">
      <c r="A207" t="s">
        <v>8219</v>
      </c>
      <c r="B207">
        <v>736</v>
      </c>
      <c r="D207" t="s">
        <v>8221</v>
      </c>
      <c r="E207">
        <v>0</v>
      </c>
      <c r="G207" t="s">
        <v>8220</v>
      </c>
      <c r="H207">
        <v>3</v>
      </c>
    </row>
    <row r="208" spans="1:8" x14ac:dyDescent="0.3">
      <c r="A208" t="s">
        <v>8219</v>
      </c>
      <c r="B208">
        <v>1151</v>
      </c>
      <c r="D208" t="s">
        <v>8221</v>
      </c>
      <c r="E208">
        <v>1</v>
      </c>
      <c r="G208" t="s">
        <v>8220</v>
      </c>
      <c r="H208">
        <v>3</v>
      </c>
    </row>
    <row r="209" spans="1:8" x14ac:dyDescent="0.3">
      <c r="A209" t="s">
        <v>8219</v>
      </c>
      <c r="B209">
        <v>34</v>
      </c>
      <c r="D209" t="s">
        <v>8221</v>
      </c>
      <c r="E209">
        <v>0</v>
      </c>
      <c r="G209" t="s">
        <v>8220</v>
      </c>
      <c r="H209">
        <v>6</v>
      </c>
    </row>
    <row r="210" spans="1:8" x14ac:dyDescent="0.3">
      <c r="A210" t="s">
        <v>8219</v>
      </c>
      <c r="B210">
        <v>498</v>
      </c>
      <c r="D210" t="s">
        <v>8221</v>
      </c>
      <c r="E210">
        <v>5</v>
      </c>
      <c r="G210" t="s">
        <v>8220</v>
      </c>
      <c r="H210">
        <v>35</v>
      </c>
    </row>
    <row r="211" spans="1:8" x14ac:dyDescent="0.3">
      <c r="A211" t="s">
        <v>8219</v>
      </c>
      <c r="B211">
        <v>167</v>
      </c>
      <c r="D211" t="s">
        <v>8221</v>
      </c>
      <c r="E211">
        <v>1</v>
      </c>
      <c r="G211" t="s">
        <v>8220</v>
      </c>
      <c r="H211">
        <v>10</v>
      </c>
    </row>
    <row r="212" spans="1:8" x14ac:dyDescent="0.3">
      <c r="A212" t="s">
        <v>8219</v>
      </c>
      <c r="B212">
        <v>340</v>
      </c>
      <c r="D212" t="s">
        <v>8221</v>
      </c>
      <c r="E212">
        <v>1</v>
      </c>
      <c r="G212" t="s">
        <v>8220</v>
      </c>
      <c r="H212">
        <v>2</v>
      </c>
    </row>
    <row r="213" spans="1:8" x14ac:dyDescent="0.3">
      <c r="A213" t="s">
        <v>8219</v>
      </c>
      <c r="B213">
        <v>438</v>
      </c>
      <c r="D213" t="s">
        <v>8221</v>
      </c>
      <c r="E213">
        <v>2</v>
      </c>
      <c r="G213" t="s">
        <v>8220</v>
      </c>
      <c r="H213">
        <v>4</v>
      </c>
    </row>
    <row r="214" spans="1:8" x14ac:dyDescent="0.3">
      <c r="A214" t="s">
        <v>8219</v>
      </c>
      <c r="B214">
        <v>555</v>
      </c>
      <c r="D214" t="s">
        <v>8221</v>
      </c>
      <c r="E214">
        <v>0</v>
      </c>
      <c r="G214" t="s">
        <v>8220</v>
      </c>
      <c r="H214">
        <v>2</v>
      </c>
    </row>
    <row r="215" spans="1:8" x14ac:dyDescent="0.3">
      <c r="A215" t="s">
        <v>8219</v>
      </c>
      <c r="B215">
        <v>266</v>
      </c>
      <c r="D215" t="s">
        <v>8221</v>
      </c>
      <c r="E215">
        <v>9</v>
      </c>
      <c r="G215" t="s">
        <v>8220</v>
      </c>
      <c r="H215">
        <v>0</v>
      </c>
    </row>
    <row r="216" spans="1:8" x14ac:dyDescent="0.3">
      <c r="A216" t="s">
        <v>8219</v>
      </c>
      <c r="B216">
        <v>69</v>
      </c>
      <c r="D216" t="s">
        <v>8221</v>
      </c>
      <c r="E216">
        <v>4</v>
      </c>
      <c r="G216" t="s">
        <v>8220</v>
      </c>
      <c r="H216">
        <v>0</v>
      </c>
    </row>
    <row r="217" spans="1:8" x14ac:dyDescent="0.3">
      <c r="A217" t="s">
        <v>8219</v>
      </c>
      <c r="B217">
        <v>80</v>
      </c>
      <c r="D217" t="s">
        <v>8221</v>
      </c>
      <c r="E217">
        <v>4</v>
      </c>
      <c r="G217" t="s">
        <v>8220</v>
      </c>
      <c r="H217">
        <v>0</v>
      </c>
    </row>
    <row r="218" spans="1:8" x14ac:dyDescent="0.3">
      <c r="A218" t="s">
        <v>8219</v>
      </c>
      <c r="B218">
        <v>493</v>
      </c>
      <c r="D218" t="s">
        <v>8221</v>
      </c>
      <c r="E218">
        <v>1</v>
      </c>
      <c r="G218" t="s">
        <v>8220</v>
      </c>
      <c r="H218">
        <v>1</v>
      </c>
    </row>
    <row r="219" spans="1:8" x14ac:dyDescent="0.3">
      <c r="A219" t="s">
        <v>8219</v>
      </c>
      <c r="B219">
        <v>31</v>
      </c>
      <c r="D219" t="s">
        <v>8221</v>
      </c>
      <c r="E219">
        <v>1</v>
      </c>
      <c r="G219" t="s">
        <v>8220</v>
      </c>
      <c r="H219">
        <v>1</v>
      </c>
    </row>
    <row r="220" spans="1:8" x14ac:dyDescent="0.3">
      <c r="A220" t="s">
        <v>8219</v>
      </c>
      <c r="B220">
        <v>236</v>
      </c>
      <c r="D220" t="s">
        <v>8221</v>
      </c>
      <c r="E220">
        <v>7</v>
      </c>
      <c r="G220" t="s">
        <v>8220</v>
      </c>
      <c r="H220">
        <v>0</v>
      </c>
    </row>
    <row r="221" spans="1:8" x14ac:dyDescent="0.3">
      <c r="A221" t="s">
        <v>8219</v>
      </c>
      <c r="B221">
        <v>89</v>
      </c>
      <c r="D221" t="s">
        <v>8221</v>
      </c>
      <c r="E221">
        <v>5</v>
      </c>
      <c r="G221" t="s">
        <v>8220</v>
      </c>
      <c r="H221">
        <v>3</v>
      </c>
    </row>
    <row r="222" spans="1:8" x14ac:dyDescent="0.3">
      <c r="A222" t="s">
        <v>8219</v>
      </c>
      <c r="B222">
        <v>299</v>
      </c>
      <c r="D222" t="s">
        <v>8221</v>
      </c>
      <c r="E222">
        <v>1</v>
      </c>
      <c r="G222" t="s">
        <v>8220</v>
      </c>
      <c r="H222">
        <v>1</v>
      </c>
    </row>
    <row r="223" spans="1:8" x14ac:dyDescent="0.3">
      <c r="A223" t="s">
        <v>8219</v>
      </c>
      <c r="B223">
        <v>55</v>
      </c>
      <c r="D223" t="s">
        <v>8221</v>
      </c>
      <c r="E223">
        <v>0</v>
      </c>
      <c r="G223" t="s">
        <v>8220</v>
      </c>
      <c r="H223">
        <v>5</v>
      </c>
    </row>
    <row r="224" spans="1:8" x14ac:dyDescent="0.3">
      <c r="A224" t="s">
        <v>8219</v>
      </c>
      <c r="B224">
        <v>325</v>
      </c>
      <c r="D224" t="s">
        <v>8221</v>
      </c>
      <c r="E224">
        <v>0</v>
      </c>
      <c r="G224" t="s">
        <v>8220</v>
      </c>
      <c r="H224">
        <v>0</v>
      </c>
    </row>
    <row r="225" spans="1:8" x14ac:dyDescent="0.3">
      <c r="A225" t="s">
        <v>8219</v>
      </c>
      <c r="B225">
        <v>524</v>
      </c>
      <c r="D225" t="s">
        <v>8221</v>
      </c>
      <c r="E225">
        <v>1</v>
      </c>
      <c r="G225" t="s">
        <v>8220</v>
      </c>
      <c r="H225">
        <v>0</v>
      </c>
    </row>
    <row r="226" spans="1:8" x14ac:dyDescent="0.3">
      <c r="A226" t="s">
        <v>8219</v>
      </c>
      <c r="B226">
        <v>285</v>
      </c>
      <c r="D226" t="s">
        <v>8221</v>
      </c>
      <c r="E226">
        <v>2</v>
      </c>
      <c r="G226" t="s">
        <v>8220</v>
      </c>
      <c r="H226">
        <v>7</v>
      </c>
    </row>
    <row r="227" spans="1:8" x14ac:dyDescent="0.3">
      <c r="A227" t="s">
        <v>8219</v>
      </c>
      <c r="B227">
        <v>179</v>
      </c>
      <c r="D227" t="s">
        <v>8221</v>
      </c>
      <c r="E227">
        <v>0</v>
      </c>
      <c r="G227" t="s">
        <v>8220</v>
      </c>
      <c r="H227">
        <v>0</v>
      </c>
    </row>
    <row r="228" spans="1:8" x14ac:dyDescent="0.3">
      <c r="A228" t="s">
        <v>8219</v>
      </c>
      <c r="B228">
        <v>188</v>
      </c>
      <c r="D228" t="s">
        <v>8221</v>
      </c>
      <c r="E228">
        <v>4</v>
      </c>
      <c r="G228" t="s">
        <v>8220</v>
      </c>
      <c r="H228">
        <v>0</v>
      </c>
    </row>
    <row r="229" spans="1:8" x14ac:dyDescent="0.3">
      <c r="A229" t="s">
        <v>8219</v>
      </c>
      <c r="B229">
        <v>379</v>
      </c>
      <c r="D229" t="s">
        <v>8221</v>
      </c>
      <c r="E229">
        <v>7</v>
      </c>
      <c r="G229" t="s">
        <v>8220</v>
      </c>
      <c r="H229">
        <v>1</v>
      </c>
    </row>
    <row r="230" spans="1:8" x14ac:dyDescent="0.3">
      <c r="A230" t="s">
        <v>8219</v>
      </c>
      <c r="B230">
        <v>119</v>
      </c>
      <c r="D230" t="s">
        <v>8221</v>
      </c>
      <c r="E230">
        <v>2</v>
      </c>
      <c r="G230" t="s">
        <v>8220</v>
      </c>
      <c r="H230">
        <v>2</v>
      </c>
    </row>
    <row r="231" spans="1:8" x14ac:dyDescent="0.3">
      <c r="A231" t="s">
        <v>8219</v>
      </c>
      <c r="B231">
        <v>167</v>
      </c>
      <c r="D231" t="s">
        <v>8221</v>
      </c>
      <c r="E231">
        <v>1</v>
      </c>
      <c r="G231" t="s">
        <v>8220</v>
      </c>
      <c r="H231">
        <v>0</v>
      </c>
    </row>
    <row r="232" spans="1:8" x14ac:dyDescent="0.3">
      <c r="A232" t="s">
        <v>8219</v>
      </c>
      <c r="B232">
        <v>221</v>
      </c>
      <c r="D232" t="s">
        <v>8221</v>
      </c>
      <c r="E232">
        <v>9</v>
      </c>
      <c r="G232" t="s">
        <v>8220</v>
      </c>
      <c r="H232">
        <v>0</v>
      </c>
    </row>
    <row r="233" spans="1:8" x14ac:dyDescent="0.3">
      <c r="A233" t="s">
        <v>8219</v>
      </c>
      <c r="B233">
        <v>964</v>
      </c>
      <c r="D233" t="s">
        <v>8221</v>
      </c>
      <c r="E233">
        <v>2</v>
      </c>
      <c r="G233" t="s">
        <v>8220</v>
      </c>
      <c r="H233">
        <v>0</v>
      </c>
    </row>
    <row r="234" spans="1:8" x14ac:dyDescent="0.3">
      <c r="A234" t="s">
        <v>8219</v>
      </c>
      <c r="B234">
        <v>286</v>
      </c>
      <c r="D234" t="s">
        <v>8221</v>
      </c>
      <c r="E234">
        <v>1</v>
      </c>
      <c r="G234" t="s">
        <v>8220</v>
      </c>
      <c r="H234">
        <v>3</v>
      </c>
    </row>
    <row r="235" spans="1:8" x14ac:dyDescent="0.3">
      <c r="A235" t="s">
        <v>8219</v>
      </c>
      <c r="B235">
        <v>613</v>
      </c>
      <c r="D235" t="s">
        <v>8221</v>
      </c>
      <c r="E235">
        <v>7</v>
      </c>
      <c r="G235" t="s">
        <v>8220</v>
      </c>
      <c r="H235">
        <v>1</v>
      </c>
    </row>
    <row r="236" spans="1:8" x14ac:dyDescent="0.3">
      <c r="A236" t="s">
        <v>8219</v>
      </c>
      <c r="B236">
        <v>29</v>
      </c>
      <c r="D236" t="s">
        <v>8221</v>
      </c>
      <c r="E236">
        <v>2</v>
      </c>
      <c r="G236" t="s">
        <v>8220</v>
      </c>
      <c r="H236">
        <v>0</v>
      </c>
    </row>
    <row r="237" spans="1:8" x14ac:dyDescent="0.3">
      <c r="A237" t="s">
        <v>8219</v>
      </c>
      <c r="B237">
        <v>165</v>
      </c>
      <c r="D237" t="s">
        <v>8221</v>
      </c>
      <c r="E237">
        <v>8</v>
      </c>
      <c r="G237" t="s">
        <v>8220</v>
      </c>
      <c r="H237">
        <v>2</v>
      </c>
    </row>
    <row r="238" spans="1:8" x14ac:dyDescent="0.3">
      <c r="A238" t="s">
        <v>8219</v>
      </c>
      <c r="B238">
        <v>97</v>
      </c>
      <c r="D238" t="s">
        <v>8221</v>
      </c>
      <c r="E238">
        <v>2</v>
      </c>
      <c r="G238" t="s">
        <v>8220</v>
      </c>
      <c r="H238">
        <v>0</v>
      </c>
    </row>
    <row r="239" spans="1:8" x14ac:dyDescent="0.3">
      <c r="A239" t="s">
        <v>8219</v>
      </c>
      <c r="B239">
        <v>303</v>
      </c>
      <c r="D239" t="s">
        <v>8221</v>
      </c>
      <c r="E239">
        <v>2</v>
      </c>
      <c r="G239" t="s">
        <v>8220</v>
      </c>
      <c r="H239">
        <v>0</v>
      </c>
    </row>
    <row r="240" spans="1:8" x14ac:dyDescent="0.3">
      <c r="A240" t="s">
        <v>8219</v>
      </c>
      <c r="B240">
        <v>267</v>
      </c>
      <c r="D240" t="s">
        <v>8221</v>
      </c>
      <c r="E240">
        <v>7</v>
      </c>
      <c r="G240" t="s">
        <v>8220</v>
      </c>
      <c r="H240">
        <v>0</v>
      </c>
    </row>
    <row r="241" spans="1:8" x14ac:dyDescent="0.3">
      <c r="A241" t="s">
        <v>8219</v>
      </c>
      <c r="B241">
        <v>302</v>
      </c>
      <c r="D241" t="s">
        <v>8221</v>
      </c>
      <c r="E241">
        <v>2</v>
      </c>
      <c r="G241" t="s">
        <v>8220</v>
      </c>
      <c r="H241">
        <v>27</v>
      </c>
    </row>
    <row r="242" spans="1:8" x14ac:dyDescent="0.3">
      <c r="A242" t="s">
        <v>8219</v>
      </c>
      <c r="B242">
        <v>87</v>
      </c>
      <c r="D242" t="s">
        <v>8221</v>
      </c>
      <c r="E242">
        <v>18</v>
      </c>
      <c r="G242" t="s">
        <v>8220</v>
      </c>
      <c r="H242">
        <v>14</v>
      </c>
    </row>
    <row r="243" spans="1:8" x14ac:dyDescent="0.3">
      <c r="A243" t="s">
        <v>8219</v>
      </c>
      <c r="B243">
        <v>354</v>
      </c>
      <c r="D243" t="s">
        <v>8221</v>
      </c>
      <c r="E243">
        <v>9</v>
      </c>
      <c r="G243" t="s">
        <v>8220</v>
      </c>
      <c r="H243">
        <v>2</v>
      </c>
    </row>
    <row r="244" spans="1:8" x14ac:dyDescent="0.3">
      <c r="A244" t="s">
        <v>8219</v>
      </c>
      <c r="B244">
        <v>86</v>
      </c>
      <c r="D244" t="s">
        <v>8221</v>
      </c>
      <c r="E244">
        <v>4</v>
      </c>
      <c r="G244" t="s">
        <v>8220</v>
      </c>
      <c r="H244">
        <v>0</v>
      </c>
    </row>
    <row r="245" spans="1:8" x14ac:dyDescent="0.3">
      <c r="A245" t="s">
        <v>8219</v>
      </c>
      <c r="B245">
        <v>26</v>
      </c>
      <c r="D245" t="s">
        <v>8221</v>
      </c>
      <c r="E245">
        <v>7</v>
      </c>
      <c r="G245" t="s">
        <v>8220</v>
      </c>
      <c r="H245">
        <v>4</v>
      </c>
    </row>
    <row r="246" spans="1:8" x14ac:dyDescent="0.3">
      <c r="A246" t="s">
        <v>8219</v>
      </c>
      <c r="B246">
        <v>113</v>
      </c>
      <c r="D246" t="s">
        <v>8221</v>
      </c>
      <c r="E246">
        <v>29</v>
      </c>
      <c r="G246" t="s">
        <v>8220</v>
      </c>
      <c r="H246">
        <v>0</v>
      </c>
    </row>
    <row r="247" spans="1:8" x14ac:dyDescent="0.3">
      <c r="A247" t="s">
        <v>8219</v>
      </c>
      <c r="B247">
        <v>65</v>
      </c>
      <c r="D247" t="s">
        <v>8221</v>
      </c>
      <c r="E247">
        <v>12</v>
      </c>
      <c r="G247" t="s">
        <v>8220</v>
      </c>
      <c r="H247">
        <v>6</v>
      </c>
    </row>
    <row r="248" spans="1:8" x14ac:dyDescent="0.3">
      <c r="A248" t="s">
        <v>8219</v>
      </c>
      <c r="B248">
        <v>134</v>
      </c>
      <c r="D248" t="s">
        <v>8221</v>
      </c>
      <c r="E248">
        <v>4</v>
      </c>
      <c r="G248" t="s">
        <v>8220</v>
      </c>
      <c r="H248">
        <v>1</v>
      </c>
    </row>
    <row r="249" spans="1:8" x14ac:dyDescent="0.3">
      <c r="A249" t="s">
        <v>8219</v>
      </c>
      <c r="B249">
        <v>119</v>
      </c>
      <c r="D249" t="s">
        <v>8221</v>
      </c>
      <c r="E249">
        <v>28</v>
      </c>
      <c r="G249" t="s">
        <v>8220</v>
      </c>
      <c r="H249">
        <v>1</v>
      </c>
    </row>
    <row r="250" spans="1:8" x14ac:dyDescent="0.3">
      <c r="A250" t="s">
        <v>8219</v>
      </c>
      <c r="B250">
        <v>159</v>
      </c>
      <c r="D250" t="s">
        <v>8221</v>
      </c>
      <c r="E250">
        <v>25</v>
      </c>
      <c r="G250" t="s">
        <v>8220</v>
      </c>
      <c r="H250">
        <v>0</v>
      </c>
    </row>
    <row r="251" spans="1:8" x14ac:dyDescent="0.3">
      <c r="A251" t="s">
        <v>8219</v>
      </c>
      <c r="B251">
        <v>167</v>
      </c>
      <c r="D251" t="s">
        <v>8221</v>
      </c>
      <c r="E251">
        <v>28</v>
      </c>
      <c r="G251" t="s">
        <v>8220</v>
      </c>
      <c r="H251">
        <v>4</v>
      </c>
    </row>
    <row r="252" spans="1:8" x14ac:dyDescent="0.3">
      <c r="A252" t="s">
        <v>8219</v>
      </c>
      <c r="B252">
        <v>43</v>
      </c>
      <c r="D252" t="s">
        <v>8221</v>
      </c>
      <c r="E252">
        <v>310</v>
      </c>
      <c r="G252" t="s">
        <v>8220</v>
      </c>
      <c r="H252">
        <v>0</v>
      </c>
    </row>
    <row r="253" spans="1:8" x14ac:dyDescent="0.3">
      <c r="A253" t="s">
        <v>8219</v>
      </c>
      <c r="B253">
        <v>1062</v>
      </c>
      <c r="D253" t="s">
        <v>8221</v>
      </c>
      <c r="E253">
        <v>15</v>
      </c>
      <c r="G253" t="s">
        <v>8220</v>
      </c>
      <c r="H253">
        <v>0</v>
      </c>
    </row>
    <row r="254" spans="1:8" x14ac:dyDescent="0.3">
      <c r="A254" t="s">
        <v>8219</v>
      </c>
      <c r="B254">
        <v>9</v>
      </c>
      <c r="D254" t="s">
        <v>8221</v>
      </c>
      <c r="E254">
        <v>215</v>
      </c>
      <c r="G254" t="s">
        <v>8220</v>
      </c>
      <c r="H254">
        <v>0</v>
      </c>
    </row>
    <row r="255" spans="1:8" x14ac:dyDescent="0.3">
      <c r="A255" t="s">
        <v>8219</v>
      </c>
      <c r="B255">
        <v>89</v>
      </c>
      <c r="D255" t="s">
        <v>8221</v>
      </c>
      <c r="E255">
        <v>3</v>
      </c>
      <c r="G255" t="s">
        <v>8220</v>
      </c>
      <c r="H255">
        <v>3</v>
      </c>
    </row>
    <row r="256" spans="1:8" x14ac:dyDescent="0.3">
      <c r="A256" t="s">
        <v>8219</v>
      </c>
      <c r="B256">
        <v>174</v>
      </c>
      <c r="D256" t="s">
        <v>8221</v>
      </c>
      <c r="E256">
        <v>2</v>
      </c>
      <c r="G256" t="s">
        <v>8220</v>
      </c>
      <c r="H256">
        <v>7</v>
      </c>
    </row>
    <row r="257" spans="1:8" x14ac:dyDescent="0.3">
      <c r="A257" t="s">
        <v>8219</v>
      </c>
      <c r="B257">
        <v>14</v>
      </c>
      <c r="D257" t="s">
        <v>8221</v>
      </c>
      <c r="E257">
        <v>26</v>
      </c>
      <c r="G257" t="s">
        <v>8220</v>
      </c>
      <c r="H257">
        <v>2</v>
      </c>
    </row>
    <row r="258" spans="1:8" x14ac:dyDescent="0.3">
      <c r="A258" t="s">
        <v>8219</v>
      </c>
      <c r="B258">
        <v>48</v>
      </c>
      <c r="D258" t="s">
        <v>8221</v>
      </c>
      <c r="E258">
        <v>24</v>
      </c>
      <c r="G258" t="s">
        <v>8220</v>
      </c>
      <c r="H258">
        <v>3</v>
      </c>
    </row>
    <row r="259" spans="1:8" x14ac:dyDescent="0.3">
      <c r="A259" t="s">
        <v>8219</v>
      </c>
      <c r="B259">
        <v>133</v>
      </c>
      <c r="D259" t="s">
        <v>8221</v>
      </c>
      <c r="E259">
        <v>96</v>
      </c>
      <c r="G259" t="s">
        <v>8220</v>
      </c>
      <c r="H259">
        <v>8</v>
      </c>
    </row>
    <row r="260" spans="1:8" x14ac:dyDescent="0.3">
      <c r="A260" t="s">
        <v>8219</v>
      </c>
      <c r="B260">
        <v>83</v>
      </c>
      <c r="D260" t="s">
        <v>8221</v>
      </c>
      <c r="E260">
        <v>17</v>
      </c>
      <c r="G260" t="s">
        <v>8220</v>
      </c>
      <c r="H260">
        <v>7</v>
      </c>
    </row>
    <row r="261" spans="1:8" x14ac:dyDescent="0.3">
      <c r="A261" t="s">
        <v>8219</v>
      </c>
      <c r="B261">
        <v>149</v>
      </c>
      <c r="D261" t="s">
        <v>8221</v>
      </c>
      <c r="E261">
        <v>94</v>
      </c>
      <c r="G261" t="s">
        <v>8220</v>
      </c>
      <c r="H261">
        <v>0</v>
      </c>
    </row>
    <row r="262" spans="1:8" x14ac:dyDescent="0.3">
      <c r="A262" t="s">
        <v>8219</v>
      </c>
      <c r="B262">
        <v>49</v>
      </c>
      <c r="D262" t="s">
        <v>8221</v>
      </c>
      <c r="E262">
        <v>129</v>
      </c>
      <c r="G262" t="s">
        <v>8220</v>
      </c>
      <c r="H262">
        <v>3</v>
      </c>
    </row>
    <row r="263" spans="1:8" x14ac:dyDescent="0.3">
      <c r="A263" t="s">
        <v>8219</v>
      </c>
      <c r="B263">
        <v>251</v>
      </c>
      <c r="D263" t="s">
        <v>8221</v>
      </c>
      <c r="E263">
        <v>1</v>
      </c>
      <c r="G263" t="s">
        <v>8220</v>
      </c>
      <c r="H263">
        <v>8</v>
      </c>
    </row>
    <row r="264" spans="1:8" x14ac:dyDescent="0.3">
      <c r="A264" t="s">
        <v>8219</v>
      </c>
      <c r="B264">
        <v>22</v>
      </c>
      <c r="D264" t="s">
        <v>8221</v>
      </c>
      <c r="E264">
        <v>4</v>
      </c>
      <c r="G264" t="s">
        <v>8220</v>
      </c>
      <c r="H264">
        <v>1</v>
      </c>
    </row>
    <row r="265" spans="1:8" x14ac:dyDescent="0.3">
      <c r="A265" t="s">
        <v>8219</v>
      </c>
      <c r="B265">
        <v>48</v>
      </c>
      <c r="D265" t="s">
        <v>8221</v>
      </c>
      <c r="E265">
        <v>3</v>
      </c>
      <c r="G265" t="s">
        <v>8220</v>
      </c>
      <c r="H265">
        <v>0</v>
      </c>
    </row>
    <row r="266" spans="1:8" x14ac:dyDescent="0.3">
      <c r="A266" t="s">
        <v>8219</v>
      </c>
      <c r="B266">
        <v>383</v>
      </c>
      <c r="D266" t="s">
        <v>8221</v>
      </c>
      <c r="E266">
        <v>135</v>
      </c>
      <c r="G266" t="s">
        <v>8220</v>
      </c>
      <c r="H266">
        <v>1</v>
      </c>
    </row>
    <row r="267" spans="1:8" x14ac:dyDescent="0.3">
      <c r="A267" t="s">
        <v>8219</v>
      </c>
      <c r="B267">
        <v>237</v>
      </c>
      <c r="D267" t="s">
        <v>8221</v>
      </c>
      <c r="E267">
        <v>10</v>
      </c>
      <c r="G267" t="s">
        <v>8220</v>
      </c>
      <c r="H267">
        <v>0</v>
      </c>
    </row>
    <row r="268" spans="1:8" x14ac:dyDescent="0.3">
      <c r="A268" t="s">
        <v>8219</v>
      </c>
      <c r="B268">
        <v>13</v>
      </c>
      <c r="D268" t="s">
        <v>8221</v>
      </c>
      <c r="E268">
        <v>0</v>
      </c>
      <c r="G268" t="s">
        <v>8220</v>
      </c>
      <c r="H268">
        <v>1</v>
      </c>
    </row>
    <row r="269" spans="1:8" x14ac:dyDescent="0.3">
      <c r="A269" t="s">
        <v>8219</v>
      </c>
      <c r="B269">
        <v>562</v>
      </c>
      <c r="D269" t="s">
        <v>8221</v>
      </c>
      <c r="E269">
        <v>6</v>
      </c>
      <c r="G269" t="s">
        <v>8220</v>
      </c>
      <c r="H269">
        <v>2</v>
      </c>
    </row>
    <row r="270" spans="1:8" x14ac:dyDescent="0.3">
      <c r="A270" t="s">
        <v>8219</v>
      </c>
      <c r="B270">
        <v>71</v>
      </c>
      <c r="D270" t="s">
        <v>8221</v>
      </c>
      <c r="E270">
        <v>36</v>
      </c>
      <c r="G270" t="s">
        <v>8220</v>
      </c>
      <c r="H270">
        <v>0</v>
      </c>
    </row>
    <row r="271" spans="1:8" x14ac:dyDescent="0.3">
      <c r="A271" t="s">
        <v>8219</v>
      </c>
      <c r="B271">
        <v>1510</v>
      </c>
      <c r="D271" t="s">
        <v>8221</v>
      </c>
      <c r="E271">
        <v>336</v>
      </c>
      <c r="G271" t="s">
        <v>8220</v>
      </c>
      <c r="H271">
        <v>1</v>
      </c>
    </row>
    <row r="272" spans="1:8" x14ac:dyDescent="0.3">
      <c r="A272" t="s">
        <v>8219</v>
      </c>
      <c r="B272">
        <v>14</v>
      </c>
      <c r="D272" t="s">
        <v>8221</v>
      </c>
      <c r="E272">
        <v>34</v>
      </c>
      <c r="G272" t="s">
        <v>8220</v>
      </c>
      <c r="H272">
        <v>0</v>
      </c>
    </row>
    <row r="273" spans="1:8" x14ac:dyDescent="0.3">
      <c r="A273" t="s">
        <v>8219</v>
      </c>
      <c r="B273">
        <v>193</v>
      </c>
      <c r="D273" t="s">
        <v>8221</v>
      </c>
      <c r="E273">
        <v>10</v>
      </c>
      <c r="G273" t="s">
        <v>8220</v>
      </c>
      <c r="H273">
        <v>0</v>
      </c>
    </row>
    <row r="274" spans="1:8" x14ac:dyDescent="0.3">
      <c r="A274" t="s">
        <v>8219</v>
      </c>
      <c r="B274">
        <v>206</v>
      </c>
      <c r="D274" t="s">
        <v>8221</v>
      </c>
      <c r="E274">
        <v>201</v>
      </c>
      <c r="G274" t="s">
        <v>8220</v>
      </c>
      <c r="H274">
        <v>0</v>
      </c>
    </row>
    <row r="275" spans="1:8" x14ac:dyDescent="0.3">
      <c r="A275" t="s">
        <v>8219</v>
      </c>
      <c r="B275">
        <v>351</v>
      </c>
      <c r="D275" t="s">
        <v>8221</v>
      </c>
      <c r="E275">
        <v>296</v>
      </c>
      <c r="G275" t="s">
        <v>8220</v>
      </c>
      <c r="H275">
        <v>0</v>
      </c>
    </row>
    <row r="276" spans="1:8" x14ac:dyDescent="0.3">
      <c r="A276" t="s">
        <v>8219</v>
      </c>
      <c r="B276">
        <v>50</v>
      </c>
      <c r="D276" t="s">
        <v>8221</v>
      </c>
      <c r="E276">
        <v>7</v>
      </c>
      <c r="G276" t="s">
        <v>8220</v>
      </c>
      <c r="H276">
        <v>0</v>
      </c>
    </row>
    <row r="277" spans="1:8" x14ac:dyDescent="0.3">
      <c r="A277" t="s">
        <v>8219</v>
      </c>
      <c r="B277">
        <v>184</v>
      </c>
      <c r="D277" t="s">
        <v>8221</v>
      </c>
      <c r="E277">
        <v>7</v>
      </c>
      <c r="G277" t="s">
        <v>8220</v>
      </c>
      <c r="H277">
        <v>3</v>
      </c>
    </row>
    <row r="278" spans="1:8" x14ac:dyDescent="0.3">
      <c r="A278" t="s">
        <v>8219</v>
      </c>
      <c r="B278">
        <v>196</v>
      </c>
      <c r="D278" t="s">
        <v>8221</v>
      </c>
      <c r="E278">
        <v>1</v>
      </c>
      <c r="G278" t="s">
        <v>8220</v>
      </c>
      <c r="H278">
        <v>0</v>
      </c>
    </row>
    <row r="279" spans="1:8" x14ac:dyDescent="0.3">
      <c r="A279" t="s">
        <v>8219</v>
      </c>
      <c r="B279">
        <v>229</v>
      </c>
      <c r="D279" t="s">
        <v>8221</v>
      </c>
      <c r="E279">
        <v>114</v>
      </c>
      <c r="G279" t="s">
        <v>8220</v>
      </c>
      <c r="H279">
        <v>0</v>
      </c>
    </row>
    <row r="280" spans="1:8" x14ac:dyDescent="0.3">
      <c r="A280" t="s">
        <v>8219</v>
      </c>
      <c r="B280">
        <v>67</v>
      </c>
      <c r="D280" t="s">
        <v>8221</v>
      </c>
      <c r="E280">
        <v>29</v>
      </c>
      <c r="G280" t="s">
        <v>8220</v>
      </c>
      <c r="H280">
        <v>1</v>
      </c>
    </row>
    <row r="281" spans="1:8" x14ac:dyDescent="0.3">
      <c r="A281" t="s">
        <v>8219</v>
      </c>
      <c r="B281">
        <v>95</v>
      </c>
      <c r="D281" t="s">
        <v>8221</v>
      </c>
      <c r="E281">
        <v>890</v>
      </c>
      <c r="G281" t="s">
        <v>8220</v>
      </c>
      <c r="H281">
        <v>0</v>
      </c>
    </row>
    <row r="282" spans="1:8" x14ac:dyDescent="0.3">
      <c r="A282" t="s">
        <v>8219</v>
      </c>
      <c r="B282">
        <v>62</v>
      </c>
      <c r="D282" t="s">
        <v>8221</v>
      </c>
      <c r="E282">
        <v>31</v>
      </c>
      <c r="G282" t="s">
        <v>8220</v>
      </c>
      <c r="H282">
        <v>2</v>
      </c>
    </row>
    <row r="283" spans="1:8" x14ac:dyDescent="0.3">
      <c r="A283" t="s">
        <v>8219</v>
      </c>
      <c r="B283">
        <v>73</v>
      </c>
      <c r="D283" t="s">
        <v>8221</v>
      </c>
      <c r="E283">
        <v>21</v>
      </c>
      <c r="G283" t="s">
        <v>8220</v>
      </c>
      <c r="H283">
        <v>1</v>
      </c>
    </row>
    <row r="284" spans="1:8" x14ac:dyDescent="0.3">
      <c r="A284" t="s">
        <v>8219</v>
      </c>
      <c r="B284">
        <v>43</v>
      </c>
      <c r="D284" t="s">
        <v>8221</v>
      </c>
      <c r="E284">
        <v>37</v>
      </c>
      <c r="G284" t="s">
        <v>8220</v>
      </c>
      <c r="H284">
        <v>2</v>
      </c>
    </row>
    <row r="285" spans="1:8" x14ac:dyDescent="0.3">
      <c r="A285" t="s">
        <v>8219</v>
      </c>
      <c r="B285">
        <v>70</v>
      </c>
      <c r="D285" t="s">
        <v>8221</v>
      </c>
      <c r="E285">
        <v>7</v>
      </c>
      <c r="G285" t="s">
        <v>8220</v>
      </c>
      <c r="H285">
        <v>2</v>
      </c>
    </row>
    <row r="286" spans="1:8" x14ac:dyDescent="0.3">
      <c r="A286" t="s">
        <v>8219</v>
      </c>
      <c r="B286">
        <v>271</v>
      </c>
      <c r="D286" t="s">
        <v>8221</v>
      </c>
      <c r="E286">
        <v>4</v>
      </c>
      <c r="G286" t="s">
        <v>8220</v>
      </c>
      <c r="H286">
        <v>4</v>
      </c>
    </row>
    <row r="287" spans="1:8" x14ac:dyDescent="0.3">
      <c r="A287" t="s">
        <v>8219</v>
      </c>
      <c r="B287">
        <v>55</v>
      </c>
      <c r="D287" t="s">
        <v>8221</v>
      </c>
      <c r="E287">
        <v>5</v>
      </c>
      <c r="G287" t="s">
        <v>8220</v>
      </c>
      <c r="H287">
        <v>0</v>
      </c>
    </row>
    <row r="288" spans="1:8" x14ac:dyDescent="0.3">
      <c r="A288" t="s">
        <v>8219</v>
      </c>
      <c r="B288">
        <v>35</v>
      </c>
      <c r="D288" t="s">
        <v>8221</v>
      </c>
      <c r="E288">
        <v>0</v>
      </c>
      <c r="G288" t="s">
        <v>8220</v>
      </c>
      <c r="H288">
        <v>0</v>
      </c>
    </row>
    <row r="289" spans="1:8" x14ac:dyDescent="0.3">
      <c r="A289" t="s">
        <v>8219</v>
      </c>
      <c r="B289">
        <v>22</v>
      </c>
      <c r="D289" t="s">
        <v>8221</v>
      </c>
      <c r="E289">
        <v>456</v>
      </c>
      <c r="G289" t="s">
        <v>8220</v>
      </c>
      <c r="H289">
        <v>0</v>
      </c>
    </row>
    <row r="290" spans="1:8" x14ac:dyDescent="0.3">
      <c r="A290" t="s">
        <v>8219</v>
      </c>
      <c r="B290">
        <v>38</v>
      </c>
      <c r="D290" t="s">
        <v>8221</v>
      </c>
      <c r="E290">
        <v>369</v>
      </c>
      <c r="G290" t="s">
        <v>8220</v>
      </c>
      <c r="H290">
        <v>0</v>
      </c>
    </row>
    <row r="291" spans="1:8" x14ac:dyDescent="0.3">
      <c r="A291" t="s">
        <v>8219</v>
      </c>
      <c r="B291">
        <v>15</v>
      </c>
      <c r="D291" t="s">
        <v>8221</v>
      </c>
      <c r="E291">
        <v>2</v>
      </c>
      <c r="G291" t="s">
        <v>8220</v>
      </c>
      <c r="H291">
        <v>0</v>
      </c>
    </row>
    <row r="292" spans="1:8" x14ac:dyDescent="0.3">
      <c r="A292" t="s">
        <v>8219</v>
      </c>
      <c r="B292">
        <v>7</v>
      </c>
      <c r="D292" t="s">
        <v>8221</v>
      </c>
      <c r="E292">
        <v>0</v>
      </c>
      <c r="G292" t="s">
        <v>8220</v>
      </c>
      <c r="H292">
        <v>0</v>
      </c>
    </row>
    <row r="293" spans="1:8" x14ac:dyDescent="0.3">
      <c r="A293" t="s">
        <v>8219</v>
      </c>
      <c r="B293">
        <v>241</v>
      </c>
      <c r="D293" t="s">
        <v>8221</v>
      </c>
      <c r="E293">
        <v>338</v>
      </c>
      <c r="G293" t="s">
        <v>8220</v>
      </c>
      <c r="H293">
        <v>0</v>
      </c>
    </row>
    <row r="294" spans="1:8" x14ac:dyDescent="0.3">
      <c r="A294" t="s">
        <v>8219</v>
      </c>
      <c r="B294">
        <v>55</v>
      </c>
      <c r="D294" t="s">
        <v>8221</v>
      </c>
      <c r="E294">
        <v>4</v>
      </c>
      <c r="G294" t="s">
        <v>8220</v>
      </c>
      <c r="H294">
        <v>12</v>
      </c>
    </row>
    <row r="295" spans="1:8" x14ac:dyDescent="0.3">
      <c r="A295" t="s">
        <v>8219</v>
      </c>
      <c r="B295">
        <v>171</v>
      </c>
      <c r="D295" t="s">
        <v>8221</v>
      </c>
      <c r="E295">
        <v>1</v>
      </c>
      <c r="G295" t="s">
        <v>8220</v>
      </c>
      <c r="H295">
        <v>2</v>
      </c>
    </row>
    <row r="296" spans="1:8" x14ac:dyDescent="0.3">
      <c r="A296" t="s">
        <v>8219</v>
      </c>
      <c r="B296">
        <v>208</v>
      </c>
      <c r="D296" t="s">
        <v>8221</v>
      </c>
      <c r="E296">
        <v>28</v>
      </c>
      <c r="G296" t="s">
        <v>8220</v>
      </c>
      <c r="H296">
        <v>1501</v>
      </c>
    </row>
    <row r="297" spans="1:8" x14ac:dyDescent="0.3">
      <c r="A297" t="s">
        <v>8219</v>
      </c>
      <c r="B297">
        <v>21</v>
      </c>
      <c r="D297" t="s">
        <v>8221</v>
      </c>
      <c r="E297">
        <v>12</v>
      </c>
      <c r="G297" t="s">
        <v>8220</v>
      </c>
      <c r="H297">
        <v>52</v>
      </c>
    </row>
    <row r="298" spans="1:8" x14ac:dyDescent="0.3">
      <c r="A298" t="s">
        <v>8219</v>
      </c>
      <c r="B298">
        <v>25</v>
      </c>
      <c r="D298" t="s">
        <v>8221</v>
      </c>
      <c r="E298">
        <v>16</v>
      </c>
      <c r="G298" t="s">
        <v>8220</v>
      </c>
      <c r="H298">
        <v>23</v>
      </c>
    </row>
    <row r="299" spans="1:8" x14ac:dyDescent="0.3">
      <c r="A299" t="s">
        <v>8219</v>
      </c>
      <c r="B299">
        <v>52</v>
      </c>
      <c r="D299" t="s">
        <v>8221</v>
      </c>
      <c r="E299">
        <v>4</v>
      </c>
      <c r="G299" t="s">
        <v>8220</v>
      </c>
      <c r="H299">
        <v>535</v>
      </c>
    </row>
    <row r="300" spans="1:8" x14ac:dyDescent="0.3">
      <c r="A300" t="s">
        <v>8219</v>
      </c>
      <c r="B300">
        <v>104</v>
      </c>
      <c r="D300" t="s">
        <v>8221</v>
      </c>
      <c r="E300">
        <v>4</v>
      </c>
      <c r="G300" t="s">
        <v>8220</v>
      </c>
      <c r="H300">
        <v>3</v>
      </c>
    </row>
    <row r="301" spans="1:8" x14ac:dyDescent="0.3">
      <c r="A301" t="s">
        <v>8219</v>
      </c>
      <c r="B301">
        <v>73</v>
      </c>
      <c r="D301" t="s">
        <v>8221</v>
      </c>
      <c r="E301">
        <v>10</v>
      </c>
      <c r="G301" t="s">
        <v>8220</v>
      </c>
      <c r="H301">
        <v>6</v>
      </c>
    </row>
    <row r="302" spans="1:8" x14ac:dyDescent="0.3">
      <c r="A302" t="s">
        <v>8219</v>
      </c>
      <c r="B302">
        <v>34</v>
      </c>
      <c r="D302" t="s">
        <v>8221</v>
      </c>
      <c r="E302">
        <v>0</v>
      </c>
      <c r="G302" t="s">
        <v>8220</v>
      </c>
      <c r="H302">
        <v>3</v>
      </c>
    </row>
    <row r="303" spans="1:8" x14ac:dyDescent="0.3">
      <c r="A303" t="s">
        <v>8219</v>
      </c>
      <c r="B303">
        <v>56</v>
      </c>
      <c r="D303" t="s">
        <v>8221</v>
      </c>
      <c r="E303">
        <v>6</v>
      </c>
      <c r="G303" t="s">
        <v>8220</v>
      </c>
      <c r="H303">
        <v>5</v>
      </c>
    </row>
    <row r="304" spans="1:8" x14ac:dyDescent="0.3">
      <c r="A304" t="s">
        <v>8219</v>
      </c>
      <c r="B304">
        <v>31</v>
      </c>
      <c r="D304" t="s">
        <v>8221</v>
      </c>
      <c r="E304">
        <v>0</v>
      </c>
      <c r="G304" t="s">
        <v>8220</v>
      </c>
      <c r="H304">
        <v>17</v>
      </c>
    </row>
    <row r="305" spans="1:8" x14ac:dyDescent="0.3">
      <c r="A305" t="s">
        <v>8219</v>
      </c>
      <c r="B305">
        <v>84</v>
      </c>
      <c r="D305" t="s">
        <v>8221</v>
      </c>
      <c r="E305">
        <v>1</v>
      </c>
      <c r="G305" t="s">
        <v>8220</v>
      </c>
      <c r="H305">
        <v>11</v>
      </c>
    </row>
    <row r="306" spans="1:8" x14ac:dyDescent="0.3">
      <c r="A306" t="s">
        <v>8219</v>
      </c>
      <c r="B306">
        <v>130</v>
      </c>
      <c r="D306" t="s">
        <v>8221</v>
      </c>
      <c r="E306">
        <v>0</v>
      </c>
      <c r="G306" t="s">
        <v>8220</v>
      </c>
      <c r="H306">
        <v>70</v>
      </c>
    </row>
    <row r="307" spans="1:8" x14ac:dyDescent="0.3">
      <c r="A307" t="s">
        <v>8219</v>
      </c>
      <c r="B307">
        <v>12</v>
      </c>
      <c r="D307" t="s">
        <v>8221</v>
      </c>
      <c r="E307">
        <v>44</v>
      </c>
      <c r="G307" t="s">
        <v>8220</v>
      </c>
      <c r="H307">
        <v>6</v>
      </c>
    </row>
    <row r="308" spans="1:8" x14ac:dyDescent="0.3">
      <c r="A308" t="s">
        <v>8219</v>
      </c>
      <c r="B308">
        <v>23</v>
      </c>
      <c r="D308" t="s">
        <v>8221</v>
      </c>
      <c r="E308">
        <v>0</v>
      </c>
      <c r="G308" t="s">
        <v>8220</v>
      </c>
      <c r="H308">
        <v>43</v>
      </c>
    </row>
    <row r="309" spans="1:8" x14ac:dyDescent="0.3">
      <c r="A309" t="s">
        <v>8219</v>
      </c>
      <c r="B309">
        <v>158</v>
      </c>
      <c r="D309" t="s">
        <v>8221</v>
      </c>
      <c r="E309">
        <v>3</v>
      </c>
      <c r="G309" t="s">
        <v>8220</v>
      </c>
      <c r="H309">
        <v>152</v>
      </c>
    </row>
    <row r="310" spans="1:8" x14ac:dyDescent="0.3">
      <c r="A310" t="s">
        <v>8219</v>
      </c>
      <c r="B310">
        <v>30</v>
      </c>
      <c r="D310" t="s">
        <v>8221</v>
      </c>
      <c r="E310">
        <v>0</v>
      </c>
      <c r="G310" t="s">
        <v>8220</v>
      </c>
      <c r="H310">
        <v>59</v>
      </c>
    </row>
    <row r="311" spans="1:8" x14ac:dyDescent="0.3">
      <c r="A311" t="s">
        <v>8219</v>
      </c>
      <c r="B311">
        <v>18</v>
      </c>
      <c r="D311" t="s">
        <v>8221</v>
      </c>
      <c r="E311">
        <v>52</v>
      </c>
      <c r="G311" t="s">
        <v>8220</v>
      </c>
      <c r="H311">
        <v>4</v>
      </c>
    </row>
    <row r="312" spans="1:8" x14ac:dyDescent="0.3">
      <c r="A312" t="s">
        <v>8219</v>
      </c>
      <c r="B312">
        <v>29</v>
      </c>
      <c r="D312" t="s">
        <v>8221</v>
      </c>
      <c r="E312">
        <v>0</v>
      </c>
      <c r="G312" t="s">
        <v>8220</v>
      </c>
      <c r="H312">
        <v>10</v>
      </c>
    </row>
    <row r="313" spans="1:8" x14ac:dyDescent="0.3">
      <c r="A313" t="s">
        <v>8219</v>
      </c>
      <c r="B313">
        <v>31</v>
      </c>
      <c r="D313" t="s">
        <v>8221</v>
      </c>
      <c r="E313">
        <v>1</v>
      </c>
      <c r="G313" t="s">
        <v>8220</v>
      </c>
      <c r="H313">
        <v>5</v>
      </c>
    </row>
    <row r="314" spans="1:8" x14ac:dyDescent="0.3">
      <c r="A314" t="s">
        <v>8219</v>
      </c>
      <c r="B314">
        <v>173</v>
      </c>
      <c r="D314" t="s">
        <v>8221</v>
      </c>
      <c r="E314">
        <v>1</v>
      </c>
      <c r="G314" t="s">
        <v>8220</v>
      </c>
      <c r="H314">
        <v>58</v>
      </c>
    </row>
    <row r="315" spans="1:8" x14ac:dyDescent="0.3">
      <c r="A315" t="s">
        <v>8219</v>
      </c>
      <c r="B315">
        <v>17</v>
      </c>
      <c r="D315" t="s">
        <v>8221</v>
      </c>
      <c r="E315">
        <v>2</v>
      </c>
      <c r="G315" t="s">
        <v>8220</v>
      </c>
      <c r="H315">
        <v>8</v>
      </c>
    </row>
    <row r="316" spans="1:8" x14ac:dyDescent="0.3">
      <c r="A316" t="s">
        <v>8219</v>
      </c>
      <c r="B316">
        <v>48</v>
      </c>
      <c r="D316" t="s">
        <v>8221</v>
      </c>
      <c r="E316">
        <v>9</v>
      </c>
      <c r="G316" t="s">
        <v>8220</v>
      </c>
      <c r="H316">
        <v>3</v>
      </c>
    </row>
    <row r="317" spans="1:8" x14ac:dyDescent="0.3">
      <c r="A317" t="s">
        <v>8219</v>
      </c>
      <c r="B317">
        <v>59</v>
      </c>
      <c r="D317" t="s">
        <v>8221</v>
      </c>
      <c r="E317">
        <v>5</v>
      </c>
      <c r="G317" t="s">
        <v>8220</v>
      </c>
      <c r="H317">
        <v>0</v>
      </c>
    </row>
    <row r="318" spans="1:8" x14ac:dyDescent="0.3">
      <c r="A318" t="s">
        <v>8219</v>
      </c>
      <c r="B318">
        <v>39</v>
      </c>
      <c r="D318" t="s">
        <v>8221</v>
      </c>
      <c r="E318">
        <v>57</v>
      </c>
      <c r="G318" t="s">
        <v>8220</v>
      </c>
      <c r="H318">
        <v>11</v>
      </c>
    </row>
    <row r="319" spans="1:8" x14ac:dyDescent="0.3">
      <c r="A319" t="s">
        <v>8219</v>
      </c>
      <c r="B319">
        <v>59</v>
      </c>
      <c r="D319" t="s">
        <v>8221</v>
      </c>
      <c r="E319">
        <v>3</v>
      </c>
      <c r="G319" t="s">
        <v>8220</v>
      </c>
      <c r="H319">
        <v>20</v>
      </c>
    </row>
    <row r="320" spans="1:8" x14ac:dyDescent="0.3">
      <c r="A320" t="s">
        <v>8219</v>
      </c>
      <c r="B320">
        <v>60</v>
      </c>
      <c r="D320" t="s">
        <v>8221</v>
      </c>
      <c r="E320">
        <v>1</v>
      </c>
      <c r="G320" t="s">
        <v>8220</v>
      </c>
      <c r="H320">
        <v>3</v>
      </c>
    </row>
    <row r="321" spans="1:8" x14ac:dyDescent="0.3">
      <c r="A321" t="s">
        <v>8219</v>
      </c>
      <c r="B321">
        <v>20</v>
      </c>
      <c r="D321" t="s">
        <v>8221</v>
      </c>
      <c r="E321">
        <v>6</v>
      </c>
      <c r="G321" t="s">
        <v>8220</v>
      </c>
      <c r="H321">
        <v>0</v>
      </c>
    </row>
    <row r="322" spans="1:8" x14ac:dyDescent="0.3">
      <c r="A322" t="s">
        <v>8219</v>
      </c>
      <c r="B322">
        <v>2</v>
      </c>
      <c r="D322" t="s">
        <v>8221</v>
      </c>
      <c r="E322">
        <v>48</v>
      </c>
      <c r="G322" t="s">
        <v>8220</v>
      </c>
      <c r="H322">
        <v>0</v>
      </c>
    </row>
    <row r="323" spans="1:8" x14ac:dyDescent="0.3">
      <c r="A323" t="s">
        <v>8219</v>
      </c>
      <c r="B323">
        <v>315</v>
      </c>
      <c r="D323" t="s">
        <v>8221</v>
      </c>
      <c r="E323">
        <v>2</v>
      </c>
      <c r="G323" t="s">
        <v>8220</v>
      </c>
      <c r="H323">
        <v>0</v>
      </c>
    </row>
    <row r="324" spans="1:8" x14ac:dyDescent="0.3">
      <c r="A324" t="s">
        <v>8219</v>
      </c>
      <c r="B324">
        <v>2174</v>
      </c>
      <c r="D324" t="s">
        <v>8221</v>
      </c>
      <c r="E324">
        <v>4</v>
      </c>
      <c r="G324" t="s">
        <v>8220</v>
      </c>
      <c r="H324">
        <v>1</v>
      </c>
    </row>
    <row r="325" spans="1:8" x14ac:dyDescent="0.3">
      <c r="A325" t="s">
        <v>8219</v>
      </c>
      <c r="B325">
        <v>152</v>
      </c>
      <c r="D325" t="s">
        <v>8221</v>
      </c>
      <c r="E325">
        <v>5</v>
      </c>
      <c r="G325" t="s">
        <v>8220</v>
      </c>
      <c r="H325">
        <v>2</v>
      </c>
    </row>
    <row r="326" spans="1:8" x14ac:dyDescent="0.3">
      <c r="A326" t="s">
        <v>8219</v>
      </c>
      <c r="B326">
        <v>1021</v>
      </c>
      <c r="D326" t="s">
        <v>8221</v>
      </c>
      <c r="E326">
        <v>79</v>
      </c>
      <c r="G326" t="s">
        <v>8220</v>
      </c>
      <c r="H326">
        <v>348</v>
      </c>
    </row>
    <row r="327" spans="1:8" x14ac:dyDescent="0.3">
      <c r="A327" t="s">
        <v>8219</v>
      </c>
      <c r="B327">
        <v>237</v>
      </c>
      <c r="D327" t="s">
        <v>8221</v>
      </c>
      <c r="E327">
        <v>2</v>
      </c>
      <c r="G327" t="s">
        <v>8220</v>
      </c>
      <c r="H327">
        <v>4</v>
      </c>
    </row>
    <row r="328" spans="1:8" x14ac:dyDescent="0.3">
      <c r="A328" t="s">
        <v>8219</v>
      </c>
      <c r="B328">
        <v>27</v>
      </c>
      <c r="D328" t="s">
        <v>8221</v>
      </c>
      <c r="E328">
        <v>11</v>
      </c>
      <c r="G328" t="s">
        <v>8220</v>
      </c>
      <c r="H328">
        <v>0</v>
      </c>
    </row>
    <row r="329" spans="1:8" x14ac:dyDescent="0.3">
      <c r="A329" t="s">
        <v>8219</v>
      </c>
      <c r="B329">
        <v>17</v>
      </c>
      <c r="D329" t="s">
        <v>8221</v>
      </c>
      <c r="E329">
        <v>11</v>
      </c>
      <c r="G329" t="s">
        <v>8220</v>
      </c>
      <c r="H329">
        <v>17</v>
      </c>
    </row>
    <row r="330" spans="1:8" x14ac:dyDescent="0.3">
      <c r="A330" t="s">
        <v>8219</v>
      </c>
      <c r="B330">
        <v>27</v>
      </c>
      <c r="D330" t="s">
        <v>8221</v>
      </c>
      <c r="E330">
        <v>1</v>
      </c>
      <c r="G330" t="s">
        <v>8220</v>
      </c>
      <c r="H330">
        <v>0</v>
      </c>
    </row>
    <row r="331" spans="1:8" x14ac:dyDescent="0.3">
      <c r="A331" t="s">
        <v>8219</v>
      </c>
      <c r="B331">
        <v>82</v>
      </c>
      <c r="D331" t="s">
        <v>8221</v>
      </c>
      <c r="E331">
        <v>3</v>
      </c>
      <c r="G331" t="s">
        <v>8220</v>
      </c>
      <c r="H331">
        <v>1</v>
      </c>
    </row>
    <row r="332" spans="1:8" x14ac:dyDescent="0.3">
      <c r="A332" t="s">
        <v>8219</v>
      </c>
      <c r="B332">
        <v>48</v>
      </c>
      <c r="D332" t="s">
        <v>8221</v>
      </c>
      <c r="E332">
        <v>5</v>
      </c>
      <c r="G332" t="s">
        <v>8220</v>
      </c>
      <c r="H332">
        <v>15</v>
      </c>
    </row>
    <row r="333" spans="1:8" x14ac:dyDescent="0.3">
      <c r="A333" t="s">
        <v>8219</v>
      </c>
      <c r="B333">
        <v>105</v>
      </c>
      <c r="D333" t="s">
        <v>8221</v>
      </c>
      <c r="E333">
        <v>12</v>
      </c>
      <c r="G333" t="s">
        <v>8220</v>
      </c>
      <c r="H333">
        <v>10</v>
      </c>
    </row>
    <row r="334" spans="1:8" x14ac:dyDescent="0.3">
      <c r="A334" t="s">
        <v>8219</v>
      </c>
      <c r="B334">
        <v>28</v>
      </c>
      <c r="D334" t="s">
        <v>8221</v>
      </c>
      <c r="E334">
        <v>2</v>
      </c>
      <c r="G334" t="s">
        <v>8220</v>
      </c>
      <c r="H334">
        <v>3</v>
      </c>
    </row>
    <row r="335" spans="1:8" x14ac:dyDescent="0.3">
      <c r="A335" t="s">
        <v>8219</v>
      </c>
      <c r="B335">
        <v>1107</v>
      </c>
      <c r="D335" t="s">
        <v>8221</v>
      </c>
      <c r="E335">
        <v>5</v>
      </c>
      <c r="G335" t="s">
        <v>8220</v>
      </c>
      <c r="H335">
        <v>0</v>
      </c>
    </row>
    <row r="336" spans="1:8" x14ac:dyDescent="0.3">
      <c r="A336" t="s">
        <v>8219</v>
      </c>
      <c r="B336">
        <v>1013</v>
      </c>
      <c r="D336" t="s">
        <v>8221</v>
      </c>
      <c r="E336">
        <v>21</v>
      </c>
      <c r="G336" t="s">
        <v>8220</v>
      </c>
      <c r="H336">
        <v>0</v>
      </c>
    </row>
    <row r="337" spans="1:8" x14ac:dyDescent="0.3">
      <c r="A337" t="s">
        <v>8219</v>
      </c>
      <c r="B337">
        <v>274</v>
      </c>
      <c r="D337" t="s">
        <v>8221</v>
      </c>
      <c r="E337">
        <v>0</v>
      </c>
      <c r="G337" t="s">
        <v>8220</v>
      </c>
      <c r="H337">
        <v>0</v>
      </c>
    </row>
    <row r="338" spans="1:8" x14ac:dyDescent="0.3">
      <c r="A338" t="s">
        <v>8219</v>
      </c>
      <c r="B338">
        <v>87</v>
      </c>
      <c r="D338" t="s">
        <v>8221</v>
      </c>
      <c r="E338">
        <v>45</v>
      </c>
      <c r="G338" t="s">
        <v>8220</v>
      </c>
      <c r="H338">
        <v>0</v>
      </c>
    </row>
    <row r="339" spans="1:8" x14ac:dyDescent="0.3">
      <c r="A339" t="s">
        <v>8219</v>
      </c>
      <c r="B339">
        <v>99</v>
      </c>
      <c r="D339" t="s">
        <v>8221</v>
      </c>
      <c r="E339">
        <v>29</v>
      </c>
      <c r="G339" t="s">
        <v>8220</v>
      </c>
      <c r="H339">
        <v>46</v>
      </c>
    </row>
    <row r="340" spans="1:8" x14ac:dyDescent="0.3">
      <c r="A340" t="s">
        <v>8219</v>
      </c>
      <c r="B340">
        <v>276</v>
      </c>
      <c r="D340" t="s">
        <v>8221</v>
      </c>
      <c r="E340">
        <v>2</v>
      </c>
      <c r="G340" t="s">
        <v>8220</v>
      </c>
      <c r="H340">
        <v>14</v>
      </c>
    </row>
    <row r="341" spans="1:8" x14ac:dyDescent="0.3">
      <c r="A341" t="s">
        <v>8219</v>
      </c>
      <c r="B341">
        <v>21</v>
      </c>
      <c r="D341" t="s">
        <v>8221</v>
      </c>
      <c r="E341">
        <v>30</v>
      </c>
      <c r="G341" t="s">
        <v>8220</v>
      </c>
      <c r="H341">
        <v>1</v>
      </c>
    </row>
    <row r="342" spans="1:8" x14ac:dyDescent="0.3">
      <c r="A342" t="s">
        <v>8219</v>
      </c>
      <c r="B342">
        <v>41</v>
      </c>
      <c r="D342" t="s">
        <v>8221</v>
      </c>
      <c r="E342">
        <v>8</v>
      </c>
      <c r="G342" t="s">
        <v>8220</v>
      </c>
      <c r="H342">
        <v>0</v>
      </c>
    </row>
    <row r="343" spans="1:8" x14ac:dyDescent="0.3">
      <c r="A343" t="s">
        <v>8219</v>
      </c>
      <c r="B343">
        <v>119</v>
      </c>
      <c r="D343" t="s">
        <v>8221</v>
      </c>
      <c r="E343">
        <v>1</v>
      </c>
      <c r="G343" t="s">
        <v>8220</v>
      </c>
      <c r="H343">
        <v>17</v>
      </c>
    </row>
    <row r="344" spans="1:8" x14ac:dyDescent="0.3">
      <c r="A344" t="s">
        <v>8219</v>
      </c>
      <c r="B344">
        <v>153</v>
      </c>
      <c r="D344" t="s">
        <v>8221</v>
      </c>
      <c r="E344">
        <v>14</v>
      </c>
      <c r="G344" t="s">
        <v>8220</v>
      </c>
      <c r="H344">
        <v>1</v>
      </c>
    </row>
    <row r="345" spans="1:8" x14ac:dyDescent="0.3">
      <c r="A345" t="s">
        <v>8219</v>
      </c>
      <c r="B345">
        <v>100</v>
      </c>
      <c r="D345" t="s">
        <v>8221</v>
      </c>
      <c r="E345">
        <v>24</v>
      </c>
      <c r="G345" t="s">
        <v>8220</v>
      </c>
      <c r="H345">
        <v>0</v>
      </c>
    </row>
    <row r="346" spans="1:8" x14ac:dyDescent="0.3">
      <c r="A346" t="s">
        <v>8219</v>
      </c>
      <c r="B346">
        <v>143</v>
      </c>
      <c r="D346" t="s">
        <v>8221</v>
      </c>
      <c r="E346">
        <v>2</v>
      </c>
      <c r="G346" t="s">
        <v>8220</v>
      </c>
      <c r="H346">
        <v>0</v>
      </c>
    </row>
    <row r="347" spans="1:8" x14ac:dyDescent="0.3">
      <c r="A347" t="s">
        <v>8219</v>
      </c>
      <c r="B347">
        <v>140</v>
      </c>
      <c r="D347" t="s">
        <v>8221</v>
      </c>
      <c r="E347">
        <v>21</v>
      </c>
      <c r="G347" t="s">
        <v>8220</v>
      </c>
      <c r="H347">
        <v>0</v>
      </c>
    </row>
    <row r="348" spans="1:8" x14ac:dyDescent="0.3">
      <c r="A348" t="s">
        <v>8219</v>
      </c>
      <c r="B348">
        <v>35</v>
      </c>
      <c r="D348" t="s">
        <v>8221</v>
      </c>
      <c r="E348">
        <v>7</v>
      </c>
      <c r="G348" t="s">
        <v>8220</v>
      </c>
      <c r="H348">
        <v>0</v>
      </c>
    </row>
    <row r="349" spans="1:8" x14ac:dyDescent="0.3">
      <c r="A349" t="s">
        <v>8219</v>
      </c>
      <c r="B349">
        <v>149</v>
      </c>
      <c r="D349" t="s">
        <v>8221</v>
      </c>
      <c r="E349">
        <v>0</v>
      </c>
      <c r="G349" t="s">
        <v>8220</v>
      </c>
      <c r="H349">
        <v>0</v>
      </c>
    </row>
    <row r="350" spans="1:8" x14ac:dyDescent="0.3">
      <c r="A350" t="s">
        <v>8219</v>
      </c>
      <c r="B350">
        <v>130</v>
      </c>
      <c r="D350" t="s">
        <v>8221</v>
      </c>
      <c r="E350">
        <v>4</v>
      </c>
      <c r="G350" t="s">
        <v>8220</v>
      </c>
      <c r="H350">
        <v>2</v>
      </c>
    </row>
    <row r="351" spans="1:8" x14ac:dyDescent="0.3">
      <c r="A351" t="s">
        <v>8219</v>
      </c>
      <c r="B351">
        <v>120</v>
      </c>
      <c r="D351" t="s">
        <v>8221</v>
      </c>
      <c r="E351">
        <v>32</v>
      </c>
    </row>
    <row r="352" spans="1:8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3">
    <mergeCell ref="J11:K11"/>
    <mergeCell ref="J27:K27"/>
    <mergeCell ref="J43:K43"/>
  </mergeCells>
  <conditionalFormatting sqref="G1:G1044811">
    <cfRule type="containsText" dxfId="11" priority="1" operator="containsText" text="live">
      <formula>NOT(ISERROR(SEARCH("live",G1)))</formula>
    </cfRule>
    <cfRule type="containsText" dxfId="10" priority="2" operator="containsText" text="canceled">
      <formula>NOT(ISERROR(SEARCH("canceled",G1)))</formula>
    </cfRule>
    <cfRule type="containsText" dxfId="9" priority="3" operator="containsText" text="failed">
      <formula>NOT(ISERROR(SEARCH("failed",G1)))</formula>
    </cfRule>
    <cfRule type="containsText" dxfId="8" priority="4" operator="containsText" text="successful">
      <formula>NOT(ISERROR(SEARCH("successful",G1)))</formula>
    </cfRule>
  </conditionalFormatting>
  <conditionalFormatting sqref="A1:A1046647">
    <cfRule type="containsText" dxfId="7" priority="9" operator="containsText" text="live">
      <formula>NOT(ISERROR(SEARCH("live",A1)))</formula>
    </cfRule>
    <cfRule type="containsText" dxfId="6" priority="10" operator="containsText" text="canceled">
      <formula>NOT(ISERROR(SEARCH("canceled",A1)))</formula>
    </cfRule>
    <cfRule type="containsText" dxfId="5" priority="11" operator="containsText" text="failed">
      <formula>NOT(ISERROR(SEARCH("failed",A1)))</formula>
    </cfRule>
    <cfRule type="containsText" dxfId="4" priority="12" operator="containsText" text="successful">
      <formula>NOT(ISERROR(SEARCH("successful",A1)))</formula>
    </cfRule>
  </conditionalFormatting>
  <conditionalFormatting sqref="D1:D1045992">
    <cfRule type="containsText" dxfId="3" priority="5" operator="containsText" text="live">
      <formula>NOT(ISERROR(SEARCH("live",D1)))</formula>
    </cfRule>
    <cfRule type="containsText" dxfId="2" priority="6" operator="containsText" text="canceled">
      <formula>NOT(ISERROR(SEARCH("canceled",D1)))</formula>
    </cfRule>
    <cfRule type="containsText" dxfId="1" priority="7" operator="containsText" text="failed">
      <formula>NOT(ISERROR(SEARCH("failed",D1)))</formula>
    </cfRule>
    <cfRule type="containsText" dxfId="0" priority="8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Pivot Table (2)</vt:lpstr>
      <vt:lpstr>Pivot Table (3)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Thao Hoang</cp:lastModifiedBy>
  <dcterms:created xsi:type="dcterms:W3CDTF">2017-04-20T15:17:24Z</dcterms:created>
  <dcterms:modified xsi:type="dcterms:W3CDTF">2020-09-23T17:16:19Z</dcterms:modified>
</cp:coreProperties>
</file>