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stellenbosch-my.sharepoint.com/personal/28830040_sun_ac_za/Documents/Desktop/Gorgens files/"/>
    </mc:Choice>
  </mc:AlternateContent>
  <xr:revisionPtr revIDLastSave="0" documentId="8_{8716C370-D90F-49F1-8E86-07CD06056949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UBK 530, 2.2" sheetId="5" r:id="rId1"/>
    <sheet name="bar elution" sheetId="9" r:id="rId2"/>
    <sheet name="RAFFINATE %" sheetId="7" r:id="rId3"/>
    <sheet name="EXTRACT %" sheetId="8" r:id="rId4"/>
    <sheet name="Conc. in Calib Unit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9" l="1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5" i="9"/>
  <c r="G5" i="9"/>
  <c r="E5" i="9"/>
  <c r="C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Q8" i="7"/>
  <c r="Q29" i="7"/>
  <c r="R6" i="7"/>
  <c r="R7" i="7"/>
  <c r="R8" i="7"/>
  <c r="I5" i="9" s="1"/>
  <c r="R11" i="7"/>
  <c r="R15" i="7"/>
  <c r="R19" i="7"/>
  <c r="R23" i="7"/>
  <c r="R27" i="7"/>
  <c r="R29" i="7"/>
  <c r="R31" i="7"/>
  <c r="R32" i="7"/>
  <c r="R35" i="7"/>
  <c r="R36" i="7"/>
  <c r="R39" i="7"/>
  <c r="R40" i="7"/>
  <c r="R43" i="7"/>
  <c r="R44" i="7"/>
  <c r="R47" i="7"/>
  <c r="R48" i="7"/>
  <c r="R51" i="7"/>
  <c r="R52" i="7"/>
  <c r="R55" i="7"/>
  <c r="R56" i="7"/>
  <c r="R59" i="7"/>
  <c r="R60" i="7"/>
  <c r="R63" i="7"/>
  <c r="R64" i="7"/>
  <c r="R67" i="7"/>
  <c r="R68" i="7"/>
  <c r="R71" i="7"/>
  <c r="R72" i="7"/>
  <c r="R75" i="7"/>
  <c r="R76" i="7"/>
  <c r="R79" i="7"/>
  <c r="R80" i="7"/>
  <c r="R83" i="7"/>
  <c r="R84" i="7"/>
  <c r="R87" i="7"/>
  <c r="R88" i="7"/>
  <c r="R91" i="7"/>
  <c r="R92" i="7"/>
  <c r="Q7" i="7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R93" i="7" s="1"/>
  <c r="Q6" i="7"/>
  <c r="R5" i="7"/>
  <c r="Q5" i="7"/>
  <c r="AG8" i="7"/>
  <c r="AG29" i="7"/>
  <c r="AG62" i="7"/>
  <c r="AG5" i="7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5" i="8"/>
  <c r="Z103" i="7"/>
  <c r="Z62" i="8"/>
  <c r="Y62" i="8"/>
  <c r="Z29" i="8"/>
  <c r="Y29" i="8"/>
  <c r="Z10" i="8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9" i="8"/>
  <c r="Y10" i="8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9" i="8"/>
  <c r="Z8" i="8"/>
  <c r="Y8" i="8"/>
  <c r="AG8" i="8" s="1"/>
  <c r="X64" i="8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63" i="8"/>
  <c r="X62" i="8"/>
  <c r="X31" i="8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30" i="8"/>
  <c r="X10" i="8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9" i="8"/>
  <c r="X29" i="8"/>
  <c r="X8" i="8"/>
  <c r="X7" i="8"/>
  <c r="X6" i="8"/>
  <c r="X5" i="8"/>
  <c r="W62" i="8"/>
  <c r="W29" i="8"/>
  <c r="W30" i="8" s="1"/>
  <c r="W7" i="8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6" i="8"/>
  <c r="AD6" i="8" s="1"/>
  <c r="W5" i="8"/>
  <c r="AG6" i="8"/>
  <c r="AG7" i="8"/>
  <c r="AH6" i="8"/>
  <c r="AH7" i="8"/>
  <c r="AH8" i="8"/>
  <c r="AA110" i="8"/>
  <c r="Y104" i="8"/>
  <c r="X104" i="8"/>
  <c r="Y103" i="8"/>
  <c r="Z103" i="8" s="1"/>
  <c r="X103" i="8"/>
  <c r="Z102" i="8"/>
  <c r="Y102" i="8"/>
  <c r="X102" i="8"/>
  <c r="I93" i="8"/>
  <c r="M93" i="8" s="1"/>
  <c r="G93" i="8"/>
  <c r="J93" i="8" s="1"/>
  <c r="N93" i="8" s="1"/>
  <c r="M92" i="8"/>
  <c r="I92" i="8"/>
  <c r="G92" i="8"/>
  <c r="J92" i="8" s="1"/>
  <c r="N92" i="8" s="1"/>
  <c r="T91" i="8"/>
  <c r="I91" i="8"/>
  <c r="M91" i="8" s="1"/>
  <c r="R91" i="8" s="1"/>
  <c r="G91" i="8"/>
  <c r="J91" i="8" s="1"/>
  <c r="N91" i="8" s="1"/>
  <c r="S91" i="8" s="1"/>
  <c r="T90" i="8"/>
  <c r="R90" i="8"/>
  <c r="V90" i="8" s="1"/>
  <c r="N90" i="8"/>
  <c r="S90" i="8" s="1"/>
  <c r="J90" i="8"/>
  <c r="I90" i="8"/>
  <c r="M90" i="8" s="1"/>
  <c r="G90" i="8"/>
  <c r="F90" i="8"/>
  <c r="T89" i="8"/>
  <c r="G89" i="8"/>
  <c r="J89" i="8" s="1"/>
  <c r="N89" i="8" s="1"/>
  <c r="S89" i="8" s="1"/>
  <c r="F89" i="8"/>
  <c r="I89" i="8" s="1"/>
  <c r="M89" i="8" s="1"/>
  <c r="R89" i="8" s="1"/>
  <c r="T88" i="8"/>
  <c r="R88" i="8"/>
  <c r="V88" i="8" s="1"/>
  <c r="J88" i="8"/>
  <c r="N88" i="8" s="1"/>
  <c r="S88" i="8" s="1"/>
  <c r="I88" i="8"/>
  <c r="M88" i="8" s="1"/>
  <c r="G88" i="8"/>
  <c r="F88" i="8"/>
  <c r="T87" i="8"/>
  <c r="M87" i="8"/>
  <c r="R87" i="8" s="1"/>
  <c r="G87" i="8"/>
  <c r="J87" i="8" s="1"/>
  <c r="N87" i="8" s="1"/>
  <c r="S87" i="8" s="1"/>
  <c r="F87" i="8"/>
  <c r="I87" i="8" s="1"/>
  <c r="T86" i="8"/>
  <c r="J86" i="8"/>
  <c r="N86" i="8" s="1"/>
  <c r="S86" i="8" s="1"/>
  <c r="I86" i="8"/>
  <c r="M86" i="8" s="1"/>
  <c r="R86" i="8" s="1"/>
  <c r="G86" i="8"/>
  <c r="F86" i="8"/>
  <c r="T85" i="8"/>
  <c r="S85" i="8"/>
  <c r="M85" i="8"/>
  <c r="R85" i="8" s="1"/>
  <c r="V85" i="8" s="1"/>
  <c r="G85" i="8"/>
  <c r="J85" i="8" s="1"/>
  <c r="N85" i="8" s="1"/>
  <c r="F85" i="8"/>
  <c r="I85" i="8" s="1"/>
  <c r="T84" i="8"/>
  <c r="R84" i="8"/>
  <c r="N84" i="8"/>
  <c r="S84" i="8" s="1"/>
  <c r="J84" i="8"/>
  <c r="I84" i="8"/>
  <c r="M84" i="8" s="1"/>
  <c r="G84" i="8"/>
  <c r="F84" i="8"/>
  <c r="T83" i="8"/>
  <c r="S83" i="8"/>
  <c r="G83" i="8"/>
  <c r="J83" i="8" s="1"/>
  <c r="N83" i="8" s="1"/>
  <c r="F83" i="8"/>
  <c r="I83" i="8" s="1"/>
  <c r="M83" i="8" s="1"/>
  <c r="R83" i="8" s="1"/>
  <c r="V83" i="8" s="1"/>
  <c r="T82" i="8"/>
  <c r="J82" i="8"/>
  <c r="N82" i="8" s="1"/>
  <c r="S82" i="8" s="1"/>
  <c r="I82" i="8"/>
  <c r="M82" i="8" s="1"/>
  <c r="R82" i="8" s="1"/>
  <c r="G82" i="8"/>
  <c r="F82" i="8"/>
  <c r="T81" i="8"/>
  <c r="G81" i="8"/>
  <c r="J81" i="8" s="1"/>
  <c r="N81" i="8" s="1"/>
  <c r="S81" i="8" s="1"/>
  <c r="F81" i="8"/>
  <c r="I81" i="8" s="1"/>
  <c r="M81" i="8" s="1"/>
  <c r="R81" i="8" s="1"/>
  <c r="V81" i="8" s="1"/>
  <c r="T80" i="8"/>
  <c r="R80" i="8"/>
  <c r="V80" i="8" s="1"/>
  <c r="N80" i="8"/>
  <c r="S80" i="8" s="1"/>
  <c r="J80" i="8"/>
  <c r="I80" i="8"/>
  <c r="M80" i="8" s="1"/>
  <c r="G80" i="8"/>
  <c r="F80" i="8"/>
  <c r="T79" i="8"/>
  <c r="S79" i="8"/>
  <c r="I79" i="8"/>
  <c r="M79" i="8" s="1"/>
  <c r="R79" i="8" s="1"/>
  <c r="V79" i="8" s="1"/>
  <c r="G79" i="8"/>
  <c r="J79" i="8" s="1"/>
  <c r="N79" i="8" s="1"/>
  <c r="F79" i="8"/>
  <c r="V78" i="8"/>
  <c r="T78" i="8"/>
  <c r="N78" i="8"/>
  <c r="S78" i="8" s="1"/>
  <c r="J78" i="8"/>
  <c r="G78" i="8"/>
  <c r="F78" i="8"/>
  <c r="I78" i="8" s="1"/>
  <c r="M78" i="8" s="1"/>
  <c r="R78" i="8" s="1"/>
  <c r="T77" i="8"/>
  <c r="N77" i="8"/>
  <c r="S77" i="8" s="1"/>
  <c r="I77" i="8"/>
  <c r="M77" i="8" s="1"/>
  <c r="R77" i="8" s="1"/>
  <c r="G77" i="8"/>
  <c r="J77" i="8" s="1"/>
  <c r="F77" i="8"/>
  <c r="T76" i="8"/>
  <c r="J76" i="8"/>
  <c r="N76" i="8" s="1"/>
  <c r="S76" i="8" s="1"/>
  <c r="G76" i="8"/>
  <c r="F76" i="8"/>
  <c r="I76" i="8" s="1"/>
  <c r="M76" i="8" s="1"/>
  <c r="R76" i="8" s="1"/>
  <c r="T75" i="8"/>
  <c r="N75" i="8"/>
  <c r="S75" i="8" s="1"/>
  <c r="G75" i="8"/>
  <c r="J75" i="8" s="1"/>
  <c r="F75" i="8"/>
  <c r="I75" i="8" s="1"/>
  <c r="M75" i="8" s="1"/>
  <c r="R75" i="8" s="1"/>
  <c r="T74" i="8"/>
  <c r="J74" i="8"/>
  <c r="N74" i="8" s="1"/>
  <c r="S74" i="8" s="1"/>
  <c r="I74" i="8"/>
  <c r="M74" i="8" s="1"/>
  <c r="R74" i="8" s="1"/>
  <c r="V74" i="8" s="1"/>
  <c r="G74" i="8"/>
  <c r="F74" i="8"/>
  <c r="T73" i="8"/>
  <c r="S73" i="8"/>
  <c r="M73" i="8"/>
  <c r="R73" i="8" s="1"/>
  <c r="V73" i="8" s="1"/>
  <c r="G73" i="8"/>
  <c r="J73" i="8" s="1"/>
  <c r="N73" i="8" s="1"/>
  <c r="F73" i="8"/>
  <c r="I73" i="8" s="1"/>
  <c r="T72" i="8"/>
  <c r="R72" i="8"/>
  <c r="J72" i="8"/>
  <c r="N72" i="8" s="1"/>
  <c r="S72" i="8" s="1"/>
  <c r="I72" i="8"/>
  <c r="M72" i="8" s="1"/>
  <c r="G72" i="8"/>
  <c r="F72" i="8"/>
  <c r="T71" i="8"/>
  <c r="S71" i="8"/>
  <c r="M71" i="8"/>
  <c r="R71" i="8" s="1"/>
  <c r="V71" i="8" s="1"/>
  <c r="G71" i="8"/>
  <c r="J71" i="8" s="1"/>
  <c r="N71" i="8" s="1"/>
  <c r="F71" i="8"/>
  <c r="I71" i="8" s="1"/>
  <c r="T70" i="8"/>
  <c r="R70" i="8"/>
  <c r="N70" i="8"/>
  <c r="S70" i="8" s="1"/>
  <c r="J70" i="8"/>
  <c r="I70" i="8"/>
  <c r="M70" i="8" s="1"/>
  <c r="G70" i="8"/>
  <c r="T69" i="8"/>
  <c r="R69" i="8"/>
  <c r="M69" i="8"/>
  <c r="J69" i="8"/>
  <c r="N69" i="8" s="1"/>
  <c r="S69" i="8" s="1"/>
  <c r="I69" i="8"/>
  <c r="G69" i="8"/>
  <c r="T68" i="8"/>
  <c r="M68" i="8"/>
  <c r="R68" i="8" s="1"/>
  <c r="I68" i="8"/>
  <c r="G68" i="8"/>
  <c r="J68" i="8" s="1"/>
  <c r="N68" i="8" s="1"/>
  <c r="S68" i="8" s="1"/>
  <c r="V67" i="8"/>
  <c r="T67" i="8"/>
  <c r="I67" i="8"/>
  <c r="M67" i="8" s="1"/>
  <c r="R67" i="8" s="1"/>
  <c r="G67" i="8"/>
  <c r="J67" i="8" s="1"/>
  <c r="N67" i="8" s="1"/>
  <c r="S67" i="8" s="1"/>
  <c r="T66" i="8"/>
  <c r="N66" i="8"/>
  <c r="S66" i="8" s="1"/>
  <c r="J66" i="8"/>
  <c r="I66" i="8"/>
  <c r="M66" i="8" s="1"/>
  <c r="R66" i="8" s="1"/>
  <c r="V66" i="8" s="1"/>
  <c r="G66" i="8"/>
  <c r="T65" i="8"/>
  <c r="R65" i="8"/>
  <c r="V65" i="8" s="1"/>
  <c r="M65" i="8"/>
  <c r="I65" i="8"/>
  <c r="G65" i="8"/>
  <c r="J65" i="8" s="1"/>
  <c r="N65" i="8" s="1"/>
  <c r="S65" i="8" s="1"/>
  <c r="T64" i="8"/>
  <c r="R64" i="8"/>
  <c r="M64" i="8"/>
  <c r="J64" i="8"/>
  <c r="N64" i="8" s="1"/>
  <c r="S64" i="8" s="1"/>
  <c r="I64" i="8"/>
  <c r="G64" i="8"/>
  <c r="T63" i="8"/>
  <c r="M63" i="8"/>
  <c r="R63" i="8" s="1"/>
  <c r="V63" i="8" s="1"/>
  <c r="L63" i="8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I63" i="8"/>
  <c r="G63" i="8"/>
  <c r="J63" i="8" s="1"/>
  <c r="N63" i="8" s="1"/>
  <c r="S63" i="8" s="1"/>
  <c r="T62" i="8"/>
  <c r="M62" i="8"/>
  <c r="R62" i="8" s="1"/>
  <c r="I62" i="8"/>
  <c r="G62" i="8"/>
  <c r="J62" i="8" s="1"/>
  <c r="N62" i="8" s="1"/>
  <c r="S62" i="8" s="1"/>
  <c r="T61" i="8"/>
  <c r="O61" i="8"/>
  <c r="J61" i="8"/>
  <c r="N61" i="8" s="1"/>
  <c r="S61" i="8" s="1"/>
  <c r="I61" i="8"/>
  <c r="M61" i="8" s="1"/>
  <c r="R61" i="8" s="1"/>
  <c r="V61" i="8" s="1"/>
  <c r="G61" i="8"/>
  <c r="T60" i="8"/>
  <c r="O60" i="8"/>
  <c r="M60" i="8"/>
  <c r="R60" i="8" s="1"/>
  <c r="V60" i="8" s="1"/>
  <c r="I60" i="8"/>
  <c r="G60" i="8"/>
  <c r="J60" i="8" s="1"/>
  <c r="N60" i="8" s="1"/>
  <c r="S60" i="8" s="1"/>
  <c r="O59" i="8"/>
  <c r="T59" i="8" s="1"/>
  <c r="N59" i="8"/>
  <c r="S59" i="8" s="1"/>
  <c r="V59" i="8" s="1"/>
  <c r="J59" i="8"/>
  <c r="I59" i="8"/>
  <c r="M59" i="8" s="1"/>
  <c r="R59" i="8" s="1"/>
  <c r="G59" i="8"/>
  <c r="T58" i="8"/>
  <c r="S58" i="8"/>
  <c r="R58" i="8"/>
  <c r="V58" i="8" s="1"/>
  <c r="O58" i="8"/>
  <c r="M58" i="8"/>
  <c r="I58" i="8"/>
  <c r="G58" i="8"/>
  <c r="J58" i="8" s="1"/>
  <c r="N58" i="8" s="1"/>
  <c r="T57" i="8"/>
  <c r="O57" i="8"/>
  <c r="J57" i="8"/>
  <c r="N57" i="8" s="1"/>
  <c r="S57" i="8" s="1"/>
  <c r="I57" i="8"/>
  <c r="M57" i="8" s="1"/>
  <c r="R57" i="8" s="1"/>
  <c r="V57" i="8" s="1"/>
  <c r="G57" i="8"/>
  <c r="T56" i="8"/>
  <c r="O56" i="8"/>
  <c r="M56" i="8"/>
  <c r="R56" i="8" s="1"/>
  <c r="V56" i="8" s="1"/>
  <c r="I56" i="8"/>
  <c r="G56" i="8"/>
  <c r="J56" i="8" s="1"/>
  <c r="N56" i="8" s="1"/>
  <c r="S56" i="8" s="1"/>
  <c r="O55" i="8"/>
  <c r="T55" i="8" s="1"/>
  <c r="N55" i="8"/>
  <c r="S55" i="8" s="1"/>
  <c r="V55" i="8" s="1"/>
  <c r="J55" i="8"/>
  <c r="I55" i="8"/>
  <c r="M55" i="8" s="1"/>
  <c r="R55" i="8" s="1"/>
  <c r="G55" i="8"/>
  <c r="T54" i="8"/>
  <c r="S54" i="8"/>
  <c r="R54" i="8"/>
  <c r="V54" i="8" s="1"/>
  <c r="O54" i="8"/>
  <c r="M54" i="8"/>
  <c r="I54" i="8"/>
  <c r="G54" i="8"/>
  <c r="J54" i="8" s="1"/>
  <c r="N54" i="8" s="1"/>
  <c r="T53" i="8"/>
  <c r="O53" i="8"/>
  <c r="J53" i="8"/>
  <c r="N53" i="8" s="1"/>
  <c r="S53" i="8" s="1"/>
  <c r="I53" i="8"/>
  <c r="M53" i="8" s="1"/>
  <c r="R53" i="8" s="1"/>
  <c r="V53" i="8" s="1"/>
  <c r="G53" i="8"/>
  <c r="F53" i="8"/>
  <c r="T52" i="8"/>
  <c r="O52" i="8"/>
  <c r="N52" i="8"/>
  <c r="S52" i="8" s="1"/>
  <c r="M52" i="8"/>
  <c r="R52" i="8" s="1"/>
  <c r="I52" i="8"/>
  <c r="G52" i="8"/>
  <c r="J52" i="8" s="1"/>
  <c r="F52" i="8"/>
  <c r="T51" i="8"/>
  <c r="S51" i="8"/>
  <c r="O51" i="8"/>
  <c r="M51" i="8"/>
  <c r="R51" i="8" s="1"/>
  <c r="G51" i="8"/>
  <c r="J51" i="8" s="1"/>
  <c r="N51" i="8" s="1"/>
  <c r="F51" i="8"/>
  <c r="I51" i="8" s="1"/>
  <c r="R50" i="8"/>
  <c r="O50" i="8"/>
  <c r="T50" i="8" s="1"/>
  <c r="J50" i="8"/>
  <c r="N50" i="8" s="1"/>
  <c r="S50" i="8" s="1"/>
  <c r="G50" i="8"/>
  <c r="F50" i="8"/>
  <c r="I50" i="8" s="1"/>
  <c r="M50" i="8" s="1"/>
  <c r="T49" i="8"/>
  <c r="O49" i="8"/>
  <c r="J49" i="8"/>
  <c r="N49" i="8" s="1"/>
  <c r="S49" i="8" s="1"/>
  <c r="I49" i="8"/>
  <c r="M49" i="8" s="1"/>
  <c r="R49" i="8" s="1"/>
  <c r="G49" i="8"/>
  <c r="F49" i="8"/>
  <c r="T48" i="8"/>
  <c r="S48" i="8"/>
  <c r="O48" i="8"/>
  <c r="I48" i="8"/>
  <c r="M48" i="8" s="1"/>
  <c r="R48" i="8" s="1"/>
  <c r="G48" i="8"/>
  <c r="J48" i="8" s="1"/>
  <c r="N48" i="8" s="1"/>
  <c r="F48" i="8"/>
  <c r="T47" i="8"/>
  <c r="S47" i="8"/>
  <c r="O47" i="8"/>
  <c r="G47" i="8"/>
  <c r="J47" i="8" s="1"/>
  <c r="N47" i="8" s="1"/>
  <c r="F47" i="8"/>
  <c r="I47" i="8" s="1"/>
  <c r="M47" i="8" s="1"/>
  <c r="R47" i="8" s="1"/>
  <c r="V47" i="8" s="1"/>
  <c r="O46" i="8"/>
  <c r="T46" i="8" s="1"/>
  <c r="J46" i="8"/>
  <c r="N46" i="8" s="1"/>
  <c r="S46" i="8" s="1"/>
  <c r="G46" i="8"/>
  <c r="F46" i="8"/>
  <c r="I46" i="8" s="1"/>
  <c r="M46" i="8" s="1"/>
  <c r="R46" i="8" s="1"/>
  <c r="V46" i="8" s="1"/>
  <c r="V45" i="8"/>
  <c r="T45" i="8"/>
  <c r="O45" i="8"/>
  <c r="N45" i="8"/>
  <c r="S45" i="8" s="1"/>
  <c r="J45" i="8"/>
  <c r="G45" i="8"/>
  <c r="F45" i="8"/>
  <c r="I45" i="8" s="1"/>
  <c r="M45" i="8" s="1"/>
  <c r="R45" i="8" s="1"/>
  <c r="S44" i="8"/>
  <c r="O44" i="8"/>
  <c r="T44" i="8" s="1"/>
  <c r="J44" i="8"/>
  <c r="N44" i="8" s="1"/>
  <c r="I44" i="8"/>
  <c r="M44" i="8" s="1"/>
  <c r="R44" i="8" s="1"/>
  <c r="G44" i="8"/>
  <c r="F44" i="8"/>
  <c r="T43" i="8"/>
  <c r="O43" i="8"/>
  <c r="I43" i="8"/>
  <c r="M43" i="8" s="1"/>
  <c r="R43" i="8" s="1"/>
  <c r="G43" i="8"/>
  <c r="J43" i="8" s="1"/>
  <c r="N43" i="8" s="1"/>
  <c r="S43" i="8" s="1"/>
  <c r="F43" i="8"/>
  <c r="O42" i="8"/>
  <c r="T42" i="8" s="1"/>
  <c r="J42" i="8"/>
  <c r="N42" i="8" s="1"/>
  <c r="S42" i="8" s="1"/>
  <c r="G42" i="8"/>
  <c r="F42" i="8"/>
  <c r="I42" i="8" s="1"/>
  <c r="M42" i="8" s="1"/>
  <c r="R42" i="8" s="1"/>
  <c r="V41" i="8"/>
  <c r="T41" i="8"/>
  <c r="O41" i="8"/>
  <c r="N41" i="8"/>
  <c r="S41" i="8" s="1"/>
  <c r="J41" i="8"/>
  <c r="G41" i="8"/>
  <c r="F41" i="8"/>
  <c r="I41" i="8" s="1"/>
  <c r="M41" i="8" s="1"/>
  <c r="R41" i="8" s="1"/>
  <c r="S40" i="8"/>
  <c r="O40" i="8"/>
  <c r="T40" i="8" s="1"/>
  <c r="J40" i="8"/>
  <c r="N40" i="8" s="1"/>
  <c r="I40" i="8"/>
  <c r="M40" i="8" s="1"/>
  <c r="R40" i="8" s="1"/>
  <c r="G40" i="8"/>
  <c r="F40" i="8"/>
  <c r="T39" i="8"/>
  <c r="O39" i="8"/>
  <c r="N39" i="8"/>
  <c r="S39" i="8" s="1"/>
  <c r="M39" i="8"/>
  <c r="R39" i="8" s="1"/>
  <c r="I39" i="8"/>
  <c r="G39" i="8"/>
  <c r="J39" i="8" s="1"/>
  <c r="F39" i="8"/>
  <c r="T38" i="8"/>
  <c r="R38" i="8"/>
  <c r="O38" i="8"/>
  <c r="M38" i="8"/>
  <c r="G38" i="8"/>
  <c r="J38" i="8" s="1"/>
  <c r="N38" i="8" s="1"/>
  <c r="S38" i="8" s="1"/>
  <c r="F38" i="8"/>
  <c r="I38" i="8" s="1"/>
  <c r="R37" i="8"/>
  <c r="V37" i="8" s="1"/>
  <c r="O37" i="8"/>
  <c r="T37" i="8" s="1"/>
  <c r="J37" i="8"/>
  <c r="N37" i="8" s="1"/>
  <c r="S37" i="8" s="1"/>
  <c r="G37" i="8"/>
  <c r="F37" i="8"/>
  <c r="I37" i="8" s="1"/>
  <c r="M37" i="8" s="1"/>
  <c r="T36" i="8"/>
  <c r="O36" i="8"/>
  <c r="J36" i="8"/>
  <c r="N36" i="8" s="1"/>
  <c r="S36" i="8" s="1"/>
  <c r="I36" i="8"/>
  <c r="M36" i="8" s="1"/>
  <c r="R36" i="8" s="1"/>
  <c r="V36" i="8" s="1"/>
  <c r="G36" i="8"/>
  <c r="T35" i="8"/>
  <c r="O35" i="8"/>
  <c r="M35" i="8"/>
  <c r="R35" i="8" s="1"/>
  <c r="V35" i="8" s="1"/>
  <c r="I35" i="8"/>
  <c r="G35" i="8"/>
  <c r="J35" i="8" s="1"/>
  <c r="N35" i="8" s="1"/>
  <c r="S35" i="8" s="1"/>
  <c r="O34" i="8"/>
  <c r="T34" i="8" s="1"/>
  <c r="N34" i="8"/>
  <c r="S34" i="8" s="1"/>
  <c r="J34" i="8"/>
  <c r="I34" i="8"/>
  <c r="M34" i="8" s="1"/>
  <c r="R34" i="8" s="1"/>
  <c r="G34" i="8"/>
  <c r="T33" i="8"/>
  <c r="S33" i="8"/>
  <c r="R33" i="8"/>
  <c r="V33" i="8" s="1"/>
  <c r="O33" i="8"/>
  <c r="M33" i="8"/>
  <c r="L33" i="8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I33" i="8"/>
  <c r="G33" i="8"/>
  <c r="J33" i="8" s="1"/>
  <c r="N33" i="8" s="1"/>
  <c r="T32" i="8"/>
  <c r="O32" i="8"/>
  <c r="J32" i="8"/>
  <c r="N32" i="8" s="1"/>
  <c r="S32" i="8" s="1"/>
  <c r="I32" i="8"/>
  <c r="M32" i="8" s="1"/>
  <c r="R32" i="8" s="1"/>
  <c r="V32" i="8" s="1"/>
  <c r="G32" i="8"/>
  <c r="T31" i="8"/>
  <c r="O31" i="8"/>
  <c r="M31" i="8"/>
  <c r="R31" i="8" s="1"/>
  <c r="V31" i="8" s="1"/>
  <c r="L31" i="8"/>
  <c r="L32" i="8" s="1"/>
  <c r="I31" i="8"/>
  <c r="G31" i="8"/>
  <c r="J31" i="8" s="1"/>
  <c r="N31" i="8" s="1"/>
  <c r="S31" i="8" s="1"/>
  <c r="O30" i="8"/>
  <c r="T30" i="8" s="1"/>
  <c r="N30" i="8"/>
  <c r="S30" i="8" s="1"/>
  <c r="L30" i="8"/>
  <c r="J30" i="8"/>
  <c r="I30" i="8"/>
  <c r="M30" i="8" s="1"/>
  <c r="R30" i="8" s="1"/>
  <c r="V30" i="8" s="1"/>
  <c r="G30" i="8"/>
  <c r="T29" i="8"/>
  <c r="O29" i="8"/>
  <c r="M29" i="8"/>
  <c r="R29" i="8" s="1"/>
  <c r="J29" i="8"/>
  <c r="N29" i="8" s="1"/>
  <c r="S29" i="8" s="1"/>
  <c r="I29" i="8"/>
  <c r="G29" i="8"/>
  <c r="T28" i="8"/>
  <c r="O28" i="8"/>
  <c r="N28" i="8"/>
  <c r="S28" i="8" s="1"/>
  <c r="I28" i="8"/>
  <c r="M28" i="8" s="1"/>
  <c r="R28" i="8" s="1"/>
  <c r="G28" i="8"/>
  <c r="J28" i="8" s="1"/>
  <c r="F28" i="8"/>
  <c r="T27" i="8"/>
  <c r="S27" i="8"/>
  <c r="O27" i="8"/>
  <c r="M27" i="8"/>
  <c r="R27" i="8" s="1"/>
  <c r="V27" i="8" s="1"/>
  <c r="G27" i="8"/>
  <c r="J27" i="8" s="1"/>
  <c r="N27" i="8" s="1"/>
  <c r="F27" i="8"/>
  <c r="I27" i="8" s="1"/>
  <c r="O26" i="8"/>
  <c r="T26" i="8" s="1"/>
  <c r="J26" i="8"/>
  <c r="N26" i="8" s="1"/>
  <c r="S26" i="8" s="1"/>
  <c r="G26" i="8"/>
  <c r="F26" i="8"/>
  <c r="I26" i="8" s="1"/>
  <c r="M26" i="8" s="1"/>
  <c r="R26" i="8" s="1"/>
  <c r="V26" i="8" s="1"/>
  <c r="O25" i="8"/>
  <c r="T25" i="8" s="1"/>
  <c r="J25" i="8"/>
  <c r="N25" i="8" s="1"/>
  <c r="S25" i="8" s="1"/>
  <c r="I25" i="8"/>
  <c r="M25" i="8" s="1"/>
  <c r="R25" i="8" s="1"/>
  <c r="G25" i="8"/>
  <c r="F25" i="8"/>
  <c r="T24" i="8"/>
  <c r="O24" i="8"/>
  <c r="I24" i="8"/>
  <c r="M24" i="8" s="1"/>
  <c r="R24" i="8" s="1"/>
  <c r="G24" i="8"/>
  <c r="J24" i="8" s="1"/>
  <c r="N24" i="8" s="1"/>
  <c r="S24" i="8" s="1"/>
  <c r="F24" i="8"/>
  <c r="T23" i="8"/>
  <c r="O23" i="8"/>
  <c r="M23" i="8"/>
  <c r="R23" i="8" s="1"/>
  <c r="G23" i="8"/>
  <c r="J23" i="8" s="1"/>
  <c r="N23" i="8" s="1"/>
  <c r="S23" i="8" s="1"/>
  <c r="F23" i="8"/>
  <c r="I23" i="8" s="1"/>
  <c r="O22" i="8"/>
  <c r="T22" i="8" s="1"/>
  <c r="G22" i="8"/>
  <c r="J22" i="8" s="1"/>
  <c r="N22" i="8" s="1"/>
  <c r="S22" i="8" s="1"/>
  <c r="F22" i="8"/>
  <c r="I22" i="8" s="1"/>
  <c r="M22" i="8" s="1"/>
  <c r="R22" i="8" s="1"/>
  <c r="V22" i="8" s="1"/>
  <c r="O21" i="8"/>
  <c r="T21" i="8" s="1"/>
  <c r="N21" i="8"/>
  <c r="S21" i="8" s="1"/>
  <c r="J21" i="8"/>
  <c r="I21" i="8"/>
  <c r="M21" i="8" s="1"/>
  <c r="R21" i="8" s="1"/>
  <c r="V21" i="8" s="1"/>
  <c r="G21" i="8"/>
  <c r="F21" i="8"/>
  <c r="T20" i="8"/>
  <c r="O20" i="8"/>
  <c r="M20" i="8"/>
  <c r="R20" i="8" s="1"/>
  <c r="V20" i="8" s="1"/>
  <c r="J20" i="8"/>
  <c r="N20" i="8" s="1"/>
  <c r="S20" i="8" s="1"/>
  <c r="I20" i="8"/>
  <c r="G20" i="8"/>
  <c r="F20" i="8"/>
  <c r="T19" i="8"/>
  <c r="O19" i="8"/>
  <c r="M19" i="8"/>
  <c r="R19" i="8" s="1"/>
  <c r="V19" i="8" s="1"/>
  <c r="I19" i="8"/>
  <c r="G19" i="8"/>
  <c r="J19" i="8" s="1"/>
  <c r="N19" i="8" s="1"/>
  <c r="S19" i="8" s="1"/>
  <c r="F19" i="8"/>
  <c r="T18" i="8"/>
  <c r="O18" i="8"/>
  <c r="G18" i="8"/>
  <c r="J18" i="8" s="1"/>
  <c r="N18" i="8" s="1"/>
  <c r="S18" i="8" s="1"/>
  <c r="F18" i="8"/>
  <c r="I18" i="8" s="1"/>
  <c r="M18" i="8" s="1"/>
  <c r="R18" i="8" s="1"/>
  <c r="V18" i="8" s="1"/>
  <c r="O17" i="8"/>
  <c r="T17" i="8" s="1"/>
  <c r="J17" i="8"/>
  <c r="N17" i="8" s="1"/>
  <c r="S17" i="8" s="1"/>
  <c r="G17" i="8"/>
  <c r="F17" i="8"/>
  <c r="I17" i="8" s="1"/>
  <c r="M17" i="8" s="1"/>
  <c r="R17" i="8" s="1"/>
  <c r="T16" i="8"/>
  <c r="O16" i="8"/>
  <c r="N16" i="8"/>
  <c r="S16" i="8" s="1"/>
  <c r="J16" i="8"/>
  <c r="I16" i="8"/>
  <c r="M16" i="8" s="1"/>
  <c r="R16" i="8" s="1"/>
  <c r="V16" i="8" s="1"/>
  <c r="G16" i="8"/>
  <c r="F16" i="8"/>
  <c r="T15" i="8"/>
  <c r="O15" i="8"/>
  <c r="M15" i="8"/>
  <c r="R15" i="8" s="1"/>
  <c r="I15" i="8"/>
  <c r="G15" i="8"/>
  <c r="J15" i="8" s="1"/>
  <c r="N15" i="8" s="1"/>
  <c r="S15" i="8" s="1"/>
  <c r="R14" i="8"/>
  <c r="O14" i="8"/>
  <c r="T14" i="8" s="1"/>
  <c r="M14" i="8"/>
  <c r="J14" i="8"/>
  <c r="N14" i="8" s="1"/>
  <c r="S14" i="8" s="1"/>
  <c r="I14" i="8"/>
  <c r="G14" i="8"/>
  <c r="T13" i="8"/>
  <c r="O13" i="8"/>
  <c r="M13" i="8"/>
  <c r="R13" i="8" s="1"/>
  <c r="V13" i="8" s="1"/>
  <c r="I13" i="8"/>
  <c r="G13" i="8"/>
  <c r="J13" i="8" s="1"/>
  <c r="N13" i="8" s="1"/>
  <c r="S13" i="8" s="1"/>
  <c r="R12" i="8"/>
  <c r="O12" i="8"/>
  <c r="T12" i="8" s="1"/>
  <c r="M12" i="8"/>
  <c r="J12" i="8"/>
  <c r="N12" i="8" s="1"/>
  <c r="S12" i="8" s="1"/>
  <c r="I12" i="8"/>
  <c r="G12" i="8"/>
  <c r="T11" i="8"/>
  <c r="O11" i="8"/>
  <c r="M11" i="8"/>
  <c r="R11" i="8" s="1"/>
  <c r="V11" i="8" s="1"/>
  <c r="I11" i="8"/>
  <c r="G11" i="8"/>
  <c r="J11" i="8" s="1"/>
  <c r="N11" i="8" s="1"/>
  <c r="S11" i="8" s="1"/>
  <c r="R10" i="8"/>
  <c r="O10" i="8"/>
  <c r="T10" i="8" s="1"/>
  <c r="M10" i="8"/>
  <c r="L10" i="8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J10" i="8"/>
  <c r="N10" i="8" s="1"/>
  <c r="S10" i="8" s="1"/>
  <c r="I10" i="8"/>
  <c r="G10" i="8"/>
  <c r="T9" i="8"/>
  <c r="O9" i="8"/>
  <c r="M9" i="8"/>
  <c r="R9" i="8" s="1"/>
  <c r="V9" i="8" s="1"/>
  <c r="L9" i="8"/>
  <c r="I9" i="8"/>
  <c r="G9" i="8"/>
  <c r="J9" i="8" s="1"/>
  <c r="N9" i="8" s="1"/>
  <c r="S9" i="8" s="1"/>
  <c r="O8" i="8"/>
  <c r="T8" i="8" s="1"/>
  <c r="J8" i="8"/>
  <c r="N8" i="8" s="1"/>
  <c r="S8" i="8" s="1"/>
  <c r="I8" i="8"/>
  <c r="M8" i="8" s="1"/>
  <c r="R8" i="8" s="1"/>
  <c r="G8" i="8"/>
  <c r="T7" i="8"/>
  <c r="R7" i="8"/>
  <c r="V7" i="8" s="1"/>
  <c r="O7" i="8"/>
  <c r="M7" i="8"/>
  <c r="L7" i="8"/>
  <c r="I7" i="8"/>
  <c r="G7" i="8"/>
  <c r="J7" i="8" s="1"/>
  <c r="N7" i="8" s="1"/>
  <c r="S7" i="8" s="1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T6" i="8"/>
  <c r="O6" i="8"/>
  <c r="N6" i="8"/>
  <c r="S6" i="8" s="1"/>
  <c r="L6" i="8"/>
  <c r="J6" i="8"/>
  <c r="I6" i="8"/>
  <c r="M6" i="8" s="1"/>
  <c r="R6" i="8" s="1"/>
  <c r="V6" i="8" s="1"/>
  <c r="AC6" i="8" s="1"/>
  <c r="G6" i="8"/>
  <c r="B6" i="8"/>
  <c r="T5" i="8"/>
  <c r="Z5" i="8" s="1"/>
  <c r="R5" i="8"/>
  <c r="V5" i="8" s="1"/>
  <c r="O5" i="8"/>
  <c r="M5" i="8"/>
  <c r="J5" i="8"/>
  <c r="N5" i="8" s="1"/>
  <c r="S5" i="8" s="1"/>
  <c r="Y5" i="8" s="1"/>
  <c r="I5" i="8"/>
  <c r="G5" i="8"/>
  <c r="AA104" i="7"/>
  <c r="Z104" i="7"/>
  <c r="AA103" i="7"/>
  <c r="AB103" i="7" s="1"/>
  <c r="AA102" i="7"/>
  <c r="Z102" i="7"/>
  <c r="AB102" i="7" s="1"/>
  <c r="R26" i="7" l="1"/>
  <c r="R22" i="7"/>
  <c r="R14" i="7"/>
  <c r="R10" i="7"/>
  <c r="R25" i="7"/>
  <c r="R21" i="7"/>
  <c r="R17" i="7"/>
  <c r="R13" i="7"/>
  <c r="R9" i="7"/>
  <c r="R18" i="7"/>
  <c r="R28" i="7"/>
  <c r="R24" i="7"/>
  <c r="R20" i="7"/>
  <c r="R16" i="7"/>
  <c r="R12" i="7"/>
  <c r="R90" i="7"/>
  <c r="R86" i="7"/>
  <c r="R82" i="7"/>
  <c r="R78" i="7"/>
  <c r="R74" i="7"/>
  <c r="R70" i="7"/>
  <c r="R66" i="7"/>
  <c r="R62" i="7"/>
  <c r="R58" i="7"/>
  <c r="R54" i="7"/>
  <c r="R50" i="7"/>
  <c r="R46" i="7"/>
  <c r="R42" i="7"/>
  <c r="R38" i="7"/>
  <c r="R34" i="7"/>
  <c r="R30" i="7"/>
  <c r="R89" i="7"/>
  <c r="R85" i="7"/>
  <c r="R81" i="7"/>
  <c r="R77" i="7"/>
  <c r="R73" i="7"/>
  <c r="R69" i="7"/>
  <c r="R65" i="7"/>
  <c r="R61" i="7"/>
  <c r="R57" i="7"/>
  <c r="R53" i="7"/>
  <c r="R49" i="7"/>
  <c r="R45" i="7"/>
  <c r="R41" i="7"/>
  <c r="R37" i="7"/>
  <c r="R33" i="7"/>
  <c r="AB104" i="7"/>
  <c r="Z30" i="8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AH29" i="8"/>
  <c r="Y30" i="8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AG29" i="8"/>
  <c r="AH30" i="8"/>
  <c r="AF29" i="8"/>
  <c r="AB29" i="8"/>
  <c r="AC29" i="8"/>
  <c r="AD29" i="8"/>
  <c r="AG5" i="8"/>
  <c r="AC5" i="8"/>
  <c r="Z6" i="8"/>
  <c r="V14" i="8"/>
  <c r="V17" i="8"/>
  <c r="V10" i="8"/>
  <c r="V12" i="8"/>
  <c r="V24" i="8"/>
  <c r="V28" i="8"/>
  <c r="V34" i="8"/>
  <c r="V25" i="8"/>
  <c r="AH5" i="8"/>
  <c r="AD5" i="8"/>
  <c r="V23" i="8"/>
  <c r="V29" i="8"/>
  <c r="Y6" i="8"/>
  <c r="Y7" i="8"/>
  <c r="V8" i="8"/>
  <c r="V15" i="8"/>
  <c r="V42" i="8"/>
  <c r="V49" i="8"/>
  <c r="V38" i="8"/>
  <c r="V39" i="8"/>
  <c r="V84" i="8"/>
  <c r="V43" i="8"/>
  <c r="V51" i="8"/>
  <c r="V62" i="8"/>
  <c r="V70" i="8"/>
  <c r="V86" i="8"/>
  <c r="AH31" i="8"/>
  <c r="V40" i="8"/>
  <c r="V44" i="8"/>
  <c r="V48" i="8"/>
  <c r="V50" i="8"/>
  <c r="V72" i="8"/>
  <c r="V75" i="8"/>
  <c r="V52" i="8"/>
  <c r="V64" i="8"/>
  <c r="V69" i="8"/>
  <c r="V82" i="8"/>
  <c r="V89" i="8"/>
  <c r="V68" i="8"/>
  <c r="V91" i="8"/>
  <c r="V76" i="8"/>
  <c r="V77" i="8"/>
  <c r="V87" i="8"/>
  <c r="Z104" i="8"/>
  <c r="Z63" i="8" l="1"/>
  <c r="AH62" i="8"/>
  <c r="AG62" i="8"/>
  <c r="Y63" i="8"/>
  <c r="AH32" i="8"/>
  <c r="AF30" i="8"/>
  <c r="W31" i="8"/>
  <c r="AB30" i="8"/>
  <c r="AD30" i="8"/>
  <c r="AD8" i="8"/>
  <c r="AC8" i="8"/>
  <c r="AD7" i="8"/>
  <c r="AC7" i="8"/>
  <c r="AG9" i="8"/>
  <c r="AH33" i="8"/>
  <c r="Z7" i="8"/>
  <c r="Z64" i="8" l="1"/>
  <c r="AH63" i="8"/>
  <c r="AG63" i="8"/>
  <c r="Y64" i="8"/>
  <c r="AF31" i="8"/>
  <c r="AD31" i="8"/>
  <c r="W32" i="8"/>
  <c r="AB31" i="8"/>
  <c r="AC9" i="8"/>
  <c r="AH34" i="8"/>
  <c r="AG10" i="8"/>
  <c r="AH64" i="8" l="1"/>
  <c r="Z65" i="8"/>
  <c r="Y65" i="8"/>
  <c r="AG64" i="8"/>
  <c r="AC10" i="8"/>
  <c r="AF32" i="8"/>
  <c r="W33" i="8"/>
  <c r="AD32" i="8"/>
  <c r="AB32" i="8"/>
  <c r="AH35" i="8"/>
  <c r="AG11" i="8"/>
  <c r="Z66" i="8" l="1"/>
  <c r="AH65" i="8"/>
  <c r="Y66" i="8"/>
  <c r="AG65" i="8"/>
  <c r="AH9" i="8"/>
  <c r="AD9" i="8"/>
  <c r="AC11" i="8"/>
  <c r="AF33" i="8"/>
  <c r="AB33" i="8"/>
  <c r="AD33" i="8"/>
  <c r="W34" i="8"/>
  <c r="AH36" i="8"/>
  <c r="AG12" i="8"/>
  <c r="Z67" i="8" l="1"/>
  <c r="AH66" i="8"/>
  <c r="AG66" i="8"/>
  <c r="Y67" i="8"/>
  <c r="AH10" i="8"/>
  <c r="AD10" i="8"/>
  <c r="AC12" i="8"/>
  <c r="AF34" i="8"/>
  <c r="W35" i="8"/>
  <c r="AB34" i="8"/>
  <c r="AD34" i="8"/>
  <c r="AH37" i="8"/>
  <c r="AG13" i="8"/>
  <c r="AC110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T20" i="7"/>
  <c r="I93" i="7"/>
  <c r="M93" i="7" s="1"/>
  <c r="G93" i="7"/>
  <c r="J93" i="7" s="1"/>
  <c r="N93" i="7" s="1"/>
  <c r="I92" i="7"/>
  <c r="M92" i="7" s="1"/>
  <c r="G92" i="7"/>
  <c r="J92" i="7" s="1"/>
  <c r="N92" i="7" s="1"/>
  <c r="I91" i="7"/>
  <c r="M91" i="7" s="1"/>
  <c r="T91" i="7" s="1"/>
  <c r="G91" i="7"/>
  <c r="J91" i="7" s="1"/>
  <c r="N91" i="7" s="1"/>
  <c r="U91" i="7" s="1"/>
  <c r="G90" i="7"/>
  <c r="J90" i="7" s="1"/>
  <c r="N90" i="7" s="1"/>
  <c r="U90" i="7" s="1"/>
  <c r="F90" i="7"/>
  <c r="I90" i="7" s="1"/>
  <c r="M90" i="7" s="1"/>
  <c r="T90" i="7" s="1"/>
  <c r="G89" i="7"/>
  <c r="J89" i="7" s="1"/>
  <c r="N89" i="7" s="1"/>
  <c r="U89" i="7" s="1"/>
  <c r="F89" i="7"/>
  <c r="I89" i="7" s="1"/>
  <c r="M89" i="7" s="1"/>
  <c r="T89" i="7" s="1"/>
  <c r="G88" i="7"/>
  <c r="J88" i="7" s="1"/>
  <c r="N88" i="7" s="1"/>
  <c r="U88" i="7" s="1"/>
  <c r="F88" i="7"/>
  <c r="I88" i="7" s="1"/>
  <c r="M88" i="7" s="1"/>
  <c r="T88" i="7" s="1"/>
  <c r="G87" i="7"/>
  <c r="J87" i="7" s="1"/>
  <c r="N87" i="7" s="1"/>
  <c r="U87" i="7" s="1"/>
  <c r="F87" i="7"/>
  <c r="I87" i="7" s="1"/>
  <c r="M87" i="7" s="1"/>
  <c r="T87" i="7" s="1"/>
  <c r="G86" i="7"/>
  <c r="J86" i="7" s="1"/>
  <c r="N86" i="7" s="1"/>
  <c r="U86" i="7" s="1"/>
  <c r="F86" i="7"/>
  <c r="I86" i="7" s="1"/>
  <c r="M86" i="7" s="1"/>
  <c r="T86" i="7" s="1"/>
  <c r="X86" i="7" s="1"/>
  <c r="G85" i="7"/>
  <c r="J85" i="7" s="1"/>
  <c r="N85" i="7" s="1"/>
  <c r="U85" i="7" s="1"/>
  <c r="F85" i="7"/>
  <c r="I85" i="7" s="1"/>
  <c r="M85" i="7" s="1"/>
  <c r="T85" i="7" s="1"/>
  <c r="G84" i="7"/>
  <c r="J84" i="7" s="1"/>
  <c r="N84" i="7" s="1"/>
  <c r="U84" i="7" s="1"/>
  <c r="F84" i="7"/>
  <c r="I84" i="7" s="1"/>
  <c r="M84" i="7" s="1"/>
  <c r="T84" i="7" s="1"/>
  <c r="G83" i="7"/>
  <c r="J83" i="7" s="1"/>
  <c r="N83" i="7" s="1"/>
  <c r="U83" i="7" s="1"/>
  <c r="F83" i="7"/>
  <c r="I83" i="7" s="1"/>
  <c r="M83" i="7" s="1"/>
  <c r="T83" i="7" s="1"/>
  <c r="G82" i="7"/>
  <c r="J82" i="7" s="1"/>
  <c r="N82" i="7" s="1"/>
  <c r="U82" i="7" s="1"/>
  <c r="F82" i="7"/>
  <c r="I82" i="7" s="1"/>
  <c r="M82" i="7" s="1"/>
  <c r="T82" i="7" s="1"/>
  <c r="G81" i="7"/>
  <c r="J81" i="7" s="1"/>
  <c r="N81" i="7" s="1"/>
  <c r="U81" i="7" s="1"/>
  <c r="F81" i="7"/>
  <c r="I81" i="7" s="1"/>
  <c r="M81" i="7" s="1"/>
  <c r="T81" i="7" s="1"/>
  <c r="G80" i="7"/>
  <c r="J80" i="7" s="1"/>
  <c r="N80" i="7" s="1"/>
  <c r="U80" i="7" s="1"/>
  <c r="F80" i="7"/>
  <c r="I80" i="7" s="1"/>
  <c r="M80" i="7" s="1"/>
  <c r="T80" i="7" s="1"/>
  <c r="G79" i="7"/>
  <c r="J79" i="7" s="1"/>
  <c r="N79" i="7" s="1"/>
  <c r="U79" i="7" s="1"/>
  <c r="F79" i="7"/>
  <c r="I79" i="7" s="1"/>
  <c r="M79" i="7" s="1"/>
  <c r="T79" i="7" s="1"/>
  <c r="G78" i="7"/>
  <c r="J78" i="7" s="1"/>
  <c r="N78" i="7" s="1"/>
  <c r="U78" i="7" s="1"/>
  <c r="F78" i="7"/>
  <c r="I78" i="7" s="1"/>
  <c r="M78" i="7" s="1"/>
  <c r="T78" i="7" s="1"/>
  <c r="X78" i="7" s="1"/>
  <c r="G77" i="7"/>
  <c r="J77" i="7" s="1"/>
  <c r="N77" i="7" s="1"/>
  <c r="U77" i="7" s="1"/>
  <c r="F77" i="7"/>
  <c r="I77" i="7" s="1"/>
  <c r="M77" i="7" s="1"/>
  <c r="T77" i="7" s="1"/>
  <c r="G76" i="7"/>
  <c r="J76" i="7" s="1"/>
  <c r="N76" i="7" s="1"/>
  <c r="U76" i="7" s="1"/>
  <c r="F76" i="7"/>
  <c r="I76" i="7" s="1"/>
  <c r="M76" i="7" s="1"/>
  <c r="T76" i="7" s="1"/>
  <c r="G75" i="7"/>
  <c r="J75" i="7" s="1"/>
  <c r="N75" i="7" s="1"/>
  <c r="U75" i="7" s="1"/>
  <c r="F75" i="7"/>
  <c r="I75" i="7" s="1"/>
  <c r="M75" i="7" s="1"/>
  <c r="T75" i="7" s="1"/>
  <c r="G74" i="7"/>
  <c r="J74" i="7" s="1"/>
  <c r="N74" i="7" s="1"/>
  <c r="U74" i="7" s="1"/>
  <c r="F74" i="7"/>
  <c r="I74" i="7" s="1"/>
  <c r="M74" i="7" s="1"/>
  <c r="T74" i="7" s="1"/>
  <c r="G73" i="7"/>
  <c r="J73" i="7" s="1"/>
  <c r="N73" i="7" s="1"/>
  <c r="U73" i="7" s="1"/>
  <c r="F73" i="7"/>
  <c r="I73" i="7" s="1"/>
  <c r="M73" i="7" s="1"/>
  <c r="T73" i="7" s="1"/>
  <c r="G72" i="7"/>
  <c r="J72" i="7" s="1"/>
  <c r="N72" i="7" s="1"/>
  <c r="U72" i="7" s="1"/>
  <c r="F72" i="7"/>
  <c r="I72" i="7" s="1"/>
  <c r="M72" i="7" s="1"/>
  <c r="T72" i="7" s="1"/>
  <c r="G71" i="7"/>
  <c r="J71" i="7" s="1"/>
  <c r="N71" i="7" s="1"/>
  <c r="U71" i="7" s="1"/>
  <c r="F71" i="7"/>
  <c r="I71" i="7" s="1"/>
  <c r="M71" i="7" s="1"/>
  <c r="T71" i="7" s="1"/>
  <c r="I70" i="7"/>
  <c r="M70" i="7" s="1"/>
  <c r="T70" i="7" s="1"/>
  <c r="G70" i="7"/>
  <c r="J70" i="7" s="1"/>
  <c r="N70" i="7" s="1"/>
  <c r="U70" i="7" s="1"/>
  <c r="I69" i="7"/>
  <c r="M69" i="7" s="1"/>
  <c r="T69" i="7" s="1"/>
  <c r="X69" i="7" s="1"/>
  <c r="G69" i="7"/>
  <c r="J69" i="7" s="1"/>
  <c r="N69" i="7" s="1"/>
  <c r="U69" i="7" s="1"/>
  <c r="I68" i="7"/>
  <c r="M68" i="7" s="1"/>
  <c r="T68" i="7" s="1"/>
  <c r="G68" i="7"/>
  <c r="J68" i="7" s="1"/>
  <c r="N68" i="7" s="1"/>
  <c r="U68" i="7" s="1"/>
  <c r="I67" i="7"/>
  <c r="M67" i="7" s="1"/>
  <c r="T67" i="7" s="1"/>
  <c r="G67" i="7"/>
  <c r="J67" i="7" s="1"/>
  <c r="N67" i="7" s="1"/>
  <c r="U67" i="7" s="1"/>
  <c r="I66" i="7"/>
  <c r="M66" i="7" s="1"/>
  <c r="T66" i="7" s="1"/>
  <c r="G66" i="7"/>
  <c r="J66" i="7" s="1"/>
  <c r="N66" i="7" s="1"/>
  <c r="U66" i="7" s="1"/>
  <c r="I65" i="7"/>
  <c r="M65" i="7" s="1"/>
  <c r="T65" i="7" s="1"/>
  <c r="X65" i="7" s="1"/>
  <c r="G65" i="7"/>
  <c r="J65" i="7" s="1"/>
  <c r="N65" i="7" s="1"/>
  <c r="U65" i="7" s="1"/>
  <c r="I64" i="7"/>
  <c r="M64" i="7" s="1"/>
  <c r="T64" i="7" s="1"/>
  <c r="G64" i="7"/>
  <c r="J64" i="7" s="1"/>
  <c r="N64" i="7" s="1"/>
  <c r="U64" i="7" s="1"/>
  <c r="L63" i="7"/>
  <c r="I63" i="7"/>
  <c r="M63" i="7" s="1"/>
  <c r="T63" i="7" s="1"/>
  <c r="G63" i="7"/>
  <c r="J63" i="7" s="1"/>
  <c r="N63" i="7" s="1"/>
  <c r="U63" i="7" s="1"/>
  <c r="I62" i="7"/>
  <c r="M62" i="7" s="1"/>
  <c r="T62" i="7" s="1"/>
  <c r="G62" i="7"/>
  <c r="J62" i="7" s="1"/>
  <c r="N62" i="7" s="1"/>
  <c r="U62" i="7" s="1"/>
  <c r="O61" i="7"/>
  <c r="V61" i="7" s="1"/>
  <c r="I61" i="7"/>
  <c r="M61" i="7" s="1"/>
  <c r="T61" i="7" s="1"/>
  <c r="G61" i="7"/>
  <c r="J61" i="7" s="1"/>
  <c r="N61" i="7" s="1"/>
  <c r="U61" i="7" s="1"/>
  <c r="O60" i="7"/>
  <c r="V60" i="7" s="1"/>
  <c r="I60" i="7"/>
  <c r="M60" i="7" s="1"/>
  <c r="T60" i="7" s="1"/>
  <c r="G60" i="7"/>
  <c r="J60" i="7" s="1"/>
  <c r="N60" i="7" s="1"/>
  <c r="U60" i="7" s="1"/>
  <c r="O59" i="7"/>
  <c r="V59" i="7" s="1"/>
  <c r="I59" i="7"/>
  <c r="M59" i="7" s="1"/>
  <c r="T59" i="7" s="1"/>
  <c r="G59" i="7"/>
  <c r="J59" i="7" s="1"/>
  <c r="N59" i="7" s="1"/>
  <c r="U59" i="7" s="1"/>
  <c r="O58" i="7"/>
  <c r="V58" i="7" s="1"/>
  <c r="I58" i="7"/>
  <c r="M58" i="7" s="1"/>
  <c r="T58" i="7" s="1"/>
  <c r="X58" i="7" s="1"/>
  <c r="G58" i="7"/>
  <c r="J58" i="7" s="1"/>
  <c r="N58" i="7" s="1"/>
  <c r="U58" i="7" s="1"/>
  <c r="O57" i="7"/>
  <c r="V57" i="7" s="1"/>
  <c r="I57" i="7"/>
  <c r="M57" i="7" s="1"/>
  <c r="T57" i="7" s="1"/>
  <c r="G57" i="7"/>
  <c r="J57" i="7" s="1"/>
  <c r="N57" i="7" s="1"/>
  <c r="U57" i="7" s="1"/>
  <c r="O56" i="7"/>
  <c r="V56" i="7" s="1"/>
  <c r="I56" i="7"/>
  <c r="M56" i="7" s="1"/>
  <c r="T56" i="7" s="1"/>
  <c r="G56" i="7"/>
  <c r="J56" i="7" s="1"/>
  <c r="N56" i="7" s="1"/>
  <c r="U56" i="7" s="1"/>
  <c r="O55" i="7"/>
  <c r="V55" i="7" s="1"/>
  <c r="I55" i="7"/>
  <c r="M55" i="7" s="1"/>
  <c r="T55" i="7" s="1"/>
  <c r="G55" i="7"/>
  <c r="J55" i="7" s="1"/>
  <c r="N55" i="7" s="1"/>
  <c r="U55" i="7" s="1"/>
  <c r="O54" i="7"/>
  <c r="V54" i="7" s="1"/>
  <c r="I54" i="7"/>
  <c r="M54" i="7" s="1"/>
  <c r="T54" i="7" s="1"/>
  <c r="G54" i="7"/>
  <c r="J54" i="7" s="1"/>
  <c r="N54" i="7" s="1"/>
  <c r="U54" i="7" s="1"/>
  <c r="O53" i="7"/>
  <c r="V53" i="7" s="1"/>
  <c r="G53" i="7"/>
  <c r="J53" i="7" s="1"/>
  <c r="N53" i="7" s="1"/>
  <c r="U53" i="7" s="1"/>
  <c r="F53" i="7"/>
  <c r="I53" i="7" s="1"/>
  <c r="M53" i="7" s="1"/>
  <c r="T53" i="7" s="1"/>
  <c r="X53" i="7" s="1"/>
  <c r="O52" i="7"/>
  <c r="V52" i="7" s="1"/>
  <c r="G52" i="7"/>
  <c r="J52" i="7" s="1"/>
  <c r="N52" i="7" s="1"/>
  <c r="U52" i="7" s="1"/>
  <c r="F52" i="7"/>
  <c r="I52" i="7" s="1"/>
  <c r="M52" i="7" s="1"/>
  <c r="T52" i="7" s="1"/>
  <c r="O51" i="7"/>
  <c r="V51" i="7" s="1"/>
  <c r="G51" i="7"/>
  <c r="J51" i="7" s="1"/>
  <c r="N51" i="7" s="1"/>
  <c r="U51" i="7" s="1"/>
  <c r="F51" i="7"/>
  <c r="I51" i="7" s="1"/>
  <c r="M51" i="7" s="1"/>
  <c r="T51" i="7" s="1"/>
  <c r="O50" i="7"/>
  <c r="V50" i="7" s="1"/>
  <c r="G50" i="7"/>
  <c r="J50" i="7" s="1"/>
  <c r="N50" i="7" s="1"/>
  <c r="U50" i="7" s="1"/>
  <c r="F50" i="7"/>
  <c r="I50" i="7" s="1"/>
  <c r="M50" i="7" s="1"/>
  <c r="T50" i="7" s="1"/>
  <c r="O49" i="7"/>
  <c r="V49" i="7" s="1"/>
  <c r="G49" i="7"/>
  <c r="J49" i="7" s="1"/>
  <c r="N49" i="7" s="1"/>
  <c r="U49" i="7" s="1"/>
  <c r="F49" i="7"/>
  <c r="I49" i="7" s="1"/>
  <c r="M49" i="7" s="1"/>
  <c r="T49" i="7" s="1"/>
  <c r="X49" i="7" s="1"/>
  <c r="O48" i="7"/>
  <c r="V48" i="7" s="1"/>
  <c r="G48" i="7"/>
  <c r="J48" i="7" s="1"/>
  <c r="N48" i="7" s="1"/>
  <c r="U48" i="7" s="1"/>
  <c r="F48" i="7"/>
  <c r="I48" i="7" s="1"/>
  <c r="M48" i="7" s="1"/>
  <c r="T48" i="7" s="1"/>
  <c r="O47" i="7"/>
  <c r="V47" i="7" s="1"/>
  <c r="G47" i="7"/>
  <c r="J47" i="7" s="1"/>
  <c r="N47" i="7" s="1"/>
  <c r="U47" i="7" s="1"/>
  <c r="F47" i="7"/>
  <c r="I47" i="7" s="1"/>
  <c r="M47" i="7" s="1"/>
  <c r="T47" i="7" s="1"/>
  <c r="O46" i="7"/>
  <c r="V46" i="7" s="1"/>
  <c r="I46" i="7"/>
  <c r="M46" i="7" s="1"/>
  <c r="T46" i="7" s="1"/>
  <c r="X46" i="7" s="1"/>
  <c r="G46" i="7"/>
  <c r="J46" i="7" s="1"/>
  <c r="N46" i="7" s="1"/>
  <c r="U46" i="7" s="1"/>
  <c r="F46" i="7"/>
  <c r="O45" i="7"/>
  <c r="V45" i="7" s="1"/>
  <c r="J45" i="7"/>
  <c r="N45" i="7" s="1"/>
  <c r="U45" i="7" s="1"/>
  <c r="G45" i="7"/>
  <c r="F45" i="7"/>
  <c r="I45" i="7" s="1"/>
  <c r="M45" i="7" s="1"/>
  <c r="T45" i="7" s="1"/>
  <c r="O44" i="7"/>
  <c r="V44" i="7" s="1"/>
  <c r="G44" i="7"/>
  <c r="J44" i="7" s="1"/>
  <c r="N44" i="7" s="1"/>
  <c r="U44" i="7" s="1"/>
  <c r="F44" i="7"/>
  <c r="I44" i="7" s="1"/>
  <c r="M44" i="7" s="1"/>
  <c r="T44" i="7" s="1"/>
  <c r="O43" i="7"/>
  <c r="V43" i="7" s="1"/>
  <c r="G43" i="7"/>
  <c r="J43" i="7" s="1"/>
  <c r="N43" i="7" s="1"/>
  <c r="U43" i="7" s="1"/>
  <c r="F43" i="7"/>
  <c r="I43" i="7" s="1"/>
  <c r="M43" i="7" s="1"/>
  <c r="T43" i="7" s="1"/>
  <c r="X43" i="7" s="1"/>
  <c r="O42" i="7"/>
  <c r="V42" i="7" s="1"/>
  <c r="G42" i="7"/>
  <c r="J42" i="7" s="1"/>
  <c r="N42" i="7" s="1"/>
  <c r="U42" i="7" s="1"/>
  <c r="F42" i="7"/>
  <c r="I42" i="7" s="1"/>
  <c r="M42" i="7" s="1"/>
  <c r="T42" i="7" s="1"/>
  <c r="O41" i="7"/>
  <c r="V41" i="7" s="1"/>
  <c r="G41" i="7"/>
  <c r="J41" i="7" s="1"/>
  <c r="N41" i="7" s="1"/>
  <c r="U41" i="7" s="1"/>
  <c r="F41" i="7"/>
  <c r="I41" i="7" s="1"/>
  <c r="M41" i="7" s="1"/>
  <c r="T41" i="7" s="1"/>
  <c r="O40" i="7"/>
  <c r="V40" i="7" s="1"/>
  <c r="G40" i="7"/>
  <c r="J40" i="7" s="1"/>
  <c r="N40" i="7" s="1"/>
  <c r="U40" i="7" s="1"/>
  <c r="F40" i="7"/>
  <c r="I40" i="7" s="1"/>
  <c r="M40" i="7" s="1"/>
  <c r="T40" i="7" s="1"/>
  <c r="O39" i="7"/>
  <c r="V39" i="7" s="1"/>
  <c r="G39" i="7"/>
  <c r="J39" i="7" s="1"/>
  <c r="N39" i="7" s="1"/>
  <c r="U39" i="7" s="1"/>
  <c r="F39" i="7"/>
  <c r="I39" i="7" s="1"/>
  <c r="M39" i="7" s="1"/>
  <c r="T39" i="7" s="1"/>
  <c r="O38" i="7"/>
  <c r="V38" i="7" s="1"/>
  <c r="G38" i="7"/>
  <c r="J38" i="7" s="1"/>
  <c r="N38" i="7" s="1"/>
  <c r="U38" i="7" s="1"/>
  <c r="F38" i="7"/>
  <c r="I38" i="7" s="1"/>
  <c r="M38" i="7" s="1"/>
  <c r="T38" i="7" s="1"/>
  <c r="O37" i="7"/>
  <c r="V37" i="7" s="1"/>
  <c r="G37" i="7"/>
  <c r="J37" i="7" s="1"/>
  <c r="N37" i="7" s="1"/>
  <c r="U37" i="7" s="1"/>
  <c r="F37" i="7"/>
  <c r="I37" i="7" s="1"/>
  <c r="M37" i="7" s="1"/>
  <c r="T37" i="7" s="1"/>
  <c r="O36" i="7"/>
  <c r="V36" i="7" s="1"/>
  <c r="I36" i="7"/>
  <c r="M36" i="7" s="1"/>
  <c r="T36" i="7" s="1"/>
  <c r="G36" i="7"/>
  <c r="J36" i="7" s="1"/>
  <c r="N36" i="7" s="1"/>
  <c r="U36" i="7" s="1"/>
  <c r="O35" i="7"/>
  <c r="V35" i="7" s="1"/>
  <c r="I35" i="7"/>
  <c r="M35" i="7" s="1"/>
  <c r="T35" i="7" s="1"/>
  <c r="G35" i="7"/>
  <c r="J35" i="7" s="1"/>
  <c r="N35" i="7" s="1"/>
  <c r="U35" i="7" s="1"/>
  <c r="O34" i="7"/>
  <c r="V34" i="7" s="1"/>
  <c r="I34" i="7"/>
  <c r="M34" i="7" s="1"/>
  <c r="T34" i="7" s="1"/>
  <c r="G34" i="7"/>
  <c r="J34" i="7" s="1"/>
  <c r="N34" i="7" s="1"/>
  <c r="U34" i="7" s="1"/>
  <c r="O33" i="7"/>
  <c r="V33" i="7" s="1"/>
  <c r="I33" i="7"/>
  <c r="M33" i="7" s="1"/>
  <c r="T33" i="7" s="1"/>
  <c r="G33" i="7"/>
  <c r="J33" i="7" s="1"/>
  <c r="N33" i="7" s="1"/>
  <c r="U33" i="7" s="1"/>
  <c r="O32" i="7"/>
  <c r="V32" i="7" s="1"/>
  <c r="I32" i="7"/>
  <c r="M32" i="7" s="1"/>
  <c r="T32" i="7" s="1"/>
  <c r="X32" i="7" s="1"/>
  <c r="G32" i="7"/>
  <c r="J32" i="7" s="1"/>
  <c r="N32" i="7" s="1"/>
  <c r="U32" i="7" s="1"/>
  <c r="O31" i="7"/>
  <c r="V31" i="7" s="1"/>
  <c r="I31" i="7"/>
  <c r="M31" i="7" s="1"/>
  <c r="T31" i="7" s="1"/>
  <c r="G31" i="7"/>
  <c r="J31" i="7" s="1"/>
  <c r="N31" i="7" s="1"/>
  <c r="U31" i="7" s="1"/>
  <c r="O30" i="7"/>
  <c r="V30" i="7" s="1"/>
  <c r="L30" i="7"/>
  <c r="I30" i="7"/>
  <c r="M30" i="7" s="1"/>
  <c r="T30" i="7" s="1"/>
  <c r="G30" i="7"/>
  <c r="J30" i="7" s="1"/>
  <c r="N30" i="7" s="1"/>
  <c r="U30" i="7" s="1"/>
  <c r="O29" i="7"/>
  <c r="V29" i="7" s="1"/>
  <c r="AB29" i="7" s="1"/>
  <c r="I29" i="7"/>
  <c r="M29" i="7" s="1"/>
  <c r="T29" i="7" s="1"/>
  <c r="G29" i="7"/>
  <c r="J29" i="7" s="1"/>
  <c r="N29" i="7" s="1"/>
  <c r="U29" i="7" s="1"/>
  <c r="AA29" i="7" s="1"/>
  <c r="AI29" i="7" s="1"/>
  <c r="O28" i="7"/>
  <c r="V28" i="7" s="1"/>
  <c r="G28" i="7"/>
  <c r="J28" i="7" s="1"/>
  <c r="N28" i="7" s="1"/>
  <c r="U28" i="7" s="1"/>
  <c r="F28" i="7"/>
  <c r="I28" i="7" s="1"/>
  <c r="M28" i="7" s="1"/>
  <c r="T28" i="7" s="1"/>
  <c r="O27" i="7"/>
  <c r="V27" i="7" s="1"/>
  <c r="G27" i="7"/>
  <c r="J27" i="7" s="1"/>
  <c r="N27" i="7" s="1"/>
  <c r="U27" i="7" s="1"/>
  <c r="F27" i="7"/>
  <c r="I27" i="7" s="1"/>
  <c r="M27" i="7" s="1"/>
  <c r="T27" i="7" s="1"/>
  <c r="O26" i="7"/>
  <c r="V26" i="7" s="1"/>
  <c r="G26" i="7"/>
  <c r="J26" i="7" s="1"/>
  <c r="N26" i="7" s="1"/>
  <c r="U26" i="7" s="1"/>
  <c r="F26" i="7"/>
  <c r="I26" i="7" s="1"/>
  <c r="M26" i="7" s="1"/>
  <c r="T26" i="7" s="1"/>
  <c r="X26" i="7" s="1"/>
  <c r="O25" i="7"/>
  <c r="V25" i="7" s="1"/>
  <c r="G25" i="7"/>
  <c r="J25" i="7" s="1"/>
  <c r="N25" i="7" s="1"/>
  <c r="U25" i="7" s="1"/>
  <c r="F25" i="7"/>
  <c r="I25" i="7" s="1"/>
  <c r="M25" i="7" s="1"/>
  <c r="T25" i="7" s="1"/>
  <c r="X25" i="7" s="1"/>
  <c r="O24" i="7"/>
  <c r="V24" i="7" s="1"/>
  <c r="G24" i="7"/>
  <c r="J24" i="7" s="1"/>
  <c r="N24" i="7" s="1"/>
  <c r="U24" i="7" s="1"/>
  <c r="F24" i="7"/>
  <c r="I24" i="7" s="1"/>
  <c r="M24" i="7" s="1"/>
  <c r="T24" i="7" s="1"/>
  <c r="O23" i="7"/>
  <c r="V23" i="7" s="1"/>
  <c r="G23" i="7"/>
  <c r="J23" i="7" s="1"/>
  <c r="N23" i="7" s="1"/>
  <c r="U23" i="7" s="1"/>
  <c r="F23" i="7"/>
  <c r="I23" i="7" s="1"/>
  <c r="M23" i="7" s="1"/>
  <c r="T23" i="7" s="1"/>
  <c r="O22" i="7"/>
  <c r="V22" i="7" s="1"/>
  <c r="G22" i="7"/>
  <c r="J22" i="7" s="1"/>
  <c r="N22" i="7" s="1"/>
  <c r="U22" i="7" s="1"/>
  <c r="F22" i="7"/>
  <c r="I22" i="7" s="1"/>
  <c r="M22" i="7" s="1"/>
  <c r="T22" i="7" s="1"/>
  <c r="X22" i="7" s="1"/>
  <c r="O21" i="7"/>
  <c r="V21" i="7" s="1"/>
  <c r="G21" i="7"/>
  <c r="J21" i="7" s="1"/>
  <c r="N21" i="7" s="1"/>
  <c r="U21" i="7" s="1"/>
  <c r="F21" i="7"/>
  <c r="I21" i="7" s="1"/>
  <c r="M21" i="7" s="1"/>
  <c r="T21" i="7" s="1"/>
  <c r="X21" i="7" s="1"/>
  <c r="O20" i="7"/>
  <c r="V20" i="7" s="1"/>
  <c r="G20" i="7"/>
  <c r="J20" i="7" s="1"/>
  <c r="N20" i="7" s="1"/>
  <c r="U20" i="7" s="1"/>
  <c r="F20" i="7"/>
  <c r="I20" i="7" s="1"/>
  <c r="M20" i="7" s="1"/>
  <c r="O19" i="7"/>
  <c r="V19" i="7" s="1"/>
  <c r="G19" i="7"/>
  <c r="J19" i="7" s="1"/>
  <c r="N19" i="7" s="1"/>
  <c r="U19" i="7" s="1"/>
  <c r="F19" i="7"/>
  <c r="I19" i="7" s="1"/>
  <c r="M19" i="7" s="1"/>
  <c r="T19" i="7" s="1"/>
  <c r="O18" i="7"/>
  <c r="V18" i="7" s="1"/>
  <c r="G18" i="7"/>
  <c r="J18" i="7" s="1"/>
  <c r="N18" i="7" s="1"/>
  <c r="U18" i="7" s="1"/>
  <c r="F18" i="7"/>
  <c r="I18" i="7" s="1"/>
  <c r="M18" i="7" s="1"/>
  <c r="T18" i="7" s="1"/>
  <c r="X18" i="7" s="1"/>
  <c r="O17" i="7"/>
  <c r="V17" i="7" s="1"/>
  <c r="G17" i="7"/>
  <c r="J17" i="7" s="1"/>
  <c r="N17" i="7" s="1"/>
  <c r="U17" i="7" s="1"/>
  <c r="F17" i="7"/>
  <c r="I17" i="7" s="1"/>
  <c r="M17" i="7" s="1"/>
  <c r="T17" i="7" s="1"/>
  <c r="X17" i="7" s="1"/>
  <c r="O16" i="7"/>
  <c r="V16" i="7" s="1"/>
  <c r="G16" i="7"/>
  <c r="J16" i="7" s="1"/>
  <c r="N16" i="7" s="1"/>
  <c r="U16" i="7" s="1"/>
  <c r="F16" i="7"/>
  <c r="I16" i="7" s="1"/>
  <c r="M16" i="7" s="1"/>
  <c r="T16" i="7" s="1"/>
  <c r="O15" i="7"/>
  <c r="V15" i="7" s="1"/>
  <c r="I15" i="7"/>
  <c r="M15" i="7" s="1"/>
  <c r="T15" i="7" s="1"/>
  <c r="G15" i="7"/>
  <c r="J15" i="7" s="1"/>
  <c r="N15" i="7" s="1"/>
  <c r="U15" i="7" s="1"/>
  <c r="O14" i="7"/>
  <c r="V14" i="7" s="1"/>
  <c r="I14" i="7"/>
  <c r="M14" i="7" s="1"/>
  <c r="T14" i="7" s="1"/>
  <c r="G14" i="7"/>
  <c r="J14" i="7" s="1"/>
  <c r="N14" i="7" s="1"/>
  <c r="U14" i="7" s="1"/>
  <c r="O13" i="7"/>
  <c r="V13" i="7" s="1"/>
  <c r="I13" i="7"/>
  <c r="M13" i="7" s="1"/>
  <c r="T13" i="7" s="1"/>
  <c r="G13" i="7"/>
  <c r="J13" i="7" s="1"/>
  <c r="N13" i="7" s="1"/>
  <c r="U13" i="7" s="1"/>
  <c r="O12" i="7"/>
  <c r="V12" i="7" s="1"/>
  <c r="I12" i="7"/>
  <c r="M12" i="7" s="1"/>
  <c r="T12" i="7" s="1"/>
  <c r="G12" i="7"/>
  <c r="J12" i="7" s="1"/>
  <c r="N12" i="7" s="1"/>
  <c r="U12" i="7" s="1"/>
  <c r="O11" i="7"/>
  <c r="V11" i="7" s="1"/>
  <c r="I11" i="7"/>
  <c r="M11" i="7" s="1"/>
  <c r="T11" i="7" s="1"/>
  <c r="G11" i="7"/>
  <c r="J11" i="7" s="1"/>
  <c r="N11" i="7" s="1"/>
  <c r="U11" i="7" s="1"/>
  <c r="O10" i="7"/>
  <c r="V10" i="7" s="1"/>
  <c r="I10" i="7"/>
  <c r="M10" i="7" s="1"/>
  <c r="T10" i="7" s="1"/>
  <c r="G10" i="7"/>
  <c r="J10" i="7" s="1"/>
  <c r="N10" i="7" s="1"/>
  <c r="U10" i="7" s="1"/>
  <c r="O9" i="7"/>
  <c r="V9" i="7" s="1"/>
  <c r="L9" i="7"/>
  <c r="I9" i="7"/>
  <c r="M9" i="7" s="1"/>
  <c r="T9" i="7" s="1"/>
  <c r="G9" i="7"/>
  <c r="J9" i="7" s="1"/>
  <c r="N9" i="7" s="1"/>
  <c r="U9" i="7" s="1"/>
  <c r="O8" i="7"/>
  <c r="V8" i="7" s="1"/>
  <c r="I8" i="7"/>
  <c r="M8" i="7" s="1"/>
  <c r="T8" i="7" s="1"/>
  <c r="G8" i="7"/>
  <c r="J8" i="7" s="1"/>
  <c r="N8" i="7" s="1"/>
  <c r="U8" i="7" s="1"/>
  <c r="O7" i="7"/>
  <c r="V7" i="7" s="1"/>
  <c r="I7" i="7"/>
  <c r="M7" i="7" s="1"/>
  <c r="T7" i="7" s="1"/>
  <c r="G7" i="7"/>
  <c r="J7" i="7" s="1"/>
  <c r="N7" i="7" s="1"/>
  <c r="U7" i="7" s="1"/>
  <c r="O6" i="7"/>
  <c r="V6" i="7" s="1"/>
  <c r="L6" i="7"/>
  <c r="I6" i="7"/>
  <c r="M6" i="7" s="1"/>
  <c r="T6" i="7" s="1"/>
  <c r="G6" i="7"/>
  <c r="J6" i="7" s="1"/>
  <c r="N6" i="7" s="1"/>
  <c r="U6" i="7" s="1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O5" i="7"/>
  <c r="V5" i="7" s="1"/>
  <c r="AB5" i="7" s="1"/>
  <c r="I5" i="7"/>
  <c r="M5" i="7" s="1"/>
  <c r="T5" i="7" s="1"/>
  <c r="G5" i="7"/>
  <c r="J5" i="7" s="1"/>
  <c r="N5" i="7" s="1"/>
  <c r="U5" i="7" s="1"/>
  <c r="AA5" i="7" s="1"/>
  <c r="L63" i="5"/>
  <c r="L64" i="5"/>
  <c r="L65" i="5"/>
  <c r="L66" i="5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62" i="5"/>
  <c r="L61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I3" i="5"/>
  <c r="M3" i="5" s="1"/>
  <c r="L4" i="5"/>
  <c r="L5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O3" i="5"/>
  <c r="I91" i="5"/>
  <c r="G91" i="5"/>
  <c r="J91" i="5" s="1"/>
  <c r="I90" i="5"/>
  <c r="G90" i="5"/>
  <c r="J90" i="5" s="1"/>
  <c r="I89" i="5"/>
  <c r="G89" i="5"/>
  <c r="J89" i="5" s="1"/>
  <c r="G88" i="5"/>
  <c r="J88" i="5" s="1"/>
  <c r="F88" i="5"/>
  <c r="I88" i="5" s="1"/>
  <c r="G87" i="5"/>
  <c r="J87" i="5" s="1"/>
  <c r="F87" i="5"/>
  <c r="I87" i="5" s="1"/>
  <c r="G86" i="5"/>
  <c r="J86" i="5" s="1"/>
  <c r="F86" i="5"/>
  <c r="I86" i="5" s="1"/>
  <c r="G85" i="5"/>
  <c r="J85" i="5" s="1"/>
  <c r="F85" i="5"/>
  <c r="I85" i="5" s="1"/>
  <c r="G84" i="5"/>
  <c r="J84" i="5" s="1"/>
  <c r="F84" i="5"/>
  <c r="I84" i="5" s="1"/>
  <c r="G83" i="5"/>
  <c r="J83" i="5" s="1"/>
  <c r="F83" i="5"/>
  <c r="I83" i="5" s="1"/>
  <c r="G82" i="5"/>
  <c r="J82" i="5" s="1"/>
  <c r="F82" i="5"/>
  <c r="I82" i="5" s="1"/>
  <c r="G81" i="5"/>
  <c r="J81" i="5" s="1"/>
  <c r="F81" i="5"/>
  <c r="I81" i="5" s="1"/>
  <c r="G80" i="5"/>
  <c r="J80" i="5" s="1"/>
  <c r="F80" i="5"/>
  <c r="I80" i="5" s="1"/>
  <c r="G79" i="5"/>
  <c r="J79" i="5" s="1"/>
  <c r="F79" i="5"/>
  <c r="I79" i="5" s="1"/>
  <c r="G78" i="5"/>
  <c r="J78" i="5" s="1"/>
  <c r="F78" i="5"/>
  <c r="I78" i="5" s="1"/>
  <c r="G77" i="5"/>
  <c r="J77" i="5" s="1"/>
  <c r="F77" i="5"/>
  <c r="I77" i="5" s="1"/>
  <c r="G76" i="5"/>
  <c r="J76" i="5" s="1"/>
  <c r="F76" i="5"/>
  <c r="I76" i="5" s="1"/>
  <c r="G75" i="5"/>
  <c r="J75" i="5" s="1"/>
  <c r="F75" i="5"/>
  <c r="I75" i="5" s="1"/>
  <c r="G74" i="5"/>
  <c r="J74" i="5" s="1"/>
  <c r="F74" i="5"/>
  <c r="I74" i="5" s="1"/>
  <c r="G73" i="5"/>
  <c r="J73" i="5" s="1"/>
  <c r="F73" i="5"/>
  <c r="I73" i="5" s="1"/>
  <c r="G72" i="5"/>
  <c r="J72" i="5" s="1"/>
  <c r="F72" i="5"/>
  <c r="I72" i="5" s="1"/>
  <c r="G71" i="5"/>
  <c r="J71" i="5" s="1"/>
  <c r="F71" i="5"/>
  <c r="I71" i="5" s="1"/>
  <c r="G70" i="5"/>
  <c r="J70" i="5" s="1"/>
  <c r="F70" i="5"/>
  <c r="I70" i="5" s="1"/>
  <c r="G69" i="5"/>
  <c r="J69" i="5" s="1"/>
  <c r="F69" i="5"/>
  <c r="I69" i="5" s="1"/>
  <c r="I68" i="5"/>
  <c r="G68" i="5"/>
  <c r="J68" i="5" s="1"/>
  <c r="I67" i="5"/>
  <c r="G67" i="5"/>
  <c r="J67" i="5" s="1"/>
  <c r="I66" i="5"/>
  <c r="G66" i="5"/>
  <c r="J66" i="5" s="1"/>
  <c r="I65" i="5"/>
  <c r="G65" i="5"/>
  <c r="J65" i="5" s="1"/>
  <c r="I64" i="5"/>
  <c r="G64" i="5"/>
  <c r="J64" i="5" s="1"/>
  <c r="I63" i="5"/>
  <c r="G63" i="5"/>
  <c r="J63" i="5" s="1"/>
  <c r="I62" i="5"/>
  <c r="G62" i="5"/>
  <c r="J62" i="5" s="1"/>
  <c r="I61" i="5"/>
  <c r="G61" i="5"/>
  <c r="J61" i="5" s="1"/>
  <c r="I60" i="5"/>
  <c r="G60" i="5"/>
  <c r="J60" i="5" s="1"/>
  <c r="I59" i="5"/>
  <c r="G59" i="5"/>
  <c r="J59" i="5" s="1"/>
  <c r="I58" i="5"/>
  <c r="G58" i="5"/>
  <c r="J58" i="5" s="1"/>
  <c r="I57" i="5"/>
  <c r="G57" i="5"/>
  <c r="J57" i="5" s="1"/>
  <c r="I56" i="5"/>
  <c r="G56" i="5"/>
  <c r="J56" i="5" s="1"/>
  <c r="I55" i="5"/>
  <c r="G55" i="5"/>
  <c r="J55" i="5" s="1"/>
  <c r="I54" i="5"/>
  <c r="G54" i="5"/>
  <c r="J54" i="5" s="1"/>
  <c r="I53" i="5"/>
  <c r="G53" i="5"/>
  <c r="J53" i="5" s="1"/>
  <c r="I52" i="5"/>
  <c r="G52" i="5"/>
  <c r="J52" i="5" s="1"/>
  <c r="G51" i="5"/>
  <c r="J51" i="5" s="1"/>
  <c r="F51" i="5"/>
  <c r="I51" i="5" s="1"/>
  <c r="G50" i="5"/>
  <c r="J50" i="5" s="1"/>
  <c r="F50" i="5"/>
  <c r="I50" i="5" s="1"/>
  <c r="G49" i="5"/>
  <c r="J49" i="5" s="1"/>
  <c r="F49" i="5"/>
  <c r="I49" i="5" s="1"/>
  <c r="G48" i="5"/>
  <c r="J48" i="5" s="1"/>
  <c r="F48" i="5"/>
  <c r="I48" i="5" s="1"/>
  <c r="G47" i="5"/>
  <c r="J47" i="5" s="1"/>
  <c r="F47" i="5"/>
  <c r="I47" i="5" s="1"/>
  <c r="G46" i="5"/>
  <c r="J46" i="5" s="1"/>
  <c r="F46" i="5"/>
  <c r="I46" i="5" s="1"/>
  <c r="G45" i="5"/>
  <c r="J45" i="5" s="1"/>
  <c r="F45" i="5"/>
  <c r="I45" i="5" s="1"/>
  <c r="G44" i="5"/>
  <c r="J44" i="5" s="1"/>
  <c r="F44" i="5"/>
  <c r="I44" i="5" s="1"/>
  <c r="G43" i="5"/>
  <c r="J43" i="5" s="1"/>
  <c r="F43" i="5"/>
  <c r="I43" i="5" s="1"/>
  <c r="G42" i="5"/>
  <c r="J42" i="5" s="1"/>
  <c r="F42" i="5"/>
  <c r="I42" i="5" s="1"/>
  <c r="G41" i="5"/>
  <c r="J41" i="5" s="1"/>
  <c r="F41" i="5"/>
  <c r="I41" i="5" s="1"/>
  <c r="G40" i="5"/>
  <c r="J40" i="5" s="1"/>
  <c r="F40" i="5"/>
  <c r="I40" i="5" s="1"/>
  <c r="G39" i="5"/>
  <c r="J39" i="5" s="1"/>
  <c r="F39" i="5"/>
  <c r="I39" i="5" s="1"/>
  <c r="G38" i="5"/>
  <c r="J38" i="5" s="1"/>
  <c r="F38" i="5"/>
  <c r="I38" i="5" s="1"/>
  <c r="G37" i="5"/>
  <c r="J37" i="5" s="1"/>
  <c r="F37" i="5"/>
  <c r="I37" i="5" s="1"/>
  <c r="G36" i="5"/>
  <c r="J36" i="5" s="1"/>
  <c r="F36" i="5"/>
  <c r="I36" i="5" s="1"/>
  <c r="G35" i="5"/>
  <c r="J35" i="5" s="1"/>
  <c r="F35" i="5"/>
  <c r="I35" i="5" s="1"/>
  <c r="I34" i="5"/>
  <c r="G34" i="5"/>
  <c r="J34" i="5" s="1"/>
  <c r="I33" i="5"/>
  <c r="G33" i="5"/>
  <c r="J33" i="5" s="1"/>
  <c r="I32" i="5"/>
  <c r="G32" i="5"/>
  <c r="J32" i="5" s="1"/>
  <c r="I31" i="5"/>
  <c r="G31" i="5"/>
  <c r="J31" i="5" s="1"/>
  <c r="I30" i="5"/>
  <c r="G30" i="5"/>
  <c r="J30" i="5" s="1"/>
  <c r="I29" i="5"/>
  <c r="G29" i="5"/>
  <c r="J29" i="5" s="1"/>
  <c r="I28" i="5"/>
  <c r="G28" i="5"/>
  <c r="J28" i="5" s="1"/>
  <c r="I27" i="5"/>
  <c r="G27" i="5"/>
  <c r="J27" i="5" s="1"/>
  <c r="G26" i="5"/>
  <c r="J26" i="5" s="1"/>
  <c r="F26" i="5"/>
  <c r="I26" i="5" s="1"/>
  <c r="G25" i="5"/>
  <c r="J25" i="5" s="1"/>
  <c r="F25" i="5"/>
  <c r="I25" i="5" s="1"/>
  <c r="G24" i="5"/>
  <c r="J24" i="5" s="1"/>
  <c r="F24" i="5"/>
  <c r="I24" i="5" s="1"/>
  <c r="G23" i="5"/>
  <c r="J23" i="5" s="1"/>
  <c r="F23" i="5"/>
  <c r="I23" i="5" s="1"/>
  <c r="G22" i="5"/>
  <c r="J22" i="5" s="1"/>
  <c r="F22" i="5"/>
  <c r="I22" i="5" s="1"/>
  <c r="G21" i="5"/>
  <c r="J21" i="5" s="1"/>
  <c r="F21" i="5"/>
  <c r="I21" i="5" s="1"/>
  <c r="G20" i="5"/>
  <c r="J20" i="5" s="1"/>
  <c r="F20" i="5"/>
  <c r="I20" i="5" s="1"/>
  <c r="G19" i="5"/>
  <c r="J19" i="5" s="1"/>
  <c r="F19" i="5"/>
  <c r="I19" i="5" s="1"/>
  <c r="G18" i="5"/>
  <c r="J18" i="5" s="1"/>
  <c r="F18" i="5"/>
  <c r="I18" i="5" s="1"/>
  <c r="G17" i="5"/>
  <c r="J17" i="5" s="1"/>
  <c r="F17" i="5"/>
  <c r="I17" i="5" s="1"/>
  <c r="G16" i="5"/>
  <c r="J16" i="5" s="1"/>
  <c r="F16" i="5"/>
  <c r="I16" i="5" s="1"/>
  <c r="G15" i="5"/>
  <c r="J15" i="5" s="1"/>
  <c r="F15" i="5"/>
  <c r="I15" i="5" s="1"/>
  <c r="G14" i="5"/>
  <c r="J14" i="5" s="1"/>
  <c r="F14" i="5"/>
  <c r="I14" i="5" s="1"/>
  <c r="I13" i="5"/>
  <c r="G13" i="5"/>
  <c r="J13" i="5" s="1"/>
  <c r="I12" i="5"/>
  <c r="G12" i="5"/>
  <c r="J12" i="5" s="1"/>
  <c r="I11" i="5"/>
  <c r="G11" i="5"/>
  <c r="J11" i="5" s="1"/>
  <c r="I10" i="5"/>
  <c r="G10" i="5"/>
  <c r="J10" i="5" s="1"/>
  <c r="I9" i="5"/>
  <c r="G9" i="5"/>
  <c r="J9" i="5" s="1"/>
  <c r="I8" i="5"/>
  <c r="G8" i="5"/>
  <c r="J8" i="5" s="1"/>
  <c r="I7" i="5"/>
  <c r="G7" i="5"/>
  <c r="J7" i="5" s="1"/>
  <c r="I6" i="5"/>
  <c r="G6" i="5"/>
  <c r="J6" i="5" s="1"/>
  <c r="I5" i="5"/>
  <c r="G5" i="5"/>
  <c r="J5" i="5" s="1"/>
  <c r="I4" i="5"/>
  <c r="G4" i="5"/>
  <c r="J4" i="5" s="1"/>
  <c r="G3" i="5"/>
  <c r="J3" i="5" s="1"/>
  <c r="N3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X63" i="7" l="1"/>
  <c r="X55" i="7"/>
  <c r="X59" i="7"/>
  <c r="X67" i="7"/>
  <c r="X91" i="7"/>
  <c r="AA62" i="7"/>
  <c r="AA63" i="7" s="1"/>
  <c r="AA64" i="7" s="1"/>
  <c r="AA65" i="7" s="1"/>
  <c r="AA66" i="7" s="1"/>
  <c r="AA67" i="7" s="1"/>
  <c r="AA68" i="7" s="1"/>
  <c r="AA69" i="7" s="1"/>
  <c r="AA70" i="7" s="1"/>
  <c r="AA71" i="7" s="1"/>
  <c r="AA72" i="7" s="1"/>
  <c r="AA73" i="7" s="1"/>
  <c r="AA74" i="7" s="1"/>
  <c r="AA75" i="7" s="1"/>
  <c r="AA76" i="7" s="1"/>
  <c r="AA77" i="7" s="1"/>
  <c r="AA78" i="7" s="1"/>
  <c r="AA79" i="7" s="1"/>
  <c r="AA80" i="7" s="1"/>
  <c r="AA81" i="7" s="1"/>
  <c r="AA82" i="7" s="1"/>
  <c r="AA83" i="7" s="1"/>
  <c r="AA84" i="7" s="1"/>
  <c r="AA85" i="7" s="1"/>
  <c r="AA86" i="7" s="1"/>
  <c r="AA87" i="7" s="1"/>
  <c r="AA88" i="7" s="1"/>
  <c r="AA89" i="7" s="1"/>
  <c r="AA90" i="7" s="1"/>
  <c r="AA91" i="7" s="1"/>
  <c r="X9" i="7"/>
  <c r="X31" i="7"/>
  <c r="X35" i="7"/>
  <c r="X38" i="7"/>
  <c r="X42" i="7"/>
  <c r="X72" i="7"/>
  <c r="X74" i="7"/>
  <c r="X76" i="7"/>
  <c r="X80" i="7"/>
  <c r="X82" i="7"/>
  <c r="X84" i="7"/>
  <c r="X88" i="7"/>
  <c r="X90" i="7"/>
  <c r="AA6" i="7"/>
  <c r="AA7" i="7" s="1"/>
  <c r="X57" i="7"/>
  <c r="X61" i="7"/>
  <c r="X66" i="7"/>
  <c r="X33" i="7"/>
  <c r="X50" i="7"/>
  <c r="X51" i="7"/>
  <c r="X56" i="7"/>
  <c r="X71" i="7"/>
  <c r="X73" i="7"/>
  <c r="X75" i="7"/>
  <c r="X77" i="7"/>
  <c r="X79" i="7"/>
  <c r="X81" i="7"/>
  <c r="X83" i="7"/>
  <c r="X85" i="7"/>
  <c r="X87" i="7"/>
  <c r="X89" i="7"/>
  <c r="AJ5" i="7"/>
  <c r="X20" i="7"/>
  <c r="X10" i="7"/>
  <c r="X14" i="7"/>
  <c r="X30" i="7"/>
  <c r="X48" i="7"/>
  <c r="X44" i="7"/>
  <c r="X12" i="7"/>
  <c r="X5" i="7"/>
  <c r="Y5" i="7" s="1"/>
  <c r="AF5" i="7" s="1"/>
  <c r="Z5" i="7"/>
  <c r="AI6" i="7"/>
  <c r="X8" i="7"/>
  <c r="X16" i="7"/>
  <c r="X24" i="7"/>
  <c r="X34" i="7"/>
  <c r="X52" i="7"/>
  <c r="X64" i="7"/>
  <c r="X68" i="7"/>
  <c r="X36" i="7"/>
  <c r="AI5" i="7"/>
  <c r="X6" i="7"/>
  <c r="X40" i="7"/>
  <c r="X60" i="7"/>
  <c r="X28" i="7"/>
  <c r="X54" i="7"/>
  <c r="X7" i="7"/>
  <c r="L10" i="7"/>
  <c r="AG9" i="7"/>
  <c r="X13" i="7"/>
  <c r="X29" i="7"/>
  <c r="Y29" i="7" s="1"/>
  <c r="Y30" i="7" s="1"/>
  <c r="Y31" i="7" s="1"/>
  <c r="Y32" i="7" s="1"/>
  <c r="Y33" i="7" s="1"/>
  <c r="Y34" i="7" s="1"/>
  <c r="Y35" i="7" s="1"/>
  <c r="Y36" i="7" s="1"/>
  <c r="Z29" i="7"/>
  <c r="L31" i="7"/>
  <c r="AG30" i="7"/>
  <c r="X37" i="7"/>
  <c r="X41" i="7"/>
  <c r="L64" i="7"/>
  <c r="AG63" i="7"/>
  <c r="Z62" i="7"/>
  <c r="X62" i="7"/>
  <c r="L7" i="7"/>
  <c r="AG7" i="7" s="1"/>
  <c r="AG6" i="7"/>
  <c r="X19" i="7"/>
  <c r="X23" i="7"/>
  <c r="X27" i="7"/>
  <c r="AJ29" i="7"/>
  <c r="AF29" i="7"/>
  <c r="X45" i="7"/>
  <c r="X70" i="7"/>
  <c r="AB6" i="7"/>
  <c r="X11" i="7"/>
  <c r="X15" i="7"/>
  <c r="X39" i="7"/>
  <c r="X47" i="7"/>
  <c r="AE29" i="7"/>
  <c r="AB62" i="7"/>
  <c r="AH67" i="8"/>
  <c r="Z68" i="8"/>
  <c r="AG67" i="8"/>
  <c r="Y68" i="8"/>
  <c r="AH11" i="8"/>
  <c r="AD11" i="8"/>
  <c r="AC13" i="8"/>
  <c r="AF35" i="8"/>
  <c r="AD35" i="8"/>
  <c r="W36" i="8"/>
  <c r="AB35" i="8"/>
  <c r="AG14" i="8"/>
  <c r="AH38" i="8"/>
  <c r="AB30" i="7"/>
  <c r="AA30" i="7"/>
  <c r="Z30" i="7"/>
  <c r="Y37" i="7" l="1"/>
  <c r="Y38" i="7" s="1"/>
  <c r="Y39" i="7" s="1"/>
  <c r="Y40" i="7" s="1"/>
  <c r="Y62" i="7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Y84" i="7" s="1"/>
  <c r="Y85" i="7" s="1"/>
  <c r="Y86" i="7" s="1"/>
  <c r="Y87" i="7" s="1"/>
  <c r="Y88" i="7" s="1"/>
  <c r="Y89" i="7" s="1"/>
  <c r="Y90" i="7" s="1"/>
  <c r="Y91" i="7" s="1"/>
  <c r="Y6" i="7"/>
  <c r="AE6" i="7" s="1"/>
  <c r="AE5" i="7"/>
  <c r="L11" i="7"/>
  <c r="AG10" i="7"/>
  <c r="AH5" i="7"/>
  <c r="Z6" i="7"/>
  <c r="AD5" i="7"/>
  <c r="AA31" i="7"/>
  <c r="AI30" i="7"/>
  <c r="AE30" i="7"/>
  <c r="Z63" i="7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Z84" i="7" s="1"/>
  <c r="Z85" i="7" s="1"/>
  <c r="Z86" i="7" s="1"/>
  <c r="Z87" i="7" s="1"/>
  <c r="Z88" i="7" s="1"/>
  <c r="Z89" i="7" s="1"/>
  <c r="Z90" i="7" s="1"/>
  <c r="Z91" i="7" s="1"/>
  <c r="AH62" i="7"/>
  <c r="AD62" i="7"/>
  <c r="Y7" i="7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AA8" i="7"/>
  <c r="AI7" i="7"/>
  <c r="Z31" i="7"/>
  <c r="AH30" i="7"/>
  <c r="AD30" i="7"/>
  <c r="AH29" i="7"/>
  <c r="AD29" i="7"/>
  <c r="AB31" i="7"/>
  <c r="AJ30" i="7"/>
  <c r="AF30" i="7"/>
  <c r="AJ6" i="7"/>
  <c r="AF6" i="7"/>
  <c r="AB7" i="7"/>
  <c r="AB63" i="7"/>
  <c r="AJ62" i="7"/>
  <c r="Y41" i="7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L65" i="7"/>
  <c r="AG64" i="7"/>
  <c r="L32" i="7"/>
  <c r="AG31" i="7"/>
  <c r="AH63" i="7"/>
  <c r="AD63" i="7"/>
  <c r="AH68" i="8"/>
  <c r="Z69" i="8"/>
  <c r="Y69" i="8"/>
  <c r="AG68" i="8"/>
  <c r="AH12" i="8"/>
  <c r="AD12" i="8"/>
  <c r="AC14" i="8"/>
  <c r="AF36" i="8"/>
  <c r="AD36" i="8"/>
  <c r="W37" i="8"/>
  <c r="AB36" i="8"/>
  <c r="AH39" i="8"/>
  <c r="AG15" i="8"/>
  <c r="AH6" i="7" l="1"/>
  <c r="AD6" i="7"/>
  <c r="Z7" i="7"/>
  <c r="AJ63" i="7"/>
  <c r="AB64" i="7"/>
  <c r="AE7" i="7"/>
  <c r="L33" i="7"/>
  <c r="AG32" i="7"/>
  <c r="Z32" i="7"/>
  <c r="AH31" i="7"/>
  <c r="AD31" i="7"/>
  <c r="L66" i="7"/>
  <c r="AG65" i="7"/>
  <c r="AB8" i="7"/>
  <c r="AJ7" i="7"/>
  <c r="AF7" i="7"/>
  <c r="AA32" i="7"/>
  <c r="AI31" i="7"/>
  <c r="AE31" i="7"/>
  <c r="AB32" i="7"/>
  <c r="AJ31" i="7"/>
  <c r="AF31" i="7"/>
  <c r="AA9" i="7"/>
  <c r="AI8" i="7"/>
  <c r="AE8" i="7"/>
  <c r="L12" i="7"/>
  <c r="AG11" i="7"/>
  <c r="AH64" i="7"/>
  <c r="AD64" i="7"/>
  <c r="Z70" i="8"/>
  <c r="AH69" i="8"/>
  <c r="Y70" i="8"/>
  <c r="AG69" i="8"/>
  <c r="AH13" i="8"/>
  <c r="AD13" i="8"/>
  <c r="AC15" i="8"/>
  <c r="AF37" i="8"/>
  <c r="AB37" i="8"/>
  <c r="W38" i="8"/>
  <c r="AD37" i="8"/>
  <c r="AG16" i="8"/>
  <c r="AH40" i="8"/>
  <c r="AB33" i="7" l="1"/>
  <c r="AJ32" i="7"/>
  <c r="AF32" i="7"/>
  <c r="L67" i="7"/>
  <c r="AG66" i="7"/>
  <c r="AA10" i="7"/>
  <c r="AI9" i="7"/>
  <c r="AE9" i="7"/>
  <c r="L34" i="7"/>
  <c r="AG33" i="7"/>
  <c r="Z8" i="7"/>
  <c r="AH7" i="7"/>
  <c r="AD7" i="7"/>
  <c r="AB9" i="7"/>
  <c r="AJ8" i="7"/>
  <c r="AF8" i="7"/>
  <c r="L13" i="7"/>
  <c r="AG12" i="7"/>
  <c r="AA33" i="7"/>
  <c r="AI32" i="7"/>
  <c r="AE32" i="7"/>
  <c r="Z33" i="7"/>
  <c r="AH32" i="7"/>
  <c r="AD32" i="7"/>
  <c r="AB65" i="7"/>
  <c r="AJ64" i="7"/>
  <c r="AH65" i="7"/>
  <c r="AD65" i="7"/>
  <c r="Z71" i="8"/>
  <c r="AH70" i="8"/>
  <c r="AG70" i="8"/>
  <c r="Y71" i="8"/>
  <c r="AH14" i="8"/>
  <c r="AD14" i="8"/>
  <c r="AC16" i="8"/>
  <c r="AF38" i="8"/>
  <c r="W39" i="8"/>
  <c r="AB38" i="8"/>
  <c r="AD38" i="8"/>
  <c r="AH41" i="8"/>
  <c r="AG17" i="8"/>
  <c r="AA34" i="7" l="1"/>
  <c r="AI33" i="7"/>
  <c r="AE33" i="7"/>
  <c r="Z9" i="7"/>
  <c r="AH8" i="7"/>
  <c r="AD8" i="7"/>
  <c r="Z34" i="7"/>
  <c r="AH33" i="7"/>
  <c r="AD33" i="7"/>
  <c r="AB10" i="7"/>
  <c r="AJ9" i="7"/>
  <c r="AF9" i="7"/>
  <c r="AA11" i="7"/>
  <c r="AI10" i="7"/>
  <c r="AE10" i="7"/>
  <c r="L68" i="7"/>
  <c r="AG67" i="7"/>
  <c r="AB66" i="7"/>
  <c r="AJ65" i="7"/>
  <c r="L14" i="7"/>
  <c r="AG13" i="7"/>
  <c r="L35" i="7"/>
  <c r="AG34" i="7"/>
  <c r="AB34" i="7"/>
  <c r="AJ33" i="7"/>
  <c r="AF33" i="7"/>
  <c r="AH66" i="7"/>
  <c r="AD66" i="7"/>
  <c r="AH71" i="8"/>
  <c r="Z72" i="8"/>
  <c r="AG71" i="8"/>
  <c r="Y72" i="8"/>
  <c r="AH15" i="8"/>
  <c r="AD15" i="8"/>
  <c r="AC17" i="8"/>
  <c r="AF39" i="8"/>
  <c r="AD39" i="8"/>
  <c r="W40" i="8"/>
  <c r="AB39" i="8"/>
  <c r="AC18" i="8"/>
  <c r="AG18" i="8"/>
  <c r="AH42" i="8"/>
  <c r="L15" i="7" l="1"/>
  <c r="AG14" i="7"/>
  <c r="Z10" i="7"/>
  <c r="AH9" i="7"/>
  <c r="AD9" i="7"/>
  <c r="Z35" i="7"/>
  <c r="AH34" i="7"/>
  <c r="AD34" i="7"/>
  <c r="AB35" i="7"/>
  <c r="AJ34" i="7"/>
  <c r="AF34" i="7"/>
  <c r="L36" i="7"/>
  <c r="AG35" i="7"/>
  <c r="AB11" i="7"/>
  <c r="AJ10" i="7"/>
  <c r="AF10" i="7"/>
  <c r="L69" i="7"/>
  <c r="AG68" i="7"/>
  <c r="AB67" i="7"/>
  <c r="AJ66" i="7"/>
  <c r="AA12" i="7"/>
  <c r="AI11" i="7"/>
  <c r="AE11" i="7"/>
  <c r="AA35" i="7"/>
  <c r="AI34" i="7"/>
  <c r="AE34" i="7"/>
  <c r="AH67" i="7"/>
  <c r="AD67" i="7"/>
  <c r="AH72" i="8"/>
  <c r="Z73" i="8"/>
  <c r="AG72" i="8"/>
  <c r="Y73" i="8"/>
  <c r="AH16" i="8"/>
  <c r="AD16" i="8"/>
  <c r="AF40" i="8"/>
  <c r="W41" i="8"/>
  <c r="AD40" i="8"/>
  <c r="AB40" i="8"/>
  <c r="AC19" i="8"/>
  <c r="AH43" i="8"/>
  <c r="AG19" i="8"/>
  <c r="AB68" i="7" l="1"/>
  <c r="AJ67" i="7"/>
  <c r="Z11" i="7"/>
  <c r="AH10" i="7"/>
  <c r="AD10" i="7"/>
  <c r="AA36" i="7"/>
  <c r="AI35" i="7"/>
  <c r="AE35" i="7"/>
  <c r="L37" i="7"/>
  <c r="AG36" i="7"/>
  <c r="AB12" i="7"/>
  <c r="AJ11" i="7"/>
  <c r="AF11" i="7"/>
  <c r="Z36" i="7"/>
  <c r="AH35" i="7"/>
  <c r="AD35" i="7"/>
  <c r="AA13" i="7"/>
  <c r="AI12" i="7"/>
  <c r="AE12" i="7"/>
  <c r="L70" i="7"/>
  <c r="AG69" i="7"/>
  <c r="AB36" i="7"/>
  <c r="AJ35" i="7"/>
  <c r="AF35" i="7"/>
  <c r="L16" i="7"/>
  <c r="AG15" i="7"/>
  <c r="AH68" i="7"/>
  <c r="AD68" i="7"/>
  <c r="Z74" i="8"/>
  <c r="AH73" i="8"/>
  <c r="Y74" i="8"/>
  <c r="AG73" i="8"/>
  <c r="AH17" i="8"/>
  <c r="AD17" i="8"/>
  <c r="AF41" i="8"/>
  <c r="AB41" i="8"/>
  <c r="AD41" i="8"/>
  <c r="W42" i="8"/>
  <c r="AG20" i="8"/>
  <c r="AH44" i="8"/>
  <c r="AB13" i="7" l="1"/>
  <c r="AJ12" i="7"/>
  <c r="AF12" i="7"/>
  <c r="Z12" i="7"/>
  <c r="AH11" i="7"/>
  <c r="AD11" i="7"/>
  <c r="AB37" i="7"/>
  <c r="AJ36" i="7"/>
  <c r="AF36" i="7"/>
  <c r="Z37" i="7"/>
  <c r="AH36" i="7"/>
  <c r="AD36" i="7"/>
  <c r="AA37" i="7"/>
  <c r="AI36" i="7"/>
  <c r="AE36" i="7"/>
  <c r="L71" i="7"/>
  <c r="AG70" i="7"/>
  <c r="L17" i="7"/>
  <c r="AG16" i="7"/>
  <c r="AA14" i="7"/>
  <c r="AI13" i="7"/>
  <c r="AE13" i="7"/>
  <c r="L38" i="7"/>
  <c r="AG37" i="7"/>
  <c r="AB69" i="7"/>
  <c r="AJ68" i="7"/>
  <c r="AH69" i="7"/>
  <c r="AD69" i="7"/>
  <c r="Z75" i="8"/>
  <c r="AH74" i="8"/>
  <c r="AG74" i="8"/>
  <c r="Y75" i="8"/>
  <c r="AH18" i="8"/>
  <c r="AD18" i="8"/>
  <c r="AC20" i="8"/>
  <c r="AF42" i="8"/>
  <c r="W43" i="8"/>
  <c r="AB42" i="8"/>
  <c r="AD42" i="8"/>
  <c r="AH45" i="8"/>
  <c r="AG21" i="8"/>
  <c r="AA15" i="7" l="1"/>
  <c r="AI14" i="7"/>
  <c r="AE14" i="7"/>
  <c r="L39" i="7"/>
  <c r="AG38" i="7"/>
  <c r="AB38" i="7"/>
  <c r="AJ37" i="7"/>
  <c r="AF37" i="7"/>
  <c r="L18" i="7"/>
  <c r="AG17" i="7"/>
  <c r="Z38" i="7"/>
  <c r="AH37" i="7"/>
  <c r="AD37" i="7"/>
  <c r="L72" i="7"/>
  <c r="AG71" i="7"/>
  <c r="Z13" i="7"/>
  <c r="AH12" i="7"/>
  <c r="AD12" i="7"/>
  <c r="AB70" i="7"/>
  <c r="AJ69" i="7"/>
  <c r="AA38" i="7"/>
  <c r="AI37" i="7"/>
  <c r="AE37" i="7"/>
  <c r="AB14" i="7"/>
  <c r="AJ13" i="7"/>
  <c r="AF13" i="7"/>
  <c r="AH70" i="7"/>
  <c r="AD70" i="7"/>
  <c r="Z76" i="8"/>
  <c r="AH75" i="8"/>
  <c r="AG75" i="8"/>
  <c r="Y76" i="8"/>
  <c r="AH19" i="8"/>
  <c r="AD19" i="8"/>
  <c r="AC21" i="8"/>
  <c r="AF43" i="8"/>
  <c r="AD43" i="8"/>
  <c r="W44" i="8"/>
  <c r="AB43" i="8"/>
  <c r="AH46" i="8"/>
  <c r="AG22" i="8"/>
  <c r="Z14" i="7" l="1"/>
  <c r="AH13" i="7"/>
  <c r="AD13" i="7"/>
  <c r="L40" i="7"/>
  <c r="AG39" i="7"/>
  <c r="AB71" i="7"/>
  <c r="AJ70" i="7"/>
  <c r="Z39" i="7"/>
  <c r="AH38" i="7"/>
  <c r="AD38" i="7"/>
  <c r="AB39" i="7"/>
  <c r="AJ38" i="7"/>
  <c r="AF38" i="7"/>
  <c r="AB15" i="7"/>
  <c r="AJ14" i="7"/>
  <c r="AF14" i="7"/>
  <c r="L73" i="7"/>
  <c r="AG72" i="7"/>
  <c r="AA39" i="7"/>
  <c r="AI38" i="7"/>
  <c r="AE38" i="7"/>
  <c r="L19" i="7"/>
  <c r="AG18" i="7"/>
  <c r="AA16" i="7"/>
  <c r="AI15" i="7"/>
  <c r="AE15" i="7"/>
  <c r="AH71" i="7"/>
  <c r="AD71" i="7"/>
  <c r="AH76" i="8"/>
  <c r="Z77" i="8"/>
  <c r="AG76" i="8"/>
  <c r="Y77" i="8"/>
  <c r="AH20" i="8"/>
  <c r="AD20" i="8"/>
  <c r="AC22" i="8"/>
  <c r="AF44" i="8"/>
  <c r="AD44" i="8"/>
  <c r="W45" i="8"/>
  <c r="AB44" i="8"/>
  <c r="AH47" i="8"/>
  <c r="AG23" i="8"/>
  <c r="AA17" i="7" l="1"/>
  <c r="AI16" i="7"/>
  <c r="AE16" i="7"/>
  <c r="L41" i="7"/>
  <c r="AG40" i="7"/>
  <c r="AA40" i="7"/>
  <c r="AI39" i="7"/>
  <c r="AE39" i="7"/>
  <c r="AB40" i="7"/>
  <c r="AJ39" i="7"/>
  <c r="AF39" i="7"/>
  <c r="AB16" i="7"/>
  <c r="AJ15" i="7"/>
  <c r="AF15" i="7"/>
  <c r="AB72" i="7"/>
  <c r="AJ71" i="7"/>
  <c r="Z40" i="7"/>
  <c r="AH39" i="7"/>
  <c r="AD39" i="7"/>
  <c r="L20" i="7"/>
  <c r="AG19" i="7"/>
  <c r="L74" i="7"/>
  <c r="AG73" i="7"/>
  <c r="Z15" i="7"/>
  <c r="AH14" i="7"/>
  <c r="AD14" i="7"/>
  <c r="AH72" i="7"/>
  <c r="AD72" i="7"/>
  <c r="Z78" i="8"/>
  <c r="AH77" i="8"/>
  <c r="Y78" i="8"/>
  <c r="AG77" i="8"/>
  <c r="AH21" i="8"/>
  <c r="AD21" i="8"/>
  <c r="AC23" i="8"/>
  <c r="AF45" i="8"/>
  <c r="AB45" i="8"/>
  <c r="AD45" i="8"/>
  <c r="W46" i="8"/>
  <c r="AC24" i="8"/>
  <c r="AH48" i="8"/>
  <c r="AG24" i="8"/>
  <c r="L42" i="7" l="1"/>
  <c r="AG41" i="7"/>
  <c r="AB73" i="7"/>
  <c r="AJ72" i="7"/>
  <c r="Z16" i="7"/>
  <c r="AH15" i="7"/>
  <c r="AD15" i="7"/>
  <c r="AA41" i="7"/>
  <c r="AI40" i="7"/>
  <c r="AE40" i="7"/>
  <c r="L21" i="7"/>
  <c r="AG20" i="7"/>
  <c r="AB17" i="7"/>
  <c r="AJ16" i="7"/>
  <c r="AF16" i="7"/>
  <c r="L75" i="7"/>
  <c r="AG74" i="7"/>
  <c r="Z41" i="7"/>
  <c r="AH40" i="7"/>
  <c r="AD40" i="7"/>
  <c r="AB41" i="7"/>
  <c r="AJ40" i="7"/>
  <c r="AF40" i="7"/>
  <c r="AA18" i="7"/>
  <c r="AI17" i="7"/>
  <c r="AE17" i="7"/>
  <c r="AH73" i="7"/>
  <c r="AD73" i="7"/>
  <c r="Z79" i="8"/>
  <c r="AH78" i="8"/>
  <c r="AG78" i="8"/>
  <c r="Y79" i="8"/>
  <c r="AH22" i="8"/>
  <c r="AD22" i="8"/>
  <c r="AF46" i="8"/>
  <c r="W47" i="8"/>
  <c r="AB46" i="8"/>
  <c r="AD46" i="8"/>
  <c r="AG25" i="8"/>
  <c r="AH49" i="8"/>
  <c r="AA42" i="7" l="1"/>
  <c r="AI41" i="7"/>
  <c r="AE41" i="7"/>
  <c r="L22" i="7"/>
  <c r="AG21" i="7"/>
  <c r="AB74" i="7"/>
  <c r="AJ73" i="7"/>
  <c r="AA19" i="7"/>
  <c r="AI18" i="7"/>
  <c r="AE18" i="7"/>
  <c r="Z42" i="7"/>
  <c r="AH41" i="7"/>
  <c r="AD41" i="7"/>
  <c r="L76" i="7"/>
  <c r="AG75" i="7"/>
  <c r="AB42" i="7"/>
  <c r="AJ41" i="7"/>
  <c r="AF41" i="7"/>
  <c r="AB18" i="7"/>
  <c r="AJ17" i="7"/>
  <c r="AF17" i="7"/>
  <c r="Z17" i="7"/>
  <c r="AH16" i="7"/>
  <c r="AD16" i="7"/>
  <c r="L43" i="7"/>
  <c r="AG42" i="7"/>
  <c r="AH74" i="7"/>
  <c r="AD74" i="7"/>
  <c r="AH79" i="8"/>
  <c r="Z80" i="8"/>
  <c r="AG79" i="8"/>
  <c r="Y80" i="8"/>
  <c r="AH23" i="8"/>
  <c r="AD23" i="8"/>
  <c r="AC25" i="8"/>
  <c r="AF47" i="8"/>
  <c r="AD47" i="8"/>
  <c r="W48" i="8"/>
  <c r="AB47" i="8"/>
  <c r="AC26" i="8"/>
  <c r="AG26" i="8"/>
  <c r="AH50" i="8"/>
  <c r="L23" i="7" l="1"/>
  <c r="AG22" i="7"/>
  <c r="AB19" i="7"/>
  <c r="AJ18" i="7"/>
  <c r="AF18" i="7"/>
  <c r="Z43" i="7"/>
  <c r="AH42" i="7"/>
  <c r="AD42" i="7"/>
  <c r="Z18" i="7"/>
  <c r="AH17" i="7"/>
  <c r="AD17" i="7"/>
  <c r="AB75" i="7"/>
  <c r="AJ74" i="7"/>
  <c r="AB43" i="7"/>
  <c r="AJ42" i="7"/>
  <c r="AF42" i="7"/>
  <c r="AA20" i="7"/>
  <c r="AI19" i="7"/>
  <c r="AE19" i="7"/>
  <c r="L77" i="7"/>
  <c r="AG76" i="7"/>
  <c r="L44" i="7"/>
  <c r="AG43" i="7"/>
  <c r="AA43" i="7"/>
  <c r="AI42" i="7"/>
  <c r="AE42" i="7"/>
  <c r="AH75" i="7"/>
  <c r="AD75" i="7"/>
  <c r="AH80" i="8"/>
  <c r="Z81" i="8"/>
  <c r="AG80" i="8"/>
  <c r="Y81" i="8"/>
  <c r="AH24" i="8"/>
  <c r="AD24" i="8"/>
  <c r="AF48" i="8"/>
  <c r="AD48" i="8"/>
  <c r="W49" i="8"/>
  <c r="AB48" i="8"/>
  <c r="AH51" i="8"/>
  <c r="AG27" i="8"/>
  <c r="L78" i="7" l="1"/>
  <c r="AG77" i="7"/>
  <c r="AB76" i="7"/>
  <c r="AJ75" i="7"/>
  <c r="AB20" i="7"/>
  <c r="AJ19" i="7"/>
  <c r="AF19" i="7"/>
  <c r="Z44" i="7"/>
  <c r="AH43" i="7"/>
  <c r="AD43" i="7"/>
  <c r="AA44" i="7"/>
  <c r="AI43" i="7"/>
  <c r="AE43" i="7"/>
  <c r="L45" i="7"/>
  <c r="AG44" i="7"/>
  <c r="AB44" i="7"/>
  <c r="AJ43" i="7"/>
  <c r="AF43" i="7"/>
  <c r="AA21" i="7"/>
  <c r="AI20" i="7"/>
  <c r="AE20" i="7"/>
  <c r="Z19" i="7"/>
  <c r="AH18" i="7"/>
  <c r="AD18" i="7"/>
  <c r="L24" i="7"/>
  <c r="AG23" i="7"/>
  <c r="AH76" i="7"/>
  <c r="AD76" i="7"/>
  <c r="Z82" i="8"/>
  <c r="AH81" i="8"/>
  <c r="Y82" i="8"/>
  <c r="AG81" i="8"/>
  <c r="AH25" i="8"/>
  <c r="AD25" i="8"/>
  <c r="AC27" i="8"/>
  <c r="AF49" i="8"/>
  <c r="AB49" i="8"/>
  <c r="AD49" i="8"/>
  <c r="W50" i="8"/>
  <c r="AH52" i="8"/>
  <c r="AG28" i="8"/>
  <c r="AB45" i="7" l="1"/>
  <c r="AJ44" i="7"/>
  <c r="AF44" i="7"/>
  <c r="AA22" i="7"/>
  <c r="AI21" i="7"/>
  <c r="AE21" i="7"/>
  <c r="AA45" i="7"/>
  <c r="AI44" i="7"/>
  <c r="AE44" i="7"/>
  <c r="AB77" i="7"/>
  <c r="AJ76" i="7"/>
  <c r="L46" i="7"/>
  <c r="AG45" i="7"/>
  <c r="Z45" i="7"/>
  <c r="AH44" i="7"/>
  <c r="AD44" i="7"/>
  <c r="Z20" i="7"/>
  <c r="AH19" i="7"/>
  <c r="AD19" i="7"/>
  <c r="L25" i="7"/>
  <c r="AG24" i="7"/>
  <c r="AB21" i="7"/>
  <c r="AJ20" i="7"/>
  <c r="AF20" i="7"/>
  <c r="L79" i="7"/>
  <c r="AG78" i="7"/>
  <c r="AH77" i="7"/>
  <c r="AD77" i="7"/>
  <c r="Z83" i="8"/>
  <c r="AH82" i="8"/>
  <c r="AG82" i="8"/>
  <c r="Y83" i="8"/>
  <c r="AH26" i="8"/>
  <c r="AD26" i="8"/>
  <c r="AC28" i="8"/>
  <c r="AF50" i="8"/>
  <c r="W51" i="8"/>
  <c r="AB50" i="8"/>
  <c r="AD50" i="8"/>
  <c r="AH53" i="8"/>
  <c r="L26" i="7" l="1"/>
  <c r="AG25" i="7"/>
  <c r="AA46" i="7"/>
  <c r="AI45" i="7"/>
  <c r="AE45" i="7"/>
  <c r="AB22" i="7"/>
  <c r="AJ21" i="7"/>
  <c r="AF21" i="7"/>
  <c r="AB78" i="7"/>
  <c r="AJ77" i="7"/>
  <c r="L47" i="7"/>
  <c r="AG46" i="7"/>
  <c r="AA23" i="7"/>
  <c r="AI22" i="7"/>
  <c r="AE22" i="7"/>
  <c r="Z46" i="7"/>
  <c r="AH45" i="7"/>
  <c r="AD45" i="7"/>
  <c r="L80" i="7"/>
  <c r="AG79" i="7"/>
  <c r="Z21" i="7"/>
  <c r="AH20" i="7"/>
  <c r="AD20" i="7"/>
  <c r="AB46" i="7"/>
  <c r="AJ45" i="7"/>
  <c r="AF45" i="7"/>
  <c r="AH78" i="7"/>
  <c r="AD78" i="7"/>
  <c r="AH83" i="8"/>
  <c r="Z84" i="8"/>
  <c r="AG83" i="8"/>
  <c r="Y84" i="8"/>
  <c r="AH27" i="8"/>
  <c r="AD27" i="8"/>
  <c r="AF51" i="8"/>
  <c r="AD51" i="8"/>
  <c r="W52" i="8"/>
  <c r="AB51" i="8"/>
  <c r="AH54" i="8"/>
  <c r="L81" i="7" l="1"/>
  <c r="AG80" i="7"/>
  <c r="L48" i="7"/>
  <c r="AG47" i="7"/>
  <c r="AA47" i="7"/>
  <c r="AI46" i="7"/>
  <c r="AE46" i="7"/>
  <c r="AB47" i="7"/>
  <c r="AJ46" i="7"/>
  <c r="AF46" i="7"/>
  <c r="AB23" i="7"/>
  <c r="AJ22" i="7"/>
  <c r="AF22" i="7"/>
  <c r="Z47" i="7"/>
  <c r="AH46" i="7"/>
  <c r="AD46" i="7"/>
  <c r="Z22" i="7"/>
  <c r="AH21" i="7"/>
  <c r="AD21" i="7"/>
  <c r="AA24" i="7"/>
  <c r="AI23" i="7"/>
  <c r="AE23" i="7"/>
  <c r="AB79" i="7"/>
  <c r="AJ78" i="7"/>
  <c r="L27" i="7"/>
  <c r="AG26" i="7"/>
  <c r="AH79" i="7"/>
  <c r="AD79" i="7"/>
  <c r="AH84" i="8"/>
  <c r="Z85" i="8"/>
  <c r="Y85" i="8"/>
  <c r="AG84" i="8"/>
  <c r="AH28" i="8"/>
  <c r="AD28" i="8"/>
  <c r="AF52" i="8"/>
  <c r="W53" i="8"/>
  <c r="AD52" i="8"/>
  <c r="AB52" i="8"/>
  <c r="AH55" i="8"/>
  <c r="AB48" i="7" l="1"/>
  <c r="AJ47" i="7"/>
  <c r="AF47" i="7"/>
  <c r="AB80" i="7"/>
  <c r="AJ79" i="7"/>
  <c r="AB24" i="7"/>
  <c r="AJ23" i="7"/>
  <c r="AF23" i="7"/>
  <c r="L49" i="7"/>
  <c r="AG48" i="7"/>
  <c r="AA25" i="7"/>
  <c r="AI24" i="7"/>
  <c r="AE24" i="7"/>
  <c r="Z48" i="7"/>
  <c r="AH47" i="7"/>
  <c r="AD47" i="7"/>
  <c r="L28" i="7"/>
  <c r="AG28" i="7" s="1"/>
  <c r="AG27" i="7"/>
  <c r="Z23" i="7"/>
  <c r="AH22" i="7"/>
  <c r="AD22" i="7"/>
  <c r="AA48" i="7"/>
  <c r="AI47" i="7"/>
  <c r="AE47" i="7"/>
  <c r="L82" i="7"/>
  <c r="AG81" i="7"/>
  <c r="AH80" i="7"/>
  <c r="AD80" i="7"/>
  <c r="Z86" i="8"/>
  <c r="AH85" i="8"/>
  <c r="Y86" i="8"/>
  <c r="AG85" i="8"/>
  <c r="AF53" i="8"/>
  <c r="AB53" i="8"/>
  <c r="W54" i="8"/>
  <c r="AD53" i="8"/>
  <c r="AH56" i="8"/>
  <c r="Z24" i="7" l="1"/>
  <c r="AH23" i="7"/>
  <c r="AD23" i="7"/>
  <c r="AA26" i="7"/>
  <c r="AI25" i="7"/>
  <c r="AE25" i="7"/>
  <c r="Z49" i="7"/>
  <c r="AH48" i="7"/>
  <c r="AD48" i="7"/>
  <c r="AB25" i="7"/>
  <c r="AJ24" i="7"/>
  <c r="AF24" i="7"/>
  <c r="AB81" i="7"/>
  <c r="AJ80" i="7"/>
  <c r="AA49" i="7"/>
  <c r="AI48" i="7"/>
  <c r="AE48" i="7"/>
  <c r="L83" i="7"/>
  <c r="AG82" i="7"/>
  <c r="L50" i="7"/>
  <c r="AG49" i="7"/>
  <c r="AB49" i="7"/>
  <c r="AJ48" i="7"/>
  <c r="AF48" i="7"/>
  <c r="AH81" i="7"/>
  <c r="AD81" i="7"/>
  <c r="Z87" i="8"/>
  <c r="AH86" i="8"/>
  <c r="AG86" i="8"/>
  <c r="Y87" i="8"/>
  <c r="AF54" i="8"/>
  <c r="W55" i="8"/>
  <c r="AB54" i="8"/>
  <c r="AD54" i="8"/>
  <c r="AH57" i="8"/>
  <c r="Z50" i="7" l="1"/>
  <c r="AH49" i="7"/>
  <c r="AD49" i="7"/>
  <c r="AB50" i="7"/>
  <c r="AJ49" i="7"/>
  <c r="AF49" i="7"/>
  <c r="L84" i="7"/>
  <c r="AG83" i="7"/>
  <c r="AB26" i="7"/>
  <c r="AJ25" i="7"/>
  <c r="AF25" i="7"/>
  <c r="L51" i="7"/>
  <c r="AG50" i="7"/>
  <c r="AA27" i="7"/>
  <c r="AI26" i="7"/>
  <c r="AE26" i="7"/>
  <c r="AA50" i="7"/>
  <c r="AI49" i="7"/>
  <c r="AE49" i="7"/>
  <c r="AB82" i="7"/>
  <c r="AJ81" i="7"/>
  <c r="Z25" i="7"/>
  <c r="AH24" i="7"/>
  <c r="AD24" i="7"/>
  <c r="AH82" i="7"/>
  <c r="AD82" i="7"/>
  <c r="Z88" i="8"/>
  <c r="AH87" i="8"/>
  <c r="AG87" i="8"/>
  <c r="Y88" i="8"/>
  <c r="AF55" i="8"/>
  <c r="AD55" i="8"/>
  <c r="W56" i="8"/>
  <c r="AB55" i="8"/>
  <c r="AH58" i="8"/>
  <c r="L52" i="7" l="1"/>
  <c r="AG51" i="7"/>
  <c r="L85" i="7"/>
  <c r="AG84" i="7"/>
  <c r="AA28" i="7"/>
  <c r="AI27" i="7"/>
  <c r="AE27" i="7"/>
  <c r="AB83" i="7"/>
  <c r="AJ82" i="7"/>
  <c r="AB51" i="7"/>
  <c r="AJ50" i="7"/>
  <c r="AF50" i="7"/>
  <c r="Z26" i="7"/>
  <c r="AH25" i="7"/>
  <c r="AD25" i="7"/>
  <c r="AA51" i="7"/>
  <c r="AI50" i="7"/>
  <c r="AE50" i="7"/>
  <c r="AB27" i="7"/>
  <c r="AJ26" i="7"/>
  <c r="AF26" i="7"/>
  <c r="Z51" i="7"/>
  <c r="AH50" i="7"/>
  <c r="AD50" i="7"/>
  <c r="AH83" i="7"/>
  <c r="AD83" i="7"/>
  <c r="AH88" i="8"/>
  <c r="Z89" i="8"/>
  <c r="AG88" i="8"/>
  <c r="Y89" i="8"/>
  <c r="AF56" i="8"/>
  <c r="AD56" i="8"/>
  <c r="W57" i="8"/>
  <c r="AB56" i="8"/>
  <c r="AH59" i="8"/>
  <c r="AA52" i="7" l="1"/>
  <c r="AI51" i="7"/>
  <c r="AE51" i="7"/>
  <c r="AB84" i="7"/>
  <c r="AJ83" i="7"/>
  <c r="AB28" i="7"/>
  <c r="AJ27" i="7"/>
  <c r="AF27" i="7"/>
  <c r="L86" i="7"/>
  <c r="AG85" i="7"/>
  <c r="AB52" i="7"/>
  <c r="AJ51" i="7"/>
  <c r="AF51" i="7"/>
  <c r="Z52" i="7"/>
  <c r="AH51" i="7"/>
  <c r="AD51" i="7"/>
  <c r="Z27" i="7"/>
  <c r="AH26" i="7"/>
  <c r="AD26" i="7"/>
  <c r="AI28" i="7"/>
  <c r="AE28" i="7"/>
  <c r="L53" i="7"/>
  <c r="AG52" i="7"/>
  <c r="AH84" i="7"/>
  <c r="AD84" i="7"/>
  <c r="Z90" i="8"/>
  <c r="AH89" i="8"/>
  <c r="Y90" i="8"/>
  <c r="AG89" i="8"/>
  <c r="AF57" i="8"/>
  <c r="AB57" i="8"/>
  <c r="AD57" i="8"/>
  <c r="W58" i="8"/>
  <c r="AH60" i="8"/>
  <c r="AB85" i="7" l="1"/>
  <c r="AJ84" i="7"/>
  <c r="AB53" i="7"/>
  <c r="AJ52" i="7"/>
  <c r="AF52" i="7"/>
  <c r="L54" i="7"/>
  <c r="AG53" i="7"/>
  <c r="Z53" i="7"/>
  <c r="AH52" i="7"/>
  <c r="AD52" i="7"/>
  <c r="AJ28" i="7"/>
  <c r="AF28" i="7"/>
  <c r="Z28" i="7"/>
  <c r="AH27" i="7"/>
  <c r="AD27" i="7"/>
  <c r="L87" i="7"/>
  <c r="AG86" i="7"/>
  <c r="AA53" i="7"/>
  <c r="AI52" i="7"/>
  <c r="AE52" i="7"/>
  <c r="AH85" i="7"/>
  <c r="AD85" i="7"/>
  <c r="Z91" i="8"/>
  <c r="AH91" i="8" s="1"/>
  <c r="AH90" i="8"/>
  <c r="AG90" i="8"/>
  <c r="Y91" i="8"/>
  <c r="AG91" i="8" s="1"/>
  <c r="AF58" i="8"/>
  <c r="W59" i="8"/>
  <c r="AB58" i="8"/>
  <c r="AD58" i="8"/>
  <c r="AH61" i="8"/>
  <c r="L88" i="7" l="1"/>
  <c r="AG87" i="7"/>
  <c r="AB54" i="7"/>
  <c r="AJ53" i="7"/>
  <c r="AF53" i="7"/>
  <c r="L55" i="7"/>
  <c r="AG54" i="7"/>
  <c r="Z54" i="7"/>
  <c r="AH53" i="7"/>
  <c r="AD53" i="7"/>
  <c r="AA54" i="7"/>
  <c r="AI53" i="7"/>
  <c r="AE53" i="7"/>
  <c r="AH28" i="7"/>
  <c r="AD28" i="7"/>
  <c r="AB86" i="7"/>
  <c r="AJ85" i="7"/>
  <c r="AH86" i="7"/>
  <c r="AD86" i="7"/>
  <c r="AF59" i="8"/>
  <c r="AD59" i="8"/>
  <c r="W60" i="8"/>
  <c r="AB59" i="8"/>
  <c r="AB87" i="7" l="1"/>
  <c r="AJ86" i="7"/>
  <c r="Z55" i="7"/>
  <c r="AH54" i="7"/>
  <c r="AD54" i="7"/>
  <c r="AA55" i="7"/>
  <c r="AI54" i="7"/>
  <c r="AE54" i="7"/>
  <c r="AB55" i="7"/>
  <c r="AJ54" i="7"/>
  <c r="AF54" i="7"/>
  <c r="L56" i="7"/>
  <c r="AG55" i="7"/>
  <c r="L89" i="7"/>
  <c r="AG88" i="7"/>
  <c r="AH87" i="7"/>
  <c r="AD87" i="7"/>
  <c r="AF60" i="8"/>
  <c r="W61" i="8"/>
  <c r="AD60" i="8"/>
  <c r="AB60" i="8"/>
  <c r="Z56" i="7" l="1"/>
  <c r="AH55" i="7"/>
  <c r="AD55" i="7"/>
  <c r="L57" i="7"/>
  <c r="AG56" i="7"/>
  <c r="AA56" i="7"/>
  <c r="AI55" i="7"/>
  <c r="AE55" i="7"/>
  <c r="L90" i="7"/>
  <c r="AG89" i="7"/>
  <c r="AB56" i="7"/>
  <c r="AJ55" i="7"/>
  <c r="AF55" i="7"/>
  <c r="AB88" i="7"/>
  <c r="AJ87" i="7"/>
  <c r="AH88" i="7"/>
  <c r="AD88" i="7"/>
  <c r="AF61" i="8"/>
  <c r="AB61" i="8"/>
  <c r="AD61" i="8"/>
  <c r="L58" i="7" l="1"/>
  <c r="AG57" i="7"/>
  <c r="AB57" i="7"/>
  <c r="AJ56" i="7"/>
  <c r="AF56" i="7"/>
  <c r="AB89" i="7"/>
  <c r="AJ88" i="7"/>
  <c r="AA57" i="7"/>
  <c r="AI56" i="7"/>
  <c r="AE56" i="7"/>
  <c r="L91" i="7"/>
  <c r="AG90" i="7"/>
  <c r="Z57" i="7"/>
  <c r="AH56" i="7"/>
  <c r="AD56" i="7"/>
  <c r="AH89" i="7"/>
  <c r="AD89" i="7"/>
  <c r="AF62" i="8"/>
  <c r="W63" i="8"/>
  <c r="AC62" i="8"/>
  <c r="AB62" i="8"/>
  <c r="AD62" i="8"/>
  <c r="AA58" i="7" l="1"/>
  <c r="AI57" i="7"/>
  <c r="AE57" i="7"/>
  <c r="L92" i="7"/>
  <c r="AG91" i="7"/>
  <c r="AB58" i="7"/>
  <c r="AJ57" i="7"/>
  <c r="AF57" i="7"/>
  <c r="AB90" i="7"/>
  <c r="AJ89" i="7"/>
  <c r="Z58" i="7"/>
  <c r="AH57" i="7"/>
  <c r="AD57" i="7"/>
  <c r="L59" i="7"/>
  <c r="AG58" i="7"/>
  <c r="AH90" i="7"/>
  <c r="AD90" i="7"/>
  <c r="AF63" i="8"/>
  <c r="AD63" i="8"/>
  <c r="W64" i="8"/>
  <c r="AC63" i="8"/>
  <c r="AB63" i="8"/>
  <c r="Z59" i="7" l="1"/>
  <c r="AH58" i="7"/>
  <c r="AD58" i="7"/>
  <c r="L60" i="7"/>
  <c r="AG59" i="7"/>
  <c r="L93" i="7"/>
  <c r="AG92" i="7"/>
  <c r="AB59" i="7"/>
  <c r="AJ58" i="7"/>
  <c r="AF58" i="7"/>
  <c r="AB91" i="7"/>
  <c r="AJ91" i="7" s="1"/>
  <c r="AJ90" i="7"/>
  <c r="AA59" i="7"/>
  <c r="AI58" i="7"/>
  <c r="AE58" i="7"/>
  <c r="AH91" i="7"/>
  <c r="AD91" i="7"/>
  <c r="AF64" i="8"/>
  <c r="AD64" i="8"/>
  <c r="W65" i="8"/>
  <c r="AC64" i="8"/>
  <c r="AB64" i="8"/>
  <c r="AB60" i="7" l="1"/>
  <c r="AJ59" i="7"/>
  <c r="AF59" i="7"/>
  <c r="L61" i="7"/>
  <c r="AG61" i="7" s="1"/>
  <c r="AG60" i="7"/>
  <c r="AA60" i="7"/>
  <c r="AI59" i="7"/>
  <c r="AE59" i="7"/>
  <c r="Z60" i="7"/>
  <c r="AH59" i="7"/>
  <c r="AD59" i="7"/>
  <c r="AI62" i="7"/>
  <c r="AE62" i="7"/>
  <c r="AF65" i="8"/>
  <c r="AB65" i="8"/>
  <c r="W66" i="8"/>
  <c r="AC65" i="8"/>
  <c r="AD65" i="8"/>
  <c r="AA61" i="7" l="1"/>
  <c r="AI60" i="7"/>
  <c r="AE60" i="7"/>
  <c r="Z61" i="7"/>
  <c r="AH60" i="7"/>
  <c r="AD60" i="7"/>
  <c r="AB61" i="7"/>
  <c r="AJ60" i="7"/>
  <c r="AF60" i="7"/>
  <c r="AI63" i="7"/>
  <c r="AE63" i="7"/>
  <c r="AF66" i="8"/>
  <c r="W67" i="8"/>
  <c r="AC66" i="8"/>
  <c r="AB66" i="8"/>
  <c r="AD66" i="8"/>
  <c r="AH61" i="7" l="1"/>
  <c r="AD61" i="7"/>
  <c r="AJ61" i="7"/>
  <c r="AF61" i="7"/>
  <c r="AI61" i="7"/>
  <c r="AE61" i="7"/>
  <c r="AE64" i="7"/>
  <c r="AI64" i="7"/>
  <c r="AF67" i="8"/>
  <c r="AD67" i="8"/>
  <c r="W68" i="8"/>
  <c r="AC67" i="8"/>
  <c r="AB67" i="8"/>
  <c r="AE65" i="7" l="1"/>
  <c r="AI65" i="7"/>
  <c r="AF68" i="8"/>
  <c r="W69" i="8"/>
  <c r="AD68" i="8"/>
  <c r="AC68" i="8"/>
  <c r="AB68" i="8"/>
  <c r="AI66" i="7" l="1"/>
  <c r="AE66" i="7"/>
  <c r="AF69" i="8"/>
  <c r="AB69" i="8"/>
  <c r="W70" i="8"/>
  <c r="AD69" i="8"/>
  <c r="AC69" i="8"/>
  <c r="AE67" i="7" l="1"/>
  <c r="AI67" i="7"/>
  <c r="AF70" i="8"/>
  <c r="W71" i="8"/>
  <c r="AC70" i="8"/>
  <c r="AB70" i="8"/>
  <c r="AD70" i="8"/>
  <c r="AE68" i="7" l="1"/>
  <c r="AI68" i="7"/>
  <c r="AF71" i="8"/>
  <c r="AD71" i="8"/>
  <c r="W72" i="8"/>
  <c r="AC71" i="8"/>
  <c r="AB71" i="8"/>
  <c r="AE69" i="7" l="1"/>
  <c r="AI69" i="7"/>
  <c r="AF72" i="8"/>
  <c r="AD72" i="8"/>
  <c r="W73" i="8"/>
  <c r="AC72" i="8"/>
  <c r="AB72" i="8"/>
  <c r="AE70" i="7" l="1"/>
  <c r="AI70" i="7"/>
  <c r="AF73" i="8"/>
  <c r="AB73" i="8"/>
  <c r="AC73" i="8"/>
  <c r="AD73" i="8"/>
  <c r="W74" i="8"/>
  <c r="AI71" i="7" l="1"/>
  <c r="AE71" i="7"/>
  <c r="AF74" i="8"/>
  <c r="W75" i="8"/>
  <c r="AC74" i="8"/>
  <c r="AB74" i="8"/>
  <c r="AD74" i="8"/>
  <c r="AE72" i="7" l="1"/>
  <c r="AI72" i="7"/>
  <c r="AF75" i="8"/>
  <c r="AD75" i="8"/>
  <c r="W76" i="8"/>
  <c r="AC75" i="8"/>
  <c r="AB75" i="8"/>
  <c r="AI73" i="7" l="1"/>
  <c r="AE73" i="7"/>
  <c r="AF76" i="8"/>
  <c r="W77" i="8"/>
  <c r="AD76" i="8"/>
  <c r="AC76" i="8"/>
  <c r="AB76" i="8"/>
  <c r="AI74" i="7" l="1"/>
  <c r="AE74" i="7"/>
  <c r="AF77" i="8"/>
  <c r="AB77" i="8"/>
  <c r="AD77" i="8"/>
  <c r="AC77" i="8"/>
  <c r="W78" i="8"/>
  <c r="AI75" i="7" l="1"/>
  <c r="AE75" i="7"/>
  <c r="AF78" i="8"/>
  <c r="W79" i="8"/>
  <c r="AC78" i="8"/>
  <c r="AB78" i="8"/>
  <c r="AD78" i="8"/>
  <c r="AE76" i="7" l="1"/>
  <c r="AI76" i="7"/>
  <c r="AF79" i="8"/>
  <c r="AD79" i="8"/>
  <c r="W80" i="8"/>
  <c r="AC79" i="8"/>
  <c r="AB79" i="8"/>
  <c r="AE77" i="7" l="1"/>
  <c r="AI77" i="7"/>
  <c r="AF80" i="8"/>
  <c r="AD80" i="8"/>
  <c r="W81" i="8"/>
  <c r="AB80" i="8"/>
  <c r="AC80" i="8"/>
  <c r="AE78" i="7" l="1"/>
  <c r="AI78" i="7"/>
  <c r="AF81" i="8"/>
  <c r="AB81" i="8"/>
  <c r="AD81" i="8"/>
  <c r="W82" i="8"/>
  <c r="AC81" i="8"/>
  <c r="AE79" i="7" l="1"/>
  <c r="AI79" i="7"/>
  <c r="AF82" i="8"/>
  <c r="W83" i="8"/>
  <c r="AC82" i="8"/>
  <c r="AB82" i="8"/>
  <c r="AD82" i="8"/>
  <c r="AE80" i="7" l="1"/>
  <c r="AI80" i="7"/>
  <c r="AF83" i="8"/>
  <c r="AD83" i="8"/>
  <c r="W84" i="8"/>
  <c r="AC83" i="8"/>
  <c r="AB83" i="8"/>
  <c r="AE81" i="7" l="1"/>
  <c r="AI81" i="7"/>
  <c r="AF84" i="8"/>
  <c r="W85" i="8"/>
  <c r="AD84" i="8"/>
  <c r="AC84" i="8"/>
  <c r="AB84" i="8"/>
  <c r="AI82" i="7" l="1"/>
  <c r="AE82" i="7"/>
  <c r="AF85" i="8"/>
  <c r="AB85" i="8"/>
  <c r="W86" i="8"/>
  <c r="AD85" i="8"/>
  <c r="AC85" i="8"/>
  <c r="AI83" i="7" l="1"/>
  <c r="AE83" i="7"/>
  <c r="AF86" i="8"/>
  <c r="W87" i="8"/>
  <c r="AC86" i="8"/>
  <c r="AB86" i="8"/>
  <c r="AD86" i="8"/>
  <c r="AE84" i="7" l="1"/>
  <c r="AI84" i="7"/>
  <c r="AF87" i="8"/>
  <c r="AD87" i="8"/>
  <c r="W88" i="8"/>
  <c r="AC87" i="8"/>
  <c r="AB87" i="8"/>
  <c r="AE85" i="7" l="1"/>
  <c r="AI85" i="7"/>
  <c r="AF88" i="8"/>
  <c r="W89" i="8"/>
  <c r="AD88" i="8"/>
  <c r="AB88" i="8"/>
  <c r="AC88" i="8"/>
  <c r="AE86" i="7" l="1"/>
  <c r="AI86" i="7"/>
  <c r="AF89" i="8"/>
  <c r="AB89" i="8"/>
  <c r="AD89" i="8"/>
  <c r="W90" i="8"/>
  <c r="AC89" i="8"/>
  <c r="AI87" i="7" l="1"/>
  <c r="AE87" i="7"/>
  <c r="AF91" i="8"/>
  <c r="AF90" i="8"/>
  <c r="W91" i="8"/>
  <c r="AC90" i="8"/>
  <c r="AB90" i="8"/>
  <c r="AD90" i="8"/>
  <c r="AI88" i="7" l="1"/>
  <c r="AE88" i="7"/>
  <c r="AD91" i="8"/>
  <c r="AC91" i="8"/>
  <c r="AB91" i="8"/>
  <c r="AF6" i="8"/>
  <c r="AB6" i="8"/>
  <c r="AB5" i="8"/>
  <c r="AF5" i="8"/>
  <c r="AE89" i="7" l="1"/>
  <c r="AI89" i="7"/>
  <c r="AF8" i="8"/>
  <c r="AB8" i="8"/>
  <c r="AB7" i="8"/>
  <c r="AF7" i="8"/>
  <c r="AE90" i="7" l="1"/>
  <c r="AI90" i="7"/>
  <c r="AB9" i="8"/>
  <c r="AF9" i="8"/>
  <c r="AI91" i="7" l="1"/>
  <c r="AE91" i="7"/>
  <c r="AB10" i="8"/>
  <c r="AF10" i="8"/>
  <c r="AF62" i="7" l="1"/>
  <c r="AF11" i="8"/>
  <c r="AB11" i="8"/>
  <c r="AF63" i="7" l="1"/>
  <c r="AF12" i="8"/>
  <c r="AB12" i="8"/>
  <c r="AF64" i="7" l="1"/>
  <c r="AB13" i="8"/>
  <c r="AF13" i="8"/>
  <c r="AF65" i="7" l="1"/>
  <c r="AB14" i="8"/>
  <c r="AF14" i="8"/>
  <c r="AF66" i="7" l="1"/>
  <c r="AF15" i="8"/>
  <c r="AB15" i="8"/>
  <c r="AF67" i="7" l="1"/>
  <c r="AF16" i="8"/>
  <c r="AB16" i="8"/>
  <c r="AF68" i="7" l="1"/>
  <c r="AB17" i="8"/>
  <c r="AF17" i="8"/>
  <c r="AF69" i="7" l="1"/>
  <c r="AB18" i="8"/>
  <c r="AF18" i="8"/>
  <c r="AF70" i="7" l="1"/>
  <c r="AF19" i="8"/>
  <c r="AB19" i="8"/>
  <c r="AF71" i="7" l="1"/>
  <c r="AF20" i="8"/>
  <c r="AB20" i="8"/>
  <c r="AF72" i="7" l="1"/>
  <c r="AB21" i="8"/>
  <c r="AF21" i="8"/>
  <c r="AF73" i="7" l="1"/>
  <c r="AB22" i="8"/>
  <c r="AF22" i="8"/>
  <c r="AF74" i="7" l="1"/>
  <c r="AF23" i="8"/>
  <c r="AB23" i="8"/>
  <c r="AF75" i="7" l="1"/>
  <c r="AF24" i="8"/>
  <c r="AB24" i="8"/>
  <c r="AF76" i="7" l="1"/>
  <c r="AB25" i="8"/>
  <c r="AF25" i="8"/>
  <c r="AF77" i="7" l="1"/>
  <c r="AB26" i="8"/>
  <c r="AF26" i="8"/>
  <c r="AF78" i="7" l="1"/>
  <c r="AF27" i="8"/>
  <c r="AB27" i="8"/>
  <c r="AF79" i="7" l="1"/>
  <c r="AF28" i="8"/>
  <c r="AB28" i="8"/>
  <c r="AC31" i="8"/>
  <c r="AC30" i="8"/>
  <c r="AG30" i="8"/>
  <c r="AF80" i="7" l="1"/>
  <c r="AG31" i="8"/>
  <c r="AF81" i="7" l="1"/>
  <c r="AG32" i="8"/>
  <c r="AC32" i="8"/>
  <c r="AF82" i="7" l="1"/>
  <c r="AG33" i="8"/>
  <c r="AC33" i="8"/>
  <c r="AF83" i="7" l="1"/>
  <c r="AG34" i="8"/>
  <c r="AC34" i="8"/>
  <c r="AF84" i="7" l="1"/>
  <c r="AC35" i="8"/>
  <c r="AG35" i="8"/>
  <c r="AF85" i="7" l="1"/>
  <c r="AG36" i="8"/>
  <c r="AC36" i="8"/>
  <c r="AF86" i="7" l="1"/>
  <c r="AG37" i="8"/>
  <c r="AC37" i="8"/>
  <c r="AF87" i="7" l="1"/>
  <c r="AG38" i="8"/>
  <c r="AC38" i="8"/>
  <c r="AF88" i="7" l="1"/>
  <c r="AC39" i="8"/>
  <c r="AG39" i="8"/>
  <c r="AF89" i="7" l="1"/>
  <c r="AG40" i="8"/>
  <c r="AC40" i="8"/>
  <c r="AF90" i="7" l="1"/>
  <c r="AG41" i="8"/>
  <c r="AC41" i="8"/>
  <c r="AF91" i="7" l="1"/>
  <c r="AC42" i="8"/>
  <c r="AG42" i="8"/>
  <c r="AC43" i="8" l="1"/>
  <c r="AG43" i="8"/>
  <c r="AC44" i="8" l="1"/>
  <c r="AG44" i="8"/>
  <c r="AG45" i="8" l="1"/>
  <c r="AC45" i="8"/>
  <c r="AC46" i="8" l="1"/>
  <c r="AG46" i="8"/>
  <c r="AC47" i="8" l="1"/>
  <c r="AG47" i="8"/>
  <c r="AC48" i="8" l="1"/>
  <c r="AG48" i="8"/>
  <c r="AG49" i="8" l="1"/>
  <c r="AC49" i="8"/>
  <c r="AG50" i="8" l="1"/>
  <c r="AC50" i="8"/>
  <c r="AC51" i="8" l="1"/>
  <c r="AG51" i="8"/>
  <c r="AC52" i="8" l="1"/>
  <c r="AG52" i="8"/>
  <c r="AG53" i="8" l="1"/>
  <c r="AC53" i="8"/>
  <c r="AG54" i="8" l="1"/>
  <c r="AC54" i="8"/>
  <c r="AC55" i="8" l="1"/>
  <c r="AG55" i="8"/>
  <c r="AC56" i="8" l="1"/>
  <c r="AG56" i="8"/>
  <c r="AG57" i="8" l="1"/>
  <c r="AC57" i="8"/>
  <c r="AG58" i="8" l="1"/>
  <c r="AC58" i="8"/>
  <c r="AC59" i="8" l="1"/>
  <c r="AG59" i="8"/>
  <c r="AC60" i="8" l="1"/>
  <c r="AG60" i="8"/>
  <c r="AG61" i="8" l="1"/>
  <c r="AC61" i="8"/>
</calcChain>
</file>

<file path=xl/sharedStrings.xml><?xml version="1.0" encoding="utf-8"?>
<sst xmlns="http://schemas.openxmlformats.org/spreadsheetml/2006/main" count="252" uniqueCount="177">
  <si>
    <t>TT0124 Sample 101</t>
  </si>
  <si>
    <t>TT0124 Sample 34</t>
  </si>
  <si>
    <t>TT0124 Sample 124</t>
  </si>
  <si>
    <t>TT0124 Sample 65</t>
  </si>
  <si>
    <t>TT0124 Sample 6</t>
  </si>
  <si>
    <t>TT0124 Sample 2</t>
  </si>
  <si>
    <t>TT0124 Sample 110</t>
  </si>
  <si>
    <t>TT0124 Sample 44</t>
  </si>
  <si>
    <t>TT0124 Sample 102</t>
  </si>
  <si>
    <t>TT0124 Sample 3</t>
  </si>
  <si>
    <t>TT0124 Sample 81</t>
  </si>
  <si>
    <t>TT0124 Sample 25</t>
  </si>
  <si>
    <t>TT0124 Sample 127</t>
  </si>
  <si>
    <t>TT0124 Sample 13</t>
  </si>
  <si>
    <t>TT0124 Sample 23</t>
  </si>
  <si>
    <t>TT0124 Sample 62</t>
  </si>
  <si>
    <t>TT0124 Sample 21</t>
  </si>
  <si>
    <t>TT0124 Sample 128</t>
  </si>
  <si>
    <t>TT0124 Sample 40</t>
  </si>
  <si>
    <t>TT0124 Sample 33</t>
  </si>
  <si>
    <t>B 208.957
(mg/L)</t>
  </si>
  <si>
    <t>TT0124 Sample 100</t>
  </si>
  <si>
    <t>TT0124 Sample 56</t>
  </si>
  <si>
    <t>TT0124 Sample 114</t>
  </si>
  <si>
    <t>TT0124 Sample 74</t>
  </si>
  <si>
    <t>TT0124 Sample 139</t>
  </si>
  <si>
    <t>TT0124 Sample 99</t>
  </si>
  <si>
    <t>TT0124 Sample 50</t>
  </si>
  <si>
    <t>TT0124 Sample 8</t>
  </si>
  <si>
    <t>TT0124 Sample 17</t>
  </si>
  <si>
    <t>TT0124 Sample 132</t>
  </si>
  <si>
    <t>TT0124 Sample 86</t>
  </si>
  <si>
    <t>TT0124 Sample 14</t>
  </si>
  <si>
    <t>TT0124 Sample 22</t>
  </si>
  <si>
    <t>TT0124 Sample 18</t>
  </si>
  <si>
    <t>TT0124 Sample 88</t>
  </si>
  <si>
    <t>TT0124 Sample 31</t>
  </si>
  <si>
    <t>TT0124 Sample 115</t>
  </si>
  <si>
    <t>TT0124 Sample 103</t>
  </si>
  <si>
    <t>TT0124 Sample 119</t>
  </si>
  <si>
    <t>TT0124 Sample 98</t>
  </si>
  <si>
    <t>TT0124 Sample 16</t>
  </si>
  <si>
    <t>TT0124 Sample 91</t>
  </si>
  <si>
    <t>TT0124 Sample 57</t>
  </si>
  <si>
    <t>TT0124 Sample 109</t>
  </si>
  <si>
    <t>TT0124 Sample 51</t>
  </si>
  <si>
    <t>TT0124 Sample 89</t>
  </si>
  <si>
    <t>B 249.772
(mg/L)</t>
  </si>
  <si>
    <t>B 249.677
(mg/L)</t>
  </si>
  <si>
    <t>TT0124 Sample 113</t>
  </si>
  <si>
    <t>TT0124 Sample 30</t>
  </si>
  <si>
    <t>TT0124 Sample 129</t>
  </si>
  <si>
    <t>TT0124 Sample 5</t>
  </si>
  <si>
    <t>TT0124 Sample 9</t>
  </si>
  <si>
    <t>TT0124 Sample 67</t>
  </si>
  <si>
    <t>TT0124 Sample 10</t>
  </si>
  <si>
    <t>TT0124 Sample 76</t>
  </si>
  <si>
    <t>TT0124 Sample 66</t>
  </si>
  <si>
    <t>TT0124 Sample 15</t>
  </si>
  <si>
    <t>TT0124 Sample 116</t>
  </si>
  <si>
    <t>TT0124 Sample 134</t>
  </si>
  <si>
    <t>TT0124 Sample 80</t>
  </si>
  <si>
    <t>TT0124 Sample 97</t>
  </si>
  <si>
    <t>TT0124 Sample 47</t>
  </si>
  <si>
    <t>TT0124 Sample 69</t>
  </si>
  <si>
    <t>TT0124 Sample 11</t>
  </si>
  <si>
    <t>TT0124 Sample 77</t>
  </si>
  <si>
    <t>TT0124 Sample 41</t>
  </si>
  <si>
    <t>TT0124 Sample 138</t>
  </si>
  <si>
    <t>TT0124 Sample 111</t>
  </si>
  <si>
    <t>TT0124 Sample 107</t>
  </si>
  <si>
    <t>TT0124 Sample 123</t>
  </si>
  <si>
    <t>TT0124 Sample 46</t>
  </si>
  <si>
    <t>TT0124 Sample 58</t>
  </si>
  <si>
    <t>TT0124 Sample 28</t>
  </si>
  <si>
    <t>TT0124 Sample 61</t>
  </si>
  <si>
    <t>TT0124 Sample 36</t>
  </si>
  <si>
    <t>TT0124 Sample 120</t>
  </si>
  <si>
    <t>TT0124 Sample 37</t>
  </si>
  <si>
    <t>TT0124 Sample 7</t>
  </si>
  <si>
    <t>TT0124 Sample 137</t>
  </si>
  <si>
    <t>TT0124 Sample 75</t>
  </si>
  <si>
    <t>TT0124 Sample 78</t>
  </si>
  <si>
    <t>TT0124 Sample 71</t>
  </si>
  <si>
    <t>TT0124 Sample 95</t>
  </si>
  <si>
    <t>TT0124 Sample 26</t>
  </si>
  <si>
    <t>TT0124 Sample 136</t>
  </si>
  <si>
    <t>Na 589.592
(mg/L)</t>
  </si>
  <si>
    <t>TT0124 Sample 29</t>
  </si>
  <si>
    <t>TT0124 Sample 59</t>
  </si>
  <si>
    <t>TT0124 Sample 121</t>
  </si>
  <si>
    <t>TT0124 Sample 45</t>
  </si>
  <si>
    <t>TT0124 Sample 63</t>
  </si>
  <si>
    <t>TT0124 Sample 96</t>
  </si>
  <si>
    <t>TT0124 Sample 20</t>
  </si>
  <si>
    <t>TT0124 Sample 125</t>
  </si>
  <si>
    <t>TT0124 Sample 53</t>
  </si>
  <si>
    <t>TT0124 Sample 83</t>
  </si>
  <si>
    <t>TT0124 Sample 112</t>
  </si>
  <si>
    <t>TT0124 Sample 135</t>
  </si>
  <si>
    <t>TT0124 Sample 60</t>
  </si>
  <si>
    <t>TT0124 Sample 126</t>
  </si>
  <si>
    <t>TT0124 Sample 79</t>
  </si>
  <si>
    <t>TT0124 Sample 39</t>
  </si>
  <si>
    <t>TT0124 Sample 106</t>
  </si>
  <si>
    <t>TT0124 Sample 27</t>
  </si>
  <si>
    <t>TT0124 Sample 131</t>
  </si>
  <si>
    <t>TT0124 Sample 64</t>
  </si>
  <si>
    <t>TT0124 Sample 52</t>
  </si>
  <si>
    <t>TT0124 Sample 32</t>
  </si>
  <si>
    <t>TT0124 Sample 117</t>
  </si>
  <si>
    <t>TT0124 Sample 93</t>
  </si>
  <si>
    <t>TT0124 Sample 1</t>
  </si>
  <si>
    <t>Na 588.995
(mg/L)</t>
  </si>
  <si>
    <t>TT0124 Sample 130</t>
  </si>
  <si>
    <t>TT0124 Sample 24</t>
  </si>
  <si>
    <t>TT0124 Sample 105</t>
  </si>
  <si>
    <t>Sample Id</t>
  </si>
  <si>
    <t>TT0124 Sample 90</t>
  </si>
  <si>
    <t>TT0124 Sample 118</t>
  </si>
  <si>
    <t>TT0124 Sample 73</t>
  </si>
  <si>
    <t>TT0124 Sample 92</t>
  </si>
  <si>
    <t>TT0124 Sample 48</t>
  </si>
  <si>
    <t>TT0124 Sample 54</t>
  </si>
  <si>
    <t>TT0124 Sample 55</t>
  </si>
  <si>
    <t>TT0124 Sample 72</t>
  </si>
  <si>
    <t>TT0124 Sample 82</t>
  </si>
  <si>
    <t>TT0124 Sample 43</t>
  </si>
  <si>
    <t>TT0124 Sample 68</t>
  </si>
  <si>
    <t>TT0124 Sample 122</t>
  </si>
  <si>
    <t>TT0124 Sample 85</t>
  </si>
  <si>
    <t>TT0124 Sample 84</t>
  </si>
  <si>
    <t>TT0124 Sample 35</t>
  </si>
  <si>
    <t>TT0124 Sample 38</t>
  </si>
  <si>
    <t>TT0124 Sample 49</t>
  </si>
  <si>
    <t>TT0124 Sample 87</t>
  </si>
  <si>
    <t>TT0124 Sample 4</t>
  </si>
  <si>
    <t>TT0124 Sample 70</t>
  </si>
  <si>
    <t>TT0124 Sample 42</t>
  </si>
  <si>
    <t>TT0124 Sample 108</t>
  </si>
  <si>
    <t>TT0124 Sample 19</t>
  </si>
  <si>
    <t>TT0124 Sample 94</t>
  </si>
  <si>
    <t>TT0124 Sample 12</t>
  </si>
  <si>
    <t>TT0124 Sample 140</t>
  </si>
  <si>
    <t>TT0124 Sample 133</t>
  </si>
  <si>
    <t>TT0124 Sample 104</t>
  </si>
  <si>
    <t>Below lowest standard</t>
  </si>
  <si>
    <t>Above calibration range</t>
  </si>
  <si>
    <t>B208 is less senstive than the B249 doublet, so for results &lt;0.1 mg/L or where there is a difference in the results between the lines, please preferentially refer to the B249 lines.</t>
  </si>
  <si>
    <t>Na</t>
  </si>
  <si>
    <t>B</t>
  </si>
  <si>
    <t>DF=41</t>
  </si>
  <si>
    <t>88 SAMPLES</t>
  </si>
  <si>
    <t>time, sec</t>
  </si>
  <si>
    <t>CL</t>
  </si>
  <si>
    <t>DF=71</t>
  </si>
  <si>
    <t>Cl</t>
  </si>
  <si>
    <t>volume</t>
  </si>
  <si>
    <t>mass balance</t>
  </si>
  <si>
    <t>cumulative value</t>
  </si>
  <si>
    <t>total</t>
  </si>
  <si>
    <t>cumulative</t>
  </si>
  <si>
    <t>total.B</t>
  </si>
  <si>
    <t>total.Na</t>
  </si>
  <si>
    <t>Total.Cl</t>
  </si>
  <si>
    <t>% Purity</t>
  </si>
  <si>
    <t>% Recovery</t>
  </si>
  <si>
    <t>MASS BALANCE, DIAION UBK 530</t>
  </si>
  <si>
    <t>MB</t>
  </si>
  <si>
    <t>INPUT (g)</t>
  </si>
  <si>
    <t>OUTPUT (g)</t>
  </si>
  <si>
    <t>%</t>
  </si>
  <si>
    <t>EXTRACT %</t>
  </si>
  <si>
    <t>time</t>
  </si>
  <si>
    <t>BV</t>
  </si>
  <si>
    <t>SUM(V)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</si>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</sst>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  <numFmt numFmtId="167" formatCode="_(* #,##0.0_);_(* \(#,##0.0\);_(* &quot;-&quot;??_);_(@_)"/>
  </numFmts>
  <fonts count="8" x14ac:knownFonts="1">
    <font>
      <sz val="10"/>
      <color rgb="FF000000"/>
      <name val="Arial"/>
      <family val="2"/>
    </font>
    <font>
      <b/>
      <sz val="8"/>
      <color indexed="9"/>
      <name val="Tahoma"/>
      <family val="2"/>
    </font>
    <font>
      <sz val="8"/>
      <color indexed="64"/>
      <name val="Tahoma"/>
      <family val="2"/>
    </font>
    <font>
      <b/>
      <sz val="10"/>
      <color rgb="FF00B0F0"/>
      <name val="Arial"/>
      <family val="2"/>
    </font>
    <font>
      <b/>
      <sz val="10"/>
      <color theme="9" tint="-0.249977111117893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12"/>
      </patternFill>
    </fill>
    <fill>
      <patternFill patternType="solid">
        <fgColor indexed="11"/>
        <b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164" fontId="2" fillId="0" borderId="4" xfId="0" applyNumberFormat="1" applyFont="1" applyBorder="1" applyAlignment="1">
      <alignment horizontal="left" vertical="center"/>
    </xf>
    <xf numFmtId="164" fontId="0" fillId="0" borderId="0" xfId="0" applyNumberFormat="1"/>
    <xf numFmtId="165" fontId="0" fillId="0" borderId="8" xfId="0" applyNumberFormat="1" applyBorder="1"/>
    <xf numFmtId="165" fontId="0" fillId="0" borderId="9" xfId="0" applyNumberFormat="1" applyBorder="1"/>
    <xf numFmtId="2" fontId="0" fillId="0" borderId="8" xfId="0" applyNumberFormat="1" applyBorder="1"/>
    <xf numFmtId="2" fontId="0" fillId="0" borderId="9" xfId="0" applyNumberFormat="1" applyBorder="1"/>
    <xf numFmtId="164" fontId="2" fillId="3" borderId="10" xfId="0" applyNumberFormat="1" applyFont="1" applyFill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2" fontId="0" fillId="5" borderId="7" xfId="0" applyNumberFormat="1" applyFill="1" applyBorder="1"/>
    <xf numFmtId="165" fontId="0" fillId="5" borderId="7" xfId="0" applyNumberFormat="1" applyFill="1" applyBorder="1"/>
    <xf numFmtId="2" fontId="0" fillId="5" borderId="8" xfId="0" applyNumberFormat="1" applyFill="1" applyBorder="1"/>
    <xf numFmtId="165" fontId="0" fillId="5" borderId="8" xfId="0" applyNumberFormat="1" applyFill="1" applyBorder="1"/>
    <xf numFmtId="2" fontId="0" fillId="6" borderId="8" xfId="0" applyNumberFormat="1" applyFill="1" applyBorder="1"/>
    <xf numFmtId="165" fontId="0" fillId="6" borderId="8" xfId="0" applyNumberFormat="1" applyFill="1" applyBorder="1"/>
    <xf numFmtId="0" fontId="0" fillId="0" borderId="13" xfId="0" applyBorder="1"/>
    <xf numFmtId="0" fontId="0" fillId="0" borderId="7" xfId="0" applyBorder="1"/>
    <xf numFmtId="0" fontId="0" fillId="0" borderId="15" xfId="0" applyBorder="1"/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6" xfId="0" applyBorder="1"/>
    <xf numFmtId="165" fontId="0" fillId="0" borderId="0" xfId="0" applyNumberFormat="1"/>
    <xf numFmtId="165" fontId="0" fillId="6" borderId="0" xfId="0" applyNumberFormat="1" applyFill="1"/>
    <xf numFmtId="165" fontId="0" fillId="5" borderId="0" xfId="0" applyNumberFormat="1" applyFill="1"/>
    <xf numFmtId="2" fontId="0" fillId="4" borderId="13" xfId="0" applyNumberFormat="1" applyFill="1" applyBorder="1" applyAlignment="1">
      <alignment horizontal="center"/>
    </xf>
    <xf numFmtId="165" fontId="0" fillId="0" borderId="7" xfId="0" applyNumberFormat="1" applyBorder="1"/>
    <xf numFmtId="0" fontId="0" fillId="6" borderId="0" xfId="0" applyFill="1"/>
    <xf numFmtId="0" fontId="0" fillId="6" borderId="8" xfId="0" applyFill="1" applyBorder="1"/>
    <xf numFmtId="0" fontId="0" fillId="5" borderId="0" xfId="0" applyFill="1"/>
    <xf numFmtId="0" fontId="0" fillId="5" borderId="8" xfId="0" applyFill="1" applyBorder="1"/>
    <xf numFmtId="0" fontId="0" fillId="7" borderId="14" xfId="0" applyFill="1" applyBorder="1"/>
    <xf numFmtId="0" fontId="0" fillId="7" borderId="6" xfId="0" applyFill="1" applyBorder="1"/>
    <xf numFmtId="2" fontId="0" fillId="0" borderId="0" xfId="0" applyNumberFormat="1"/>
    <xf numFmtId="0" fontId="7" fillId="0" borderId="13" xfId="0" applyFont="1" applyBorder="1"/>
    <xf numFmtId="0" fontId="7" fillId="0" borderId="14" xfId="0" applyFont="1" applyBorder="1"/>
    <xf numFmtId="0" fontId="7" fillId="0" borderId="6" xfId="0" applyFont="1" applyBorder="1"/>
    <xf numFmtId="0" fontId="7" fillId="0" borderId="8" xfId="0" applyFont="1" applyBorder="1"/>
    <xf numFmtId="166" fontId="7" fillId="0" borderId="0" xfId="1" applyNumberFormat="1" applyFont="1" applyBorder="1"/>
    <xf numFmtId="166" fontId="7" fillId="0" borderId="7" xfId="0" applyNumberFormat="1" applyFont="1" applyBorder="1"/>
    <xf numFmtId="2" fontId="7" fillId="0" borderId="7" xfId="0" applyNumberFormat="1" applyFont="1" applyBorder="1"/>
    <xf numFmtId="166" fontId="7" fillId="0" borderId="8" xfId="0" applyNumberFormat="1" applyFont="1" applyBorder="1"/>
    <xf numFmtId="2" fontId="7" fillId="0" borderId="8" xfId="0" applyNumberFormat="1" applyFont="1" applyBorder="1"/>
    <xf numFmtId="0" fontId="7" fillId="0" borderId="9" xfId="0" applyFont="1" applyBorder="1"/>
    <xf numFmtId="166" fontId="7" fillId="0" borderId="16" xfId="1" applyNumberFormat="1" applyFont="1" applyBorder="1"/>
    <xf numFmtId="166" fontId="7" fillId="0" borderId="9" xfId="0" applyNumberFormat="1" applyFont="1" applyBorder="1"/>
    <xf numFmtId="2" fontId="7" fillId="0" borderId="9" xfId="0" applyNumberFormat="1" applyFont="1" applyBorder="1"/>
    <xf numFmtId="167" fontId="7" fillId="0" borderId="7" xfId="1" applyNumberFormat="1" applyFont="1" applyBorder="1"/>
    <xf numFmtId="167" fontId="7" fillId="0" borderId="8" xfId="1" applyNumberFormat="1" applyFont="1" applyBorder="1"/>
    <xf numFmtId="167" fontId="7" fillId="4" borderId="8" xfId="1" applyNumberFormat="1" applyFont="1" applyFill="1" applyBorder="1"/>
    <xf numFmtId="167" fontId="7" fillId="0" borderId="9" xfId="1" applyNumberFormat="1" applyFont="1" applyBorder="1"/>
    <xf numFmtId="167" fontId="7" fillId="0" borderId="0" xfId="1" applyNumberFormat="1" applyFont="1"/>
    <xf numFmtId="167" fontId="7" fillId="4" borderId="0" xfId="1" applyNumberFormat="1" applyFont="1" applyFill="1"/>
    <xf numFmtId="2" fontId="0" fillId="0" borderId="20" xfId="1" applyNumberFormat="1" applyFont="1" applyBorder="1"/>
    <xf numFmtId="2" fontId="0" fillId="0" borderId="7" xfId="1" applyNumberFormat="1" applyFont="1" applyBorder="1"/>
    <xf numFmtId="2" fontId="0" fillId="0" borderId="19" xfId="1" applyNumberFormat="1" applyFont="1" applyBorder="1"/>
    <xf numFmtId="2" fontId="0" fillId="0" borderId="5" xfId="1" applyNumberFormat="1" applyFont="1" applyBorder="1"/>
    <xf numFmtId="2" fontId="0" fillId="0" borderId="13" xfId="1" applyNumberFormat="1" applyFont="1" applyBorder="1"/>
    <xf numFmtId="2" fontId="0" fillId="0" borderId="6" xfId="1" applyNumberFormat="1" applyFont="1" applyBorder="1"/>
    <xf numFmtId="2" fontId="7" fillId="0" borderId="13" xfId="0" applyNumberFormat="1" applyFont="1" applyBorder="1"/>
    <xf numFmtId="2" fontId="7" fillId="0" borderId="14" xfId="0" applyNumberFormat="1" applyFont="1" applyBorder="1"/>
    <xf numFmtId="2" fontId="0" fillId="7" borderId="6" xfId="0" applyNumberFormat="1" applyFill="1" applyBorder="1"/>
    <xf numFmtId="2" fontId="7" fillId="0" borderId="0" xfId="1" applyNumberFormat="1" applyFont="1"/>
    <xf numFmtId="2" fontId="7" fillId="0" borderId="8" xfId="1" applyNumberFormat="1" applyFont="1" applyBorder="1"/>
    <xf numFmtId="2" fontId="7" fillId="4" borderId="8" xfId="1" applyNumberFormat="1" applyFont="1" applyFill="1" applyBorder="1"/>
    <xf numFmtId="2" fontId="7" fillId="4" borderId="0" xfId="1" applyNumberFormat="1" applyFont="1" applyFill="1"/>
    <xf numFmtId="2" fontId="7" fillId="0" borderId="9" xfId="1" applyNumberFormat="1" applyFont="1" applyBorder="1"/>
    <xf numFmtId="2" fontId="0" fillId="4" borderId="20" xfId="1" applyNumberFormat="1" applyFont="1" applyFill="1" applyBorder="1"/>
    <xf numFmtId="2" fontId="0" fillId="4" borderId="7" xfId="1" applyNumberFormat="1" applyFont="1" applyFill="1" applyBorder="1"/>
    <xf numFmtId="2" fontId="0" fillId="4" borderId="19" xfId="1" applyNumberFormat="1" applyFont="1" applyFill="1" applyBorder="1"/>
    <xf numFmtId="2" fontId="7" fillId="8" borderId="7" xfId="1" applyNumberFormat="1" applyFont="1" applyFill="1" applyBorder="1"/>
    <xf numFmtId="2" fontId="7" fillId="8" borderId="0" xfId="1" applyNumberFormat="1" applyFont="1" applyFill="1"/>
    <xf numFmtId="2" fontId="7" fillId="8" borderId="8" xfId="1" applyNumberFormat="1" applyFont="1" applyFill="1" applyBorder="1"/>
    <xf numFmtId="2" fontId="0" fillId="5" borderId="7" xfId="1" applyNumberFormat="1" applyFont="1" applyFill="1" applyBorder="1"/>
    <xf numFmtId="2" fontId="0" fillId="9" borderId="20" xfId="1" applyNumberFormat="1" applyFont="1" applyFill="1" applyBorder="1"/>
    <xf numFmtId="2" fontId="0" fillId="9" borderId="19" xfId="1" applyNumberFormat="1" applyFont="1" applyFill="1" applyBorder="1"/>
    <xf numFmtId="2" fontId="0" fillId="9" borderId="7" xfId="1" applyNumberFormat="1" applyFont="1" applyFill="1" applyBorder="1"/>
    <xf numFmtId="2" fontId="0" fillId="0" borderId="11" xfId="1" applyNumberFormat="1" applyFont="1" applyBorder="1"/>
    <xf numFmtId="2" fontId="0" fillId="0" borderId="8" xfId="1" applyNumberFormat="1" applyFont="1" applyBorder="1"/>
    <xf numFmtId="2" fontId="0" fillId="0" borderId="12" xfId="1" applyNumberFormat="1" applyFont="1" applyBorder="1"/>
    <xf numFmtId="2" fontId="0" fillId="4" borderId="11" xfId="1" applyNumberFormat="1" applyFont="1" applyFill="1" applyBorder="1"/>
    <xf numFmtId="2" fontId="0" fillId="4" borderId="8" xfId="1" applyNumberFormat="1" applyFont="1" applyFill="1" applyBorder="1"/>
    <xf numFmtId="2" fontId="0" fillId="4" borderId="12" xfId="1" applyNumberFormat="1" applyFont="1" applyFill="1" applyBorder="1"/>
    <xf numFmtId="2" fontId="0" fillId="0" borderId="17" xfId="1" applyNumberFormat="1" applyFont="1" applyBorder="1"/>
    <xf numFmtId="2" fontId="0" fillId="0" borderId="9" xfId="1" applyNumberFormat="1" applyFont="1" applyBorder="1"/>
    <xf numFmtId="2" fontId="0" fillId="0" borderId="18" xfId="1" applyNumberFormat="1" applyFont="1" applyBorder="1"/>
    <xf numFmtId="2" fontId="0" fillId="10" borderId="12" xfId="1" applyNumberFormat="1" applyFont="1" applyFill="1" applyBorder="1"/>
    <xf numFmtId="2" fontId="0" fillId="7" borderId="20" xfId="1" applyNumberFormat="1" applyFont="1" applyFill="1" applyBorder="1"/>
    <xf numFmtId="2" fontId="0" fillId="7" borderId="19" xfId="1" applyNumberFormat="1" applyFont="1" applyFill="1" applyBorder="1"/>
    <xf numFmtId="2" fontId="0" fillId="7" borderId="7" xfId="1" applyNumberFormat="1" applyFont="1" applyFill="1" applyBorder="1"/>
    <xf numFmtId="2" fontId="0" fillId="4" borderId="0" xfId="0" applyNumberFormat="1" applyFill="1"/>
    <xf numFmtId="0" fontId="0" fillId="4" borderId="0" xfId="0" applyFill="1"/>
    <xf numFmtId="0" fontId="0" fillId="0" borderId="5" xfId="0" applyBorder="1"/>
    <xf numFmtId="0" fontId="0" fillId="0" borderId="14" xfId="0" applyBorder="1"/>
    <xf numFmtId="0" fontId="0" fillId="0" borderId="6" xfId="0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8">
    <dxf>
      <font>
        <b/>
        <i val="0"/>
        <color rgb="FF00B0F0"/>
      </font>
    </dxf>
    <dxf>
      <font>
        <b/>
        <i val="0"/>
        <color theme="9" tint="-0.24994659260841701"/>
      </font>
    </dxf>
    <dxf>
      <font>
        <b/>
        <i val="0"/>
        <color rgb="FF00B0F0"/>
      </font>
    </dxf>
    <dxf>
      <font>
        <b/>
        <i val="0"/>
        <color theme="9" tint="-0.24994659260841701"/>
      </font>
    </dxf>
    <dxf>
      <font>
        <b/>
        <i val="0"/>
        <color rgb="FF00B0F0"/>
      </font>
    </dxf>
    <dxf>
      <font>
        <b/>
        <i val="0"/>
        <color theme="9" tint="-0.24994659260841701"/>
      </font>
    </dxf>
    <dxf>
      <font>
        <b/>
        <i val="0"/>
        <color rgb="FF00B0F0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3E3E3"/>
      <rgbColor rgb="00000000"/>
      <rgbColor rgb="00A9A9A9"/>
      <rgbColor rgb="00F0F0F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FFD700"/>
      <rgbColor rgb="00FFA500"/>
      <rgbColor rgb="007CFC00"/>
      <rgbColor rgb="00FF00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BNaCl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'UBK 530, 2.2'!$L$3:$L$59</c:f>
              <c:numCache>
                <c:formatCode>General</c:formatCode>
                <c:ptCount val="57"/>
                <c:pt idx="0">
                  <c:v>36</c:v>
                </c:pt>
                <c:pt idx="1">
                  <c:v>72</c:v>
                </c:pt>
                <c:pt idx="2">
                  <c:v>108</c:v>
                </c:pt>
                <c:pt idx="3">
                  <c:v>36</c:v>
                </c:pt>
                <c:pt idx="4">
                  <c:v>72</c:v>
                </c:pt>
                <c:pt idx="5">
                  <c:v>108</c:v>
                </c:pt>
                <c:pt idx="6">
                  <c:v>144</c:v>
                </c:pt>
                <c:pt idx="7">
                  <c:v>180</c:v>
                </c:pt>
                <c:pt idx="8">
                  <c:v>216</c:v>
                </c:pt>
                <c:pt idx="9">
                  <c:v>252</c:v>
                </c:pt>
                <c:pt idx="10">
                  <c:v>288</c:v>
                </c:pt>
                <c:pt idx="11">
                  <c:v>324</c:v>
                </c:pt>
                <c:pt idx="12">
                  <c:v>360</c:v>
                </c:pt>
                <c:pt idx="13">
                  <c:v>396</c:v>
                </c:pt>
                <c:pt idx="14">
                  <c:v>432</c:v>
                </c:pt>
                <c:pt idx="15">
                  <c:v>468</c:v>
                </c:pt>
                <c:pt idx="16">
                  <c:v>504</c:v>
                </c:pt>
                <c:pt idx="17">
                  <c:v>540</c:v>
                </c:pt>
                <c:pt idx="18">
                  <c:v>576</c:v>
                </c:pt>
                <c:pt idx="19">
                  <c:v>612</c:v>
                </c:pt>
                <c:pt idx="20">
                  <c:v>648</c:v>
                </c:pt>
                <c:pt idx="21">
                  <c:v>684</c:v>
                </c:pt>
                <c:pt idx="22">
                  <c:v>720</c:v>
                </c:pt>
                <c:pt idx="23">
                  <c:v>756</c:v>
                </c:pt>
                <c:pt idx="24">
                  <c:v>36</c:v>
                </c:pt>
                <c:pt idx="25">
                  <c:v>72</c:v>
                </c:pt>
                <c:pt idx="26">
                  <c:v>108</c:v>
                </c:pt>
                <c:pt idx="27">
                  <c:v>144</c:v>
                </c:pt>
                <c:pt idx="28">
                  <c:v>180</c:v>
                </c:pt>
                <c:pt idx="29">
                  <c:v>216</c:v>
                </c:pt>
                <c:pt idx="30">
                  <c:v>252</c:v>
                </c:pt>
                <c:pt idx="31">
                  <c:v>288</c:v>
                </c:pt>
                <c:pt idx="32">
                  <c:v>324</c:v>
                </c:pt>
                <c:pt idx="33">
                  <c:v>360</c:v>
                </c:pt>
                <c:pt idx="34">
                  <c:v>396</c:v>
                </c:pt>
                <c:pt idx="35">
                  <c:v>432</c:v>
                </c:pt>
                <c:pt idx="36">
                  <c:v>468</c:v>
                </c:pt>
                <c:pt idx="37">
                  <c:v>504</c:v>
                </c:pt>
                <c:pt idx="38">
                  <c:v>540</c:v>
                </c:pt>
                <c:pt idx="39">
                  <c:v>576</c:v>
                </c:pt>
                <c:pt idx="40">
                  <c:v>612</c:v>
                </c:pt>
                <c:pt idx="41">
                  <c:v>648</c:v>
                </c:pt>
                <c:pt idx="42">
                  <c:v>684</c:v>
                </c:pt>
                <c:pt idx="43">
                  <c:v>720</c:v>
                </c:pt>
                <c:pt idx="44">
                  <c:v>756</c:v>
                </c:pt>
                <c:pt idx="45">
                  <c:v>792</c:v>
                </c:pt>
                <c:pt idx="46">
                  <c:v>828</c:v>
                </c:pt>
                <c:pt idx="47">
                  <c:v>864</c:v>
                </c:pt>
                <c:pt idx="48">
                  <c:v>900</c:v>
                </c:pt>
                <c:pt idx="49">
                  <c:v>936</c:v>
                </c:pt>
                <c:pt idx="50">
                  <c:v>972</c:v>
                </c:pt>
                <c:pt idx="51">
                  <c:v>1008</c:v>
                </c:pt>
                <c:pt idx="52">
                  <c:v>1044</c:v>
                </c:pt>
                <c:pt idx="53">
                  <c:v>1080</c:v>
                </c:pt>
                <c:pt idx="54">
                  <c:v>1116</c:v>
                </c:pt>
                <c:pt idx="55">
                  <c:v>1152</c:v>
                </c:pt>
                <c:pt idx="56">
                  <c:v>1188</c:v>
                </c:pt>
              </c:numCache>
            </c:numRef>
          </c:xVal>
          <c:yVal>
            <c:numRef>
              <c:f>'UBK 530, 2.2'!$N$3:$N$59</c:f>
              <c:numCache>
                <c:formatCode>0.0</c:formatCode>
                <c:ptCount val="57"/>
                <c:pt idx="0">
                  <c:v>126.87618109099581</c:v>
                </c:pt>
                <c:pt idx="1">
                  <c:v>124.2687028941279</c:v>
                </c:pt>
                <c:pt idx="2">
                  <c:v>125.66569705111019</c:v>
                </c:pt>
                <c:pt idx="3">
                  <c:v>124.46251354850956</c:v>
                </c:pt>
                <c:pt idx="4">
                  <c:v>129.24213189084654</c:v>
                </c:pt>
                <c:pt idx="5">
                  <c:v>124.44311285109659</c:v>
                </c:pt>
                <c:pt idx="6">
                  <c:v>123.82979559173069</c:v>
                </c:pt>
                <c:pt idx="7">
                  <c:v>124.90016864998121</c:v>
                </c:pt>
                <c:pt idx="8">
                  <c:v>524.6272062154377</c:v>
                </c:pt>
                <c:pt idx="9">
                  <c:v>2440.6921362989237</c:v>
                </c:pt>
                <c:pt idx="10">
                  <c:v>3404.0066571482353</c:v>
                </c:pt>
                <c:pt idx="11">
                  <c:v>3399.7061148057537</c:v>
                </c:pt>
                <c:pt idx="12">
                  <c:v>3381.9190992745307</c:v>
                </c:pt>
                <c:pt idx="13">
                  <c:v>3515.783776592747</c:v>
                </c:pt>
                <c:pt idx="14">
                  <c:v>894.13786077268287</c:v>
                </c:pt>
                <c:pt idx="15">
                  <c:v>156.77831319375792</c:v>
                </c:pt>
                <c:pt idx="16">
                  <c:v>131.90284501966525</c:v>
                </c:pt>
                <c:pt idx="17">
                  <c:v>128.7909272761018</c:v>
                </c:pt>
                <c:pt idx="18">
                  <c:v>128.5170359798224</c:v>
                </c:pt>
                <c:pt idx="19">
                  <c:v>127.81341422762772</c:v>
                </c:pt>
                <c:pt idx="20">
                  <c:v>128.91362120383127</c:v>
                </c:pt>
                <c:pt idx="21">
                  <c:v>128.02784979581392</c:v>
                </c:pt>
                <c:pt idx="22">
                  <c:v>126.19417727324938</c:v>
                </c:pt>
                <c:pt idx="23">
                  <c:v>123.04846271600267</c:v>
                </c:pt>
                <c:pt idx="24">
                  <c:v>123.20732836029303</c:v>
                </c:pt>
                <c:pt idx="25">
                  <c:v>125.14280515894774</c:v>
                </c:pt>
                <c:pt idx="26">
                  <c:v>125.11735193510737</c:v>
                </c:pt>
                <c:pt idx="27">
                  <c:v>125.2384585678063</c:v>
                </c:pt>
                <c:pt idx="28">
                  <c:v>129.77339754492652</c:v>
                </c:pt>
                <c:pt idx="29">
                  <c:v>596.70275111219064</c:v>
                </c:pt>
                <c:pt idx="30">
                  <c:v>2205.5754784600717</c:v>
                </c:pt>
                <c:pt idx="31">
                  <c:v>3253.7506183656537</c:v>
                </c:pt>
                <c:pt idx="32">
                  <c:v>3360.3194080206799</c:v>
                </c:pt>
                <c:pt idx="33">
                  <c:v>3434.7345023194339</c:v>
                </c:pt>
                <c:pt idx="34">
                  <c:v>3495.2622031720343</c:v>
                </c:pt>
                <c:pt idx="35">
                  <c:v>3115.3211784659502</c:v>
                </c:pt>
                <c:pt idx="36">
                  <c:v>737.83695640369535</c:v>
                </c:pt>
                <c:pt idx="37">
                  <c:v>141.13114570310501</c:v>
                </c:pt>
                <c:pt idx="38">
                  <c:v>132.92556754810522</c:v>
                </c:pt>
                <c:pt idx="39">
                  <c:v>130.85773162860806</c:v>
                </c:pt>
                <c:pt idx="40">
                  <c:v>127.8608146526667</c:v>
                </c:pt>
                <c:pt idx="41">
                  <c:v>127.1872130554257</c:v>
                </c:pt>
                <c:pt idx="42">
                  <c:v>130.01261292216583</c:v>
                </c:pt>
                <c:pt idx="43">
                  <c:v>127.32964334269532</c:v>
                </c:pt>
                <c:pt idx="44">
                  <c:v>126.72749222838557</c:v>
                </c:pt>
                <c:pt idx="45">
                  <c:v>126.2109421518974</c:v>
                </c:pt>
                <c:pt idx="46">
                  <c:v>126.48871671940151</c:v>
                </c:pt>
                <c:pt idx="47">
                  <c:v>124.39551076998727</c:v>
                </c:pt>
                <c:pt idx="48">
                  <c:v>124.83928363870129</c:v>
                </c:pt>
                <c:pt idx="49">
                  <c:v>126.91823156667996</c:v>
                </c:pt>
                <c:pt idx="50">
                  <c:v>123.53265752099391</c:v>
                </c:pt>
                <c:pt idx="51">
                  <c:v>122.43289800368923</c:v>
                </c:pt>
                <c:pt idx="52">
                  <c:v>124.11518486320385</c:v>
                </c:pt>
                <c:pt idx="53">
                  <c:v>123.91734576077414</c:v>
                </c:pt>
                <c:pt idx="54">
                  <c:v>122.87033604800509</c:v>
                </c:pt>
                <c:pt idx="55">
                  <c:v>123.68340773511424</c:v>
                </c:pt>
                <c:pt idx="56">
                  <c:v>124.18997578646302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A-42D1-B24B-92D1A1BA96B1}"/>
            </c:ext>
          </c:extLst>
        </c:ser>
        <c:ser>
          <c:idx val="2"/>
          <c:order val="2"/>
          <c:tx>
            <c:v>Cl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'UBK 530, 2.2'!$L$3:$L$59</c:f>
              <c:numCache>
                <c:formatCode>General</c:formatCode>
                <c:ptCount val="57"/>
                <c:pt idx="0">
                  <c:v>36</c:v>
                </c:pt>
                <c:pt idx="1">
                  <c:v>72</c:v>
                </c:pt>
                <c:pt idx="2">
                  <c:v>108</c:v>
                </c:pt>
                <c:pt idx="3">
                  <c:v>36</c:v>
                </c:pt>
                <c:pt idx="4">
                  <c:v>72</c:v>
                </c:pt>
                <c:pt idx="5">
                  <c:v>108</c:v>
                </c:pt>
                <c:pt idx="6">
                  <c:v>144</c:v>
                </c:pt>
                <c:pt idx="7">
                  <c:v>180</c:v>
                </c:pt>
                <c:pt idx="8">
                  <c:v>216</c:v>
                </c:pt>
                <c:pt idx="9">
                  <c:v>252</c:v>
                </c:pt>
                <c:pt idx="10">
                  <c:v>288</c:v>
                </c:pt>
                <c:pt idx="11">
                  <c:v>324</c:v>
                </c:pt>
                <c:pt idx="12">
                  <c:v>360</c:v>
                </c:pt>
                <c:pt idx="13">
                  <c:v>396</c:v>
                </c:pt>
                <c:pt idx="14">
                  <c:v>432</c:v>
                </c:pt>
                <c:pt idx="15">
                  <c:v>468</c:v>
                </c:pt>
                <c:pt idx="16">
                  <c:v>504</c:v>
                </c:pt>
                <c:pt idx="17">
                  <c:v>540</c:v>
                </c:pt>
                <c:pt idx="18">
                  <c:v>576</c:v>
                </c:pt>
                <c:pt idx="19">
                  <c:v>612</c:v>
                </c:pt>
                <c:pt idx="20">
                  <c:v>648</c:v>
                </c:pt>
                <c:pt idx="21">
                  <c:v>684</c:v>
                </c:pt>
                <c:pt idx="22">
                  <c:v>720</c:v>
                </c:pt>
                <c:pt idx="23">
                  <c:v>756</c:v>
                </c:pt>
                <c:pt idx="24">
                  <c:v>36</c:v>
                </c:pt>
                <c:pt idx="25">
                  <c:v>72</c:v>
                </c:pt>
                <c:pt idx="26">
                  <c:v>108</c:v>
                </c:pt>
                <c:pt idx="27">
                  <c:v>144</c:v>
                </c:pt>
                <c:pt idx="28">
                  <c:v>180</c:v>
                </c:pt>
                <c:pt idx="29">
                  <c:v>216</c:v>
                </c:pt>
                <c:pt idx="30">
                  <c:v>252</c:v>
                </c:pt>
                <c:pt idx="31">
                  <c:v>288</c:v>
                </c:pt>
                <c:pt idx="32">
                  <c:v>324</c:v>
                </c:pt>
                <c:pt idx="33">
                  <c:v>360</c:v>
                </c:pt>
                <c:pt idx="34">
                  <c:v>396</c:v>
                </c:pt>
                <c:pt idx="35">
                  <c:v>432</c:v>
                </c:pt>
                <c:pt idx="36">
                  <c:v>468</c:v>
                </c:pt>
                <c:pt idx="37">
                  <c:v>504</c:v>
                </c:pt>
                <c:pt idx="38">
                  <c:v>540</c:v>
                </c:pt>
                <c:pt idx="39">
                  <c:v>576</c:v>
                </c:pt>
                <c:pt idx="40">
                  <c:v>612</c:v>
                </c:pt>
                <c:pt idx="41">
                  <c:v>648</c:v>
                </c:pt>
                <c:pt idx="42">
                  <c:v>684</c:v>
                </c:pt>
                <c:pt idx="43">
                  <c:v>720</c:v>
                </c:pt>
                <c:pt idx="44">
                  <c:v>756</c:v>
                </c:pt>
                <c:pt idx="45">
                  <c:v>792</c:v>
                </c:pt>
                <c:pt idx="46">
                  <c:v>828</c:v>
                </c:pt>
                <c:pt idx="47">
                  <c:v>864</c:v>
                </c:pt>
                <c:pt idx="48">
                  <c:v>900</c:v>
                </c:pt>
                <c:pt idx="49">
                  <c:v>936</c:v>
                </c:pt>
                <c:pt idx="50">
                  <c:v>972</c:v>
                </c:pt>
                <c:pt idx="51">
                  <c:v>1008</c:v>
                </c:pt>
                <c:pt idx="52">
                  <c:v>1044</c:v>
                </c:pt>
                <c:pt idx="53">
                  <c:v>1080</c:v>
                </c:pt>
                <c:pt idx="54">
                  <c:v>1116</c:v>
                </c:pt>
                <c:pt idx="55">
                  <c:v>1152</c:v>
                </c:pt>
                <c:pt idx="56">
                  <c:v>1188</c:v>
                </c:pt>
              </c:numCache>
            </c:numRef>
          </c:xVal>
          <c:yVal>
            <c:numRef>
              <c:f>'UBK 530, 2.2'!$O$3:$O$59</c:f>
              <c:numCache>
                <c:formatCode>0.00</c:formatCode>
                <c:ptCount val="57"/>
                <c:pt idx="0">
                  <c:v>18.005600000000001</c:v>
                </c:pt>
                <c:pt idx="1">
                  <c:v>99.385799999999989</c:v>
                </c:pt>
                <c:pt idx="2">
                  <c:v>90.496600000000001</c:v>
                </c:pt>
                <c:pt idx="3">
                  <c:v>2.2720000000000002</c:v>
                </c:pt>
                <c:pt idx="4">
                  <c:v>5.2824</c:v>
                </c:pt>
                <c:pt idx="5">
                  <c:v>98.349199999999996</c:v>
                </c:pt>
                <c:pt idx="6">
                  <c:v>90.624399999999994</c:v>
                </c:pt>
                <c:pt idx="7">
                  <c:v>91.206599999999995</c:v>
                </c:pt>
                <c:pt idx="8">
                  <c:v>1064.0273</c:v>
                </c:pt>
                <c:pt idx="9">
                  <c:v>6826.8132999999998</c:v>
                </c:pt>
                <c:pt idx="10">
                  <c:v>9805.5544000000009</c:v>
                </c:pt>
                <c:pt idx="11">
                  <c:v>9885.7347000000009</c:v>
                </c:pt>
                <c:pt idx="12">
                  <c:v>9964.6725000000006</c:v>
                </c:pt>
                <c:pt idx="13">
                  <c:v>131.7405</c:v>
                </c:pt>
                <c:pt idx="14">
                  <c:v>2109.3247999999999</c:v>
                </c:pt>
                <c:pt idx="15">
                  <c:v>73.115800000000007</c:v>
                </c:pt>
                <c:pt idx="16">
                  <c:v>87.095699999999994</c:v>
                </c:pt>
                <c:pt idx="17">
                  <c:v>81.756500000000003</c:v>
                </c:pt>
                <c:pt idx="18">
                  <c:v>101.3099</c:v>
                </c:pt>
                <c:pt idx="19">
                  <c:v>98.640299999999996</c:v>
                </c:pt>
                <c:pt idx="20">
                  <c:v>13.6533</c:v>
                </c:pt>
                <c:pt idx="21">
                  <c:v>100.8768</c:v>
                </c:pt>
                <c:pt idx="22">
                  <c:v>98.036799999999999</c:v>
                </c:pt>
                <c:pt idx="23">
                  <c:v>96.013300000000001</c:v>
                </c:pt>
                <c:pt idx="24">
                  <c:v>97.859300000000005</c:v>
                </c:pt>
                <c:pt idx="25">
                  <c:v>73.378500000000003</c:v>
                </c:pt>
                <c:pt idx="26">
                  <c:v>93.968499999999992</c:v>
                </c:pt>
                <c:pt idx="27">
                  <c:v>13.518400000000002</c:v>
                </c:pt>
                <c:pt idx="28">
                  <c:v>12.9291</c:v>
                </c:pt>
                <c:pt idx="29">
                  <c:v>293.19450000000001</c:v>
                </c:pt>
                <c:pt idx="30">
                  <c:v>5880.7737999999999</c:v>
                </c:pt>
                <c:pt idx="31">
                  <c:v>9372.2981999999993</c:v>
                </c:pt>
                <c:pt idx="32">
                  <c:v>10097.9324</c:v>
                </c:pt>
                <c:pt idx="33">
                  <c:v>10235.743400000001</c:v>
                </c:pt>
                <c:pt idx="34">
                  <c:v>10486.387600000002</c:v>
                </c:pt>
                <c:pt idx="35">
                  <c:v>10332.6158</c:v>
                </c:pt>
                <c:pt idx="36">
                  <c:v>43.906399999999998</c:v>
                </c:pt>
                <c:pt idx="37">
                  <c:v>122.9081</c:v>
                </c:pt>
                <c:pt idx="38">
                  <c:v>113.5219</c:v>
                </c:pt>
                <c:pt idx="39">
                  <c:v>117.2139</c:v>
                </c:pt>
                <c:pt idx="40">
                  <c:v>111.15049999999999</c:v>
                </c:pt>
                <c:pt idx="41">
                  <c:v>3.1665999999999999</c:v>
                </c:pt>
                <c:pt idx="42">
                  <c:v>150.93890000000002</c:v>
                </c:pt>
                <c:pt idx="43">
                  <c:v>122.9294</c:v>
                </c:pt>
                <c:pt idx="44">
                  <c:v>120.35210000000001</c:v>
                </c:pt>
                <c:pt idx="45">
                  <c:v>124.12219999999999</c:v>
                </c:pt>
                <c:pt idx="46">
                  <c:v>18.2044</c:v>
                </c:pt>
                <c:pt idx="47">
                  <c:v>124.3494</c:v>
                </c:pt>
                <c:pt idx="48">
                  <c:v>10.2737</c:v>
                </c:pt>
                <c:pt idx="49">
                  <c:v>55.955100000000002</c:v>
                </c:pt>
                <c:pt idx="50">
                  <c:v>20.582899999999999</c:v>
                </c:pt>
                <c:pt idx="51">
                  <c:v>115.77970000000001</c:v>
                </c:pt>
                <c:pt idx="52">
                  <c:v>119.9829</c:v>
                </c:pt>
                <c:pt idx="53">
                  <c:v>33.817300000000003</c:v>
                </c:pt>
                <c:pt idx="54">
                  <c:v>120.21720000000001</c:v>
                </c:pt>
                <c:pt idx="55">
                  <c:v>123.3199</c:v>
                </c:pt>
                <c:pt idx="56">
                  <c:v>58.582099999999997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EA-42D1-B24B-92D1A1BA9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440184"/>
        <c:axId val="1882443064"/>
      </c:scatterChart>
      <c:scatterChart>
        <c:scatterStyle val="lineMarker"/>
        <c:varyColors val="0"/>
        <c:ser>
          <c:idx val="0"/>
          <c:order val="0"/>
          <c:tx>
            <c:v>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'UBK 530, 2.2'!$L$3:$L$59</c:f>
              <c:numCache>
                <c:formatCode>General</c:formatCode>
                <c:ptCount val="57"/>
                <c:pt idx="0">
                  <c:v>36</c:v>
                </c:pt>
                <c:pt idx="1">
                  <c:v>72</c:v>
                </c:pt>
                <c:pt idx="2">
                  <c:v>108</c:v>
                </c:pt>
                <c:pt idx="3">
                  <c:v>36</c:v>
                </c:pt>
                <c:pt idx="4">
                  <c:v>72</c:v>
                </c:pt>
                <c:pt idx="5">
                  <c:v>108</c:v>
                </c:pt>
                <c:pt idx="6">
                  <c:v>144</c:v>
                </c:pt>
                <c:pt idx="7">
                  <c:v>180</c:v>
                </c:pt>
                <c:pt idx="8">
                  <c:v>216</c:v>
                </c:pt>
                <c:pt idx="9">
                  <c:v>252</c:v>
                </c:pt>
                <c:pt idx="10">
                  <c:v>288</c:v>
                </c:pt>
                <c:pt idx="11">
                  <c:v>324</c:v>
                </c:pt>
                <c:pt idx="12">
                  <c:v>360</c:v>
                </c:pt>
                <c:pt idx="13">
                  <c:v>396</c:v>
                </c:pt>
                <c:pt idx="14">
                  <c:v>432</c:v>
                </c:pt>
                <c:pt idx="15">
                  <c:v>468</c:v>
                </c:pt>
                <c:pt idx="16">
                  <c:v>504</c:v>
                </c:pt>
                <c:pt idx="17">
                  <c:v>540</c:v>
                </c:pt>
                <c:pt idx="18">
                  <c:v>576</c:v>
                </c:pt>
                <c:pt idx="19">
                  <c:v>612</c:v>
                </c:pt>
                <c:pt idx="20">
                  <c:v>648</c:v>
                </c:pt>
                <c:pt idx="21">
                  <c:v>684</c:v>
                </c:pt>
                <c:pt idx="22">
                  <c:v>720</c:v>
                </c:pt>
                <c:pt idx="23">
                  <c:v>756</c:v>
                </c:pt>
                <c:pt idx="24">
                  <c:v>36</c:v>
                </c:pt>
                <c:pt idx="25">
                  <c:v>72</c:v>
                </c:pt>
                <c:pt idx="26">
                  <c:v>108</c:v>
                </c:pt>
                <c:pt idx="27">
                  <c:v>144</c:v>
                </c:pt>
                <c:pt idx="28">
                  <c:v>180</c:v>
                </c:pt>
                <c:pt idx="29">
                  <c:v>216</c:v>
                </c:pt>
                <c:pt idx="30">
                  <c:v>252</c:v>
                </c:pt>
                <c:pt idx="31">
                  <c:v>288</c:v>
                </c:pt>
                <c:pt idx="32">
                  <c:v>324</c:v>
                </c:pt>
                <c:pt idx="33">
                  <c:v>360</c:v>
                </c:pt>
                <c:pt idx="34">
                  <c:v>396</c:v>
                </c:pt>
                <c:pt idx="35">
                  <c:v>432</c:v>
                </c:pt>
                <c:pt idx="36">
                  <c:v>468</c:v>
                </c:pt>
                <c:pt idx="37">
                  <c:v>504</c:v>
                </c:pt>
                <c:pt idx="38">
                  <c:v>540</c:v>
                </c:pt>
                <c:pt idx="39">
                  <c:v>576</c:v>
                </c:pt>
                <c:pt idx="40">
                  <c:v>612</c:v>
                </c:pt>
                <c:pt idx="41">
                  <c:v>648</c:v>
                </c:pt>
                <c:pt idx="42">
                  <c:v>684</c:v>
                </c:pt>
                <c:pt idx="43">
                  <c:v>720</c:v>
                </c:pt>
                <c:pt idx="44">
                  <c:v>756</c:v>
                </c:pt>
                <c:pt idx="45">
                  <c:v>792</c:v>
                </c:pt>
                <c:pt idx="46">
                  <c:v>828</c:v>
                </c:pt>
                <c:pt idx="47">
                  <c:v>864</c:v>
                </c:pt>
                <c:pt idx="48">
                  <c:v>900</c:v>
                </c:pt>
                <c:pt idx="49">
                  <c:v>936</c:v>
                </c:pt>
                <c:pt idx="50">
                  <c:v>972</c:v>
                </c:pt>
                <c:pt idx="51">
                  <c:v>1008</c:v>
                </c:pt>
                <c:pt idx="52">
                  <c:v>1044</c:v>
                </c:pt>
                <c:pt idx="53">
                  <c:v>1080</c:v>
                </c:pt>
                <c:pt idx="54">
                  <c:v>1116</c:v>
                </c:pt>
                <c:pt idx="55">
                  <c:v>1152</c:v>
                </c:pt>
                <c:pt idx="56">
                  <c:v>1188</c:v>
                </c:pt>
              </c:numCache>
            </c:numRef>
          </c:xVal>
          <c:yVal>
            <c:numRef>
              <c:f>'UBK 530, 2.2'!$M$3:$M$59</c:f>
              <c:numCache>
                <c:formatCode>0.00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11.548520588731501</c:v>
                </c:pt>
                <c:pt idx="12">
                  <c:v>95.326608155853506</c:v>
                </c:pt>
                <c:pt idx="13">
                  <c:v>365.73103864823065</c:v>
                </c:pt>
                <c:pt idx="14">
                  <c:v>796.83130574501592</c:v>
                </c:pt>
                <c:pt idx="15">
                  <c:v>1247.739479186374</c:v>
                </c:pt>
                <c:pt idx="16">
                  <c:v>1319.4613711491791</c:v>
                </c:pt>
                <c:pt idx="17">
                  <c:v>913.78391199896362</c:v>
                </c:pt>
                <c:pt idx="18">
                  <c:v>433.0615328350346</c:v>
                </c:pt>
                <c:pt idx="19">
                  <c:v>119.54527652792173</c:v>
                </c:pt>
                <c:pt idx="20">
                  <c:v>27.073597835106966</c:v>
                </c:pt>
                <c:pt idx="21">
                  <c:v>6.7185673160170101</c:v>
                </c:pt>
                <c:pt idx="22">
                  <c:v>3.1441432608020152</c:v>
                </c:pt>
                <c:pt idx="23">
                  <c:v>2.1029594707968227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8.4247733347913254</c:v>
                </c:pt>
                <c:pt idx="33">
                  <c:v>97.3585681627046</c:v>
                </c:pt>
                <c:pt idx="34">
                  <c:v>361.59402815778128</c:v>
                </c:pt>
                <c:pt idx="35">
                  <c:v>694.26272528163088</c:v>
                </c:pt>
                <c:pt idx="36">
                  <c:v>1129.8634261610166</c:v>
                </c:pt>
                <c:pt idx="37">
                  <c:v>1415.9767103584068</c:v>
                </c:pt>
                <c:pt idx="38">
                  <c:v>1454.2771600657131</c:v>
                </c:pt>
                <c:pt idx="39">
                  <c:v>1327.9523186275267</c:v>
                </c:pt>
                <c:pt idx="40">
                  <c:v>877.71239865907364</c:v>
                </c:pt>
                <c:pt idx="41">
                  <c:v>397.90124630190513</c:v>
                </c:pt>
                <c:pt idx="42">
                  <c:v>115.08596903989643</c:v>
                </c:pt>
                <c:pt idx="43">
                  <c:v>24.074294300887502</c:v>
                </c:pt>
                <c:pt idx="44">
                  <c:v>6.8137736637126061</c:v>
                </c:pt>
                <c:pt idx="45">
                  <c:v>3.8420028628268437</c:v>
                </c:pt>
                <c:pt idx="46">
                  <c:v>4.247917010799438</c:v>
                </c:pt>
                <c:pt idx="47">
                  <c:v>2.702808566266973</c:v>
                </c:pt>
                <c:pt idx="48">
                  <c:v>2.7578755123938175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A-42D1-B24B-92D1A1BA9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332544"/>
        <c:axId val="1871336504"/>
      </c:scatterChart>
      <c:valAx>
        <c:axId val="1882440184"/>
        <c:scaling>
          <c:orientation val="minMax"/>
          <c:max val="2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43064"/>
        <c:crosses val="autoZero"/>
        <c:crossBetween val="midCat"/>
      </c:valAx>
      <c:valAx>
        <c:axId val="188244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40184"/>
        <c:crosses val="autoZero"/>
        <c:crossBetween val="midCat"/>
      </c:valAx>
      <c:valAx>
        <c:axId val="1871336504"/>
        <c:scaling>
          <c:orientation val="minMax"/>
        </c:scaling>
        <c:delete val="0"/>
        <c:axPos val="r"/>
        <c:numFmt formatCode="0" sourceLinked="0"/>
        <c:majorTickMark val="cross"/>
        <c:minorTickMark val="in"/>
        <c:tickLblPos val="nextTo"/>
        <c:spPr>
          <a:noFill/>
          <a:ln w="15875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32544"/>
        <c:crosses val="max"/>
        <c:crossBetween val="midCat"/>
      </c:valAx>
      <c:valAx>
        <c:axId val="187133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133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CL2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'EXTRACT %'!$AH$29:$AH$61</c:f>
              <c:numCache>
                <c:formatCode>0.00</c:formatCode>
                <c:ptCount val="33"/>
                <c:pt idx="0">
                  <c:v>99.756031000535017</c:v>
                </c:pt>
                <c:pt idx="1">
                  <c:v>99.609425307651108</c:v>
                </c:pt>
                <c:pt idx="2">
                  <c:v>99.499494970572457</c:v>
                </c:pt>
                <c:pt idx="3">
                  <c:v>99.358718191546245</c:v>
                </c:pt>
                <c:pt idx="4">
                  <c:v>99.337742611021881</c:v>
                </c:pt>
                <c:pt idx="5">
                  <c:v>99.322523766720124</c:v>
                </c:pt>
                <c:pt idx="6">
                  <c:v>98.85190659176024</c:v>
                </c:pt>
                <c:pt idx="7">
                  <c:v>91.300351150347737</c:v>
                </c:pt>
                <c:pt idx="8">
                  <c:v>69.737546302835682</c:v>
                </c:pt>
                <c:pt idx="9">
                  <c:v>54.609557688603473</c:v>
                </c:pt>
                <c:pt idx="10">
                  <c:v>39.275110647404979</c:v>
                </c:pt>
                <c:pt idx="11">
                  <c:v>23.565166677367525</c:v>
                </c:pt>
                <c:pt idx="12">
                  <c:v>4.2156988871053525</c:v>
                </c:pt>
                <c:pt idx="13">
                  <c:v>4.1452231246655451</c:v>
                </c:pt>
                <c:pt idx="14">
                  <c:v>3.9808195666131105</c:v>
                </c:pt>
                <c:pt idx="15">
                  <c:v>3.7621578009630303</c:v>
                </c:pt>
                <c:pt idx="16">
                  <c:v>3.5112987319421634</c:v>
                </c:pt>
                <c:pt idx="17">
                  <c:v>3.2615223274477816</c:v>
                </c:pt>
                <c:pt idx="18">
                  <c:v>3.2545757998929394</c:v>
                </c:pt>
                <c:pt idx="19">
                  <c:v>2.891159507758108</c:v>
                </c:pt>
                <c:pt idx="20">
                  <c:v>2.6083363830925119</c:v>
                </c:pt>
                <c:pt idx="21">
                  <c:v>2.3250034563937421</c:v>
                </c:pt>
                <c:pt idx="22">
                  <c:v>2.0195127554841648</c:v>
                </c:pt>
                <c:pt idx="23">
                  <c:v>1.9766559550561285</c:v>
                </c:pt>
                <c:pt idx="24">
                  <c:v>1.6572995505617465</c:v>
                </c:pt>
                <c:pt idx="25">
                  <c:v>1.6243181701444109</c:v>
                </c:pt>
                <c:pt idx="26">
                  <c:v>1.474625553772019</c:v>
                </c:pt>
                <c:pt idx="27">
                  <c:v>1.4195616158372948</c:v>
                </c:pt>
                <c:pt idx="28">
                  <c:v>1.0354877046548441</c:v>
                </c:pt>
                <c:pt idx="29">
                  <c:v>0.72734542536110425</c:v>
                </c:pt>
                <c:pt idx="30">
                  <c:v>0.64592335473510099</c:v>
                </c:pt>
                <c:pt idx="31">
                  <c:v>0.35004367576238832</c:v>
                </c:pt>
                <c:pt idx="32">
                  <c:v>0.11910753344029094</c:v>
                </c:pt>
              </c:numCache>
            </c:numRef>
          </c:xVal>
          <c:yVal>
            <c:numRef>
              <c:f>'EXTRACT %'!$AD$36</c:f>
              <c:numCache>
                <c:formatCode>0.00</c:formatCode>
                <c:ptCount val="1"/>
                <c:pt idx="0">
                  <c:v>64.384492125207444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8-4921-8150-3B39D82F9F44}"/>
            </c:ext>
          </c:extLst>
        </c:ser>
        <c:ser>
          <c:idx val="2"/>
          <c:order val="1"/>
          <c:tx>
            <c:v>CL2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'EXTRACT %'!$AH$29:$AH$61</c:f>
              <c:numCache>
                <c:formatCode>0.00</c:formatCode>
                <c:ptCount val="33"/>
                <c:pt idx="0">
                  <c:v>99.756031000535017</c:v>
                </c:pt>
                <c:pt idx="1">
                  <c:v>99.609425307651108</c:v>
                </c:pt>
                <c:pt idx="2">
                  <c:v>99.499494970572457</c:v>
                </c:pt>
                <c:pt idx="3">
                  <c:v>99.358718191546245</c:v>
                </c:pt>
                <c:pt idx="4">
                  <c:v>99.337742611021881</c:v>
                </c:pt>
                <c:pt idx="5">
                  <c:v>99.322523766720124</c:v>
                </c:pt>
                <c:pt idx="6">
                  <c:v>98.85190659176024</c:v>
                </c:pt>
                <c:pt idx="7">
                  <c:v>91.300351150347737</c:v>
                </c:pt>
                <c:pt idx="8">
                  <c:v>69.737546302835682</c:v>
                </c:pt>
                <c:pt idx="9">
                  <c:v>54.609557688603473</c:v>
                </c:pt>
                <c:pt idx="10">
                  <c:v>39.275110647404979</c:v>
                </c:pt>
                <c:pt idx="11">
                  <c:v>23.565166677367525</c:v>
                </c:pt>
                <c:pt idx="12">
                  <c:v>4.2156988871053525</c:v>
                </c:pt>
                <c:pt idx="13">
                  <c:v>4.1452231246655451</c:v>
                </c:pt>
                <c:pt idx="14">
                  <c:v>3.9808195666131105</c:v>
                </c:pt>
                <c:pt idx="15">
                  <c:v>3.7621578009630303</c:v>
                </c:pt>
                <c:pt idx="16">
                  <c:v>3.5112987319421634</c:v>
                </c:pt>
                <c:pt idx="17">
                  <c:v>3.2615223274477816</c:v>
                </c:pt>
                <c:pt idx="18">
                  <c:v>3.2545757998929394</c:v>
                </c:pt>
                <c:pt idx="19">
                  <c:v>2.891159507758108</c:v>
                </c:pt>
                <c:pt idx="20">
                  <c:v>2.6083363830925119</c:v>
                </c:pt>
                <c:pt idx="21">
                  <c:v>2.3250034563937421</c:v>
                </c:pt>
                <c:pt idx="22">
                  <c:v>2.0195127554841648</c:v>
                </c:pt>
                <c:pt idx="23">
                  <c:v>1.9766559550561285</c:v>
                </c:pt>
                <c:pt idx="24">
                  <c:v>1.6572995505617465</c:v>
                </c:pt>
                <c:pt idx="25">
                  <c:v>1.6243181701444109</c:v>
                </c:pt>
                <c:pt idx="26">
                  <c:v>1.474625553772019</c:v>
                </c:pt>
                <c:pt idx="27">
                  <c:v>1.4195616158372948</c:v>
                </c:pt>
                <c:pt idx="28">
                  <c:v>1.0354877046548441</c:v>
                </c:pt>
                <c:pt idx="29">
                  <c:v>0.72734542536110425</c:v>
                </c:pt>
                <c:pt idx="30">
                  <c:v>0.64592335473510099</c:v>
                </c:pt>
                <c:pt idx="31">
                  <c:v>0.35004367576238832</c:v>
                </c:pt>
                <c:pt idx="32">
                  <c:v>0.11910753344029094</c:v>
                </c:pt>
              </c:numCache>
            </c:numRef>
          </c:xVal>
          <c:yVal>
            <c:numRef>
              <c:f>'EXTRACT %'!$AD$29:$AD$61</c:f>
              <c:numCache>
                <c:formatCode>0.00</c:formatCode>
                <c:ptCount val="33"/>
                <c:pt idx="0">
                  <c:v>64.376535008260063</c:v>
                </c:pt>
                <c:pt idx="1">
                  <c:v>64.419606921642739</c:v>
                </c:pt>
                <c:pt idx="2">
                  <c:v>64.472520105926691</c:v>
                </c:pt>
                <c:pt idx="3">
                  <c:v>64.518516091277391</c:v>
                </c:pt>
                <c:pt idx="4">
                  <c:v>64.595202694591038</c:v>
                </c:pt>
                <c:pt idx="5">
                  <c:v>64.655928394657749</c:v>
                </c:pt>
                <c:pt idx="6">
                  <c:v>64.953540836776014</c:v>
                </c:pt>
                <c:pt idx="7">
                  <c:v>64.384492125207444</c:v>
                </c:pt>
                <c:pt idx="8">
                  <c:v>61.848089824026182</c:v>
                </c:pt>
                <c:pt idx="9">
                  <c:v>58.985459999911846</c:v>
                </c:pt>
                <c:pt idx="10">
                  <c:v>54.582563574901108</c:v>
                </c:pt>
                <c:pt idx="11">
                  <c:v>46.69382991320775</c:v>
                </c:pt>
                <c:pt idx="12">
                  <c:v>17.577210623068449</c:v>
                </c:pt>
                <c:pt idx="13">
                  <c:v>19.818904809814782</c:v>
                </c:pt>
                <c:pt idx="14">
                  <c:v>21.323966858770852</c:v>
                </c:pt>
                <c:pt idx="15">
                  <c:v>24.441635975034284</c:v>
                </c:pt>
                <c:pt idx="16">
                  <c:v>29.213506485043506</c:v>
                </c:pt>
                <c:pt idx="17">
                  <c:v>34.295913132958376</c:v>
                </c:pt>
                <c:pt idx="18">
                  <c:v>38.971734905926951</c:v>
                </c:pt>
                <c:pt idx="19">
                  <c:v>39.082518353404652</c:v>
                </c:pt>
                <c:pt idx="20">
                  <c:v>38.548249372796484</c:v>
                </c:pt>
                <c:pt idx="21">
                  <c:v>37.690306544740835</c:v>
                </c:pt>
                <c:pt idx="22">
                  <c:v>36.432742497443876</c:v>
                </c:pt>
                <c:pt idx="23">
                  <c:v>38.067601558834816</c:v>
                </c:pt>
                <c:pt idx="24">
                  <c:v>36.450472883498307</c:v>
                </c:pt>
                <c:pt idx="25">
                  <c:v>39.577812008295147</c:v>
                </c:pt>
                <c:pt idx="26">
                  <c:v>40.793148511812142</c:v>
                </c:pt>
                <c:pt idx="27">
                  <c:v>43.958210934610705</c:v>
                </c:pt>
                <c:pt idx="28">
                  <c:v>42.453242653672881</c:v>
                </c:pt>
                <c:pt idx="29">
                  <c:v>40.13542698840218</c:v>
                </c:pt>
                <c:pt idx="30">
                  <c:v>45.092224963177642</c:v>
                </c:pt>
                <c:pt idx="31">
                  <c:v>41.963601746156691</c:v>
                </c:pt>
                <c:pt idx="32">
                  <c:v>32.051996864344993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58-4921-8150-3B39D82F9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034616"/>
        <c:axId val="1083028856"/>
      </c:scatterChart>
      <c:valAx>
        <c:axId val="108303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RECOVERY</a:t>
                </a:r>
              </a:p>
            </c:rich>
          </c:tx>
          <c:layout>
            <c:manualLayout>
              <c:xMode val="edge"/>
              <c:yMode val="edge"/>
              <c:x val="0.46671101669929921"/>
              <c:y val="0.92193796761754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28856"/>
        <c:crosses val="autoZero"/>
        <c:crossBetween val="midCat"/>
        <c:majorUnit val="5"/>
        <c:minorUnit val="2.5"/>
      </c:valAx>
      <c:valAx>
        <c:axId val="1083028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PURITY</a:t>
                </a:r>
              </a:p>
            </c:rich>
          </c:tx>
          <c:layout>
            <c:manualLayout>
              <c:xMode val="edge"/>
              <c:yMode val="edge"/>
              <c:x val="1.2801032146213994E-2"/>
              <c:y val="0.41253012380094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34616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rgbClr val="0070C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B3</c:v>
          </c:tx>
          <c:spPr>
            <a:ln w="25400" cap="rnd">
              <a:gradFill flip="none" rotWithShape="1">
                <a:gsLst>
                  <a:gs pos="0">
                    <a:schemeClr val="accent5">
                      <a:lumMod val="67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7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BA9-4D5F-AFF8-98B4A7B756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BA9-4D5F-AFF8-98B4A7B756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BA9-4D5F-AFF8-98B4A7B7561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BA9-4D5F-AFF8-98B4A7B7561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BA9-4D5F-AFF8-98B4A7B7561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BA9-4D5F-AFF8-98B4A7B756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A9-4D5F-AFF8-98B4A7B756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BA9-4D5F-AFF8-98B4A7B756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BA9-4D5F-AFF8-98B4A7B756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BA9-4D5F-AFF8-98B4A7B756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BA9-4D5F-AFF8-98B4A7B7561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A9-4D5F-AFF8-98B4A7B756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A9-4D5F-AFF8-98B4A7B756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BA9-4D5F-AFF8-98B4A7B756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BA9-4D5F-AFF8-98B4A7B7561A}"/>
                </c:ext>
              </c:extLst>
            </c:dLbl>
            <c:dLbl>
              <c:idx val="15"/>
              <c:layout>
                <c:manualLayout>
                  <c:x val="-1.6441642525973119E-2"/>
                  <c:y val="8.7726246219252069E-2"/>
                </c:manualLayout>
              </c:layout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70C0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539936479002833E-2"/>
                      <c:h val="5.666148444781739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E-CBA9-4D5F-AFF8-98B4A7B7561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A9-4D5F-AFF8-98B4A7B7561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A9-4D5F-AFF8-98B4A7B7561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A9-4D5F-AFF8-98B4A7B7561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A9-4D5F-AFF8-98B4A7B7561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A9-4D5F-AFF8-98B4A7B7561A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A9-4D5F-AFF8-98B4A7B7561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A9-4D5F-AFF8-98B4A7B7561A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A9-4D5F-AFF8-98B4A7B7561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A9-4D5F-AFF8-98B4A7B7561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A9-4D5F-AFF8-98B4A7B7561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A9-4D5F-AFF8-98B4A7B7561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A9-4D5F-AFF8-98B4A7B7561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A9-4D5F-AFF8-98B4A7B756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70C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'EXTRACT %'!$AF$62:$AF$91</c:f>
              <c:numCache>
                <c:formatCode>0.00</c:formatCode>
                <c:ptCount val="30"/>
                <c:pt idx="0">
                  <c:v>85.519294025105495</c:v>
                </c:pt>
                <c:pt idx="1">
                  <c:v>85.519294025105495</c:v>
                </c:pt>
                <c:pt idx="2">
                  <c:v>85.519294025105495</c:v>
                </c:pt>
                <c:pt idx="3">
                  <c:v>85.519294025105495</c:v>
                </c:pt>
                <c:pt idx="4">
                  <c:v>85.519294025105495</c:v>
                </c:pt>
                <c:pt idx="5">
                  <c:v>85.519294025105495</c:v>
                </c:pt>
                <c:pt idx="6">
                  <c:v>85.519294025105495</c:v>
                </c:pt>
                <c:pt idx="7">
                  <c:v>85.519294025105495</c:v>
                </c:pt>
                <c:pt idx="8">
                  <c:v>85.519294025105495</c:v>
                </c:pt>
                <c:pt idx="9">
                  <c:v>85.519294025105495</c:v>
                </c:pt>
                <c:pt idx="10">
                  <c:v>85.498061488446737</c:v>
                </c:pt>
                <c:pt idx="11">
                  <c:v>85.273071627599521</c:v>
                </c:pt>
                <c:pt idx="12">
                  <c:v>83.80762755792162</c:v>
                </c:pt>
                <c:pt idx="13">
                  <c:v>79.399317617364332</c:v>
                </c:pt>
                <c:pt idx="14">
                  <c:v>71.784061400076183</c:v>
                </c:pt>
                <c:pt idx="15">
                  <c:v>61.514966050210845</c:v>
                </c:pt>
                <c:pt idx="16">
                  <c:v>49.640852184516326</c:v>
                </c:pt>
                <c:pt idx="17">
                  <c:v>32.26676951029345</c:v>
                </c:pt>
                <c:pt idx="18">
                  <c:v>17.568592748139228</c:v>
                </c:pt>
                <c:pt idx="19">
                  <c:v>7.145063745273494</c:v>
                </c:pt>
                <c:pt idx="20">
                  <c:v>2.8800340959731114</c:v>
                </c:pt>
                <c:pt idx="21">
                  <c:v>1.2353631040546205</c:v>
                </c:pt>
                <c:pt idx="22">
                  <c:v>0.58838788338924941</c:v>
                </c:pt>
                <c:pt idx="23">
                  <c:v>0.36564470225400553</c:v>
                </c:pt>
                <c:pt idx="24">
                  <c:v>0.21770619783438164</c:v>
                </c:pt>
                <c:pt idx="25">
                  <c:v>0.13236662362847704</c:v>
                </c:pt>
                <c:pt idx="26">
                  <c:v>8.3046057208261137E-2</c:v>
                </c:pt>
                <c:pt idx="27">
                  <c:v>5.0388841466195766E-2</c:v>
                </c:pt>
                <c:pt idx="28">
                  <c:v>2.3084258299714815E-2</c:v>
                </c:pt>
                <c:pt idx="29">
                  <c:v>-1.0196477519921149E-14</c:v>
                </c:pt>
              </c:numCache>
            </c:numRef>
          </c:xVal>
          <c:yVal>
            <c:numRef>
              <c:f>'EXTRACT %'!$AB$62:$AB$91</c:f>
              <c:numCache>
                <c:formatCode>0.00</c:formatCode>
                <c:ptCount val="30"/>
                <c:pt idx="0">
                  <c:v>28.741934932564256</c:v>
                </c:pt>
                <c:pt idx="1">
                  <c:v>28.828531449909118</c:v>
                </c:pt>
                <c:pt idx="2">
                  <c:v>28.922267908145141</c:v>
                </c:pt>
                <c:pt idx="3">
                  <c:v>29.016382159878528</c:v>
                </c:pt>
                <c:pt idx="4">
                  <c:v>29.105582970055799</c:v>
                </c:pt>
                <c:pt idx="5">
                  <c:v>29.203374553976197</c:v>
                </c:pt>
                <c:pt idx="6">
                  <c:v>29.308770623956864</c:v>
                </c:pt>
                <c:pt idx="7">
                  <c:v>29.80572115596771</c:v>
                </c:pt>
                <c:pt idx="8">
                  <c:v>31.241400545134219</c:v>
                </c:pt>
                <c:pt idx="9">
                  <c:v>33.564815472386073</c:v>
                </c:pt>
                <c:pt idx="10">
                  <c:v>38.612745990722452</c:v>
                </c:pt>
                <c:pt idx="11">
                  <c:v>43.571899383244215</c:v>
                </c:pt>
                <c:pt idx="12">
                  <c:v>49.68704264977741</c:v>
                </c:pt>
                <c:pt idx="13">
                  <c:v>57.814415983956678</c:v>
                </c:pt>
                <c:pt idx="14">
                  <c:v>69.917456390857268</c:v>
                </c:pt>
                <c:pt idx="15">
                  <c:v>74.506285091676659</c:v>
                </c:pt>
                <c:pt idx="16">
                  <c:v>72.812533185451727</c:v>
                </c:pt>
                <c:pt idx="17">
                  <c:v>66.987410520911368</c:v>
                </c:pt>
                <c:pt idx="18">
                  <c:v>55.637572803973121</c:v>
                </c:pt>
                <c:pt idx="19">
                  <c:v>36.938910701657036</c:v>
                </c:pt>
                <c:pt idx="20">
                  <c:v>20.753717153140997</c:v>
                </c:pt>
                <c:pt idx="21">
                  <c:v>11.100562211392425</c:v>
                </c:pt>
                <c:pt idx="22">
                  <c:v>6.3254675524197177</c:v>
                </c:pt>
                <c:pt idx="23">
                  <c:v>4.4542787975636964</c:v>
                </c:pt>
                <c:pt idx="24">
                  <c:v>3.157380805699626</c:v>
                </c:pt>
                <c:pt idx="25">
                  <c:v>2.3553062127296291</c:v>
                </c:pt>
                <c:pt idx="26">
                  <c:v>1.8783402202144066</c:v>
                </c:pt>
                <c:pt idx="27">
                  <c:v>1.5686243733551815</c:v>
                </c:pt>
                <c:pt idx="28">
                  <c:v>1.1701956231066193</c:v>
                </c:pt>
                <c:pt idx="29">
                  <c:v>-1.1393832182471719E-12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9-4D5F-AFF8-98B4A7B75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627864"/>
        <c:axId val="1868625344"/>
      </c:scatterChart>
      <c:valAx>
        <c:axId val="186862786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70C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% 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70C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70C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68625344"/>
        <c:crosses val="autoZero"/>
        <c:crossBetween val="midCat"/>
        <c:minorUnit val="5"/>
      </c:valAx>
      <c:valAx>
        <c:axId val="186862534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70C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% 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70C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70C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68627864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rgbClr val="0070C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UBK 2.2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'UBK 530, 2.2'!$L$6:$L$26</c:f>
              <c:numCache>
                <c:formatCode>General</c:formatCode>
                <c:ptCount val="21"/>
                <c:pt idx="0">
                  <c:v>36</c:v>
                </c:pt>
                <c:pt idx="1">
                  <c:v>72</c:v>
                </c:pt>
                <c:pt idx="2">
                  <c:v>108</c:v>
                </c:pt>
                <c:pt idx="3">
                  <c:v>144</c:v>
                </c:pt>
                <c:pt idx="4">
                  <c:v>180</c:v>
                </c:pt>
                <c:pt idx="5">
                  <c:v>216</c:v>
                </c:pt>
                <c:pt idx="6">
                  <c:v>252</c:v>
                </c:pt>
                <c:pt idx="7">
                  <c:v>288</c:v>
                </c:pt>
                <c:pt idx="8">
                  <c:v>324</c:v>
                </c:pt>
                <c:pt idx="9">
                  <c:v>360</c:v>
                </c:pt>
                <c:pt idx="10">
                  <c:v>396</c:v>
                </c:pt>
                <c:pt idx="11">
                  <c:v>432</c:v>
                </c:pt>
                <c:pt idx="12">
                  <c:v>468</c:v>
                </c:pt>
                <c:pt idx="13">
                  <c:v>504</c:v>
                </c:pt>
                <c:pt idx="14">
                  <c:v>540</c:v>
                </c:pt>
                <c:pt idx="15">
                  <c:v>576</c:v>
                </c:pt>
                <c:pt idx="16">
                  <c:v>612</c:v>
                </c:pt>
                <c:pt idx="17">
                  <c:v>648</c:v>
                </c:pt>
                <c:pt idx="18">
                  <c:v>684</c:v>
                </c:pt>
                <c:pt idx="19">
                  <c:v>720</c:v>
                </c:pt>
                <c:pt idx="20">
                  <c:v>756</c:v>
                </c:pt>
              </c:numCache>
            </c:numRef>
          </c:xVal>
          <c:yVal>
            <c:numRef>
              <c:f>'UBK 530, 2.2'!$N$6:$N$26</c:f>
              <c:numCache>
                <c:formatCode>0.0</c:formatCode>
                <c:ptCount val="21"/>
                <c:pt idx="0">
                  <c:v>124.46251354850956</c:v>
                </c:pt>
                <c:pt idx="1">
                  <c:v>129.24213189084654</c:v>
                </c:pt>
                <c:pt idx="2">
                  <c:v>124.44311285109659</c:v>
                </c:pt>
                <c:pt idx="3">
                  <c:v>123.82979559173069</c:v>
                </c:pt>
                <c:pt idx="4">
                  <c:v>124.90016864998121</c:v>
                </c:pt>
                <c:pt idx="5">
                  <c:v>524.6272062154377</c:v>
                </c:pt>
                <c:pt idx="6">
                  <c:v>2440.6921362989237</c:v>
                </c:pt>
                <c:pt idx="7">
                  <c:v>3404.0066571482353</c:v>
                </c:pt>
                <c:pt idx="8">
                  <c:v>3399.7061148057537</c:v>
                </c:pt>
                <c:pt idx="9">
                  <c:v>3381.9190992745307</c:v>
                </c:pt>
                <c:pt idx="10">
                  <c:v>3515.783776592747</c:v>
                </c:pt>
                <c:pt idx="11">
                  <c:v>894.13786077268287</c:v>
                </c:pt>
                <c:pt idx="12">
                  <c:v>156.77831319375792</c:v>
                </c:pt>
                <c:pt idx="13">
                  <c:v>131.90284501966525</c:v>
                </c:pt>
                <c:pt idx="14">
                  <c:v>128.7909272761018</c:v>
                </c:pt>
                <c:pt idx="15">
                  <c:v>128.5170359798224</c:v>
                </c:pt>
                <c:pt idx="16">
                  <c:v>127.81341422762772</c:v>
                </c:pt>
                <c:pt idx="17">
                  <c:v>128.91362120383127</c:v>
                </c:pt>
                <c:pt idx="18">
                  <c:v>128.02784979581392</c:v>
                </c:pt>
                <c:pt idx="19">
                  <c:v>126.19417727324938</c:v>
                </c:pt>
                <c:pt idx="20">
                  <c:v>123.04846271600267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0-43EB-8396-3A300AD138BC}"/>
            </c:ext>
          </c:extLst>
        </c:ser>
        <c:ser>
          <c:idx val="2"/>
          <c:order val="2"/>
          <c:tx>
            <c:v>Cl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'UBK 530, 2.2'!$L$6:$L$26</c:f>
              <c:numCache>
                <c:formatCode>General</c:formatCode>
                <c:ptCount val="21"/>
                <c:pt idx="0">
                  <c:v>36</c:v>
                </c:pt>
                <c:pt idx="1">
                  <c:v>72</c:v>
                </c:pt>
                <c:pt idx="2">
                  <c:v>108</c:v>
                </c:pt>
                <c:pt idx="3">
                  <c:v>144</c:v>
                </c:pt>
                <c:pt idx="4">
                  <c:v>180</c:v>
                </c:pt>
                <c:pt idx="5">
                  <c:v>216</c:v>
                </c:pt>
                <c:pt idx="6">
                  <c:v>252</c:v>
                </c:pt>
                <c:pt idx="7">
                  <c:v>288</c:v>
                </c:pt>
                <c:pt idx="8">
                  <c:v>324</c:v>
                </c:pt>
                <c:pt idx="9">
                  <c:v>360</c:v>
                </c:pt>
                <c:pt idx="10">
                  <c:v>396</c:v>
                </c:pt>
                <c:pt idx="11">
                  <c:v>432</c:v>
                </c:pt>
                <c:pt idx="12">
                  <c:v>468</c:v>
                </c:pt>
                <c:pt idx="13">
                  <c:v>504</c:v>
                </c:pt>
                <c:pt idx="14">
                  <c:v>540</c:v>
                </c:pt>
                <c:pt idx="15">
                  <c:v>576</c:v>
                </c:pt>
                <c:pt idx="16">
                  <c:v>612</c:v>
                </c:pt>
                <c:pt idx="17">
                  <c:v>648</c:v>
                </c:pt>
                <c:pt idx="18">
                  <c:v>684</c:v>
                </c:pt>
                <c:pt idx="19">
                  <c:v>720</c:v>
                </c:pt>
                <c:pt idx="20">
                  <c:v>756</c:v>
                </c:pt>
              </c:numCache>
            </c:numRef>
          </c:xVal>
          <c:yVal>
            <c:numRef>
              <c:f>'UBK 530, 2.2'!$O$6:$O$26</c:f>
              <c:numCache>
                <c:formatCode>0.00</c:formatCode>
                <c:ptCount val="21"/>
                <c:pt idx="0">
                  <c:v>2.2720000000000002</c:v>
                </c:pt>
                <c:pt idx="1">
                  <c:v>5.2824</c:v>
                </c:pt>
                <c:pt idx="2">
                  <c:v>98.349199999999996</c:v>
                </c:pt>
                <c:pt idx="3">
                  <c:v>90.624399999999994</c:v>
                </c:pt>
                <c:pt idx="4">
                  <c:v>91.206599999999995</c:v>
                </c:pt>
                <c:pt idx="5">
                  <c:v>1064.0273</c:v>
                </c:pt>
                <c:pt idx="6">
                  <c:v>6826.8132999999998</c:v>
                </c:pt>
                <c:pt idx="7">
                  <c:v>9805.5544000000009</c:v>
                </c:pt>
                <c:pt idx="8">
                  <c:v>9885.7347000000009</c:v>
                </c:pt>
                <c:pt idx="9">
                  <c:v>9964.6725000000006</c:v>
                </c:pt>
                <c:pt idx="10">
                  <c:v>131.7405</c:v>
                </c:pt>
                <c:pt idx="11">
                  <c:v>2109.3247999999999</c:v>
                </c:pt>
                <c:pt idx="12">
                  <c:v>73.115800000000007</c:v>
                </c:pt>
                <c:pt idx="13">
                  <c:v>87.095699999999994</c:v>
                </c:pt>
                <c:pt idx="14">
                  <c:v>81.756500000000003</c:v>
                </c:pt>
                <c:pt idx="15">
                  <c:v>101.3099</c:v>
                </c:pt>
                <c:pt idx="16">
                  <c:v>98.640299999999996</c:v>
                </c:pt>
                <c:pt idx="17">
                  <c:v>13.6533</c:v>
                </c:pt>
                <c:pt idx="18">
                  <c:v>100.8768</c:v>
                </c:pt>
                <c:pt idx="19">
                  <c:v>98.036799999999999</c:v>
                </c:pt>
                <c:pt idx="20">
                  <c:v>96.013300000000001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C0-43EB-8396-3A300AD13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752376"/>
        <c:axId val="1844756336"/>
      </c:scatterChart>
      <c:scatterChart>
        <c:scatterStyle val="lineMarker"/>
        <c:varyColors val="0"/>
        <c:ser>
          <c:idx val="0"/>
          <c:order val="0"/>
          <c:tx>
            <c:v>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'UBK 530, 2.2'!$L$6:$L$26</c:f>
              <c:numCache>
                <c:formatCode>General</c:formatCode>
                <c:ptCount val="21"/>
                <c:pt idx="0">
                  <c:v>36</c:v>
                </c:pt>
                <c:pt idx="1">
                  <c:v>72</c:v>
                </c:pt>
                <c:pt idx="2">
                  <c:v>108</c:v>
                </c:pt>
                <c:pt idx="3">
                  <c:v>144</c:v>
                </c:pt>
                <c:pt idx="4">
                  <c:v>180</c:v>
                </c:pt>
                <c:pt idx="5">
                  <c:v>216</c:v>
                </c:pt>
                <c:pt idx="6">
                  <c:v>252</c:v>
                </c:pt>
                <c:pt idx="7">
                  <c:v>288</c:v>
                </c:pt>
                <c:pt idx="8">
                  <c:v>324</c:v>
                </c:pt>
                <c:pt idx="9">
                  <c:v>360</c:v>
                </c:pt>
                <c:pt idx="10">
                  <c:v>396</c:v>
                </c:pt>
                <c:pt idx="11">
                  <c:v>432</c:v>
                </c:pt>
                <c:pt idx="12">
                  <c:v>468</c:v>
                </c:pt>
                <c:pt idx="13">
                  <c:v>504</c:v>
                </c:pt>
                <c:pt idx="14">
                  <c:v>540</c:v>
                </c:pt>
                <c:pt idx="15">
                  <c:v>576</c:v>
                </c:pt>
                <c:pt idx="16">
                  <c:v>612</c:v>
                </c:pt>
                <c:pt idx="17">
                  <c:v>648</c:v>
                </c:pt>
                <c:pt idx="18">
                  <c:v>684</c:v>
                </c:pt>
                <c:pt idx="19">
                  <c:v>720</c:v>
                </c:pt>
                <c:pt idx="20">
                  <c:v>756</c:v>
                </c:pt>
              </c:numCache>
            </c:numRef>
          </c:xVal>
          <c:yVal>
            <c:numRef>
              <c:f>'UBK 530, 2.2'!$M$6:$M$26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11.548520588731501</c:v>
                </c:pt>
                <c:pt idx="9">
                  <c:v>95.326608155853506</c:v>
                </c:pt>
                <c:pt idx="10">
                  <c:v>365.73103864823065</c:v>
                </c:pt>
                <c:pt idx="11">
                  <c:v>796.83130574501592</c:v>
                </c:pt>
                <c:pt idx="12">
                  <c:v>1247.739479186374</c:v>
                </c:pt>
                <c:pt idx="13">
                  <c:v>1319.4613711491791</c:v>
                </c:pt>
                <c:pt idx="14">
                  <c:v>913.78391199896362</c:v>
                </c:pt>
                <c:pt idx="15">
                  <c:v>433.0615328350346</c:v>
                </c:pt>
                <c:pt idx="16">
                  <c:v>119.54527652792173</c:v>
                </c:pt>
                <c:pt idx="17">
                  <c:v>27.073597835106966</c:v>
                </c:pt>
                <c:pt idx="18">
                  <c:v>6.7185673160170101</c:v>
                </c:pt>
                <c:pt idx="19">
                  <c:v>3.1441432608020152</c:v>
                </c:pt>
                <c:pt idx="20">
                  <c:v>2.1029594707968227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0-43EB-8396-3A300AD13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750576"/>
        <c:axId val="1844748056"/>
      </c:scatterChart>
      <c:valAx>
        <c:axId val="1844752376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56336"/>
        <c:crosses val="autoZero"/>
        <c:crossBetween val="midCat"/>
      </c:valAx>
      <c:valAx>
        <c:axId val="18447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52376"/>
        <c:crosses val="autoZero"/>
        <c:crossBetween val="midCat"/>
      </c:valAx>
      <c:valAx>
        <c:axId val="1844748056"/>
        <c:scaling>
          <c:orientation val="minMax"/>
          <c:max val="1600"/>
        </c:scaling>
        <c:delete val="0"/>
        <c:axPos val="r"/>
        <c:numFmt formatCode="0" sourceLinked="0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50576"/>
        <c:crosses val="max"/>
        <c:crossBetween val="midCat"/>
      </c:valAx>
      <c:valAx>
        <c:axId val="184475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474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2UBK 2.2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'UBK 530, 2.2'!$L$27:$L$59</c:f>
              <c:numCache>
                <c:formatCode>General</c:formatCode>
                <c:ptCount val="33"/>
                <c:pt idx="0">
                  <c:v>36</c:v>
                </c:pt>
                <c:pt idx="1">
                  <c:v>72</c:v>
                </c:pt>
                <c:pt idx="2">
                  <c:v>108</c:v>
                </c:pt>
                <c:pt idx="3">
                  <c:v>144</c:v>
                </c:pt>
                <c:pt idx="4">
                  <c:v>180</c:v>
                </c:pt>
                <c:pt idx="5">
                  <c:v>216</c:v>
                </c:pt>
                <c:pt idx="6">
                  <c:v>252</c:v>
                </c:pt>
                <c:pt idx="7">
                  <c:v>288</c:v>
                </c:pt>
                <c:pt idx="8">
                  <c:v>324</c:v>
                </c:pt>
                <c:pt idx="9">
                  <c:v>360</c:v>
                </c:pt>
                <c:pt idx="10">
                  <c:v>396</c:v>
                </c:pt>
                <c:pt idx="11">
                  <c:v>432</c:v>
                </c:pt>
                <c:pt idx="12">
                  <c:v>468</c:v>
                </c:pt>
                <c:pt idx="13">
                  <c:v>504</c:v>
                </c:pt>
                <c:pt idx="14">
                  <c:v>540</c:v>
                </c:pt>
                <c:pt idx="15">
                  <c:v>576</c:v>
                </c:pt>
                <c:pt idx="16">
                  <c:v>612</c:v>
                </c:pt>
                <c:pt idx="17">
                  <c:v>648</c:v>
                </c:pt>
                <c:pt idx="18">
                  <c:v>684</c:v>
                </c:pt>
                <c:pt idx="19">
                  <c:v>720</c:v>
                </c:pt>
                <c:pt idx="20">
                  <c:v>756</c:v>
                </c:pt>
                <c:pt idx="21">
                  <c:v>792</c:v>
                </c:pt>
                <c:pt idx="22">
                  <c:v>828</c:v>
                </c:pt>
                <c:pt idx="23">
                  <c:v>864</c:v>
                </c:pt>
                <c:pt idx="24">
                  <c:v>900</c:v>
                </c:pt>
                <c:pt idx="25">
                  <c:v>936</c:v>
                </c:pt>
                <c:pt idx="26">
                  <c:v>972</c:v>
                </c:pt>
                <c:pt idx="27">
                  <c:v>1008</c:v>
                </c:pt>
                <c:pt idx="28">
                  <c:v>1044</c:v>
                </c:pt>
                <c:pt idx="29">
                  <c:v>1080</c:v>
                </c:pt>
                <c:pt idx="30">
                  <c:v>1116</c:v>
                </c:pt>
                <c:pt idx="31">
                  <c:v>1152</c:v>
                </c:pt>
                <c:pt idx="32">
                  <c:v>1188</c:v>
                </c:pt>
              </c:numCache>
            </c:numRef>
          </c:xVal>
          <c:yVal>
            <c:numRef>
              <c:f>'UBK 530, 2.2'!$N$27:$N$59</c:f>
              <c:numCache>
                <c:formatCode>0.0</c:formatCode>
                <c:ptCount val="33"/>
                <c:pt idx="0">
                  <c:v>123.20732836029303</c:v>
                </c:pt>
                <c:pt idx="1">
                  <c:v>125.14280515894774</c:v>
                </c:pt>
                <c:pt idx="2">
                  <c:v>125.11735193510737</c:v>
                </c:pt>
                <c:pt idx="3">
                  <c:v>125.2384585678063</c:v>
                </c:pt>
                <c:pt idx="4">
                  <c:v>129.77339754492652</c:v>
                </c:pt>
                <c:pt idx="5">
                  <c:v>596.70275111219064</c:v>
                </c:pt>
                <c:pt idx="6">
                  <c:v>2205.5754784600717</c:v>
                </c:pt>
                <c:pt idx="7">
                  <c:v>3253.7506183656537</c:v>
                </c:pt>
                <c:pt idx="8">
                  <c:v>3360.3194080206799</c:v>
                </c:pt>
                <c:pt idx="9">
                  <c:v>3434.7345023194339</c:v>
                </c:pt>
                <c:pt idx="10">
                  <c:v>3495.2622031720343</c:v>
                </c:pt>
                <c:pt idx="11">
                  <c:v>3115.3211784659502</c:v>
                </c:pt>
                <c:pt idx="12">
                  <c:v>737.83695640369535</c:v>
                </c:pt>
                <c:pt idx="13">
                  <c:v>141.13114570310501</c:v>
                </c:pt>
                <c:pt idx="14">
                  <c:v>132.92556754810522</c:v>
                </c:pt>
                <c:pt idx="15">
                  <c:v>130.85773162860806</c:v>
                </c:pt>
                <c:pt idx="16">
                  <c:v>127.8608146526667</c:v>
                </c:pt>
                <c:pt idx="17">
                  <c:v>127.1872130554257</c:v>
                </c:pt>
                <c:pt idx="18">
                  <c:v>130.01261292216583</c:v>
                </c:pt>
                <c:pt idx="19">
                  <c:v>127.32964334269532</c:v>
                </c:pt>
                <c:pt idx="20">
                  <c:v>126.72749222838557</c:v>
                </c:pt>
                <c:pt idx="21">
                  <c:v>126.2109421518974</c:v>
                </c:pt>
                <c:pt idx="22">
                  <c:v>126.48871671940151</c:v>
                </c:pt>
                <c:pt idx="23">
                  <c:v>124.39551076998727</c:v>
                </c:pt>
                <c:pt idx="24">
                  <c:v>124.83928363870129</c:v>
                </c:pt>
                <c:pt idx="25">
                  <c:v>126.91823156667996</c:v>
                </c:pt>
                <c:pt idx="26">
                  <c:v>123.53265752099391</c:v>
                </c:pt>
                <c:pt idx="27">
                  <c:v>122.43289800368923</c:v>
                </c:pt>
                <c:pt idx="28">
                  <c:v>124.11518486320385</c:v>
                </c:pt>
                <c:pt idx="29">
                  <c:v>123.91734576077414</c:v>
                </c:pt>
                <c:pt idx="30">
                  <c:v>122.87033604800509</c:v>
                </c:pt>
                <c:pt idx="31">
                  <c:v>123.68340773511424</c:v>
                </c:pt>
                <c:pt idx="32">
                  <c:v>124.18997578646302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B-4F15-984F-FF7E1E1D91C5}"/>
            </c:ext>
          </c:extLst>
        </c:ser>
        <c:ser>
          <c:idx val="2"/>
          <c:order val="2"/>
          <c:tx>
            <c:v>Cl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'UBK 530, 2.2'!$L$27:$L$59</c:f>
              <c:numCache>
                <c:formatCode>General</c:formatCode>
                <c:ptCount val="33"/>
                <c:pt idx="0">
                  <c:v>36</c:v>
                </c:pt>
                <c:pt idx="1">
                  <c:v>72</c:v>
                </c:pt>
                <c:pt idx="2">
                  <c:v>108</c:v>
                </c:pt>
                <c:pt idx="3">
                  <c:v>144</c:v>
                </c:pt>
                <c:pt idx="4">
                  <c:v>180</c:v>
                </c:pt>
                <c:pt idx="5">
                  <c:v>216</c:v>
                </c:pt>
                <c:pt idx="6">
                  <c:v>252</c:v>
                </c:pt>
                <c:pt idx="7">
                  <c:v>288</c:v>
                </c:pt>
                <c:pt idx="8">
                  <c:v>324</c:v>
                </c:pt>
                <c:pt idx="9">
                  <c:v>360</c:v>
                </c:pt>
                <c:pt idx="10">
                  <c:v>396</c:v>
                </c:pt>
                <c:pt idx="11">
                  <c:v>432</c:v>
                </c:pt>
                <c:pt idx="12">
                  <c:v>468</c:v>
                </c:pt>
                <c:pt idx="13">
                  <c:v>504</c:v>
                </c:pt>
                <c:pt idx="14">
                  <c:v>540</c:v>
                </c:pt>
                <c:pt idx="15">
                  <c:v>576</c:v>
                </c:pt>
                <c:pt idx="16">
                  <c:v>612</c:v>
                </c:pt>
                <c:pt idx="17">
                  <c:v>648</c:v>
                </c:pt>
                <c:pt idx="18">
                  <c:v>684</c:v>
                </c:pt>
                <c:pt idx="19">
                  <c:v>720</c:v>
                </c:pt>
                <c:pt idx="20">
                  <c:v>756</c:v>
                </c:pt>
                <c:pt idx="21">
                  <c:v>792</c:v>
                </c:pt>
                <c:pt idx="22">
                  <c:v>828</c:v>
                </c:pt>
                <c:pt idx="23">
                  <c:v>864</c:v>
                </c:pt>
                <c:pt idx="24">
                  <c:v>900</c:v>
                </c:pt>
                <c:pt idx="25">
                  <c:v>936</c:v>
                </c:pt>
                <c:pt idx="26">
                  <c:v>972</c:v>
                </c:pt>
                <c:pt idx="27">
                  <c:v>1008</c:v>
                </c:pt>
                <c:pt idx="28">
                  <c:v>1044</c:v>
                </c:pt>
                <c:pt idx="29">
                  <c:v>1080</c:v>
                </c:pt>
                <c:pt idx="30">
                  <c:v>1116</c:v>
                </c:pt>
                <c:pt idx="31">
                  <c:v>1152</c:v>
                </c:pt>
                <c:pt idx="32">
                  <c:v>1188</c:v>
                </c:pt>
              </c:numCache>
            </c:numRef>
          </c:xVal>
          <c:yVal>
            <c:numRef>
              <c:f>'UBK 530, 2.2'!$O$27:$O$59</c:f>
              <c:numCache>
                <c:formatCode>0.00</c:formatCode>
                <c:ptCount val="33"/>
                <c:pt idx="0">
                  <c:v>97.859300000000005</c:v>
                </c:pt>
                <c:pt idx="1">
                  <c:v>73.378500000000003</c:v>
                </c:pt>
                <c:pt idx="2">
                  <c:v>93.968499999999992</c:v>
                </c:pt>
                <c:pt idx="3">
                  <c:v>13.518400000000002</c:v>
                </c:pt>
                <c:pt idx="4">
                  <c:v>12.9291</c:v>
                </c:pt>
                <c:pt idx="5">
                  <c:v>293.19450000000001</c:v>
                </c:pt>
                <c:pt idx="6">
                  <c:v>5880.7737999999999</c:v>
                </c:pt>
                <c:pt idx="7">
                  <c:v>9372.2981999999993</c:v>
                </c:pt>
                <c:pt idx="8">
                  <c:v>10097.9324</c:v>
                </c:pt>
                <c:pt idx="9">
                  <c:v>10235.743400000001</c:v>
                </c:pt>
                <c:pt idx="10">
                  <c:v>10486.387600000002</c:v>
                </c:pt>
                <c:pt idx="11">
                  <c:v>10332.6158</c:v>
                </c:pt>
                <c:pt idx="12">
                  <c:v>43.906399999999998</c:v>
                </c:pt>
                <c:pt idx="13">
                  <c:v>122.9081</c:v>
                </c:pt>
                <c:pt idx="14">
                  <c:v>113.5219</c:v>
                </c:pt>
                <c:pt idx="15">
                  <c:v>117.2139</c:v>
                </c:pt>
                <c:pt idx="16">
                  <c:v>111.15049999999999</c:v>
                </c:pt>
                <c:pt idx="17">
                  <c:v>3.1665999999999999</c:v>
                </c:pt>
                <c:pt idx="18">
                  <c:v>150.93890000000002</c:v>
                </c:pt>
                <c:pt idx="19">
                  <c:v>122.9294</c:v>
                </c:pt>
                <c:pt idx="20">
                  <c:v>120.35210000000001</c:v>
                </c:pt>
                <c:pt idx="21">
                  <c:v>124.12219999999999</c:v>
                </c:pt>
                <c:pt idx="22">
                  <c:v>18.2044</c:v>
                </c:pt>
                <c:pt idx="23">
                  <c:v>124.3494</c:v>
                </c:pt>
                <c:pt idx="24">
                  <c:v>10.2737</c:v>
                </c:pt>
                <c:pt idx="25">
                  <c:v>55.955100000000002</c:v>
                </c:pt>
                <c:pt idx="26">
                  <c:v>20.582899999999999</c:v>
                </c:pt>
                <c:pt idx="27">
                  <c:v>115.77970000000001</c:v>
                </c:pt>
                <c:pt idx="28">
                  <c:v>119.9829</c:v>
                </c:pt>
                <c:pt idx="29">
                  <c:v>33.817300000000003</c:v>
                </c:pt>
                <c:pt idx="30">
                  <c:v>120.21720000000001</c:v>
                </c:pt>
                <c:pt idx="31">
                  <c:v>123.3199</c:v>
                </c:pt>
                <c:pt idx="32">
                  <c:v>58.582099999999997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EB-4F15-984F-FF7E1E1D9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348024"/>
        <c:axId val="1871343704"/>
      </c:scatterChart>
      <c:scatterChart>
        <c:scatterStyle val="lineMarker"/>
        <c:varyColors val="0"/>
        <c:ser>
          <c:idx val="0"/>
          <c:order val="0"/>
          <c:tx>
            <c:v>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'UBK 530, 2.2'!$L$27:$L$59</c:f>
              <c:numCache>
                <c:formatCode>General</c:formatCode>
                <c:ptCount val="33"/>
                <c:pt idx="0">
                  <c:v>36</c:v>
                </c:pt>
                <c:pt idx="1">
                  <c:v>72</c:v>
                </c:pt>
                <c:pt idx="2">
                  <c:v>108</c:v>
                </c:pt>
                <c:pt idx="3">
                  <c:v>144</c:v>
                </c:pt>
                <c:pt idx="4">
                  <c:v>180</c:v>
                </c:pt>
                <c:pt idx="5">
                  <c:v>216</c:v>
                </c:pt>
                <c:pt idx="6">
                  <c:v>252</c:v>
                </c:pt>
                <c:pt idx="7">
                  <c:v>288</c:v>
                </c:pt>
                <c:pt idx="8">
                  <c:v>324</c:v>
                </c:pt>
                <c:pt idx="9">
                  <c:v>360</c:v>
                </c:pt>
                <c:pt idx="10">
                  <c:v>396</c:v>
                </c:pt>
                <c:pt idx="11">
                  <c:v>432</c:v>
                </c:pt>
                <c:pt idx="12">
                  <c:v>468</c:v>
                </c:pt>
                <c:pt idx="13">
                  <c:v>504</c:v>
                </c:pt>
                <c:pt idx="14">
                  <c:v>540</c:v>
                </c:pt>
                <c:pt idx="15">
                  <c:v>576</c:v>
                </c:pt>
                <c:pt idx="16">
                  <c:v>612</c:v>
                </c:pt>
                <c:pt idx="17">
                  <c:v>648</c:v>
                </c:pt>
                <c:pt idx="18">
                  <c:v>684</c:v>
                </c:pt>
                <c:pt idx="19">
                  <c:v>720</c:v>
                </c:pt>
                <c:pt idx="20">
                  <c:v>756</c:v>
                </c:pt>
                <c:pt idx="21">
                  <c:v>792</c:v>
                </c:pt>
                <c:pt idx="22">
                  <c:v>828</c:v>
                </c:pt>
                <c:pt idx="23">
                  <c:v>864</c:v>
                </c:pt>
                <c:pt idx="24">
                  <c:v>900</c:v>
                </c:pt>
                <c:pt idx="25">
                  <c:v>936</c:v>
                </c:pt>
                <c:pt idx="26">
                  <c:v>972</c:v>
                </c:pt>
                <c:pt idx="27">
                  <c:v>1008</c:v>
                </c:pt>
                <c:pt idx="28">
                  <c:v>1044</c:v>
                </c:pt>
                <c:pt idx="29">
                  <c:v>1080</c:v>
                </c:pt>
                <c:pt idx="30">
                  <c:v>1116</c:v>
                </c:pt>
                <c:pt idx="31">
                  <c:v>1152</c:v>
                </c:pt>
                <c:pt idx="32">
                  <c:v>1188</c:v>
                </c:pt>
              </c:numCache>
            </c:numRef>
          </c:xVal>
          <c:yVal>
            <c:numRef>
              <c:f>'UBK 530, 2.2'!$M$27:$M$59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8.4247733347913254</c:v>
                </c:pt>
                <c:pt idx="9">
                  <c:v>97.3585681627046</c:v>
                </c:pt>
                <c:pt idx="10">
                  <c:v>361.59402815778128</c:v>
                </c:pt>
                <c:pt idx="11">
                  <c:v>694.26272528163088</c:v>
                </c:pt>
                <c:pt idx="12">
                  <c:v>1129.8634261610166</c:v>
                </c:pt>
                <c:pt idx="13">
                  <c:v>1415.9767103584068</c:v>
                </c:pt>
                <c:pt idx="14">
                  <c:v>1454.2771600657131</c:v>
                </c:pt>
                <c:pt idx="15">
                  <c:v>1327.9523186275267</c:v>
                </c:pt>
                <c:pt idx="16">
                  <c:v>877.71239865907364</c:v>
                </c:pt>
                <c:pt idx="17">
                  <c:v>397.90124630190513</c:v>
                </c:pt>
                <c:pt idx="18">
                  <c:v>115.08596903989643</c:v>
                </c:pt>
                <c:pt idx="19">
                  <c:v>24.074294300887502</c:v>
                </c:pt>
                <c:pt idx="20">
                  <c:v>6.8137736637126061</c:v>
                </c:pt>
                <c:pt idx="21">
                  <c:v>3.8420028628268437</c:v>
                </c:pt>
                <c:pt idx="22">
                  <c:v>4.247917010799438</c:v>
                </c:pt>
                <c:pt idx="23">
                  <c:v>2.702808566266973</c:v>
                </c:pt>
                <c:pt idx="24">
                  <c:v>2.7578755123938175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B-4F15-984F-FF7E1E1D9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763896"/>
        <c:axId val="1844768216"/>
      </c:scatterChart>
      <c:valAx>
        <c:axId val="1871348024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43704"/>
        <c:crosses val="autoZero"/>
        <c:crossBetween val="midCat"/>
      </c:valAx>
      <c:valAx>
        <c:axId val="187134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48024"/>
        <c:crosses val="autoZero"/>
        <c:crossBetween val="midCat"/>
      </c:valAx>
      <c:valAx>
        <c:axId val="1844768216"/>
        <c:scaling>
          <c:orientation val="minMax"/>
        </c:scaling>
        <c:delete val="0"/>
        <c:axPos val="r"/>
        <c:numFmt formatCode="0" sourceLinked="0"/>
        <c:majorTickMark val="cross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63896"/>
        <c:crosses val="max"/>
        <c:crossBetween val="midCat"/>
      </c:valAx>
      <c:valAx>
        <c:axId val="1844763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476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BAR-Na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'bar elution'!$F$5:$F$26</c:f>
                <c:numCache>
                  <c:formatCode>General</c:formatCode>
                  <c:ptCount val="22"/>
                  <c:pt idx="0">
                    <c:v>0.88754995823282101</c:v>
                  </c:pt>
                  <c:pt idx="1">
                    <c:v>2.8986617304249291</c:v>
                  </c:pt>
                  <c:pt idx="2">
                    <c:v>0.47675902844502799</c:v>
                  </c:pt>
                  <c:pt idx="3">
                    <c:v>0.99607514278949294</c:v>
                  </c:pt>
                  <c:pt idx="4">
                    <c:v>3.4458931978900567</c:v>
                  </c:pt>
                  <c:pt idx="5">
                    <c:v>50.965106554209463</c:v>
                  </c:pt>
                  <c:pt idx="6">
                    <c:v>166.2525831277695</c:v>
                  </c:pt>
                  <c:pt idx="7">
                    <c:v>106.24706393739227</c:v>
                  </c:pt>
                  <c:pt idx="8">
                    <c:v>27.850607456331876</c:v>
                  </c:pt>
                  <c:pt idx="9">
                    <c:v>37.346129644151667</c:v>
                  </c:pt>
                  <c:pt idx="10">
                    <c:v>14.510943726403553</c:v>
                  </c:pt>
                  <c:pt idx="11">
                    <c:v>1570.6137861993425</c:v>
                  </c:pt>
                  <c:pt idx="12">
                    <c:v>410.87050688080149</c:v>
                  </c:pt>
                  <c:pt idx="13">
                    <c:v>6.5253939920887021</c:v>
                  </c:pt>
                  <c:pt idx="14">
                    <c:v>2.9236321741006122</c:v>
                  </c:pt>
                  <c:pt idx="15">
                    <c:v>1.6551217659501918</c:v>
                  </c:pt>
                  <c:pt idx="16">
                    <c:v>3.3517161976192172E-2</c:v>
                  </c:pt>
                  <c:pt idx="17">
                    <c:v>1.2207549088332887</c:v>
                  </c:pt>
                  <c:pt idx="18">
                    <c:v>1.4034394656924463</c:v>
                  </c:pt>
                  <c:pt idx="19">
                    <c:v>0.80289575751245934</c:v>
                  </c:pt>
                  <c:pt idx="20">
                    <c:v>2.6014667163913838</c:v>
                  </c:pt>
                  <c:pt idx="21">
                    <c:v>2.1238756801088847</c:v>
                  </c:pt>
                </c:numCache>
              </c:numRef>
            </c:plus>
            <c:minus>
              <c:numRef>
                <c:f>'bar elution'!$F$5:$F$26</c:f>
                <c:numCache>
                  <c:formatCode>General</c:formatCode>
                  <c:ptCount val="22"/>
                  <c:pt idx="0">
                    <c:v>0.88754995823282101</c:v>
                  </c:pt>
                  <c:pt idx="1">
                    <c:v>2.8986617304249291</c:v>
                  </c:pt>
                  <c:pt idx="2">
                    <c:v>0.47675902844502799</c:v>
                  </c:pt>
                  <c:pt idx="3">
                    <c:v>0.99607514278949294</c:v>
                  </c:pt>
                  <c:pt idx="4">
                    <c:v>3.4458931978900567</c:v>
                  </c:pt>
                  <c:pt idx="5">
                    <c:v>50.965106554209463</c:v>
                  </c:pt>
                  <c:pt idx="6">
                    <c:v>166.2525831277695</c:v>
                  </c:pt>
                  <c:pt idx="7">
                    <c:v>106.24706393739227</c:v>
                  </c:pt>
                  <c:pt idx="8">
                    <c:v>27.850607456331876</c:v>
                  </c:pt>
                  <c:pt idx="9">
                    <c:v>37.346129644151667</c:v>
                  </c:pt>
                  <c:pt idx="10">
                    <c:v>14.510943726403553</c:v>
                  </c:pt>
                  <c:pt idx="11">
                    <c:v>1570.6137861993425</c:v>
                  </c:pt>
                  <c:pt idx="12">
                    <c:v>410.87050688080149</c:v>
                  </c:pt>
                  <c:pt idx="13">
                    <c:v>6.5253939920887021</c:v>
                  </c:pt>
                  <c:pt idx="14">
                    <c:v>2.9236321741006122</c:v>
                  </c:pt>
                  <c:pt idx="15">
                    <c:v>1.6551217659501918</c:v>
                  </c:pt>
                  <c:pt idx="16">
                    <c:v>3.3517161976192172E-2</c:v>
                  </c:pt>
                  <c:pt idx="17">
                    <c:v>1.2207549088332887</c:v>
                  </c:pt>
                  <c:pt idx="18">
                    <c:v>1.4034394656924463</c:v>
                  </c:pt>
                  <c:pt idx="19">
                    <c:v>0.80289575751245934</c:v>
                  </c:pt>
                  <c:pt idx="20">
                    <c:v>2.6014667163913838</c:v>
                  </c:pt>
                  <c:pt idx="21">
                    <c:v>2.1238756801088847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'bar elution'!$I$5:$I$26</c:f>
              <c:numCache>
                <c:formatCode>0.00</c:formatCode>
                <c:ptCount val="22"/>
                <c:pt idx="0">
                  <c:v>3.8749999999999993E-2</c:v>
                </c:pt>
                <c:pt idx="1">
                  <c:v>7.6874999999999999E-2</c:v>
                </c:pt>
                <c:pt idx="2">
                  <c:v>0.11187499999999999</c:v>
                </c:pt>
                <c:pt idx="3">
                  <c:v>0.15062500000000001</c:v>
                </c:pt>
                <c:pt idx="4">
                  <c:v>0.18812500000000001</c:v>
                </c:pt>
                <c:pt idx="5">
                  <c:v>0.22687499999999999</c:v>
                </c:pt>
                <c:pt idx="6">
                  <c:v>0.260625</c:v>
                </c:pt>
                <c:pt idx="7">
                  <c:v>0.30625000000000002</c:v>
                </c:pt>
                <c:pt idx="8">
                  <c:v>0.33937499999999998</c:v>
                </c:pt>
                <c:pt idx="9">
                  <c:v>0.37437500000000001</c:v>
                </c:pt>
                <c:pt idx="10">
                  <c:v>0.40937499999999999</c:v>
                </c:pt>
                <c:pt idx="11">
                  <c:v>0.44874999999999998</c:v>
                </c:pt>
                <c:pt idx="12">
                  <c:v>0.49312500000000004</c:v>
                </c:pt>
                <c:pt idx="13">
                  <c:v>0.54125000000000001</c:v>
                </c:pt>
                <c:pt idx="14">
                  <c:v>0.59312500000000001</c:v>
                </c:pt>
                <c:pt idx="15">
                  <c:v>0.64624999999999999</c:v>
                </c:pt>
                <c:pt idx="16">
                  <c:v>0.69937500000000008</c:v>
                </c:pt>
                <c:pt idx="17">
                  <c:v>0.75124999999999997</c:v>
                </c:pt>
                <c:pt idx="18">
                  <c:v>0.80750000000000011</c:v>
                </c:pt>
                <c:pt idx="19">
                  <c:v>0.86062500000000008</c:v>
                </c:pt>
                <c:pt idx="20">
                  <c:v>0.90500000000000014</c:v>
                </c:pt>
                <c:pt idx="21">
                  <c:v>0.48187500000000011</c:v>
                </c:pt>
              </c:numCache>
            </c:numRef>
          </c:xVal>
          <c:yVal>
            <c:numRef>
              <c:f>'bar elution'!$E$5:$E$26</c:f>
              <c:numCache>
                <c:formatCode>0.00</c:formatCode>
                <c:ptCount val="22"/>
                <c:pt idx="0">
                  <c:v>123.8349209544013</c:v>
                </c:pt>
                <c:pt idx="1">
                  <c:v>127.19246852489714</c:v>
                </c:pt>
                <c:pt idx="2">
                  <c:v>124.78023239310198</c:v>
                </c:pt>
                <c:pt idx="3">
                  <c:v>124.5341270797685</c:v>
                </c:pt>
                <c:pt idx="4">
                  <c:v>127.33678309745386</c:v>
                </c:pt>
                <c:pt idx="5">
                  <c:v>560.66497866381417</c:v>
                </c:pt>
                <c:pt idx="6">
                  <c:v>2323.1338073794977</c:v>
                </c:pt>
                <c:pt idx="7">
                  <c:v>3328.8786377569445</c:v>
                </c:pt>
                <c:pt idx="8">
                  <c:v>3380.012761413217</c:v>
                </c:pt>
                <c:pt idx="9">
                  <c:v>3408.3268007969823</c:v>
                </c:pt>
                <c:pt idx="10">
                  <c:v>3505.5229898823909</c:v>
                </c:pt>
                <c:pt idx="11">
                  <c:v>2004.7295196193165</c:v>
                </c:pt>
                <c:pt idx="12">
                  <c:v>447.30763479872667</c:v>
                </c:pt>
                <c:pt idx="13">
                  <c:v>136.51699536138511</c:v>
                </c:pt>
                <c:pt idx="14">
                  <c:v>130.85824741210351</c:v>
                </c:pt>
                <c:pt idx="15">
                  <c:v>129.68738380421524</c:v>
                </c:pt>
                <c:pt idx="16">
                  <c:v>127.83711444014722</c:v>
                </c:pt>
                <c:pt idx="17">
                  <c:v>128.0504171296285</c:v>
                </c:pt>
                <c:pt idx="18">
                  <c:v>129.02023135898986</c:v>
                </c:pt>
                <c:pt idx="19">
                  <c:v>126.76191030797236</c:v>
                </c:pt>
                <c:pt idx="20">
                  <c:v>124.88797747219412</c:v>
                </c:pt>
                <c:pt idx="21">
                  <c:v>124.70913525609521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E8-49A9-854C-227CCE58CEBD}"/>
            </c:ext>
          </c:extLst>
        </c:ser>
        <c:ser>
          <c:idx val="2"/>
          <c:order val="2"/>
          <c:tx>
            <c:v>BAR-CL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'bar elution'!$H$5:$H$26</c:f>
                <c:numCache>
                  <c:formatCode>General</c:formatCode>
                  <c:ptCount val="22"/>
                  <c:pt idx="0">
                    <c:v>67.590428025312875</c:v>
                  </c:pt>
                  <c:pt idx="1">
                    <c:v>48.151214082357264</c:v>
                  </c:pt>
                  <c:pt idx="2">
                    <c:v>3.0976226763439119</c:v>
                  </c:pt>
                  <c:pt idx="3">
                    <c:v>54.522175470169927</c:v>
                  </c:pt>
                  <c:pt idx="4">
                    <c:v>55.35055106432997</c:v>
                  </c:pt>
                  <c:pt idx="5">
                    <c:v>545.06110004101379</c:v>
                  </c:pt>
                  <c:pt idx="6">
                    <c:v>668.95094572033076</c:v>
                  </c:pt>
                  <c:pt idx="7">
                    <c:v>306.35839701111621</c:v>
                  </c:pt>
                  <c:pt idx="8">
                    <c:v>150.04643262218781</c:v>
                  </c:pt>
                  <c:pt idx="9">
                    <c:v>191.67607157234096</c:v>
                  </c:pt>
                  <c:pt idx="10">
                    <c:v>7321.8411812036211</c:v>
                  </c:pt>
                  <c:pt idx="11">
                    <c:v>5814.7448297703049</c:v>
                  </c:pt>
                  <c:pt idx="12">
                    <c:v>20.654164814390384</c:v>
                  </c:pt>
                  <c:pt idx="13">
                    <c:v>25.323190890565034</c:v>
                  </c:pt>
                  <c:pt idx="14">
                    <c:v>22.461529747103118</c:v>
                  </c:pt>
                  <c:pt idx="15">
                    <c:v>11.24582624799085</c:v>
                  </c:pt>
                  <c:pt idx="16">
                    <c:v>8.8460472539999451</c:v>
                  </c:pt>
                  <c:pt idx="17">
                    <c:v>7.4152166822689658</c:v>
                  </c:pt>
                  <c:pt idx="18">
                    <c:v>35.399250390439079</c:v>
                  </c:pt>
                  <c:pt idx="19">
                    <c:v>17.601726261364117</c:v>
                  </c:pt>
                  <c:pt idx="20">
                    <c:v>17.210130525942986</c:v>
                  </c:pt>
                  <c:pt idx="21">
                    <c:v>18.570674683624262</c:v>
                  </c:pt>
                </c:numCache>
              </c:numRef>
            </c:plus>
            <c:minus>
              <c:numRef>
                <c:f>'bar elution'!$H$5:$H$26</c:f>
                <c:numCache>
                  <c:formatCode>General</c:formatCode>
                  <c:ptCount val="22"/>
                  <c:pt idx="0">
                    <c:v>67.590428025312875</c:v>
                  </c:pt>
                  <c:pt idx="1">
                    <c:v>48.151214082357264</c:v>
                  </c:pt>
                  <c:pt idx="2">
                    <c:v>3.0976226763439119</c:v>
                  </c:pt>
                  <c:pt idx="3">
                    <c:v>54.522175470169927</c:v>
                  </c:pt>
                  <c:pt idx="4">
                    <c:v>55.35055106432997</c:v>
                  </c:pt>
                  <c:pt idx="5">
                    <c:v>545.06110004101379</c:v>
                  </c:pt>
                  <c:pt idx="6">
                    <c:v>668.95094572033076</c:v>
                  </c:pt>
                  <c:pt idx="7">
                    <c:v>306.35839701111621</c:v>
                  </c:pt>
                  <c:pt idx="8">
                    <c:v>150.04643262218781</c:v>
                  </c:pt>
                  <c:pt idx="9">
                    <c:v>191.67607157234096</c:v>
                  </c:pt>
                  <c:pt idx="10">
                    <c:v>7321.8411812036211</c:v>
                  </c:pt>
                  <c:pt idx="11">
                    <c:v>5814.7448297703049</c:v>
                  </c:pt>
                  <c:pt idx="12">
                    <c:v>20.654164814390384</c:v>
                  </c:pt>
                  <c:pt idx="13">
                    <c:v>25.323190890565034</c:v>
                  </c:pt>
                  <c:pt idx="14">
                    <c:v>22.461529747103118</c:v>
                  </c:pt>
                  <c:pt idx="15">
                    <c:v>11.24582624799085</c:v>
                  </c:pt>
                  <c:pt idx="16">
                    <c:v>8.8460472539999451</c:v>
                  </c:pt>
                  <c:pt idx="17">
                    <c:v>7.4152166822689658</c:v>
                  </c:pt>
                  <c:pt idx="18">
                    <c:v>35.399250390439079</c:v>
                  </c:pt>
                  <c:pt idx="19">
                    <c:v>17.601726261364117</c:v>
                  </c:pt>
                  <c:pt idx="20">
                    <c:v>17.210130525942986</c:v>
                  </c:pt>
                  <c:pt idx="21">
                    <c:v>18.570674683624262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>
                    <a:alpha val="97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'bar elution'!$I$5:$I$26</c:f>
              <c:numCache>
                <c:formatCode>0.00</c:formatCode>
                <c:ptCount val="22"/>
                <c:pt idx="0">
                  <c:v>3.8749999999999993E-2</c:v>
                </c:pt>
                <c:pt idx="1">
                  <c:v>7.6874999999999999E-2</c:v>
                </c:pt>
                <c:pt idx="2">
                  <c:v>0.11187499999999999</c:v>
                </c:pt>
                <c:pt idx="3">
                  <c:v>0.15062500000000001</c:v>
                </c:pt>
                <c:pt idx="4">
                  <c:v>0.18812500000000001</c:v>
                </c:pt>
                <c:pt idx="5">
                  <c:v>0.22687499999999999</c:v>
                </c:pt>
                <c:pt idx="6">
                  <c:v>0.260625</c:v>
                </c:pt>
                <c:pt idx="7">
                  <c:v>0.30625000000000002</c:v>
                </c:pt>
                <c:pt idx="8">
                  <c:v>0.33937499999999998</c:v>
                </c:pt>
                <c:pt idx="9">
                  <c:v>0.37437500000000001</c:v>
                </c:pt>
                <c:pt idx="10">
                  <c:v>0.40937499999999999</c:v>
                </c:pt>
                <c:pt idx="11">
                  <c:v>0.44874999999999998</c:v>
                </c:pt>
                <c:pt idx="12">
                  <c:v>0.49312500000000004</c:v>
                </c:pt>
                <c:pt idx="13">
                  <c:v>0.54125000000000001</c:v>
                </c:pt>
                <c:pt idx="14">
                  <c:v>0.59312500000000001</c:v>
                </c:pt>
                <c:pt idx="15">
                  <c:v>0.64624999999999999</c:v>
                </c:pt>
                <c:pt idx="16">
                  <c:v>0.69937500000000008</c:v>
                </c:pt>
                <c:pt idx="17">
                  <c:v>0.75124999999999997</c:v>
                </c:pt>
                <c:pt idx="18">
                  <c:v>0.80750000000000011</c:v>
                </c:pt>
                <c:pt idx="19">
                  <c:v>0.86062500000000008</c:v>
                </c:pt>
                <c:pt idx="20">
                  <c:v>0.90500000000000014</c:v>
                </c:pt>
                <c:pt idx="21">
                  <c:v>0.48187500000000011</c:v>
                </c:pt>
              </c:numCache>
            </c:numRef>
          </c:xVal>
          <c:yVal>
            <c:numRef>
              <c:f>'bar elution'!$G$5:$G$26</c:f>
              <c:numCache>
                <c:formatCode>0.00</c:formatCode>
                <c:ptCount val="22"/>
                <c:pt idx="0">
                  <c:v>50.065650000000005</c:v>
                </c:pt>
                <c:pt idx="1">
                  <c:v>39.330449999999999</c:v>
                </c:pt>
                <c:pt idx="2">
                  <c:v>96.158850000000001</c:v>
                </c:pt>
                <c:pt idx="3">
                  <c:v>52.071399999999997</c:v>
                </c:pt>
                <c:pt idx="4">
                  <c:v>52.06785</c:v>
                </c:pt>
                <c:pt idx="5">
                  <c:v>678.61090000000002</c:v>
                </c:pt>
                <c:pt idx="6">
                  <c:v>6353.7935500000003</c:v>
                </c:pt>
                <c:pt idx="7">
                  <c:v>9588.9262999999992</c:v>
                </c:pt>
                <c:pt idx="8">
                  <c:v>9991.8335499999994</c:v>
                </c:pt>
                <c:pt idx="9">
                  <c:v>10100.20795</c:v>
                </c:pt>
                <c:pt idx="10">
                  <c:v>5309.0640500000009</c:v>
                </c:pt>
                <c:pt idx="11">
                  <c:v>6220.9703</c:v>
                </c:pt>
                <c:pt idx="12">
                  <c:v>58.511099999999999</c:v>
                </c:pt>
                <c:pt idx="13">
                  <c:v>105.00190000000001</c:v>
                </c:pt>
                <c:pt idx="14">
                  <c:v>97.639200000000002</c:v>
                </c:pt>
                <c:pt idx="15">
                  <c:v>109.2619</c:v>
                </c:pt>
                <c:pt idx="16">
                  <c:v>104.8954</c:v>
                </c:pt>
                <c:pt idx="17">
                  <c:v>8.4099500000000003</c:v>
                </c:pt>
                <c:pt idx="18">
                  <c:v>125.90785000000001</c:v>
                </c:pt>
                <c:pt idx="19">
                  <c:v>110.48310000000001</c:v>
                </c:pt>
                <c:pt idx="20">
                  <c:v>108.18270000000001</c:v>
                </c:pt>
                <c:pt idx="21">
                  <c:v>110.99074999999999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E8-49A9-854C-227CCE58C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83839"/>
        <c:axId val="202089599"/>
      </c:scatterChart>
      <c:scatterChart>
        <c:scatterStyle val="lineMarker"/>
        <c:varyColors val="0"/>
        <c:ser>
          <c:idx val="0"/>
          <c:order val="0"/>
          <c:tx>
            <c:v>BAR-B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'bar elution'!$D$5:$D$26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2.2088228659739637</c:v>
                  </c:pt>
                  <c:pt idx="9">
                    <c:v>1.4368126999442719</c:v>
                  </c:pt>
                  <c:pt idx="10">
                    <c:v>2.9253081716366345</c:v>
                  </c:pt>
                  <c:pt idx="11">
                    <c:v>72.526938782337609</c:v>
                  </c:pt>
                  <c:pt idx="12">
                    <c:v>83.350956433735234</c:v>
                  </c:pt>
                  <c:pt idx="13">
                    <c:v>68.246650843364776</c:v>
                  </c:pt>
                  <c:pt idx="14">
                    <c:v>382.18644089354115</c:v>
                  </c:pt>
                  <c:pt idx="15">
                    <c:v>632.78334305522935</c:v>
                  </c:pt>
                  <c:pt idx="16">
                    <c:v>536.10511333162685</c:v>
                  </c:pt>
                  <c:pt idx="17">
                    <c:v>262.21474488233417</c:v>
                  </c:pt>
                  <c:pt idx="18">
                    <c:v>76.627324618521882</c:v>
                  </c:pt>
                  <c:pt idx="19">
                    <c:v>14.799851731703118</c:v>
                  </c:pt>
                  <c:pt idx="20">
                    <c:v>3.3310486607205836</c:v>
                  </c:pt>
                  <c:pt idx="21">
                    <c:v>2.7167062776429902</c:v>
                  </c:pt>
                </c:numCache>
              </c:numRef>
            </c:plus>
            <c:minus>
              <c:numRef>
                <c:f>'bar elution'!$D$5:$D$26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2.2088228659739637</c:v>
                  </c:pt>
                  <c:pt idx="9">
                    <c:v>1.4368126999442719</c:v>
                  </c:pt>
                  <c:pt idx="10">
                    <c:v>2.9253081716366345</c:v>
                  </c:pt>
                  <c:pt idx="11">
                    <c:v>72.526938782337609</c:v>
                  </c:pt>
                  <c:pt idx="12">
                    <c:v>83.350956433735234</c:v>
                  </c:pt>
                  <c:pt idx="13">
                    <c:v>68.246650843364776</c:v>
                  </c:pt>
                  <c:pt idx="14">
                    <c:v>382.18644089354115</c:v>
                  </c:pt>
                  <c:pt idx="15">
                    <c:v>632.78334305522935</c:v>
                  </c:pt>
                  <c:pt idx="16">
                    <c:v>536.10511333162685</c:v>
                  </c:pt>
                  <c:pt idx="17">
                    <c:v>262.21474488233417</c:v>
                  </c:pt>
                  <c:pt idx="18">
                    <c:v>76.627324618521882</c:v>
                  </c:pt>
                  <c:pt idx="19">
                    <c:v>14.799851731703118</c:v>
                  </c:pt>
                  <c:pt idx="20">
                    <c:v>3.3310486607205836</c:v>
                  </c:pt>
                  <c:pt idx="21">
                    <c:v>2.7167062776429902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'bar elution'!$I$5:$I$26</c:f>
              <c:numCache>
                <c:formatCode>0.00</c:formatCode>
                <c:ptCount val="22"/>
                <c:pt idx="0">
                  <c:v>3.8749999999999993E-2</c:v>
                </c:pt>
                <c:pt idx="1">
                  <c:v>7.6874999999999999E-2</c:v>
                </c:pt>
                <c:pt idx="2">
                  <c:v>0.11187499999999999</c:v>
                </c:pt>
                <c:pt idx="3">
                  <c:v>0.15062500000000001</c:v>
                </c:pt>
                <c:pt idx="4">
                  <c:v>0.18812500000000001</c:v>
                </c:pt>
                <c:pt idx="5">
                  <c:v>0.22687499999999999</c:v>
                </c:pt>
                <c:pt idx="6">
                  <c:v>0.260625</c:v>
                </c:pt>
                <c:pt idx="7">
                  <c:v>0.30625000000000002</c:v>
                </c:pt>
                <c:pt idx="8">
                  <c:v>0.33937499999999998</c:v>
                </c:pt>
                <c:pt idx="9">
                  <c:v>0.37437500000000001</c:v>
                </c:pt>
                <c:pt idx="10">
                  <c:v>0.40937499999999999</c:v>
                </c:pt>
                <c:pt idx="11">
                  <c:v>0.44874999999999998</c:v>
                </c:pt>
                <c:pt idx="12">
                  <c:v>0.49312500000000004</c:v>
                </c:pt>
                <c:pt idx="13">
                  <c:v>0.54125000000000001</c:v>
                </c:pt>
                <c:pt idx="14">
                  <c:v>0.59312500000000001</c:v>
                </c:pt>
                <c:pt idx="15">
                  <c:v>0.64624999999999999</c:v>
                </c:pt>
                <c:pt idx="16">
                  <c:v>0.69937500000000008</c:v>
                </c:pt>
                <c:pt idx="17">
                  <c:v>0.75124999999999997</c:v>
                </c:pt>
                <c:pt idx="18">
                  <c:v>0.80750000000000011</c:v>
                </c:pt>
                <c:pt idx="19">
                  <c:v>0.86062500000000008</c:v>
                </c:pt>
                <c:pt idx="20">
                  <c:v>0.90500000000000014</c:v>
                </c:pt>
                <c:pt idx="21">
                  <c:v>0.48187500000000011</c:v>
                </c:pt>
              </c:numCache>
            </c:numRef>
          </c:xVal>
          <c:yVal>
            <c:numRef>
              <c:f>'bar elution'!$C$5:$C$26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9.9866469617614122</c:v>
                </c:pt>
                <c:pt idx="9">
                  <c:v>96.342588159279046</c:v>
                </c:pt>
                <c:pt idx="10">
                  <c:v>363.66253340300597</c:v>
                </c:pt>
                <c:pt idx="11">
                  <c:v>745.54701551332346</c:v>
                </c:pt>
                <c:pt idx="12">
                  <c:v>1188.8014526736952</c:v>
                </c:pt>
                <c:pt idx="13">
                  <c:v>1367.7190407537928</c:v>
                </c:pt>
                <c:pt idx="14">
                  <c:v>1184.0305360323384</c:v>
                </c:pt>
                <c:pt idx="15">
                  <c:v>880.5069257312806</c:v>
                </c:pt>
                <c:pt idx="16">
                  <c:v>498.62883759349768</c:v>
                </c:pt>
                <c:pt idx="17">
                  <c:v>212.48742206850605</c:v>
                </c:pt>
                <c:pt idx="18">
                  <c:v>60.902268177956721</c:v>
                </c:pt>
                <c:pt idx="19">
                  <c:v>13.609218780844758</c:v>
                </c:pt>
                <c:pt idx="20">
                  <c:v>4.4583665672547141</c:v>
                </c:pt>
                <c:pt idx="21">
                  <c:v>1.9210014314134218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8-49A9-854C-227CCE58C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96272"/>
        <c:axId val="827047176"/>
      </c:scatterChart>
      <c:valAx>
        <c:axId val="20208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9599"/>
        <c:crosses val="autoZero"/>
        <c:crossBetween val="midCat"/>
        <c:minorUnit val="0.1"/>
      </c:valAx>
      <c:valAx>
        <c:axId val="202089599"/>
        <c:scaling>
          <c:orientation val="minMax"/>
          <c:max val="13000"/>
          <c:min val="-3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 [Na&amp;Cl]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3839"/>
        <c:crosses val="autoZero"/>
        <c:crossBetween val="midCat"/>
        <c:minorUnit val="1000"/>
      </c:valAx>
      <c:valAx>
        <c:axId val="827047176"/>
        <c:scaling>
          <c:orientation val="minMax"/>
          <c:max val="1600"/>
          <c:min val="-4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.    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96272"/>
        <c:crosses val="max"/>
        <c:crossBetween val="midCat"/>
        <c:minorUnit val="100"/>
      </c:valAx>
      <c:valAx>
        <c:axId val="10247962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82704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CL1 RAFFINATE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4.0554949014714702E-2"/>
                  <c:y val="7.2796934865900345E-2"/>
                </c:manualLayout>
              </c:layout>
              <c:spPr>
                <a:noFill/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4B-4F24-BCDF-885388614263}"/>
                </c:ext>
              </c:extLst>
            </c:dLbl>
            <c:dLbl>
              <c:idx val="9"/>
              <c:layout>
                <c:manualLayout>
                  <c:x val="-0.2155718947742124"/>
                  <c:y val="0.10437317299282729"/>
                </c:manualLayout>
              </c:layout>
              <c:spPr>
                <a:noFill/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4B-4F24-BCDF-8853886142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'RAFFINATE %'!$AJ$8:$AJ$28</c:f>
              <c:numCache>
                <c:formatCode>0.00</c:formatCode>
                <c:ptCount val="21"/>
                <c:pt idx="0">
                  <c:v>0.22846193022139966</c:v>
                </c:pt>
                <c:pt idx="1">
                  <c:v>0.23443626705051746</c:v>
                </c:pt>
                <c:pt idx="2">
                  <c:v>0.32881482623894709</c:v>
                </c:pt>
                <c:pt idx="3">
                  <c:v>0.43131003495784487</c:v>
                </c:pt>
                <c:pt idx="4">
                  <c:v>0.55009304955788596</c:v>
                </c:pt>
                <c:pt idx="5">
                  <c:v>1.7170295633696622</c:v>
                </c:pt>
                <c:pt idx="6">
                  <c:v>8.7361672355884554</c:v>
                </c:pt>
                <c:pt idx="7">
                  <c:v>18.817962835012679</c:v>
                </c:pt>
                <c:pt idx="8">
                  <c:v>27.288158444718626</c:v>
                </c:pt>
                <c:pt idx="9">
                  <c:v>36.850528380971966</c:v>
                </c:pt>
                <c:pt idx="10">
                  <c:v>36.976950137089588</c:v>
                </c:pt>
                <c:pt idx="11">
                  <c:v>39.001115412296933</c:v>
                </c:pt>
                <c:pt idx="12">
                  <c:v>39.10385541503873</c:v>
                </c:pt>
                <c:pt idx="13">
                  <c:v>39.259074292275002</c:v>
                </c:pt>
                <c:pt idx="14">
                  <c:v>39.390767879909525</c:v>
                </c:pt>
                <c:pt idx="15">
                  <c:v>39.547013870039073</c:v>
                </c:pt>
                <c:pt idx="16">
                  <c:v>39.692381369524988</c:v>
                </c:pt>
                <c:pt idx="17">
                  <c:v>39.712034484885869</c:v>
                </c:pt>
                <c:pt idx="18">
                  <c:v>39.867612523133872</c:v>
                </c:pt>
                <c:pt idx="19">
                  <c:v>40.008730680649805</c:v>
                </c:pt>
                <c:pt idx="20">
                  <c:v>40.097577040921244</c:v>
                </c:pt>
              </c:numCache>
            </c:numRef>
          </c:xVal>
          <c:yVal>
            <c:numRef>
              <c:f>'RAFFINATE %'!$AF$8:$AF$28</c:f>
              <c:numCache>
                <c:formatCode>0.00</c:formatCode>
                <c:ptCount val="21"/>
                <c:pt idx="0">
                  <c:v>29.039013128984969</c:v>
                </c:pt>
                <c:pt idx="1">
                  <c:v>24.969589451168829</c:v>
                </c:pt>
                <c:pt idx="2">
                  <c:v>28.525999123505059</c:v>
                </c:pt>
                <c:pt idx="3">
                  <c:v>30.913184085737988</c:v>
                </c:pt>
                <c:pt idx="4">
                  <c:v>32.808529588569861</c:v>
                </c:pt>
                <c:pt idx="5">
                  <c:v>50.22050801254867</c:v>
                </c:pt>
                <c:pt idx="6">
                  <c:v>67.473413754946591</c:v>
                </c:pt>
                <c:pt idx="7">
                  <c:v>70.932835143073547</c:v>
                </c:pt>
                <c:pt idx="8">
                  <c:v>71.958151270290259</c:v>
                </c:pt>
                <c:pt idx="9">
                  <c:v>72.509734991230886</c:v>
                </c:pt>
                <c:pt idx="10">
                  <c:v>67.633273866991075</c:v>
                </c:pt>
                <c:pt idx="11">
                  <c:v>66.874816797914548</c:v>
                </c:pt>
                <c:pt idx="12">
                  <c:v>64.745868332374826</c:v>
                </c:pt>
                <c:pt idx="13">
                  <c:v>62.180085605064072</c:v>
                </c:pt>
                <c:pt idx="14">
                  <c:v>60.648978990092331</c:v>
                </c:pt>
                <c:pt idx="15">
                  <c:v>59.945950454247736</c:v>
                </c:pt>
                <c:pt idx="16">
                  <c:v>59.704830751586151</c:v>
                </c:pt>
                <c:pt idx="17">
                  <c:v>59.515788861447348</c:v>
                </c:pt>
                <c:pt idx="18">
                  <c:v>59.42531531802635</c:v>
                </c:pt>
                <c:pt idx="19">
                  <c:v>59.346140015384279</c:v>
                </c:pt>
                <c:pt idx="20">
                  <c:v>59.297916555071325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B-4F24-BCDF-885388614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746760"/>
        <c:axId val="1145744240"/>
      </c:scatterChart>
      <c:valAx>
        <c:axId val="114574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44240"/>
        <c:crosses val="autoZero"/>
        <c:crossBetween val="midCat"/>
        <c:minorUnit val="5"/>
      </c:valAx>
      <c:valAx>
        <c:axId val="114574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solidFill>
            <a:schemeClr val="bg1">
              <a:lumMod val="95000"/>
            </a:schemeClr>
          </a:solidFill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46760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CL RAFFINATE 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1.0708129443241348E-2"/>
                  <c:y val="7.822684985711281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64-41B1-A7DA-E2784005DB8D}"/>
                </c:ext>
              </c:extLst>
            </c:dLbl>
            <c:dLbl>
              <c:idx val="11"/>
              <c:layout>
                <c:manualLayout>
                  <c:x val="-0.18846307820104782"/>
                  <c:y val="8.99608773356797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64-41B1-A7DA-E2784005DB8D}"/>
                </c:ext>
              </c:extLst>
            </c:dLbl>
            <c:spPr>
              <a:noFill/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'RAFFINATE %'!$AJ$29:$AJ$61</c:f>
              <c:numCache>
                <c:formatCode>0.00</c:formatCode>
                <c:ptCount val="33"/>
                <c:pt idx="0">
                  <c:v>9.3908437864144212E-2</c:v>
                </c:pt>
                <c:pt idx="1">
                  <c:v>0.16432443621906914</c:v>
                </c:pt>
                <c:pt idx="2">
                  <c:v>0.25449915689903352</c:v>
                </c:pt>
                <c:pt idx="3">
                  <c:v>0.26793508808006028</c:v>
                </c:pt>
                <c:pt idx="4">
                  <c:v>0.2776835355404757</c:v>
                </c:pt>
                <c:pt idx="5">
                  <c:v>0.57913788470765648</c:v>
                </c:pt>
                <c:pt idx="6">
                  <c:v>5.4162950305024333</c:v>
                </c:pt>
                <c:pt idx="7">
                  <c:v>19.228373397765441</c:v>
                </c:pt>
                <c:pt idx="8">
                  <c:v>28.918623147576941</c:v>
                </c:pt>
                <c:pt idx="9">
                  <c:v>38.741120069915688</c:v>
                </c:pt>
                <c:pt idx="10">
                  <c:v>48.804141963122895</c:v>
                </c:pt>
                <c:pt idx="11">
                  <c:v>61.198464843375135</c:v>
                </c:pt>
                <c:pt idx="12">
                  <c:v>61.243608170539432</c:v>
                </c:pt>
                <c:pt idx="13">
                  <c:v>61.348917050517493</c:v>
                </c:pt>
                <c:pt idx="14">
                  <c:v>61.488981085064076</c:v>
                </c:pt>
                <c:pt idx="15">
                  <c:v>61.649669137706475</c:v>
                </c:pt>
                <c:pt idx="16">
                  <c:v>61.809663688395354</c:v>
                </c:pt>
                <c:pt idx="17">
                  <c:v>61.814113294262796</c:v>
                </c:pt>
                <c:pt idx="18">
                  <c:v>62.046899999999987</c:v>
                </c:pt>
                <c:pt idx="19">
                  <c:v>62.22806266365069</c:v>
                </c:pt>
                <c:pt idx="20">
                  <c:v>62.409551881554584</c:v>
                </c:pt>
                <c:pt idx="21">
                  <c:v>62.605234286105961</c:v>
                </c:pt>
                <c:pt idx="22">
                  <c:v>62.632686256768778</c:v>
                </c:pt>
                <c:pt idx="23">
                  <c:v>62.837250353005679</c:v>
                </c:pt>
                <c:pt idx="24">
                  <c:v>62.85837661251626</c:v>
                </c:pt>
                <c:pt idx="25">
                  <c:v>62.954262382617024</c:v>
                </c:pt>
                <c:pt idx="26">
                  <c:v>62.989533648639366</c:v>
                </c:pt>
                <c:pt idx="27">
                  <c:v>63.235552614983874</c:v>
                </c:pt>
                <c:pt idx="28">
                  <c:v>63.432933490986343</c:v>
                </c:pt>
                <c:pt idx="29">
                  <c:v>63.485088487901827</c:v>
                </c:pt>
                <c:pt idx="30">
                  <c:v>63.674614541778034</c:v>
                </c:pt>
                <c:pt idx="31">
                  <c:v>63.822540941805457</c:v>
                </c:pt>
                <c:pt idx="32">
                  <c:v>63.898835403386094</c:v>
                </c:pt>
              </c:numCache>
            </c:numRef>
          </c:xVal>
          <c:yVal>
            <c:numRef>
              <c:f>'RAFFINATE %'!$AF$29:$AF$61</c:f>
              <c:numCache>
                <c:formatCode>0.00</c:formatCode>
                <c:ptCount val="33"/>
                <c:pt idx="0">
                  <c:v>44.26688040879219</c:v>
                </c:pt>
                <c:pt idx="1">
                  <c:v>40.810944815253521</c:v>
                </c:pt>
                <c:pt idx="2">
                  <c:v>41.524531934770749</c:v>
                </c:pt>
                <c:pt idx="3">
                  <c:v>35.686657502842458</c:v>
                </c:pt>
                <c:pt idx="4">
                  <c:v>32.349129242286295</c:v>
                </c:pt>
                <c:pt idx="5">
                  <c:v>32.657603945017506</c:v>
                </c:pt>
                <c:pt idx="6">
                  <c:v>64.290743001165666</c:v>
                </c:pt>
                <c:pt idx="7">
                  <c:v>71.13225645522698</c:v>
                </c:pt>
                <c:pt idx="8">
                  <c:v>72.378254810338206</c:v>
                </c:pt>
                <c:pt idx="9">
                  <c:v>72.867073988104394</c:v>
                </c:pt>
                <c:pt idx="10">
                  <c:v>72.917091280871503</c:v>
                </c:pt>
                <c:pt idx="11">
                  <c:v>72.946452473363991</c:v>
                </c:pt>
                <c:pt idx="12">
                  <c:v>71.329189478676653</c:v>
                </c:pt>
                <c:pt idx="13">
                  <c:v>70.273699696310487</c:v>
                </c:pt>
                <c:pt idx="14">
                  <c:v>68.780903945276663</c:v>
                </c:pt>
                <c:pt idx="15">
                  <c:v>67.333346199440925</c:v>
                </c:pt>
                <c:pt idx="16">
                  <c:v>66.343331724388321</c:v>
                </c:pt>
                <c:pt idx="17">
                  <c:v>65.823668700487119</c:v>
                </c:pt>
                <c:pt idx="18">
                  <c:v>65.644595531696424</c:v>
                </c:pt>
                <c:pt idx="19">
                  <c:v>65.555860105718494</c:v>
                </c:pt>
                <c:pt idx="20">
                  <c:v>65.48293454097589</c:v>
                </c:pt>
                <c:pt idx="21">
                  <c:v>65.413224698941974</c:v>
                </c:pt>
                <c:pt idx="22">
                  <c:v>65.288691855097397</c:v>
                </c:pt>
                <c:pt idx="23">
                  <c:v>65.220704474431727</c:v>
                </c:pt>
                <c:pt idx="24">
                  <c:v>65.051210041242783</c:v>
                </c:pt>
                <c:pt idx="25">
                  <c:v>64.93983601416474</c:v>
                </c:pt>
                <c:pt idx="26">
                  <c:v>64.81111448195098</c:v>
                </c:pt>
                <c:pt idx="27">
                  <c:v>64.72714051938523</c:v>
                </c:pt>
                <c:pt idx="28">
                  <c:v>64.663390221200189</c:v>
                </c:pt>
                <c:pt idx="29">
                  <c:v>64.556465690179138</c:v>
                </c:pt>
                <c:pt idx="30">
                  <c:v>64.497840596535909</c:v>
                </c:pt>
                <c:pt idx="31">
                  <c:v>64.454239772840324</c:v>
                </c:pt>
                <c:pt idx="32">
                  <c:v>64.376535008260063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64-41B1-A7DA-E2784005D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746760"/>
        <c:axId val="1145744240"/>
      </c:scatterChart>
      <c:valAx>
        <c:axId val="114574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44240"/>
        <c:crosses val="autoZero"/>
        <c:crossBetween val="midCat"/>
        <c:majorUnit val="10"/>
        <c:minorUnit val="5"/>
      </c:valAx>
      <c:valAx>
        <c:axId val="114574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solidFill>
            <a:schemeClr val="bg1">
              <a:lumMod val="95000"/>
            </a:schemeClr>
          </a:solidFill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46760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UBK 2.2, 1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0.13515308824978303"/>
                  <c:y val="0.12128835725812222"/>
                </c:manualLayout>
              </c:layout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272772368488355"/>
                      <c:h val="7.842724181662669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11F-4DEB-89B4-D68A48B22CE3}"/>
                </c:ext>
              </c:extLst>
            </c:dLbl>
            <c:spPr>
              <a:noFill/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'EXTRACT %'!$AF$8:$AF$28</c:f>
              <c:numCache>
                <c:formatCode>0.00</c:formatCode>
                <c:ptCount val="21"/>
                <c:pt idx="0">
                  <c:v>42.709899909756601</c:v>
                </c:pt>
                <c:pt idx="1">
                  <c:v>42.709899909756601</c:v>
                </c:pt>
                <c:pt idx="2">
                  <c:v>42.709899909756601</c:v>
                </c:pt>
                <c:pt idx="3">
                  <c:v>42.709899909756601</c:v>
                </c:pt>
                <c:pt idx="4">
                  <c:v>42.709899909756601</c:v>
                </c:pt>
                <c:pt idx="5">
                  <c:v>42.709899909756601</c:v>
                </c:pt>
                <c:pt idx="6">
                  <c:v>42.709899909756601</c:v>
                </c:pt>
                <c:pt idx="7">
                  <c:v>42.709899909756601</c:v>
                </c:pt>
                <c:pt idx="8">
                  <c:v>42.709899909756601</c:v>
                </c:pt>
                <c:pt idx="9">
                  <c:v>42.654969731918264</c:v>
                </c:pt>
                <c:pt idx="10">
                  <c:v>42.14714153017475</c:v>
                </c:pt>
                <c:pt idx="11">
                  <c:v>40.198802663707774</c:v>
                </c:pt>
                <c:pt idx="12">
                  <c:v>35.953887031885003</c:v>
                </c:pt>
                <c:pt idx="13">
                  <c:v>26.220759435492056</c:v>
                </c:pt>
                <c:pt idx="14">
                  <c:v>13.166727605249038</c:v>
                </c:pt>
                <c:pt idx="15">
                  <c:v>4.9955244347864634</c:v>
                </c:pt>
                <c:pt idx="16">
                  <c:v>1.2878058317467844</c:v>
                </c:pt>
                <c:pt idx="17">
                  <c:v>0.30979082210054487</c:v>
                </c:pt>
                <c:pt idx="18">
                  <c:v>9.3449286888502903E-2</c:v>
                </c:pt>
                <c:pt idx="19">
                  <c:v>3.5927306443151799E-2</c:v>
                </c:pt>
                <c:pt idx="20">
                  <c:v>1.0802873993820622E-2</c:v>
                </c:pt>
              </c:numCache>
            </c:numRef>
          </c:xVal>
          <c:yVal>
            <c:numRef>
              <c:f>'EXTRACT %'!$AB$8:$AB$28</c:f>
              <c:numCache>
                <c:formatCode>0.00</c:formatCode>
                <c:ptCount val="21"/>
                <c:pt idx="0">
                  <c:v>11.486126776182209</c:v>
                </c:pt>
                <c:pt idx="1">
                  <c:v>11.51150701456784</c:v>
                </c:pt>
                <c:pt idx="2">
                  <c:v>11.537772514623605</c:v>
                </c:pt>
                <c:pt idx="3">
                  <c:v>11.574884394791665</c:v>
                </c:pt>
                <c:pt idx="4">
                  <c:v>11.617276556892309</c:v>
                </c:pt>
                <c:pt idx="5">
                  <c:v>11.66685881782673</c:v>
                </c:pt>
                <c:pt idx="6">
                  <c:v>11.983474352969568</c:v>
                </c:pt>
                <c:pt idx="7">
                  <c:v>14.071994117912999</c:v>
                </c:pt>
                <c:pt idx="8">
                  <c:v>18.723141417160065</c:v>
                </c:pt>
                <c:pt idx="9">
                  <c:v>25.872480163047122</c:v>
                </c:pt>
                <c:pt idx="10">
                  <c:v>45.194232601460662</c:v>
                </c:pt>
                <c:pt idx="11">
                  <c:v>55.926284233515112</c:v>
                </c:pt>
                <c:pt idx="12">
                  <c:v>69.633413062909682</c:v>
                </c:pt>
                <c:pt idx="13">
                  <c:v>65.37757846263824</c:v>
                </c:pt>
                <c:pt idx="14">
                  <c:v>52.908234875560687</c:v>
                </c:pt>
                <c:pt idx="15">
                  <c:v>33.680679328608441</c:v>
                </c:pt>
                <c:pt idx="16">
                  <c:v>14.064231265274941</c:v>
                </c:pt>
                <c:pt idx="17">
                  <c:v>4.8971495617475256</c:v>
                </c:pt>
                <c:pt idx="18">
                  <c:v>1.8801286240067911</c:v>
                </c:pt>
                <c:pt idx="19">
                  <c:v>1.2166191499486483</c:v>
                </c:pt>
                <c:pt idx="20">
                  <c:v>0.95085665109872142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F-4DEB-89B4-D68A48B22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272368"/>
        <c:axId val="1019272728"/>
      </c:scatterChart>
      <c:valAx>
        <c:axId val="101927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72728"/>
        <c:crosses val="autoZero"/>
        <c:crossBetween val="midCat"/>
        <c:minorUnit val="2.5"/>
      </c:valAx>
      <c:valAx>
        <c:axId val="1019272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7236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'EXTRACT %'!$AH$8:$AH$28</c:f>
              <c:numCache>
                <c:formatCode>0.00</c:formatCode>
                <c:ptCount val="21"/>
                <c:pt idx="0">
                  <c:v>62.246029357945439</c:v>
                </c:pt>
                <c:pt idx="1">
                  <c:v>62.241896238630289</c:v>
                </c:pt>
                <c:pt idx="2">
                  <c:v>62.232569368646345</c:v>
                </c:pt>
                <c:pt idx="3">
                  <c:v>62.085229743178175</c:v>
                </c:pt>
                <c:pt idx="4">
                  <c:v>61.925218764044956</c:v>
                </c:pt>
                <c:pt idx="5">
                  <c:v>61.739779983948637</c:v>
                </c:pt>
                <c:pt idx="6">
                  <c:v>59.918010395933663</c:v>
                </c:pt>
                <c:pt idx="7">
                  <c:v>48.960043622257899</c:v>
                </c:pt>
                <c:pt idx="8">
                  <c:v>33.220790973782776</c:v>
                </c:pt>
                <c:pt idx="9">
                  <c:v>19.997496832530771</c:v>
                </c:pt>
                <c:pt idx="10">
                  <c:v>5.0691485179240301</c:v>
                </c:pt>
                <c:pt idx="11">
                  <c:v>4.8717844729802096</c:v>
                </c:pt>
                <c:pt idx="12">
                  <c:v>1.7117473194221575</c:v>
                </c:pt>
                <c:pt idx="13">
                  <c:v>1.5513541787051965</c:v>
                </c:pt>
                <c:pt idx="14">
                  <c:v>1.3090333440342492</c:v>
                </c:pt>
                <c:pt idx="15">
                  <c:v>1.1034391492776952</c:v>
                </c:pt>
                <c:pt idx="16">
                  <c:v>0.85951483146068064</c:v>
                </c:pt>
                <c:pt idx="17">
                  <c:v>0.63257353130016702</c:v>
                </c:pt>
                <c:pt idx="18">
                  <c:v>0.60189195826645925</c:v>
                </c:pt>
                <c:pt idx="19">
                  <c:v>0.35901041733548011</c:v>
                </c:pt>
                <c:pt idx="20">
                  <c:v>0.13870300160514298</c:v>
                </c:pt>
              </c:numCache>
            </c:numRef>
          </c:xVal>
          <c:yVal>
            <c:numRef>
              <c:f>'EXTRACT %'!$AD$8:$AD$28</c:f>
              <c:numCache>
                <c:formatCode>0.00</c:formatCode>
                <c:ptCount val="21"/>
                <c:pt idx="0">
                  <c:v>59.526541376760818</c:v>
                </c:pt>
                <c:pt idx="1">
                  <c:v>59.654112496016396</c:v>
                </c:pt>
                <c:pt idx="2">
                  <c:v>59.78126421142823</c:v>
                </c:pt>
                <c:pt idx="3">
                  <c:v>59.831562676672853</c:v>
                </c:pt>
                <c:pt idx="4">
                  <c:v>59.895923965493701</c:v>
                </c:pt>
                <c:pt idx="5">
                  <c:v>59.971430901377708</c:v>
                </c:pt>
                <c:pt idx="6">
                  <c:v>59.781323531396446</c:v>
                </c:pt>
                <c:pt idx="7">
                  <c:v>57.361808087116415</c:v>
                </c:pt>
                <c:pt idx="8">
                  <c:v>51.786203946109055</c:v>
                </c:pt>
                <c:pt idx="9">
                  <c:v>43.131842037749571</c:v>
                </c:pt>
                <c:pt idx="10">
                  <c:v>19.328753665366779</c:v>
                </c:pt>
                <c:pt idx="11">
                  <c:v>24.10154368421513</c:v>
                </c:pt>
                <c:pt idx="12">
                  <c:v>11.788686927105296</c:v>
                </c:pt>
                <c:pt idx="13">
                  <c:v>13.754615964706213</c:v>
                </c:pt>
                <c:pt idx="14">
                  <c:v>18.704671094057336</c:v>
                </c:pt>
                <c:pt idx="15">
                  <c:v>26.454654141828172</c:v>
                </c:pt>
                <c:pt idx="16">
                  <c:v>33.378970031798154</c:v>
                </c:pt>
                <c:pt idx="17">
                  <c:v>35.558201063638236</c:v>
                </c:pt>
                <c:pt idx="18">
                  <c:v>43.060994474789723</c:v>
                </c:pt>
                <c:pt idx="19">
                  <c:v>43.230572331137409</c:v>
                </c:pt>
                <c:pt idx="20">
                  <c:v>43.412574596284458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5-4328-A254-F71E47668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034616"/>
        <c:axId val="1083028856"/>
      </c:scatterChart>
      <c:valAx>
        <c:axId val="108303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RECOVERY</a:t>
                </a:r>
              </a:p>
            </c:rich>
          </c:tx>
          <c:layout>
            <c:manualLayout>
              <c:xMode val="edge"/>
              <c:yMode val="edge"/>
              <c:x val="0.46914330198704912"/>
              <c:y val="0.93539401587283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28856"/>
        <c:crosses val="autoZero"/>
        <c:crossBetween val="midCat"/>
        <c:majorUnit val="5"/>
        <c:minorUnit val="2.5"/>
      </c:valAx>
      <c:valAx>
        <c:axId val="1083028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PURITY</a:t>
                </a:r>
              </a:p>
            </c:rich>
          </c:tx>
          <c:layout>
            <c:manualLayout>
              <c:xMode val="edge"/>
              <c:yMode val="edge"/>
              <c:x val="6.4005149978681748E-3"/>
              <c:y val="0.41253012380094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34616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UBK 2.2 2</c:v>
          </c:tx>
          <c:spPr>
            <a:ln w="28575" cap="rnd">
              <a:solidFill>
                <a:srgbClr val="00B0F0">
                  <a:alpha val="99000"/>
                </a:srgb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0.13277257630523562"/>
                  <c:y val="0.14585275325099334"/>
                </c:manualLayout>
              </c:layout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294401988154599"/>
                      <c:h val="6.94017384751305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D5C-405B-803C-9E718890F5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'EXTRACT %'!$AF$29:$AF$61</c:f>
              <c:numCache>
                <c:formatCode>0.00</c:formatCode>
                <c:ptCount val="33"/>
                <c:pt idx="0">
                  <c:v>51.846221794815065</c:v>
                </c:pt>
                <c:pt idx="1">
                  <c:v>51.846221794815065</c:v>
                </c:pt>
                <c:pt idx="2">
                  <c:v>51.846221794815065</c:v>
                </c:pt>
                <c:pt idx="3">
                  <c:v>51.846221794815065</c:v>
                </c:pt>
                <c:pt idx="4">
                  <c:v>51.846221794815065</c:v>
                </c:pt>
                <c:pt idx="5">
                  <c:v>51.846221794815065</c:v>
                </c:pt>
                <c:pt idx="6">
                  <c:v>51.846221794815065</c:v>
                </c:pt>
                <c:pt idx="7">
                  <c:v>51.846221794815065</c:v>
                </c:pt>
                <c:pt idx="8">
                  <c:v>51.846221794815065</c:v>
                </c:pt>
                <c:pt idx="9">
                  <c:v>51.801340962742351</c:v>
                </c:pt>
                <c:pt idx="10">
                  <c:v>51.282688012103897</c:v>
                </c:pt>
                <c:pt idx="11">
                  <c:v>49.356388014307491</c:v>
                </c:pt>
                <c:pt idx="12">
                  <c:v>44.733253428147471</c:v>
                </c:pt>
                <c:pt idx="13">
                  <c:v>38.284261269694177</c:v>
                </c:pt>
                <c:pt idx="14">
                  <c:v>31.549212228796122</c:v>
                </c:pt>
                <c:pt idx="15">
                  <c:v>21.588409762592605</c:v>
                </c:pt>
                <c:pt idx="16">
                  <c:v>11.482227733463787</c:v>
                </c:pt>
                <c:pt idx="17">
                  <c:v>4.4685441825351164</c:v>
                </c:pt>
                <c:pt idx="18">
                  <c:v>1.3646722079578506</c:v>
                </c:pt>
                <c:pt idx="19">
                  <c:v>0.37934713056147717</c:v>
                </c:pt>
                <c:pt idx="20">
                  <c:v>0.18239228753671261</c:v>
                </c:pt>
                <c:pt idx="21">
                  <c:v>0.12535156432450659</c:v>
                </c:pt>
                <c:pt idx="22">
                  <c:v>9.1726729528076853E-2</c:v>
                </c:pt>
                <c:pt idx="23">
                  <c:v>5.6165780427016108E-2</c:v>
                </c:pt>
                <c:pt idx="24">
                  <c:v>3.1482597173436454E-2</c:v>
                </c:pt>
                <c:pt idx="25">
                  <c:v>-8.9561370327447944E-15</c:v>
                </c:pt>
                <c:pt idx="26">
                  <c:v>-8.9561370327447944E-15</c:v>
                </c:pt>
                <c:pt idx="27">
                  <c:v>-8.9561370327447944E-15</c:v>
                </c:pt>
                <c:pt idx="28">
                  <c:v>-8.9561370327447944E-15</c:v>
                </c:pt>
                <c:pt idx="29">
                  <c:v>-8.9561370327447944E-15</c:v>
                </c:pt>
                <c:pt idx="30">
                  <c:v>-8.9561370327447944E-15</c:v>
                </c:pt>
                <c:pt idx="31">
                  <c:v>-8.9561370327447944E-15</c:v>
                </c:pt>
                <c:pt idx="32">
                  <c:v>-8.9561370327447944E-15</c:v>
                </c:pt>
              </c:numCache>
            </c:numRef>
          </c:xVal>
          <c:yVal>
            <c:numRef>
              <c:f>'EXTRACT %'!$AB$29:$AB$61</c:f>
              <c:numCache>
                <c:formatCode>0.00</c:formatCode>
                <c:ptCount val="33"/>
                <c:pt idx="0">
                  <c:v>9.4091762708941413</c:v>
                </c:pt>
                <c:pt idx="1">
                  <c:v>9.4293293383343428</c:v>
                </c:pt>
                <c:pt idx="2">
                  <c:v>9.4475008235969344</c:v>
                </c:pt>
                <c:pt idx="3">
                  <c:v>9.4676361368825344</c:v>
                </c:pt>
                <c:pt idx="4">
                  <c:v>9.4808908609982065</c:v>
                </c:pt>
                <c:pt idx="5">
                  <c:v>9.4912578993827932</c:v>
                </c:pt>
                <c:pt idx="6">
                  <c:v>9.5803405998248721</c:v>
                </c:pt>
                <c:pt idx="7">
                  <c:v>10.281867311725064</c:v>
                </c:pt>
                <c:pt idx="8">
                  <c:v>12.930722654431145</c:v>
                </c:pt>
                <c:pt idx="9">
                  <c:v>15.73487760769625</c:v>
                </c:pt>
                <c:pt idx="10">
                  <c:v>20.042567187964945</c:v>
                </c:pt>
                <c:pt idx="11">
                  <c:v>27.502894701220328</c:v>
                </c:pt>
                <c:pt idx="12">
                  <c:v>52.451379416358101</c:v>
                </c:pt>
                <c:pt idx="13">
                  <c:v>51.475202771053311</c:v>
                </c:pt>
                <c:pt idx="14">
                  <c:v>47.525870498050963</c:v>
                </c:pt>
                <c:pt idx="15">
                  <c:v>39.442094715940776</c:v>
                </c:pt>
                <c:pt idx="16">
                  <c:v>26.8650788780058</c:v>
                </c:pt>
                <c:pt idx="17">
                  <c:v>13.213994633674286</c:v>
                </c:pt>
                <c:pt idx="18">
                  <c:v>4.5954680513921469</c:v>
                </c:pt>
                <c:pt idx="19">
                  <c:v>1.4420932574323648</c:v>
                </c:pt>
                <c:pt idx="20">
                  <c:v>0.75804255357180284</c:v>
                </c:pt>
                <c:pt idx="21">
                  <c:v>0.57145479360276674</c:v>
                </c:pt>
                <c:pt idx="22">
                  <c:v>0.46535804692231059</c:v>
                </c:pt>
                <c:pt idx="23">
                  <c:v>0.30418814386373227</c:v>
                </c:pt>
                <c:pt idx="24">
                  <c:v>0.19472367709777264</c:v>
                </c:pt>
                <c:pt idx="25">
                  <c:v>-6.1368776348505206E-14</c:v>
                </c:pt>
                <c:pt idx="26">
                  <c:v>-6.9674242538806514E-14</c:v>
                </c:pt>
                <c:pt idx="27">
                  <c:v>-7.7992446902920756E-14</c:v>
                </c:pt>
                <c:pt idx="28">
                  <c:v>-1.032601393008458E-13</c:v>
                </c:pt>
                <c:pt idx="29">
                  <c:v>-1.389805291931521E-13</c:v>
                </c:pt>
                <c:pt idx="30">
                  <c:v>-1.758277677033761E-13</c:v>
                </c:pt>
                <c:pt idx="31">
                  <c:v>-3.0193767468000812E-13</c:v>
                </c:pt>
                <c:pt idx="32">
                  <c:v>-6.7777047395681006E-13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C-405B-803C-9E718890F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272368"/>
        <c:axId val="1019272728"/>
      </c:scatterChart>
      <c:valAx>
        <c:axId val="101927236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72728"/>
        <c:crosses val="autoZero"/>
        <c:crossBetween val="midCat"/>
        <c:majorUnit val="5"/>
        <c:minorUnit val="2.5"/>
      </c:valAx>
      <c:valAx>
        <c:axId val="101927272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7236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138112</xdr:colOff>
      <xdr:row>1</xdr:row>
      <xdr:rowOff>28575</xdr:rowOff>
    </xdr:from>
    <xdr:to>
      <xdr:col>35</xdr:col>
      <xdr:colOff>228600</xdr:colOff>
      <xdr:row>23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51B742-CCDB-DD6F-D3E1-80CA0C150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109537</xdr:colOff>
      <xdr:row>0</xdr:row>
      <xdr:rowOff>142875</xdr:rowOff>
    </xdr:from>
    <xdr:to>
      <xdr:col>23</xdr:col>
      <xdr:colOff>523875</xdr:colOff>
      <xdr:row>20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4EAC0D-2DA1-7042-E9B8-EC052B158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166686</xdr:colOff>
      <xdr:row>25</xdr:row>
      <xdr:rowOff>152399</xdr:rowOff>
    </xdr:from>
    <xdr:to>
      <xdr:col>23</xdr:col>
      <xdr:colOff>514349</xdr:colOff>
      <xdr:row>46</xdr:row>
      <xdr:rowOff>114299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70C534-213B-3F2F-DE89-EFF38C464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7</xdr:row>
      <xdr:rowOff>0</xdr:rowOff>
    </xdr:from>
    <xdr:to>
      <xdr:col>17</xdr:col>
      <xdr:colOff>190500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99247-95A7-C1CC-D007-312402131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158748</xdr:colOff>
      <xdr:row>11</xdr:row>
      <xdr:rowOff>190500</xdr:rowOff>
    </xdr:from>
    <xdr:to>
      <xdr:col>46</xdr:col>
      <xdr:colOff>12700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B717D7-2E7F-3B7D-9E21-47E295F64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0</xdr:colOff>
      <xdr:row>11</xdr:row>
      <xdr:rowOff>177800</xdr:rowOff>
    </xdr:from>
    <xdr:to>
      <xdr:col>57</xdr:col>
      <xdr:colOff>463552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171853-6F46-4267-A982-1C959ED10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49161</xdr:colOff>
      <xdr:row>7</xdr:row>
      <xdr:rowOff>46908</xdr:rowOff>
    </xdr:from>
    <xdr:to>
      <xdr:col>44</xdr:col>
      <xdr:colOff>419920</xdr:colOff>
      <xdr:row>23</xdr:row>
      <xdr:rowOff>143387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7B3AD-A732-51D1-D877-2E1C6A0AB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533060</xdr:colOff>
      <xdr:row>23</xdr:row>
      <xdr:rowOff>70272</xdr:rowOff>
    </xdr:from>
    <xdr:to>
      <xdr:col>45</xdr:col>
      <xdr:colOff>383753</xdr:colOff>
      <xdr:row>41</xdr:row>
      <xdr:rowOff>95057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40787-EA98-4E4E-7C87-CCB98C948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0</xdr:colOff>
      <xdr:row>6</xdr:row>
      <xdr:rowOff>0</xdr:rowOff>
    </xdr:from>
    <xdr:to>
      <xdr:col>61</xdr:col>
      <xdr:colOff>91586</xdr:colOff>
      <xdr:row>22</xdr:row>
      <xdr:rowOff>193477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2DA8C2-31D8-488F-8B22-DE7599D6A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431602</xdr:colOff>
      <xdr:row>23</xdr:row>
      <xdr:rowOff>193476</xdr:rowOff>
    </xdr:from>
    <xdr:to>
      <xdr:col>58</xdr:col>
      <xdr:colOff>282294</xdr:colOff>
      <xdr:row>42</xdr:row>
      <xdr:rowOff>9901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D0E210-4032-4C7C-9686-44ED9A1CE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348574</xdr:colOff>
      <xdr:row>49</xdr:row>
      <xdr:rowOff>141862</xdr:rowOff>
    </xdr:from>
    <xdr:to>
      <xdr:col>55</xdr:col>
      <xdr:colOff>364787</xdr:colOff>
      <xdr:row>79</xdr:row>
      <xdr:rowOff>162127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1BEB95-0D58-05F5-7038-E0431857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F8B0B-A8AC-46A5-9C73-FD2CB60DD8B2}">
  <dimension ref="B1:O91"/>
  <sheetViews>
    <sheetView topLeftCell="B45" zoomScale="96" workbookViewId="0">
      <selection activeCell="K96" sqref="K96"/>
    </sheetView>
  </sheetViews>
  <sheetFormatPr defaultRowHeight="12.75" x14ac:dyDescent="0.2"/>
  <cols>
    <col min="9" max="10" width="9.5703125" bestFit="1" customWidth="1"/>
    <col min="11" max="11" width="9.5703125" customWidth="1"/>
  </cols>
  <sheetData>
    <row r="1" spans="2:15" ht="13.5" thickBot="1" x14ac:dyDescent="0.25">
      <c r="C1" s="17"/>
      <c r="D1" s="17"/>
      <c r="F1" s="11"/>
      <c r="G1" s="11"/>
      <c r="I1" s="108" t="s">
        <v>152</v>
      </c>
      <c r="J1" s="109"/>
      <c r="M1" s="110" t="s">
        <v>151</v>
      </c>
      <c r="N1" s="111"/>
      <c r="O1" t="s">
        <v>155</v>
      </c>
    </row>
    <row r="2" spans="2:15" ht="13.5" thickBot="1" x14ac:dyDescent="0.25">
      <c r="B2" s="16"/>
      <c r="C2" s="104" t="s">
        <v>152</v>
      </c>
      <c r="D2" s="105"/>
      <c r="F2" s="106" t="s">
        <v>152</v>
      </c>
      <c r="G2" s="107"/>
      <c r="I2" s="34" t="s">
        <v>150</v>
      </c>
      <c r="J2" s="34" t="s">
        <v>149</v>
      </c>
      <c r="K2" s="40" t="s">
        <v>154</v>
      </c>
      <c r="L2" s="24" t="s">
        <v>153</v>
      </c>
      <c r="M2" s="34" t="s">
        <v>150</v>
      </c>
      <c r="N2" s="34" t="s">
        <v>149</v>
      </c>
      <c r="O2" s="41" t="s">
        <v>156</v>
      </c>
    </row>
    <row r="3" spans="2:15" x14ac:dyDescent="0.2">
      <c r="B3">
        <v>1</v>
      </c>
      <c r="C3" s="10">
        <v>2.6336963811409798E-2</v>
      </c>
      <c r="D3" s="10">
        <v>3.09454100221941</v>
      </c>
      <c r="F3" s="11">
        <v>0</v>
      </c>
      <c r="G3" s="11">
        <f t="shared" ref="G3:G16" si="0">D3</f>
        <v>3.09454100221941</v>
      </c>
      <c r="I3" s="18">
        <f t="shared" ref="I3:I34" si="1">41*F3</f>
        <v>0</v>
      </c>
      <c r="J3" s="19">
        <f t="shared" ref="J3:J34" si="2">41*G3</f>
        <v>126.87618109099581</v>
      </c>
      <c r="K3" s="26">
        <v>0.25359999999999999</v>
      </c>
      <c r="L3" s="25">
        <v>36</v>
      </c>
      <c r="M3" s="27">
        <f>I3</f>
        <v>0</v>
      </c>
      <c r="N3" s="35">
        <f>J3</f>
        <v>126.87618109099581</v>
      </c>
      <c r="O3" s="27">
        <f>71*K3</f>
        <v>18.005600000000001</v>
      </c>
    </row>
    <row r="4" spans="2:15" x14ac:dyDescent="0.2">
      <c r="B4">
        <f t="shared" ref="B4:B15" si="3">1+B3</f>
        <v>2</v>
      </c>
      <c r="C4" s="5">
        <v>2.2022738139231699E-2</v>
      </c>
      <c r="D4" s="5">
        <v>3.0309439730275098</v>
      </c>
      <c r="F4" s="11">
        <v>0</v>
      </c>
      <c r="G4" s="11">
        <f t="shared" si="0"/>
        <v>3.0309439730275098</v>
      </c>
      <c r="I4" s="20">
        <f t="shared" si="1"/>
        <v>0</v>
      </c>
      <c r="J4" s="21">
        <f t="shared" si="2"/>
        <v>124.2687028941279</v>
      </c>
      <c r="K4">
        <v>1.3997999999999999</v>
      </c>
      <c r="L4" s="28">
        <f>36+L3</f>
        <v>72</v>
      </c>
      <c r="M4" s="14">
        <f t="shared" ref="M4:M67" si="4">I4</f>
        <v>0</v>
      </c>
      <c r="N4" s="12">
        <f t="shared" ref="N4:N67" si="5">J4</f>
        <v>124.2687028941279</v>
      </c>
      <c r="O4" s="14">
        <f t="shared" ref="O4:O59" si="6">71*K4</f>
        <v>99.385799999999989</v>
      </c>
    </row>
    <row r="5" spans="2:15" x14ac:dyDescent="0.2">
      <c r="B5">
        <f t="shared" si="3"/>
        <v>3</v>
      </c>
      <c r="C5" s="4">
        <v>1.8095835089966501E-2</v>
      </c>
      <c r="D5" s="4">
        <v>3.06501700124659</v>
      </c>
      <c r="F5" s="11">
        <v>0</v>
      </c>
      <c r="G5" s="11">
        <f t="shared" si="0"/>
        <v>3.06501700124659</v>
      </c>
      <c r="I5" s="20">
        <f t="shared" si="1"/>
        <v>0</v>
      </c>
      <c r="J5" s="21">
        <f t="shared" si="2"/>
        <v>125.66569705111019</v>
      </c>
      <c r="K5">
        <v>1.2746</v>
      </c>
      <c r="L5" s="28">
        <f t="shared" ref="L5:L68" si="7">36+L4</f>
        <v>108</v>
      </c>
      <c r="M5" s="14">
        <f t="shared" si="4"/>
        <v>0</v>
      </c>
      <c r="N5" s="12">
        <f t="shared" si="5"/>
        <v>125.66569705111019</v>
      </c>
      <c r="O5" s="14">
        <f t="shared" si="6"/>
        <v>90.496600000000001</v>
      </c>
    </row>
    <row r="6" spans="2:15" x14ac:dyDescent="0.2">
      <c r="B6">
        <f t="shared" si="3"/>
        <v>4</v>
      </c>
      <c r="C6" s="5">
        <v>2.31811811877542E-2</v>
      </c>
      <c r="D6" s="5">
        <v>3.0356710621587699</v>
      </c>
      <c r="F6" s="11">
        <v>0</v>
      </c>
      <c r="G6" s="11">
        <f t="shared" si="0"/>
        <v>3.0356710621587699</v>
      </c>
      <c r="I6" s="22">
        <f t="shared" si="1"/>
        <v>0</v>
      </c>
      <c r="J6" s="23">
        <f t="shared" si="2"/>
        <v>124.46251354850956</v>
      </c>
      <c r="K6" s="36">
        <v>3.2000000000000001E-2</v>
      </c>
      <c r="L6" s="37">
        <v>36</v>
      </c>
      <c r="M6" s="22">
        <f t="shared" si="4"/>
        <v>0</v>
      </c>
      <c r="N6" s="23">
        <f t="shared" si="5"/>
        <v>124.46251354850956</v>
      </c>
      <c r="O6" s="22">
        <f t="shared" si="6"/>
        <v>2.2720000000000002</v>
      </c>
    </row>
    <row r="7" spans="2:15" x14ac:dyDescent="0.2">
      <c r="B7">
        <f t="shared" si="3"/>
        <v>5</v>
      </c>
      <c r="C7" s="4">
        <v>2.9006181226042999E-2</v>
      </c>
      <c r="D7" s="4">
        <v>3.1522471192889401</v>
      </c>
      <c r="F7" s="11">
        <v>0</v>
      </c>
      <c r="G7" s="11">
        <f t="shared" si="0"/>
        <v>3.1522471192889401</v>
      </c>
      <c r="I7" s="14">
        <f t="shared" si="1"/>
        <v>0</v>
      </c>
      <c r="J7" s="12">
        <f t="shared" si="2"/>
        <v>129.24213189084654</v>
      </c>
      <c r="K7">
        <v>7.4399999999999994E-2</v>
      </c>
      <c r="L7" s="28">
        <f t="shared" si="7"/>
        <v>72</v>
      </c>
      <c r="M7" s="14">
        <f t="shared" si="4"/>
        <v>0</v>
      </c>
      <c r="N7" s="12">
        <f t="shared" si="5"/>
        <v>129.24213189084654</v>
      </c>
      <c r="O7" s="14">
        <f t="shared" si="6"/>
        <v>5.2824</v>
      </c>
    </row>
    <row r="8" spans="2:15" x14ac:dyDescent="0.2">
      <c r="B8">
        <f t="shared" si="3"/>
        <v>6</v>
      </c>
      <c r="C8" s="5">
        <v>2.4793573804206302E-2</v>
      </c>
      <c r="D8" s="5">
        <v>3.0351978744169901</v>
      </c>
      <c r="F8" s="11">
        <v>0</v>
      </c>
      <c r="G8" s="11">
        <f t="shared" si="0"/>
        <v>3.0351978744169901</v>
      </c>
      <c r="I8" s="14">
        <f t="shared" si="1"/>
        <v>0</v>
      </c>
      <c r="J8" s="12">
        <f t="shared" si="2"/>
        <v>124.44311285109659</v>
      </c>
      <c r="K8">
        <v>1.3852</v>
      </c>
      <c r="L8" s="28">
        <f t="shared" si="7"/>
        <v>108</v>
      </c>
      <c r="M8" s="14">
        <f t="shared" si="4"/>
        <v>0</v>
      </c>
      <c r="N8" s="12">
        <f t="shared" si="5"/>
        <v>124.44311285109659</v>
      </c>
      <c r="O8" s="14">
        <f t="shared" si="6"/>
        <v>98.349199999999996</v>
      </c>
    </row>
    <row r="9" spans="2:15" x14ac:dyDescent="0.2">
      <c r="B9">
        <f t="shared" si="3"/>
        <v>7</v>
      </c>
      <c r="C9" s="4">
        <v>2.48032665663428E-2</v>
      </c>
      <c r="D9" s="4">
        <v>3.0202389168714801</v>
      </c>
      <c r="F9" s="11">
        <v>0</v>
      </c>
      <c r="G9" s="11">
        <f t="shared" si="0"/>
        <v>3.0202389168714801</v>
      </c>
      <c r="I9" s="14">
        <f t="shared" si="1"/>
        <v>0</v>
      </c>
      <c r="J9" s="12">
        <f t="shared" si="2"/>
        <v>123.82979559173069</v>
      </c>
      <c r="K9">
        <v>1.2764</v>
      </c>
      <c r="L9" s="28">
        <f t="shared" si="7"/>
        <v>144</v>
      </c>
      <c r="M9" s="14">
        <f t="shared" si="4"/>
        <v>0</v>
      </c>
      <c r="N9" s="12">
        <f t="shared" si="5"/>
        <v>123.82979559173069</v>
      </c>
      <c r="O9" s="14">
        <f t="shared" si="6"/>
        <v>90.624399999999994</v>
      </c>
    </row>
    <row r="10" spans="2:15" x14ac:dyDescent="0.2">
      <c r="B10">
        <f t="shared" si="3"/>
        <v>8</v>
      </c>
      <c r="C10" s="5">
        <v>2.02491478687126E-2</v>
      </c>
      <c r="D10" s="5">
        <v>3.0463455768288101</v>
      </c>
      <c r="F10" s="11">
        <v>0</v>
      </c>
      <c r="G10" s="11">
        <f t="shared" si="0"/>
        <v>3.0463455768288101</v>
      </c>
      <c r="I10" s="14">
        <f t="shared" si="1"/>
        <v>0</v>
      </c>
      <c r="J10" s="12">
        <f t="shared" si="2"/>
        <v>124.90016864998121</v>
      </c>
      <c r="K10">
        <v>1.2846</v>
      </c>
      <c r="L10" s="28">
        <f t="shared" si="7"/>
        <v>180</v>
      </c>
      <c r="M10" s="14">
        <f t="shared" si="4"/>
        <v>0</v>
      </c>
      <c r="N10" s="12">
        <f t="shared" si="5"/>
        <v>124.90016864998121</v>
      </c>
      <c r="O10" s="14">
        <f t="shared" si="6"/>
        <v>91.206599999999995</v>
      </c>
    </row>
    <row r="11" spans="2:15" x14ac:dyDescent="0.2">
      <c r="B11">
        <f t="shared" si="3"/>
        <v>9</v>
      </c>
      <c r="C11" s="4">
        <v>2.3080875238550101E-2</v>
      </c>
      <c r="D11" s="4">
        <v>12.795785517449699</v>
      </c>
      <c r="F11" s="11">
        <v>0</v>
      </c>
      <c r="G11" s="11">
        <f t="shared" si="0"/>
        <v>12.795785517449699</v>
      </c>
      <c r="I11" s="14">
        <f t="shared" si="1"/>
        <v>0</v>
      </c>
      <c r="J11" s="12">
        <f t="shared" si="2"/>
        <v>524.6272062154377</v>
      </c>
      <c r="K11">
        <v>14.9863</v>
      </c>
      <c r="L11" s="28">
        <f t="shared" si="7"/>
        <v>216</v>
      </c>
      <c r="M11" s="14">
        <f t="shared" si="4"/>
        <v>0</v>
      </c>
      <c r="N11" s="12">
        <f t="shared" si="5"/>
        <v>524.6272062154377</v>
      </c>
      <c r="O11" s="14">
        <f t="shared" si="6"/>
        <v>1064.0273</v>
      </c>
    </row>
    <row r="12" spans="2:15" x14ac:dyDescent="0.2">
      <c r="B12">
        <f t="shared" si="3"/>
        <v>10</v>
      </c>
      <c r="C12" s="5">
        <v>2.7675756913406398E-2</v>
      </c>
      <c r="D12" s="5">
        <v>59.529076495095701</v>
      </c>
      <c r="F12" s="11">
        <v>0</v>
      </c>
      <c r="G12" s="11">
        <f t="shared" si="0"/>
        <v>59.529076495095701</v>
      </c>
      <c r="I12" s="20">
        <f t="shared" si="1"/>
        <v>0</v>
      </c>
      <c r="J12" s="21">
        <f t="shared" si="2"/>
        <v>2440.6921362989237</v>
      </c>
      <c r="K12" s="38">
        <v>96.152299999999997</v>
      </c>
      <c r="L12" s="39">
        <f t="shared" si="7"/>
        <v>252</v>
      </c>
      <c r="M12" s="20">
        <f t="shared" si="4"/>
        <v>0</v>
      </c>
      <c r="N12" s="21">
        <f t="shared" si="5"/>
        <v>2440.6921362989237</v>
      </c>
      <c r="O12" s="20">
        <f t="shared" si="6"/>
        <v>6826.8132999999998</v>
      </c>
    </row>
    <row r="13" spans="2:15" x14ac:dyDescent="0.2">
      <c r="B13">
        <f t="shared" si="3"/>
        <v>11</v>
      </c>
      <c r="C13" s="4">
        <v>3.27741737848928E-2</v>
      </c>
      <c r="D13" s="4">
        <v>83.024552613371597</v>
      </c>
      <c r="F13" s="11">
        <v>0</v>
      </c>
      <c r="G13" s="11">
        <f t="shared" si="0"/>
        <v>83.024552613371597</v>
      </c>
      <c r="I13" s="14">
        <f t="shared" si="1"/>
        <v>0</v>
      </c>
      <c r="J13" s="12">
        <f t="shared" si="2"/>
        <v>3404.0066571482353</v>
      </c>
      <c r="K13">
        <v>138.10640000000001</v>
      </c>
      <c r="L13" s="28">
        <f t="shared" si="7"/>
        <v>288</v>
      </c>
      <c r="M13" s="14">
        <f t="shared" si="4"/>
        <v>0</v>
      </c>
      <c r="N13" s="12">
        <f t="shared" si="5"/>
        <v>3404.0066571482353</v>
      </c>
      <c r="O13" s="14">
        <f t="shared" si="6"/>
        <v>9805.5544000000009</v>
      </c>
    </row>
    <row r="14" spans="2:15" x14ac:dyDescent="0.2">
      <c r="B14">
        <f t="shared" si="3"/>
        <v>12</v>
      </c>
      <c r="C14" s="5">
        <v>0.2816712338715</v>
      </c>
      <c r="D14" s="5">
        <v>82.919661336725696</v>
      </c>
      <c r="F14" s="11">
        <f>C14</f>
        <v>0.2816712338715</v>
      </c>
      <c r="G14" s="11">
        <f t="shared" si="0"/>
        <v>82.919661336725696</v>
      </c>
      <c r="I14" s="14">
        <f t="shared" si="1"/>
        <v>11.548520588731501</v>
      </c>
      <c r="J14" s="12">
        <f t="shared" si="2"/>
        <v>3399.7061148057537</v>
      </c>
      <c r="K14">
        <v>139.23570000000001</v>
      </c>
      <c r="L14" s="28">
        <f t="shared" si="7"/>
        <v>324</v>
      </c>
      <c r="M14" s="14">
        <f t="shared" si="4"/>
        <v>11.548520588731501</v>
      </c>
      <c r="N14" s="12">
        <f t="shared" si="5"/>
        <v>3399.7061148057537</v>
      </c>
      <c r="O14" s="14">
        <f t="shared" si="6"/>
        <v>9885.7347000000009</v>
      </c>
    </row>
    <row r="15" spans="2:15" x14ac:dyDescent="0.2">
      <c r="B15">
        <f t="shared" si="3"/>
        <v>13</v>
      </c>
      <c r="C15" s="4">
        <v>2.3250392233135</v>
      </c>
      <c r="D15" s="4">
        <v>82.4858316896227</v>
      </c>
      <c r="F15" s="11">
        <f t="shared" ref="F15:G30" si="8">C15</f>
        <v>2.3250392233135</v>
      </c>
      <c r="G15" s="11">
        <f t="shared" si="0"/>
        <v>82.4858316896227</v>
      </c>
      <c r="I15" s="14">
        <f t="shared" si="1"/>
        <v>95.326608155853506</v>
      </c>
      <c r="J15" s="12">
        <f t="shared" si="2"/>
        <v>3381.9190992745307</v>
      </c>
      <c r="K15">
        <v>140.3475</v>
      </c>
      <c r="L15" s="28">
        <f t="shared" si="7"/>
        <v>360</v>
      </c>
      <c r="M15" s="14">
        <f t="shared" si="4"/>
        <v>95.326608155853506</v>
      </c>
      <c r="N15" s="12">
        <f t="shared" si="5"/>
        <v>3381.9190992745307</v>
      </c>
      <c r="O15" s="14">
        <f t="shared" si="6"/>
        <v>9964.6725000000006</v>
      </c>
    </row>
    <row r="16" spans="2:15" x14ac:dyDescent="0.2">
      <c r="B16">
        <f t="shared" ref="B16:B79" si="9">1+B15</f>
        <v>14</v>
      </c>
      <c r="C16" s="5">
        <v>8.9202692353226993</v>
      </c>
      <c r="D16" s="5">
        <v>85.750823819335295</v>
      </c>
      <c r="F16" s="11">
        <f t="shared" si="8"/>
        <v>8.9202692353226993</v>
      </c>
      <c r="G16" s="11">
        <f t="shared" si="0"/>
        <v>85.750823819335295</v>
      </c>
      <c r="I16" s="14">
        <f t="shared" si="1"/>
        <v>365.73103864823065</v>
      </c>
      <c r="J16" s="12">
        <f t="shared" si="2"/>
        <v>3515.783776592747</v>
      </c>
      <c r="K16">
        <v>1.8554999999999999</v>
      </c>
      <c r="L16" s="28">
        <f t="shared" si="7"/>
        <v>396</v>
      </c>
      <c r="M16" s="14">
        <f t="shared" si="4"/>
        <v>365.73103864823065</v>
      </c>
      <c r="N16" s="12">
        <f t="shared" si="5"/>
        <v>3515.783776592747</v>
      </c>
      <c r="O16" s="14">
        <f t="shared" si="6"/>
        <v>131.7405</v>
      </c>
    </row>
    <row r="17" spans="2:15" x14ac:dyDescent="0.2">
      <c r="B17">
        <f t="shared" si="9"/>
        <v>15</v>
      </c>
      <c r="C17" s="4">
        <v>19.434909896219899</v>
      </c>
      <c r="D17" s="4">
        <v>21.808240506650801</v>
      </c>
      <c r="F17" s="11">
        <f t="shared" si="8"/>
        <v>19.434909896219899</v>
      </c>
      <c r="G17" s="11">
        <f t="shared" si="8"/>
        <v>21.808240506650801</v>
      </c>
      <c r="I17" s="14">
        <f t="shared" si="1"/>
        <v>796.83130574501592</v>
      </c>
      <c r="J17" s="12">
        <f t="shared" si="2"/>
        <v>894.13786077268287</v>
      </c>
      <c r="K17">
        <v>29.7088</v>
      </c>
      <c r="L17" s="28">
        <f t="shared" si="7"/>
        <v>432</v>
      </c>
      <c r="M17" s="14">
        <f t="shared" si="4"/>
        <v>796.83130574501592</v>
      </c>
      <c r="N17" s="12">
        <f t="shared" si="5"/>
        <v>894.13786077268287</v>
      </c>
      <c r="O17" s="14">
        <f t="shared" si="6"/>
        <v>2109.3247999999999</v>
      </c>
    </row>
    <row r="18" spans="2:15" x14ac:dyDescent="0.2">
      <c r="B18">
        <f t="shared" si="9"/>
        <v>16</v>
      </c>
      <c r="C18" s="5">
        <v>30.432670224057901</v>
      </c>
      <c r="D18" s="5">
        <v>3.82386129740873</v>
      </c>
      <c r="F18" s="11">
        <f t="shared" si="8"/>
        <v>30.432670224057901</v>
      </c>
      <c r="G18" s="11">
        <f t="shared" si="8"/>
        <v>3.82386129740873</v>
      </c>
      <c r="I18" s="14">
        <f t="shared" si="1"/>
        <v>1247.739479186374</v>
      </c>
      <c r="J18" s="12">
        <f t="shared" si="2"/>
        <v>156.77831319375792</v>
      </c>
      <c r="K18">
        <v>1.0298</v>
      </c>
      <c r="L18" s="28">
        <f t="shared" si="7"/>
        <v>468</v>
      </c>
      <c r="M18" s="14">
        <f t="shared" si="4"/>
        <v>1247.739479186374</v>
      </c>
      <c r="N18" s="12">
        <f t="shared" si="5"/>
        <v>156.77831319375792</v>
      </c>
      <c r="O18" s="14">
        <f t="shared" si="6"/>
        <v>73.115800000000007</v>
      </c>
    </row>
    <row r="19" spans="2:15" x14ac:dyDescent="0.2">
      <c r="B19">
        <f t="shared" si="9"/>
        <v>17</v>
      </c>
      <c r="C19" s="4">
        <v>32.181984662175097</v>
      </c>
      <c r="D19" s="4">
        <v>3.2171425614552498</v>
      </c>
      <c r="F19" s="11">
        <f t="shared" si="8"/>
        <v>32.181984662175097</v>
      </c>
      <c r="G19" s="11">
        <f t="shared" si="8"/>
        <v>3.2171425614552498</v>
      </c>
      <c r="I19" s="14">
        <f t="shared" si="1"/>
        <v>1319.4613711491791</v>
      </c>
      <c r="J19" s="12">
        <f t="shared" si="2"/>
        <v>131.90284501966525</v>
      </c>
      <c r="K19">
        <v>1.2266999999999999</v>
      </c>
      <c r="L19" s="28">
        <f t="shared" si="7"/>
        <v>504</v>
      </c>
      <c r="M19" s="14">
        <f t="shared" si="4"/>
        <v>1319.4613711491791</v>
      </c>
      <c r="N19" s="12">
        <f t="shared" si="5"/>
        <v>131.90284501966525</v>
      </c>
      <c r="O19" s="14">
        <f t="shared" si="6"/>
        <v>87.095699999999994</v>
      </c>
    </row>
    <row r="20" spans="2:15" x14ac:dyDescent="0.2">
      <c r="B20">
        <f t="shared" si="9"/>
        <v>18</v>
      </c>
      <c r="C20" s="5">
        <v>22.287412487779601</v>
      </c>
      <c r="D20" s="5">
        <v>3.14124212868541</v>
      </c>
      <c r="F20" s="11">
        <f t="shared" si="8"/>
        <v>22.287412487779601</v>
      </c>
      <c r="G20" s="11">
        <f t="shared" si="8"/>
        <v>3.14124212868541</v>
      </c>
      <c r="I20" s="14">
        <f t="shared" si="1"/>
        <v>913.78391199896362</v>
      </c>
      <c r="J20" s="12">
        <f t="shared" si="2"/>
        <v>128.7909272761018</v>
      </c>
      <c r="K20">
        <v>1.1515</v>
      </c>
      <c r="L20" s="28">
        <f t="shared" si="7"/>
        <v>540</v>
      </c>
      <c r="M20" s="14">
        <f t="shared" si="4"/>
        <v>913.78391199896362</v>
      </c>
      <c r="N20" s="12">
        <f t="shared" si="5"/>
        <v>128.7909272761018</v>
      </c>
      <c r="O20" s="14">
        <f t="shared" si="6"/>
        <v>81.756500000000003</v>
      </c>
    </row>
    <row r="21" spans="2:15" x14ac:dyDescent="0.2">
      <c r="B21">
        <f t="shared" si="9"/>
        <v>19</v>
      </c>
      <c r="C21" s="4">
        <v>10.5624764106106</v>
      </c>
      <c r="D21" s="4">
        <v>3.1345618531663999</v>
      </c>
      <c r="F21" s="11">
        <f t="shared" si="8"/>
        <v>10.5624764106106</v>
      </c>
      <c r="G21" s="11">
        <f t="shared" si="8"/>
        <v>3.1345618531663999</v>
      </c>
      <c r="I21" s="14">
        <f t="shared" si="1"/>
        <v>433.0615328350346</v>
      </c>
      <c r="J21" s="12">
        <f t="shared" si="2"/>
        <v>128.5170359798224</v>
      </c>
      <c r="K21">
        <v>1.4269000000000001</v>
      </c>
      <c r="L21" s="28">
        <f t="shared" si="7"/>
        <v>576</v>
      </c>
      <c r="M21" s="14">
        <f t="shared" si="4"/>
        <v>433.0615328350346</v>
      </c>
      <c r="N21" s="12">
        <f t="shared" si="5"/>
        <v>128.5170359798224</v>
      </c>
      <c r="O21" s="14">
        <f t="shared" si="6"/>
        <v>101.3099</v>
      </c>
    </row>
    <row r="22" spans="2:15" x14ac:dyDescent="0.2">
      <c r="B22">
        <f t="shared" si="9"/>
        <v>20</v>
      </c>
      <c r="C22" s="4">
        <v>2.91573845190053</v>
      </c>
      <c r="D22" s="4">
        <v>3.1174003470153102</v>
      </c>
      <c r="F22" s="11">
        <f t="shared" si="8"/>
        <v>2.91573845190053</v>
      </c>
      <c r="G22" s="11">
        <f t="shared" si="8"/>
        <v>3.1174003470153102</v>
      </c>
      <c r="I22" s="14">
        <f t="shared" si="1"/>
        <v>119.54527652792173</v>
      </c>
      <c r="J22" s="12">
        <f t="shared" si="2"/>
        <v>127.81341422762772</v>
      </c>
      <c r="K22">
        <v>1.3893</v>
      </c>
      <c r="L22" s="28">
        <f t="shared" si="7"/>
        <v>612</v>
      </c>
      <c r="M22" s="14">
        <f t="shared" si="4"/>
        <v>119.54527652792173</v>
      </c>
      <c r="N22" s="12">
        <f t="shared" si="5"/>
        <v>127.81341422762772</v>
      </c>
      <c r="O22" s="14">
        <f t="shared" si="6"/>
        <v>98.640299999999996</v>
      </c>
    </row>
    <row r="23" spans="2:15" x14ac:dyDescent="0.2">
      <c r="B23">
        <f t="shared" si="9"/>
        <v>21</v>
      </c>
      <c r="C23" s="5">
        <v>0.66033165451480402</v>
      </c>
      <c r="D23" s="5">
        <v>3.14423466350808</v>
      </c>
      <c r="F23" s="11">
        <f t="shared" si="8"/>
        <v>0.66033165451480402</v>
      </c>
      <c r="G23" s="11">
        <f t="shared" si="8"/>
        <v>3.14423466350808</v>
      </c>
      <c r="I23" s="14">
        <f t="shared" si="1"/>
        <v>27.073597835106966</v>
      </c>
      <c r="J23" s="12">
        <f t="shared" si="2"/>
        <v>128.91362120383127</v>
      </c>
      <c r="K23">
        <v>0.1923</v>
      </c>
      <c r="L23" s="28">
        <f t="shared" si="7"/>
        <v>648</v>
      </c>
      <c r="M23" s="14">
        <f t="shared" si="4"/>
        <v>27.073597835106966</v>
      </c>
      <c r="N23" s="12">
        <f t="shared" si="5"/>
        <v>128.91362120383127</v>
      </c>
      <c r="O23" s="14">
        <f t="shared" si="6"/>
        <v>13.6533</v>
      </c>
    </row>
    <row r="24" spans="2:15" x14ac:dyDescent="0.2">
      <c r="B24">
        <f t="shared" si="9"/>
        <v>22</v>
      </c>
      <c r="C24" s="5">
        <v>0.16386749551261001</v>
      </c>
      <c r="D24" s="5">
        <v>3.12263048282473</v>
      </c>
      <c r="F24" s="11">
        <f t="shared" si="8"/>
        <v>0.16386749551261001</v>
      </c>
      <c r="G24" s="11">
        <f t="shared" si="8"/>
        <v>3.12263048282473</v>
      </c>
      <c r="I24" s="14">
        <f t="shared" si="1"/>
        <v>6.7185673160170101</v>
      </c>
      <c r="J24" s="12">
        <f t="shared" si="2"/>
        <v>128.02784979581392</v>
      </c>
      <c r="K24">
        <v>1.4208000000000001</v>
      </c>
      <c r="L24" s="28">
        <f t="shared" si="7"/>
        <v>684</v>
      </c>
      <c r="M24" s="14">
        <f t="shared" si="4"/>
        <v>6.7185673160170101</v>
      </c>
      <c r="N24" s="12">
        <f t="shared" si="5"/>
        <v>128.02784979581392</v>
      </c>
      <c r="O24" s="14">
        <f t="shared" si="6"/>
        <v>100.8768</v>
      </c>
    </row>
    <row r="25" spans="2:15" x14ac:dyDescent="0.2">
      <c r="B25">
        <f t="shared" si="9"/>
        <v>23</v>
      </c>
      <c r="C25" s="4">
        <v>7.6686420995171103E-2</v>
      </c>
      <c r="D25" s="4">
        <v>3.0779067627621801</v>
      </c>
      <c r="F25" s="11">
        <f t="shared" si="8"/>
        <v>7.6686420995171103E-2</v>
      </c>
      <c r="G25" s="11">
        <f t="shared" si="8"/>
        <v>3.0779067627621801</v>
      </c>
      <c r="I25" s="14">
        <f t="shared" si="1"/>
        <v>3.1441432608020152</v>
      </c>
      <c r="J25" s="12">
        <f t="shared" si="2"/>
        <v>126.19417727324938</v>
      </c>
      <c r="K25">
        <v>1.3808</v>
      </c>
      <c r="L25" s="28">
        <f t="shared" si="7"/>
        <v>720</v>
      </c>
      <c r="M25" s="14">
        <f t="shared" si="4"/>
        <v>3.1441432608020152</v>
      </c>
      <c r="N25" s="12">
        <f t="shared" si="5"/>
        <v>126.19417727324938</v>
      </c>
      <c r="O25" s="14">
        <f t="shared" si="6"/>
        <v>98.036799999999999</v>
      </c>
    </row>
    <row r="26" spans="2:15" x14ac:dyDescent="0.2">
      <c r="B26">
        <f t="shared" si="9"/>
        <v>24</v>
      </c>
      <c r="C26" s="5">
        <v>5.1291694409678602E-2</v>
      </c>
      <c r="D26" s="5">
        <v>3.00118201746348</v>
      </c>
      <c r="F26" s="11">
        <f t="shared" si="8"/>
        <v>5.1291694409678602E-2</v>
      </c>
      <c r="G26" s="11">
        <f t="shared" si="8"/>
        <v>3.00118201746348</v>
      </c>
      <c r="I26" s="14">
        <f t="shared" si="1"/>
        <v>2.1029594707968227</v>
      </c>
      <c r="J26" s="12">
        <f t="shared" si="2"/>
        <v>123.04846271600267</v>
      </c>
      <c r="K26">
        <v>1.3523000000000001</v>
      </c>
      <c r="L26" s="28">
        <f t="shared" si="7"/>
        <v>756</v>
      </c>
      <c r="M26" s="14">
        <f t="shared" si="4"/>
        <v>2.1029594707968227</v>
      </c>
      <c r="N26" s="12">
        <f t="shared" si="5"/>
        <v>123.04846271600267</v>
      </c>
      <c r="O26" s="14">
        <f t="shared" si="6"/>
        <v>96.013300000000001</v>
      </c>
    </row>
    <row r="27" spans="2:15" x14ac:dyDescent="0.2">
      <c r="B27">
        <f t="shared" si="9"/>
        <v>25</v>
      </c>
      <c r="C27" s="4">
        <v>4.3458262870021698E-2</v>
      </c>
      <c r="D27" s="4">
        <v>3.0050567892754398</v>
      </c>
      <c r="F27" s="11">
        <v>0</v>
      </c>
      <c r="G27" s="11">
        <f t="shared" si="8"/>
        <v>3.0050567892754398</v>
      </c>
      <c r="I27" s="22">
        <f t="shared" si="1"/>
        <v>0</v>
      </c>
      <c r="J27" s="23">
        <f t="shared" si="2"/>
        <v>123.20732836029303</v>
      </c>
      <c r="K27" s="36">
        <v>1.3783000000000001</v>
      </c>
      <c r="L27" s="37">
        <v>36</v>
      </c>
      <c r="M27" s="22">
        <f t="shared" si="4"/>
        <v>0</v>
      </c>
      <c r="N27" s="23">
        <f t="shared" si="5"/>
        <v>123.20732836029303</v>
      </c>
      <c r="O27" s="22">
        <f t="shared" si="6"/>
        <v>97.859300000000005</v>
      </c>
    </row>
    <row r="28" spans="2:15" x14ac:dyDescent="0.2">
      <c r="B28">
        <f t="shared" si="9"/>
        <v>26</v>
      </c>
      <c r="C28" s="5">
        <v>4.3152669250275499E-2</v>
      </c>
      <c r="D28" s="5">
        <v>3.0522635404621399</v>
      </c>
      <c r="F28" s="11">
        <v>0</v>
      </c>
      <c r="G28" s="11">
        <f t="shared" si="8"/>
        <v>3.0522635404621399</v>
      </c>
      <c r="I28" s="14">
        <f t="shared" si="1"/>
        <v>0</v>
      </c>
      <c r="J28" s="12">
        <f t="shared" si="2"/>
        <v>125.14280515894774</v>
      </c>
      <c r="K28">
        <v>1.0335000000000001</v>
      </c>
      <c r="L28" s="28">
        <f t="shared" si="7"/>
        <v>72</v>
      </c>
      <c r="M28" s="14">
        <f t="shared" si="4"/>
        <v>0</v>
      </c>
      <c r="N28" s="12">
        <f t="shared" si="5"/>
        <v>125.14280515894774</v>
      </c>
      <c r="O28" s="14">
        <f t="shared" si="6"/>
        <v>73.378500000000003</v>
      </c>
    </row>
    <row r="29" spans="2:15" x14ac:dyDescent="0.2">
      <c r="B29">
        <f t="shared" si="9"/>
        <v>27</v>
      </c>
      <c r="C29" s="4">
        <v>2.6417550427328001E-2</v>
      </c>
      <c r="D29" s="4">
        <v>3.0516427301245699</v>
      </c>
      <c r="F29" s="11">
        <v>0</v>
      </c>
      <c r="G29" s="11">
        <f t="shared" si="8"/>
        <v>3.0516427301245699</v>
      </c>
      <c r="I29" s="14">
        <f t="shared" si="1"/>
        <v>0</v>
      </c>
      <c r="J29" s="12">
        <f t="shared" si="2"/>
        <v>125.11735193510737</v>
      </c>
      <c r="K29">
        <v>1.3234999999999999</v>
      </c>
      <c r="L29" s="28">
        <f t="shared" si="7"/>
        <v>108</v>
      </c>
      <c r="M29" s="14">
        <f t="shared" si="4"/>
        <v>0</v>
      </c>
      <c r="N29" s="12">
        <f t="shared" si="5"/>
        <v>125.11735193510737</v>
      </c>
      <c r="O29" s="14">
        <f t="shared" si="6"/>
        <v>93.968499999999992</v>
      </c>
    </row>
    <row r="30" spans="2:15" x14ac:dyDescent="0.2">
      <c r="B30">
        <f t="shared" si="9"/>
        <v>28</v>
      </c>
      <c r="C30" s="5">
        <v>2.85176027020216E-2</v>
      </c>
      <c r="D30" s="5">
        <v>3.0545965504343</v>
      </c>
      <c r="F30" s="11">
        <v>0</v>
      </c>
      <c r="G30" s="11">
        <f t="shared" si="8"/>
        <v>3.0545965504343</v>
      </c>
      <c r="I30" s="14">
        <f t="shared" si="1"/>
        <v>0</v>
      </c>
      <c r="J30" s="12">
        <f t="shared" si="2"/>
        <v>125.2384585678063</v>
      </c>
      <c r="K30">
        <v>0.19040000000000001</v>
      </c>
      <c r="L30" s="28">
        <f t="shared" si="7"/>
        <v>144</v>
      </c>
      <c r="M30" s="14">
        <f t="shared" si="4"/>
        <v>0</v>
      </c>
      <c r="N30" s="12">
        <f t="shared" si="5"/>
        <v>125.2384585678063</v>
      </c>
      <c r="O30" s="14">
        <f t="shared" si="6"/>
        <v>13.518400000000002</v>
      </c>
    </row>
    <row r="31" spans="2:15" x14ac:dyDescent="0.2">
      <c r="B31">
        <f t="shared" si="9"/>
        <v>29</v>
      </c>
      <c r="C31" s="4">
        <v>2.70381695000038E-2</v>
      </c>
      <c r="D31" s="4">
        <v>3.1652048181689398</v>
      </c>
      <c r="F31" s="11">
        <v>0</v>
      </c>
      <c r="G31" s="11">
        <f t="shared" ref="G31:G91" si="10">D31</f>
        <v>3.1652048181689398</v>
      </c>
      <c r="I31" s="14">
        <f t="shared" si="1"/>
        <v>0</v>
      </c>
      <c r="J31" s="12">
        <f t="shared" si="2"/>
        <v>129.77339754492652</v>
      </c>
      <c r="K31">
        <v>0.18210000000000001</v>
      </c>
      <c r="L31" s="28">
        <f t="shared" si="7"/>
        <v>180</v>
      </c>
      <c r="M31" s="14">
        <f t="shared" si="4"/>
        <v>0</v>
      </c>
      <c r="N31" s="12">
        <f t="shared" si="5"/>
        <v>129.77339754492652</v>
      </c>
      <c r="O31" s="14">
        <f t="shared" si="6"/>
        <v>12.9291</v>
      </c>
    </row>
    <row r="32" spans="2:15" x14ac:dyDescent="0.2">
      <c r="B32">
        <f t="shared" si="9"/>
        <v>30</v>
      </c>
      <c r="C32" s="5">
        <v>2.7362282645189299E-2</v>
      </c>
      <c r="D32" s="5">
        <v>14.553725636882699</v>
      </c>
      <c r="F32" s="11">
        <v>0</v>
      </c>
      <c r="G32" s="11">
        <f t="shared" si="10"/>
        <v>14.553725636882699</v>
      </c>
      <c r="I32" s="14">
        <f t="shared" si="1"/>
        <v>0</v>
      </c>
      <c r="J32" s="12">
        <f t="shared" si="2"/>
        <v>596.70275111219064</v>
      </c>
      <c r="K32">
        <v>4.1295000000000002</v>
      </c>
      <c r="L32" s="28">
        <f t="shared" si="7"/>
        <v>216</v>
      </c>
      <c r="M32" s="14">
        <f t="shared" si="4"/>
        <v>0</v>
      </c>
      <c r="N32" s="12">
        <f t="shared" si="5"/>
        <v>596.70275111219064</v>
      </c>
      <c r="O32" s="14">
        <f t="shared" si="6"/>
        <v>293.19450000000001</v>
      </c>
    </row>
    <row r="33" spans="2:15" x14ac:dyDescent="0.2">
      <c r="B33">
        <f t="shared" si="9"/>
        <v>31</v>
      </c>
      <c r="C33" s="4">
        <v>2.2447651612193E-2</v>
      </c>
      <c r="D33" s="4">
        <v>53.7945238648798</v>
      </c>
      <c r="F33" s="11">
        <v>0</v>
      </c>
      <c r="G33" s="11">
        <f t="shared" si="10"/>
        <v>53.7945238648798</v>
      </c>
      <c r="I33" s="20">
        <f t="shared" si="1"/>
        <v>0</v>
      </c>
      <c r="J33" s="21">
        <f t="shared" si="2"/>
        <v>2205.5754784600717</v>
      </c>
      <c r="K33" s="38">
        <v>82.827799999999996</v>
      </c>
      <c r="L33" s="39">
        <f t="shared" si="7"/>
        <v>252</v>
      </c>
      <c r="M33" s="20">
        <f t="shared" si="4"/>
        <v>0</v>
      </c>
      <c r="N33" s="21">
        <f t="shared" si="5"/>
        <v>2205.5754784600717</v>
      </c>
      <c r="O33" s="20">
        <f t="shared" si="6"/>
        <v>5880.7737999999999</v>
      </c>
    </row>
    <row r="34" spans="2:15" x14ac:dyDescent="0.2">
      <c r="B34">
        <f t="shared" si="9"/>
        <v>32</v>
      </c>
      <c r="C34" s="5">
        <v>3.3180268952740198E-2</v>
      </c>
      <c r="D34" s="5">
        <v>79.359771179650096</v>
      </c>
      <c r="F34" s="11">
        <v>0</v>
      </c>
      <c r="G34" s="11">
        <f t="shared" si="10"/>
        <v>79.359771179650096</v>
      </c>
      <c r="I34" s="14">
        <f t="shared" si="1"/>
        <v>0</v>
      </c>
      <c r="J34" s="12">
        <f t="shared" si="2"/>
        <v>3253.7506183656537</v>
      </c>
      <c r="K34">
        <v>132.0042</v>
      </c>
      <c r="L34" s="28">
        <f t="shared" si="7"/>
        <v>288</v>
      </c>
      <c r="M34" s="14">
        <f t="shared" si="4"/>
        <v>0</v>
      </c>
      <c r="N34" s="12">
        <f t="shared" si="5"/>
        <v>3253.7506183656537</v>
      </c>
      <c r="O34" s="14">
        <f t="shared" si="6"/>
        <v>9372.2981999999993</v>
      </c>
    </row>
    <row r="35" spans="2:15" x14ac:dyDescent="0.2">
      <c r="B35">
        <f t="shared" si="9"/>
        <v>33</v>
      </c>
      <c r="C35" s="4">
        <v>0.20548227645832501</v>
      </c>
      <c r="D35" s="4">
        <v>81.9590099517239</v>
      </c>
      <c r="F35" s="11">
        <f>C35</f>
        <v>0.20548227645832501</v>
      </c>
      <c r="G35" s="11">
        <f t="shared" si="10"/>
        <v>81.9590099517239</v>
      </c>
      <c r="I35" s="14">
        <f t="shared" ref="I35:I66" si="11">41*F35</f>
        <v>8.4247733347913254</v>
      </c>
      <c r="J35" s="12">
        <f t="shared" ref="J35:J66" si="12">41*G35</f>
        <v>3360.3194080206799</v>
      </c>
      <c r="K35">
        <v>142.2244</v>
      </c>
      <c r="L35" s="28">
        <f t="shared" si="7"/>
        <v>324</v>
      </c>
      <c r="M35" s="14">
        <f t="shared" si="4"/>
        <v>8.4247733347913254</v>
      </c>
      <c r="N35" s="12">
        <f t="shared" si="5"/>
        <v>3360.3194080206799</v>
      </c>
      <c r="O35" s="14">
        <f t="shared" si="6"/>
        <v>10097.9324</v>
      </c>
    </row>
    <row r="36" spans="2:15" x14ac:dyDescent="0.2">
      <c r="B36">
        <f t="shared" si="9"/>
        <v>34</v>
      </c>
      <c r="C36" s="5">
        <v>2.3745992234806002</v>
      </c>
      <c r="D36" s="5">
        <v>83.774012251693506</v>
      </c>
      <c r="F36" s="11">
        <f t="shared" ref="F36:F51" si="13">C36</f>
        <v>2.3745992234806002</v>
      </c>
      <c r="G36" s="11">
        <f t="shared" si="10"/>
        <v>83.774012251693506</v>
      </c>
      <c r="I36" s="14">
        <f t="shared" si="11"/>
        <v>97.3585681627046</v>
      </c>
      <c r="J36" s="12">
        <f t="shared" si="12"/>
        <v>3434.7345023194339</v>
      </c>
      <c r="K36">
        <v>144.16540000000001</v>
      </c>
      <c r="L36" s="28">
        <f t="shared" si="7"/>
        <v>360</v>
      </c>
      <c r="M36" s="14">
        <f t="shared" si="4"/>
        <v>97.3585681627046</v>
      </c>
      <c r="N36" s="12">
        <f t="shared" si="5"/>
        <v>3434.7345023194339</v>
      </c>
      <c r="O36" s="14">
        <f t="shared" si="6"/>
        <v>10235.743400000001</v>
      </c>
    </row>
    <row r="37" spans="2:15" x14ac:dyDescent="0.2">
      <c r="B37">
        <f t="shared" si="9"/>
        <v>35</v>
      </c>
      <c r="C37" s="4">
        <v>8.8193665404336894</v>
      </c>
      <c r="D37" s="4">
        <v>85.250297638342303</v>
      </c>
      <c r="F37" s="11">
        <f t="shared" si="13"/>
        <v>8.8193665404336894</v>
      </c>
      <c r="G37" s="11">
        <f t="shared" si="10"/>
        <v>85.250297638342303</v>
      </c>
      <c r="I37" s="14">
        <f t="shared" si="11"/>
        <v>361.59402815778128</v>
      </c>
      <c r="J37" s="12">
        <f t="shared" si="12"/>
        <v>3495.2622031720343</v>
      </c>
      <c r="K37">
        <v>147.69560000000001</v>
      </c>
      <c r="L37" s="28">
        <f t="shared" si="7"/>
        <v>396</v>
      </c>
      <c r="M37" s="14">
        <f t="shared" si="4"/>
        <v>361.59402815778128</v>
      </c>
      <c r="N37" s="12">
        <f t="shared" si="5"/>
        <v>3495.2622031720343</v>
      </c>
      <c r="O37" s="14">
        <f t="shared" si="6"/>
        <v>10486.387600000002</v>
      </c>
    </row>
    <row r="38" spans="2:15" x14ac:dyDescent="0.2">
      <c r="B38">
        <f t="shared" si="9"/>
        <v>36</v>
      </c>
      <c r="C38" s="5">
        <v>16.933237201990998</v>
      </c>
      <c r="D38" s="5">
        <v>75.983443377218293</v>
      </c>
      <c r="F38" s="11">
        <f t="shared" si="13"/>
        <v>16.933237201990998</v>
      </c>
      <c r="G38" s="11">
        <f t="shared" si="10"/>
        <v>75.983443377218293</v>
      </c>
      <c r="I38" s="14">
        <f t="shared" si="11"/>
        <v>694.26272528163088</v>
      </c>
      <c r="J38" s="12">
        <f t="shared" si="12"/>
        <v>3115.3211784659502</v>
      </c>
      <c r="K38">
        <v>145.52979999999999</v>
      </c>
      <c r="L38" s="28">
        <f t="shared" si="7"/>
        <v>432</v>
      </c>
      <c r="M38" s="14">
        <f t="shared" si="4"/>
        <v>694.26272528163088</v>
      </c>
      <c r="N38" s="12">
        <f t="shared" si="5"/>
        <v>3115.3211784659502</v>
      </c>
      <c r="O38" s="14">
        <f t="shared" si="6"/>
        <v>10332.6158</v>
      </c>
    </row>
    <row r="39" spans="2:15" x14ac:dyDescent="0.2">
      <c r="B39">
        <f t="shared" si="9"/>
        <v>37</v>
      </c>
      <c r="C39" s="4">
        <v>27.557644540512602</v>
      </c>
      <c r="D39" s="4">
        <v>17.996023326919399</v>
      </c>
      <c r="F39" s="11">
        <f t="shared" si="13"/>
        <v>27.557644540512602</v>
      </c>
      <c r="G39" s="11">
        <f t="shared" si="10"/>
        <v>17.996023326919399</v>
      </c>
      <c r="I39" s="14">
        <f t="shared" si="11"/>
        <v>1129.8634261610166</v>
      </c>
      <c r="J39" s="12">
        <f t="shared" si="12"/>
        <v>737.83695640369535</v>
      </c>
      <c r="K39">
        <v>0.61839999999999995</v>
      </c>
      <c r="L39" s="28">
        <f t="shared" si="7"/>
        <v>468</v>
      </c>
      <c r="M39" s="14">
        <f t="shared" si="4"/>
        <v>1129.8634261610166</v>
      </c>
      <c r="N39" s="12">
        <f t="shared" si="5"/>
        <v>737.83695640369535</v>
      </c>
      <c r="O39" s="14">
        <f t="shared" si="6"/>
        <v>43.906399999999998</v>
      </c>
    </row>
    <row r="40" spans="2:15" x14ac:dyDescent="0.2">
      <c r="B40">
        <f t="shared" si="9"/>
        <v>38</v>
      </c>
      <c r="C40" s="5">
        <v>34.536017325814797</v>
      </c>
      <c r="D40" s="5">
        <v>3.4422230659293902</v>
      </c>
      <c r="F40" s="11">
        <f t="shared" si="13"/>
        <v>34.536017325814797</v>
      </c>
      <c r="G40" s="11">
        <f t="shared" si="10"/>
        <v>3.4422230659293902</v>
      </c>
      <c r="I40" s="14">
        <f t="shared" si="11"/>
        <v>1415.9767103584068</v>
      </c>
      <c r="J40" s="12">
        <f t="shared" si="12"/>
        <v>141.13114570310501</v>
      </c>
      <c r="K40">
        <v>1.7311000000000001</v>
      </c>
      <c r="L40" s="28">
        <f t="shared" si="7"/>
        <v>504</v>
      </c>
      <c r="M40" s="14">
        <f t="shared" si="4"/>
        <v>1415.9767103584068</v>
      </c>
      <c r="N40" s="12">
        <f t="shared" si="5"/>
        <v>141.13114570310501</v>
      </c>
      <c r="O40" s="14">
        <f t="shared" si="6"/>
        <v>122.9081</v>
      </c>
    </row>
    <row r="41" spans="2:15" x14ac:dyDescent="0.2">
      <c r="B41">
        <f t="shared" si="9"/>
        <v>39</v>
      </c>
      <c r="C41" s="4">
        <v>35.470174635749103</v>
      </c>
      <c r="D41" s="4">
        <v>3.2420870133684199</v>
      </c>
      <c r="F41" s="11">
        <f t="shared" si="13"/>
        <v>35.470174635749103</v>
      </c>
      <c r="G41" s="11">
        <f t="shared" si="10"/>
        <v>3.2420870133684199</v>
      </c>
      <c r="I41" s="14">
        <f t="shared" si="11"/>
        <v>1454.2771600657131</v>
      </c>
      <c r="J41" s="12">
        <f t="shared" si="12"/>
        <v>132.92556754810522</v>
      </c>
      <c r="K41">
        <v>1.5989</v>
      </c>
      <c r="L41" s="28">
        <f t="shared" si="7"/>
        <v>540</v>
      </c>
      <c r="M41" s="14">
        <f t="shared" si="4"/>
        <v>1454.2771600657131</v>
      </c>
      <c r="N41" s="12">
        <f t="shared" si="5"/>
        <v>132.92556754810522</v>
      </c>
      <c r="O41" s="14">
        <f t="shared" si="6"/>
        <v>113.5219</v>
      </c>
    </row>
    <row r="42" spans="2:15" x14ac:dyDescent="0.2">
      <c r="B42">
        <f t="shared" si="9"/>
        <v>40</v>
      </c>
      <c r="C42" s="5">
        <v>32.389080942134797</v>
      </c>
      <c r="D42" s="5">
        <v>3.1916519909416601</v>
      </c>
      <c r="F42" s="11">
        <f t="shared" si="13"/>
        <v>32.389080942134797</v>
      </c>
      <c r="G42" s="11">
        <f t="shared" si="10"/>
        <v>3.1916519909416601</v>
      </c>
      <c r="I42" s="14">
        <f t="shared" si="11"/>
        <v>1327.9523186275267</v>
      </c>
      <c r="J42" s="12">
        <f t="shared" si="12"/>
        <v>130.85773162860806</v>
      </c>
      <c r="K42">
        <v>1.6509</v>
      </c>
      <c r="L42" s="28">
        <f t="shared" si="7"/>
        <v>576</v>
      </c>
      <c r="M42" s="14">
        <f t="shared" si="4"/>
        <v>1327.9523186275267</v>
      </c>
      <c r="N42" s="12">
        <f t="shared" si="5"/>
        <v>130.85773162860806</v>
      </c>
      <c r="O42" s="14">
        <f t="shared" si="6"/>
        <v>117.2139</v>
      </c>
    </row>
    <row r="43" spans="2:15" x14ac:dyDescent="0.2">
      <c r="B43">
        <f t="shared" si="9"/>
        <v>41</v>
      </c>
      <c r="C43" s="4">
        <v>21.4076194794896</v>
      </c>
      <c r="D43" s="4">
        <v>3.1185564549430902</v>
      </c>
      <c r="F43" s="11">
        <f t="shared" si="13"/>
        <v>21.4076194794896</v>
      </c>
      <c r="G43" s="11">
        <f t="shared" si="10"/>
        <v>3.1185564549430902</v>
      </c>
      <c r="I43" s="14">
        <f t="shared" si="11"/>
        <v>877.71239865907364</v>
      </c>
      <c r="J43" s="12">
        <f t="shared" si="12"/>
        <v>127.8608146526667</v>
      </c>
      <c r="K43">
        <v>1.5654999999999999</v>
      </c>
      <c r="L43" s="28">
        <f t="shared" si="7"/>
        <v>612</v>
      </c>
      <c r="M43" s="14">
        <f t="shared" si="4"/>
        <v>877.71239865907364</v>
      </c>
      <c r="N43" s="12">
        <f t="shared" si="5"/>
        <v>127.8608146526667</v>
      </c>
      <c r="O43" s="14">
        <f t="shared" si="6"/>
        <v>111.15049999999999</v>
      </c>
    </row>
    <row r="44" spans="2:15" x14ac:dyDescent="0.2">
      <c r="B44">
        <f t="shared" si="9"/>
        <v>42</v>
      </c>
      <c r="C44" s="5">
        <v>9.7049084463879307</v>
      </c>
      <c r="D44" s="5">
        <v>3.1021271476933099</v>
      </c>
      <c r="F44" s="11">
        <f t="shared" si="13"/>
        <v>9.7049084463879307</v>
      </c>
      <c r="G44" s="11">
        <f t="shared" si="10"/>
        <v>3.1021271476933099</v>
      </c>
      <c r="I44" s="14">
        <f t="shared" si="11"/>
        <v>397.90124630190513</v>
      </c>
      <c r="J44" s="12">
        <f t="shared" si="12"/>
        <v>127.1872130554257</v>
      </c>
      <c r="K44">
        <v>4.4600000000000001E-2</v>
      </c>
      <c r="L44" s="28">
        <f t="shared" si="7"/>
        <v>648</v>
      </c>
      <c r="M44" s="14">
        <f t="shared" si="4"/>
        <v>397.90124630190513</v>
      </c>
      <c r="N44" s="12">
        <f t="shared" si="5"/>
        <v>127.1872130554257</v>
      </c>
      <c r="O44" s="14">
        <f t="shared" si="6"/>
        <v>3.1665999999999999</v>
      </c>
    </row>
    <row r="45" spans="2:15" x14ac:dyDescent="0.2">
      <c r="B45">
        <f t="shared" si="9"/>
        <v>43</v>
      </c>
      <c r="C45" s="4">
        <v>2.80697485463162</v>
      </c>
      <c r="D45" s="4">
        <v>3.17103933956502</v>
      </c>
      <c r="F45" s="11">
        <f t="shared" si="13"/>
        <v>2.80697485463162</v>
      </c>
      <c r="G45" s="11">
        <f t="shared" si="10"/>
        <v>3.17103933956502</v>
      </c>
      <c r="I45" s="14">
        <f t="shared" si="11"/>
        <v>115.08596903989643</v>
      </c>
      <c r="J45" s="12">
        <f t="shared" si="12"/>
        <v>130.01261292216583</v>
      </c>
      <c r="K45">
        <v>2.1259000000000001</v>
      </c>
      <c r="L45" s="28">
        <f t="shared" si="7"/>
        <v>684</v>
      </c>
      <c r="M45" s="14">
        <f t="shared" si="4"/>
        <v>115.08596903989643</v>
      </c>
      <c r="N45" s="12">
        <f t="shared" si="5"/>
        <v>130.01261292216583</v>
      </c>
      <c r="O45" s="14">
        <f t="shared" si="6"/>
        <v>150.93890000000002</v>
      </c>
    </row>
    <row r="46" spans="2:15" x14ac:dyDescent="0.2">
      <c r="B46">
        <f t="shared" si="9"/>
        <v>44</v>
      </c>
      <c r="C46" s="5">
        <v>0.58717790977774398</v>
      </c>
      <c r="D46" s="5">
        <v>3.1056010571389101</v>
      </c>
      <c r="F46" s="11">
        <f t="shared" si="13"/>
        <v>0.58717790977774398</v>
      </c>
      <c r="G46" s="11">
        <f t="shared" si="10"/>
        <v>3.1056010571389101</v>
      </c>
      <c r="I46" s="14">
        <f t="shared" si="11"/>
        <v>24.074294300887502</v>
      </c>
      <c r="J46" s="12">
        <f t="shared" si="12"/>
        <v>127.32964334269532</v>
      </c>
      <c r="K46">
        <v>1.7314000000000001</v>
      </c>
      <c r="L46" s="28">
        <f t="shared" si="7"/>
        <v>720</v>
      </c>
      <c r="M46" s="14">
        <f t="shared" si="4"/>
        <v>24.074294300887502</v>
      </c>
      <c r="N46" s="12">
        <f t="shared" si="5"/>
        <v>127.32964334269532</v>
      </c>
      <c r="O46" s="14">
        <f t="shared" si="6"/>
        <v>122.9294</v>
      </c>
    </row>
    <row r="47" spans="2:15" x14ac:dyDescent="0.2">
      <c r="B47">
        <f t="shared" si="9"/>
        <v>45</v>
      </c>
      <c r="C47" s="4">
        <v>0.166189601553966</v>
      </c>
      <c r="D47" s="4">
        <v>3.09091444459477</v>
      </c>
      <c r="F47" s="11">
        <f t="shared" si="13"/>
        <v>0.166189601553966</v>
      </c>
      <c r="G47" s="11">
        <f t="shared" si="10"/>
        <v>3.09091444459477</v>
      </c>
      <c r="I47" s="14">
        <f t="shared" si="11"/>
        <v>6.8137736637126061</v>
      </c>
      <c r="J47" s="12">
        <f t="shared" si="12"/>
        <v>126.72749222838557</v>
      </c>
      <c r="K47">
        <v>1.6951000000000001</v>
      </c>
      <c r="L47" s="28">
        <f t="shared" si="7"/>
        <v>756</v>
      </c>
      <c r="M47" s="14">
        <f t="shared" si="4"/>
        <v>6.8137736637126061</v>
      </c>
      <c r="N47" s="12">
        <f t="shared" si="5"/>
        <v>126.72749222838557</v>
      </c>
      <c r="O47" s="14">
        <f t="shared" si="6"/>
        <v>120.35210000000001</v>
      </c>
    </row>
    <row r="48" spans="2:15" x14ac:dyDescent="0.2">
      <c r="B48">
        <f t="shared" si="9"/>
        <v>46</v>
      </c>
      <c r="C48" s="5">
        <v>9.37073868982157E-2</v>
      </c>
      <c r="D48" s="5">
        <v>3.0783156622413999</v>
      </c>
      <c r="F48" s="11">
        <f t="shared" si="13"/>
        <v>9.37073868982157E-2</v>
      </c>
      <c r="G48" s="11">
        <f t="shared" si="10"/>
        <v>3.0783156622413999</v>
      </c>
      <c r="I48" s="14">
        <f t="shared" si="11"/>
        <v>3.8420028628268437</v>
      </c>
      <c r="J48" s="12">
        <f t="shared" si="12"/>
        <v>126.2109421518974</v>
      </c>
      <c r="K48">
        <v>1.7482</v>
      </c>
      <c r="L48" s="28">
        <f t="shared" si="7"/>
        <v>792</v>
      </c>
      <c r="M48" s="14">
        <f t="shared" si="4"/>
        <v>3.8420028628268437</v>
      </c>
      <c r="N48" s="12">
        <f t="shared" si="5"/>
        <v>126.2109421518974</v>
      </c>
      <c r="O48" s="14">
        <f t="shared" si="6"/>
        <v>124.12219999999999</v>
      </c>
    </row>
    <row r="49" spans="2:15" x14ac:dyDescent="0.2">
      <c r="B49">
        <f t="shared" si="9"/>
        <v>47</v>
      </c>
      <c r="C49" s="5">
        <v>0.103607731970718</v>
      </c>
      <c r="D49" s="5">
        <v>3.0850906516927199</v>
      </c>
      <c r="F49" s="11">
        <f t="shared" si="13"/>
        <v>0.103607731970718</v>
      </c>
      <c r="G49" s="11">
        <f t="shared" si="10"/>
        <v>3.0850906516927199</v>
      </c>
      <c r="I49" s="14">
        <f t="shared" si="11"/>
        <v>4.247917010799438</v>
      </c>
      <c r="J49" s="12">
        <f t="shared" si="12"/>
        <v>126.48871671940151</v>
      </c>
      <c r="K49">
        <v>0.25640000000000002</v>
      </c>
      <c r="L49" s="28">
        <f t="shared" si="7"/>
        <v>828</v>
      </c>
      <c r="M49" s="14">
        <f t="shared" si="4"/>
        <v>4.247917010799438</v>
      </c>
      <c r="N49" s="12">
        <f t="shared" si="5"/>
        <v>126.48871671940151</v>
      </c>
      <c r="O49" s="14">
        <f t="shared" si="6"/>
        <v>18.2044</v>
      </c>
    </row>
    <row r="50" spans="2:15" x14ac:dyDescent="0.2">
      <c r="B50">
        <f t="shared" si="9"/>
        <v>48</v>
      </c>
      <c r="C50" s="4">
        <v>6.5922160152853002E-2</v>
      </c>
      <c r="D50" s="4">
        <v>3.0340368480484701</v>
      </c>
      <c r="F50" s="11">
        <f t="shared" si="13"/>
        <v>6.5922160152853002E-2</v>
      </c>
      <c r="G50" s="11">
        <f t="shared" si="10"/>
        <v>3.0340368480484701</v>
      </c>
      <c r="I50" s="14">
        <f t="shared" si="11"/>
        <v>2.702808566266973</v>
      </c>
      <c r="J50" s="12">
        <f t="shared" si="12"/>
        <v>124.39551076998727</v>
      </c>
      <c r="K50">
        <v>1.7514000000000001</v>
      </c>
      <c r="L50" s="28">
        <f t="shared" si="7"/>
        <v>864</v>
      </c>
      <c r="M50" s="14">
        <f t="shared" si="4"/>
        <v>2.702808566266973</v>
      </c>
      <c r="N50" s="12">
        <f t="shared" si="5"/>
        <v>124.39551076998727</v>
      </c>
      <c r="O50" s="14">
        <f t="shared" si="6"/>
        <v>124.3494</v>
      </c>
    </row>
    <row r="51" spans="2:15" x14ac:dyDescent="0.2">
      <c r="B51">
        <f t="shared" si="9"/>
        <v>49</v>
      </c>
      <c r="C51" s="5">
        <v>6.7265256399849205E-2</v>
      </c>
      <c r="D51" s="5">
        <v>3.04486057655369</v>
      </c>
      <c r="F51" s="11">
        <f t="shared" si="13"/>
        <v>6.7265256399849205E-2</v>
      </c>
      <c r="G51" s="11">
        <f t="shared" si="10"/>
        <v>3.04486057655369</v>
      </c>
      <c r="I51" s="14">
        <f t="shared" si="11"/>
        <v>2.7578755123938175</v>
      </c>
      <c r="J51" s="12">
        <f t="shared" si="12"/>
        <v>124.83928363870129</v>
      </c>
      <c r="K51">
        <v>0.1447</v>
      </c>
      <c r="L51" s="28">
        <f t="shared" si="7"/>
        <v>900</v>
      </c>
      <c r="M51" s="14">
        <f t="shared" si="4"/>
        <v>2.7578755123938175</v>
      </c>
      <c r="N51" s="12">
        <f t="shared" si="5"/>
        <v>124.83928363870129</v>
      </c>
      <c r="O51" s="14">
        <f t="shared" si="6"/>
        <v>10.2737</v>
      </c>
    </row>
    <row r="52" spans="2:15" x14ac:dyDescent="0.2">
      <c r="B52">
        <f t="shared" si="9"/>
        <v>50</v>
      </c>
      <c r="C52" s="4">
        <v>4.4028357803629799E-2</v>
      </c>
      <c r="D52" s="4">
        <v>3.0955666235775601</v>
      </c>
      <c r="F52" s="11">
        <v>0</v>
      </c>
      <c r="G52" s="11">
        <f t="shared" si="10"/>
        <v>3.0955666235775601</v>
      </c>
      <c r="I52" s="14">
        <f t="shared" si="11"/>
        <v>0</v>
      </c>
      <c r="J52" s="12">
        <f t="shared" si="12"/>
        <v>126.91823156667996</v>
      </c>
      <c r="K52">
        <v>0.78810000000000002</v>
      </c>
      <c r="L52" s="28">
        <f t="shared" si="7"/>
        <v>936</v>
      </c>
      <c r="M52" s="14">
        <f t="shared" si="4"/>
        <v>0</v>
      </c>
      <c r="N52" s="12">
        <f t="shared" si="5"/>
        <v>126.91823156667996</v>
      </c>
      <c r="O52" s="14">
        <f t="shared" si="6"/>
        <v>55.955100000000002</v>
      </c>
    </row>
    <row r="53" spans="2:15" x14ac:dyDescent="0.2">
      <c r="B53">
        <f t="shared" si="9"/>
        <v>51</v>
      </c>
      <c r="C53" s="5">
        <v>3.2837610621673001E-2</v>
      </c>
      <c r="D53" s="5">
        <v>3.0129916468535098</v>
      </c>
      <c r="F53" s="11">
        <v>0</v>
      </c>
      <c r="G53" s="11">
        <f t="shared" si="10"/>
        <v>3.0129916468535098</v>
      </c>
      <c r="I53" s="14">
        <f t="shared" si="11"/>
        <v>0</v>
      </c>
      <c r="J53" s="12">
        <f t="shared" si="12"/>
        <v>123.53265752099391</v>
      </c>
      <c r="K53">
        <v>0.28989999999999999</v>
      </c>
      <c r="L53" s="28">
        <f t="shared" si="7"/>
        <v>972</v>
      </c>
      <c r="M53" s="14">
        <f t="shared" si="4"/>
        <v>0</v>
      </c>
      <c r="N53" s="12">
        <f t="shared" si="5"/>
        <v>123.53265752099391</v>
      </c>
      <c r="O53" s="14">
        <f t="shared" si="6"/>
        <v>20.582899999999999</v>
      </c>
    </row>
    <row r="54" spans="2:15" x14ac:dyDescent="0.2">
      <c r="B54">
        <f t="shared" si="9"/>
        <v>52</v>
      </c>
      <c r="C54" s="4">
        <v>2.6763186345967499E-2</v>
      </c>
      <c r="D54" s="4">
        <v>2.9861682439924202</v>
      </c>
      <c r="F54" s="11">
        <v>0</v>
      </c>
      <c r="G54" s="11">
        <f t="shared" si="10"/>
        <v>2.9861682439924202</v>
      </c>
      <c r="I54" s="14">
        <f t="shared" si="11"/>
        <v>0</v>
      </c>
      <c r="J54" s="12">
        <f t="shared" si="12"/>
        <v>122.43289800368923</v>
      </c>
      <c r="K54">
        <v>1.6307</v>
      </c>
      <c r="L54" s="28">
        <f t="shared" si="7"/>
        <v>1008</v>
      </c>
      <c r="M54" s="14">
        <f t="shared" si="4"/>
        <v>0</v>
      </c>
      <c r="N54" s="12">
        <f t="shared" si="5"/>
        <v>122.43289800368923</v>
      </c>
      <c r="O54" s="14">
        <f t="shared" si="6"/>
        <v>115.77970000000001</v>
      </c>
    </row>
    <row r="55" spans="2:15" x14ac:dyDescent="0.2">
      <c r="B55">
        <f t="shared" si="9"/>
        <v>53</v>
      </c>
      <c r="C55" s="5">
        <v>2.9958263996915799E-2</v>
      </c>
      <c r="D55" s="5">
        <v>3.0271996308098501</v>
      </c>
      <c r="F55" s="11">
        <v>0</v>
      </c>
      <c r="G55" s="11">
        <f t="shared" si="10"/>
        <v>3.0271996308098501</v>
      </c>
      <c r="I55" s="14">
        <f t="shared" si="11"/>
        <v>0</v>
      </c>
      <c r="J55" s="12">
        <f t="shared" si="12"/>
        <v>124.11518486320385</v>
      </c>
      <c r="K55">
        <v>1.6899</v>
      </c>
      <c r="L55" s="28">
        <f t="shared" si="7"/>
        <v>1044</v>
      </c>
      <c r="M55" s="14">
        <f t="shared" si="4"/>
        <v>0</v>
      </c>
      <c r="N55" s="12">
        <f t="shared" si="5"/>
        <v>124.11518486320385</v>
      </c>
      <c r="O55" s="14">
        <f t="shared" si="6"/>
        <v>119.9829</v>
      </c>
    </row>
    <row r="56" spans="2:15" x14ac:dyDescent="0.2">
      <c r="B56">
        <f t="shared" si="9"/>
        <v>54</v>
      </c>
      <c r="C56" s="4">
        <v>3.0613331211414001E-2</v>
      </c>
      <c r="D56" s="4">
        <v>3.0223742868481498</v>
      </c>
      <c r="F56" s="11">
        <v>0</v>
      </c>
      <c r="G56" s="11">
        <f t="shared" si="10"/>
        <v>3.0223742868481498</v>
      </c>
      <c r="I56" s="14">
        <f t="shared" si="11"/>
        <v>0</v>
      </c>
      <c r="J56" s="12">
        <f t="shared" si="12"/>
        <v>123.91734576077414</v>
      </c>
      <c r="K56">
        <v>0.4763</v>
      </c>
      <c r="L56" s="28">
        <f t="shared" si="7"/>
        <v>1080</v>
      </c>
      <c r="M56" s="14">
        <f t="shared" si="4"/>
        <v>0</v>
      </c>
      <c r="N56" s="12">
        <f t="shared" si="5"/>
        <v>123.91734576077414</v>
      </c>
      <c r="O56" s="14">
        <f t="shared" si="6"/>
        <v>33.817300000000003</v>
      </c>
    </row>
    <row r="57" spans="2:15" x14ac:dyDescent="0.2">
      <c r="B57">
        <f t="shared" si="9"/>
        <v>55</v>
      </c>
      <c r="C57" s="5">
        <v>2.8238918745564601E-2</v>
      </c>
      <c r="D57" s="5">
        <v>2.9968374645854898</v>
      </c>
      <c r="F57" s="11">
        <v>0</v>
      </c>
      <c r="G57" s="11">
        <f t="shared" si="10"/>
        <v>2.9968374645854898</v>
      </c>
      <c r="I57" s="14">
        <f t="shared" si="11"/>
        <v>0</v>
      </c>
      <c r="J57" s="12">
        <f t="shared" si="12"/>
        <v>122.87033604800509</v>
      </c>
      <c r="K57">
        <v>1.6932</v>
      </c>
      <c r="L57" s="28">
        <f t="shared" si="7"/>
        <v>1116</v>
      </c>
      <c r="M57" s="14">
        <f t="shared" si="4"/>
        <v>0</v>
      </c>
      <c r="N57" s="12">
        <f t="shared" si="5"/>
        <v>122.87033604800509</v>
      </c>
      <c r="O57" s="14">
        <f t="shared" si="6"/>
        <v>120.21720000000001</v>
      </c>
    </row>
    <row r="58" spans="2:15" x14ac:dyDescent="0.2">
      <c r="B58">
        <f t="shared" si="9"/>
        <v>56</v>
      </c>
      <c r="C58" s="4">
        <v>2.2056885816122401E-2</v>
      </c>
      <c r="D58" s="4">
        <v>3.0166684813442499</v>
      </c>
      <c r="F58" s="11">
        <v>0</v>
      </c>
      <c r="G58" s="11">
        <f t="shared" si="10"/>
        <v>3.0166684813442499</v>
      </c>
      <c r="I58" s="14">
        <f t="shared" si="11"/>
        <v>0</v>
      </c>
      <c r="J58" s="12">
        <f t="shared" si="12"/>
        <v>123.68340773511424</v>
      </c>
      <c r="K58">
        <v>1.7369000000000001</v>
      </c>
      <c r="L58" s="28">
        <f t="shared" si="7"/>
        <v>1152</v>
      </c>
      <c r="M58" s="14">
        <f t="shared" si="4"/>
        <v>0</v>
      </c>
      <c r="N58" s="12">
        <f t="shared" si="5"/>
        <v>123.68340773511424</v>
      </c>
      <c r="O58" s="14">
        <f t="shared" si="6"/>
        <v>123.3199</v>
      </c>
    </row>
    <row r="59" spans="2:15" ht="13.5" thickBot="1" x14ac:dyDescent="0.25">
      <c r="B59">
        <f t="shared" si="9"/>
        <v>57</v>
      </c>
      <c r="C59" s="5">
        <v>2.7967631534187E-2</v>
      </c>
      <c r="D59" s="5">
        <v>3.0290237996698299</v>
      </c>
      <c r="F59" s="11">
        <v>0</v>
      </c>
      <c r="G59" s="11">
        <f t="shared" si="10"/>
        <v>3.0290237996698299</v>
      </c>
      <c r="I59" s="15">
        <f t="shared" si="11"/>
        <v>0</v>
      </c>
      <c r="J59" s="13">
        <f t="shared" si="12"/>
        <v>124.18997578646302</v>
      </c>
      <c r="K59" s="30">
        <v>0.82509999999999994</v>
      </c>
      <c r="L59" s="29">
        <f t="shared" si="7"/>
        <v>1188</v>
      </c>
      <c r="M59" s="15">
        <f t="shared" si="4"/>
        <v>0</v>
      </c>
      <c r="N59" s="13">
        <f t="shared" si="5"/>
        <v>124.18997578646302</v>
      </c>
      <c r="O59" s="15">
        <f t="shared" si="6"/>
        <v>58.582099999999997</v>
      </c>
    </row>
    <row r="60" spans="2:15" ht="13.5" thickBot="1" x14ac:dyDescent="0.25">
      <c r="B60">
        <f t="shared" si="9"/>
        <v>58</v>
      </c>
      <c r="C60" s="4">
        <v>3.7563535274208498E-2</v>
      </c>
      <c r="D60" s="4">
        <v>3.01518466115385</v>
      </c>
      <c r="F60" s="11">
        <v>0</v>
      </c>
      <c r="G60" s="11">
        <f t="shared" si="10"/>
        <v>3.01518466115385</v>
      </c>
      <c r="I60" s="22">
        <f t="shared" si="11"/>
        <v>0</v>
      </c>
      <c r="J60" s="23">
        <f t="shared" si="12"/>
        <v>123.62257110730785</v>
      </c>
      <c r="K60" s="32"/>
      <c r="L60" s="29">
        <v>36</v>
      </c>
      <c r="M60" s="14">
        <f t="shared" si="4"/>
        <v>0</v>
      </c>
      <c r="N60" s="12">
        <f t="shared" si="5"/>
        <v>123.62257110730785</v>
      </c>
    </row>
    <row r="61" spans="2:15" ht="13.5" thickBot="1" x14ac:dyDescent="0.25">
      <c r="B61">
        <f t="shared" si="9"/>
        <v>59</v>
      </c>
      <c r="C61" s="5">
        <v>2.6152813199292701E-2</v>
      </c>
      <c r="D61" s="5">
        <v>2.9345397196990799</v>
      </c>
      <c r="F61" s="11">
        <v>0</v>
      </c>
      <c r="G61" s="11">
        <f t="shared" si="10"/>
        <v>2.9345397196990799</v>
      </c>
      <c r="I61" s="14">
        <f t="shared" si="11"/>
        <v>0</v>
      </c>
      <c r="J61" s="12">
        <f t="shared" si="12"/>
        <v>120.31612850766227</v>
      </c>
      <c r="K61" s="31"/>
      <c r="L61" s="29">
        <f t="shared" si="7"/>
        <v>72</v>
      </c>
      <c r="M61" s="14">
        <f t="shared" si="4"/>
        <v>0</v>
      </c>
      <c r="N61" s="12">
        <f t="shared" si="5"/>
        <v>120.31612850766227</v>
      </c>
    </row>
    <row r="62" spans="2:15" ht="13.5" thickBot="1" x14ac:dyDescent="0.25">
      <c r="B62">
        <f t="shared" si="9"/>
        <v>60</v>
      </c>
      <c r="C62" s="4">
        <v>2.8834273925976601E-2</v>
      </c>
      <c r="D62" s="4">
        <v>2.99868976035141</v>
      </c>
      <c r="F62" s="11">
        <v>0</v>
      </c>
      <c r="G62" s="11">
        <f t="shared" si="10"/>
        <v>2.99868976035141</v>
      </c>
      <c r="I62" s="14">
        <f t="shared" si="11"/>
        <v>0</v>
      </c>
      <c r="J62" s="12">
        <f t="shared" si="12"/>
        <v>122.9462801744078</v>
      </c>
      <c r="K62" s="31"/>
      <c r="L62" s="29">
        <f t="shared" si="7"/>
        <v>108</v>
      </c>
      <c r="M62" s="14">
        <f t="shared" si="4"/>
        <v>0</v>
      </c>
      <c r="N62" s="12">
        <f t="shared" si="5"/>
        <v>122.9462801744078</v>
      </c>
    </row>
    <row r="63" spans="2:15" ht="13.5" thickBot="1" x14ac:dyDescent="0.25">
      <c r="B63">
        <f t="shared" si="9"/>
        <v>61</v>
      </c>
      <c r="C63" s="5">
        <v>2.52116422899239E-2</v>
      </c>
      <c r="D63" s="5">
        <v>2.89484189737572</v>
      </c>
      <c r="F63" s="11">
        <v>0</v>
      </c>
      <c r="G63" s="11">
        <f t="shared" si="10"/>
        <v>2.89484189737572</v>
      </c>
      <c r="I63" s="14">
        <f t="shared" si="11"/>
        <v>0</v>
      </c>
      <c r="J63" s="12">
        <f t="shared" si="12"/>
        <v>118.68851779240453</v>
      </c>
      <c r="K63" s="31"/>
      <c r="L63" s="29">
        <f t="shared" si="7"/>
        <v>144</v>
      </c>
      <c r="M63" s="14">
        <f t="shared" si="4"/>
        <v>0</v>
      </c>
      <c r="N63" s="12">
        <f t="shared" si="5"/>
        <v>118.68851779240453</v>
      </c>
    </row>
    <row r="64" spans="2:15" ht="13.5" thickBot="1" x14ac:dyDescent="0.25">
      <c r="B64">
        <f t="shared" si="9"/>
        <v>62</v>
      </c>
      <c r="C64" s="4">
        <v>3.6861960638003399E-2</v>
      </c>
      <c r="D64" s="4">
        <v>2.9333189687690302</v>
      </c>
      <c r="F64" s="11">
        <v>0</v>
      </c>
      <c r="G64" s="11">
        <f t="shared" si="10"/>
        <v>2.9333189687690302</v>
      </c>
      <c r="I64" s="14">
        <f t="shared" si="11"/>
        <v>0</v>
      </c>
      <c r="J64" s="12">
        <f t="shared" si="12"/>
        <v>120.26607771953024</v>
      </c>
      <c r="K64" s="31"/>
      <c r="L64" s="29">
        <f t="shared" si="7"/>
        <v>180</v>
      </c>
      <c r="M64" s="14">
        <f t="shared" si="4"/>
        <v>0</v>
      </c>
      <c r="N64" s="12">
        <f t="shared" si="5"/>
        <v>120.26607771953024</v>
      </c>
    </row>
    <row r="65" spans="2:14" ht="13.5" thickBot="1" x14ac:dyDescent="0.25">
      <c r="B65">
        <f t="shared" si="9"/>
        <v>63</v>
      </c>
      <c r="C65" s="5">
        <v>1.9848081403500001E-2</v>
      </c>
      <c r="D65" s="5">
        <v>3.0681508385400802</v>
      </c>
      <c r="F65" s="11">
        <v>0</v>
      </c>
      <c r="G65" s="11">
        <f t="shared" si="10"/>
        <v>3.0681508385400802</v>
      </c>
      <c r="I65" s="14">
        <f t="shared" si="11"/>
        <v>0</v>
      </c>
      <c r="J65" s="12">
        <f t="shared" si="12"/>
        <v>125.79418438014329</v>
      </c>
      <c r="K65" s="31"/>
      <c r="L65" s="29">
        <f t="shared" si="7"/>
        <v>216</v>
      </c>
      <c r="M65" s="14">
        <f t="shared" si="4"/>
        <v>0</v>
      </c>
      <c r="N65" s="12">
        <f t="shared" si="5"/>
        <v>125.79418438014329</v>
      </c>
    </row>
    <row r="66" spans="2:14" ht="13.5" thickBot="1" x14ac:dyDescent="0.25">
      <c r="B66">
        <f t="shared" si="9"/>
        <v>64</v>
      </c>
      <c r="C66" s="4">
        <v>2.8360970884039698E-2</v>
      </c>
      <c r="D66" s="4">
        <v>22.273758122757801</v>
      </c>
      <c r="F66" s="11">
        <v>0</v>
      </c>
      <c r="G66" s="11">
        <f t="shared" si="10"/>
        <v>22.273758122757801</v>
      </c>
      <c r="I66" s="14">
        <f t="shared" si="11"/>
        <v>0</v>
      </c>
      <c r="J66" s="12">
        <f t="shared" si="12"/>
        <v>913.22408303306986</v>
      </c>
      <c r="K66" s="31"/>
      <c r="L66" s="29">
        <f t="shared" si="7"/>
        <v>252</v>
      </c>
      <c r="M66" s="14">
        <f t="shared" si="4"/>
        <v>0</v>
      </c>
      <c r="N66" s="12">
        <f t="shared" si="5"/>
        <v>913.22408303306986</v>
      </c>
    </row>
    <row r="67" spans="2:14" ht="13.5" thickBot="1" x14ac:dyDescent="0.25">
      <c r="B67">
        <f t="shared" si="9"/>
        <v>65</v>
      </c>
      <c r="C67" s="5">
        <v>2.70378856759118E-2</v>
      </c>
      <c r="D67" s="5">
        <v>60.367739259609699</v>
      </c>
      <c r="F67" s="11">
        <v>0</v>
      </c>
      <c r="G67" s="11">
        <f t="shared" si="10"/>
        <v>60.367739259609699</v>
      </c>
      <c r="I67" s="14">
        <f t="shared" ref="I67:I91" si="14">41*F67</f>
        <v>0</v>
      </c>
      <c r="J67" s="12">
        <f t="shared" ref="J67:J91" si="15">41*G67</f>
        <v>2475.0773096439975</v>
      </c>
      <c r="K67" s="31"/>
      <c r="L67" s="29">
        <f t="shared" si="7"/>
        <v>288</v>
      </c>
      <c r="M67" s="14">
        <f t="shared" si="4"/>
        <v>0</v>
      </c>
      <c r="N67" s="12">
        <f t="shared" si="5"/>
        <v>2475.0773096439975</v>
      </c>
    </row>
    <row r="68" spans="2:14" ht="13.5" thickBot="1" x14ac:dyDescent="0.25">
      <c r="B68">
        <f t="shared" si="9"/>
        <v>66</v>
      </c>
      <c r="C68" s="4">
        <v>1.7581343173155298E-2</v>
      </c>
      <c r="D68" s="4">
        <v>75.909764643373606</v>
      </c>
      <c r="F68" s="11">
        <v>0</v>
      </c>
      <c r="G68" s="11">
        <f t="shared" si="10"/>
        <v>75.909764643373606</v>
      </c>
      <c r="I68" s="20">
        <f t="shared" si="14"/>
        <v>0</v>
      </c>
      <c r="J68" s="21">
        <f t="shared" si="15"/>
        <v>3112.3003503783179</v>
      </c>
      <c r="K68" s="33"/>
      <c r="L68" s="29">
        <f t="shared" si="7"/>
        <v>324</v>
      </c>
      <c r="M68" s="14">
        <f t="shared" ref="M68:M91" si="16">I68</f>
        <v>0</v>
      </c>
      <c r="N68" s="12">
        <f t="shared" ref="N68:N91" si="17">J68</f>
        <v>3112.3003503783179</v>
      </c>
    </row>
    <row r="69" spans="2:14" ht="13.5" thickBot="1" x14ac:dyDescent="0.25">
      <c r="B69">
        <f t="shared" si="9"/>
        <v>67</v>
      </c>
      <c r="C69" s="5">
        <v>5.1356747666119702E-2</v>
      </c>
      <c r="D69" s="5">
        <v>80.648826222656794</v>
      </c>
      <c r="F69" s="11">
        <f>C69</f>
        <v>5.1356747666119702E-2</v>
      </c>
      <c r="G69" s="11">
        <f t="shared" si="10"/>
        <v>80.648826222656794</v>
      </c>
      <c r="I69" s="14">
        <f t="shared" si="14"/>
        <v>2.1056266543109077</v>
      </c>
      <c r="J69" s="12">
        <f t="shared" si="15"/>
        <v>3306.6018751289284</v>
      </c>
      <c r="K69" s="31"/>
      <c r="L69" s="29">
        <f t="shared" ref="L69:L91" si="18">36+L68</f>
        <v>360</v>
      </c>
      <c r="M69" s="14">
        <f t="shared" si="16"/>
        <v>2.1056266543109077</v>
      </c>
      <c r="N69" s="12">
        <f t="shared" si="17"/>
        <v>3306.6018751289284</v>
      </c>
    </row>
    <row r="70" spans="2:14" ht="13.5" thickBot="1" x14ac:dyDescent="0.25">
      <c r="B70">
        <f t="shared" si="9"/>
        <v>68</v>
      </c>
      <c r="C70" s="4">
        <v>0.73955391407939897</v>
      </c>
      <c r="D70" s="4">
        <v>83.796511818891801</v>
      </c>
      <c r="F70" s="11">
        <f t="shared" ref="F70:F88" si="19">C70</f>
        <v>0.73955391407939897</v>
      </c>
      <c r="G70" s="11">
        <f t="shared" si="10"/>
        <v>83.796511818891801</v>
      </c>
      <c r="I70" s="14">
        <f t="shared" si="14"/>
        <v>30.321710477255358</v>
      </c>
      <c r="J70" s="12">
        <f t="shared" si="15"/>
        <v>3435.6569845745639</v>
      </c>
      <c r="K70" s="31"/>
      <c r="L70" s="29">
        <f t="shared" si="18"/>
        <v>396</v>
      </c>
      <c r="M70" s="14">
        <f t="shared" si="16"/>
        <v>30.321710477255358</v>
      </c>
      <c r="N70" s="12">
        <f t="shared" si="17"/>
        <v>3435.6569845745639</v>
      </c>
    </row>
    <row r="71" spans="2:14" ht="13.5" thickBot="1" x14ac:dyDescent="0.25">
      <c r="B71">
        <f t="shared" si="9"/>
        <v>69</v>
      </c>
      <c r="C71" s="5">
        <v>4.6965695306262099</v>
      </c>
      <c r="D71" s="5">
        <v>81.949175752825695</v>
      </c>
      <c r="F71" s="11">
        <f t="shared" si="19"/>
        <v>4.6965695306262099</v>
      </c>
      <c r="G71" s="11">
        <f t="shared" si="10"/>
        <v>81.949175752825695</v>
      </c>
      <c r="I71" s="14">
        <f t="shared" si="14"/>
        <v>192.55935075567461</v>
      </c>
      <c r="J71" s="12">
        <f t="shared" si="15"/>
        <v>3359.9162058658535</v>
      </c>
      <c r="K71" s="31"/>
      <c r="L71" s="29">
        <f t="shared" si="18"/>
        <v>432</v>
      </c>
      <c r="M71" s="14">
        <f t="shared" si="16"/>
        <v>192.55935075567461</v>
      </c>
      <c r="N71" s="12">
        <f t="shared" si="17"/>
        <v>3359.9162058658535</v>
      </c>
    </row>
    <row r="72" spans="2:14" ht="13.5" thickBot="1" x14ac:dyDescent="0.25">
      <c r="B72">
        <f t="shared" si="9"/>
        <v>70</v>
      </c>
      <c r="C72" s="4">
        <v>14.4903546263722</v>
      </c>
      <c r="D72" s="4">
        <v>88.513383553248403</v>
      </c>
      <c r="F72" s="11">
        <f t="shared" si="19"/>
        <v>14.4903546263722</v>
      </c>
      <c r="G72" s="11">
        <f t="shared" si="10"/>
        <v>88.513383553248403</v>
      </c>
      <c r="I72" s="14">
        <f t="shared" si="14"/>
        <v>594.10453968126023</v>
      </c>
      <c r="J72" s="12">
        <f t="shared" si="15"/>
        <v>3629.0487256831843</v>
      </c>
      <c r="K72" s="31"/>
      <c r="L72" s="29">
        <f t="shared" si="18"/>
        <v>468</v>
      </c>
      <c r="M72" s="14">
        <f t="shared" si="16"/>
        <v>594.10453968126023</v>
      </c>
      <c r="N72" s="12">
        <f t="shared" si="17"/>
        <v>3629.0487256831843</v>
      </c>
    </row>
    <row r="73" spans="2:14" ht="13.5" thickBot="1" x14ac:dyDescent="0.25">
      <c r="B73">
        <f t="shared" si="9"/>
        <v>71</v>
      </c>
      <c r="C73" s="5">
        <v>24.405967486625901</v>
      </c>
      <c r="D73" s="5">
        <v>86.691392975057497</v>
      </c>
      <c r="F73" s="11">
        <f t="shared" si="19"/>
        <v>24.405967486625901</v>
      </c>
      <c r="G73" s="11">
        <f t="shared" si="10"/>
        <v>86.691392975057497</v>
      </c>
      <c r="I73" s="14">
        <f t="shared" si="14"/>
        <v>1000.644666951662</v>
      </c>
      <c r="J73" s="12">
        <f t="shared" si="15"/>
        <v>3554.3471119773571</v>
      </c>
      <c r="K73" s="31"/>
      <c r="L73" s="29">
        <f t="shared" si="18"/>
        <v>504</v>
      </c>
      <c r="M73" s="14">
        <f t="shared" si="16"/>
        <v>1000.644666951662</v>
      </c>
      <c r="N73" s="12">
        <f t="shared" si="17"/>
        <v>3554.3471119773571</v>
      </c>
    </row>
    <row r="74" spans="2:14" ht="13.5" thickBot="1" x14ac:dyDescent="0.25">
      <c r="B74">
        <f t="shared" si="9"/>
        <v>72</v>
      </c>
      <c r="C74" s="5">
        <v>32.911198267617202</v>
      </c>
      <c r="D74" s="5">
        <v>31.526938167465801</v>
      </c>
      <c r="F74" s="11">
        <f t="shared" si="19"/>
        <v>32.911198267617202</v>
      </c>
      <c r="G74" s="11">
        <f t="shared" si="10"/>
        <v>31.526938167465801</v>
      </c>
      <c r="I74" s="14">
        <f t="shared" si="14"/>
        <v>1349.3591289723054</v>
      </c>
      <c r="J74" s="12">
        <f t="shared" si="15"/>
        <v>1292.6044648660977</v>
      </c>
      <c r="K74" s="31"/>
      <c r="L74" s="29">
        <f t="shared" si="18"/>
        <v>540</v>
      </c>
      <c r="M74" s="14">
        <f t="shared" si="16"/>
        <v>1349.3591289723054</v>
      </c>
      <c r="N74" s="12">
        <f t="shared" si="17"/>
        <v>1292.6044648660977</v>
      </c>
    </row>
    <row r="75" spans="2:14" ht="13.5" thickBot="1" x14ac:dyDescent="0.25">
      <c r="B75">
        <f t="shared" si="9"/>
        <v>73</v>
      </c>
      <c r="C75" s="4">
        <v>35.400080815706403</v>
      </c>
      <c r="D75" s="4">
        <v>7.4922547946895204</v>
      </c>
      <c r="F75" s="11">
        <f t="shared" si="19"/>
        <v>35.400080815706403</v>
      </c>
      <c r="G75" s="11">
        <f t="shared" si="10"/>
        <v>7.4922547946895204</v>
      </c>
      <c r="I75" s="14">
        <f t="shared" si="14"/>
        <v>1451.4033134439626</v>
      </c>
      <c r="J75" s="12">
        <f t="shared" si="15"/>
        <v>307.18244658227036</v>
      </c>
      <c r="K75" s="31"/>
      <c r="L75" s="29">
        <f t="shared" si="18"/>
        <v>576</v>
      </c>
      <c r="M75" s="14">
        <f t="shared" si="16"/>
        <v>1451.4033134439626</v>
      </c>
      <c r="N75" s="12">
        <f t="shared" si="17"/>
        <v>307.18244658227036</v>
      </c>
    </row>
    <row r="76" spans="2:14" ht="13.5" thickBot="1" x14ac:dyDescent="0.25">
      <c r="B76">
        <f t="shared" si="9"/>
        <v>74</v>
      </c>
      <c r="C76" s="5">
        <v>37.121210786876198</v>
      </c>
      <c r="D76" s="5">
        <v>5.62724341778513</v>
      </c>
      <c r="F76" s="11">
        <f t="shared" si="19"/>
        <v>37.121210786876198</v>
      </c>
      <c r="G76" s="11">
        <f t="shared" si="10"/>
        <v>5.62724341778513</v>
      </c>
      <c r="I76" s="14">
        <f t="shared" si="14"/>
        <v>1521.969642261924</v>
      </c>
      <c r="J76" s="12">
        <f t="shared" si="15"/>
        <v>230.71698012919032</v>
      </c>
      <c r="K76" s="31"/>
      <c r="L76" s="29">
        <f t="shared" si="18"/>
        <v>612</v>
      </c>
      <c r="M76" s="14">
        <f t="shared" si="16"/>
        <v>1521.969642261924</v>
      </c>
      <c r="N76" s="12">
        <f t="shared" si="17"/>
        <v>230.71698012919032</v>
      </c>
    </row>
    <row r="77" spans="2:14" ht="13.5" thickBot="1" x14ac:dyDescent="0.25">
      <c r="B77">
        <f t="shared" si="9"/>
        <v>75</v>
      </c>
      <c r="C77" s="4">
        <v>32.486802801464499</v>
      </c>
      <c r="D77" s="4">
        <v>4.1848678153839103</v>
      </c>
      <c r="F77" s="11">
        <f t="shared" si="19"/>
        <v>32.486802801464499</v>
      </c>
      <c r="G77" s="11">
        <f t="shared" si="10"/>
        <v>4.1848678153839103</v>
      </c>
      <c r="I77" s="14">
        <f t="shared" si="14"/>
        <v>1331.9589148600444</v>
      </c>
      <c r="J77" s="12">
        <f t="shared" si="15"/>
        <v>171.57958043074032</v>
      </c>
      <c r="K77" s="31"/>
      <c r="L77" s="29">
        <f t="shared" si="18"/>
        <v>648</v>
      </c>
      <c r="M77" s="14">
        <f t="shared" si="16"/>
        <v>1331.9589148600444</v>
      </c>
      <c r="N77" s="12">
        <f t="shared" si="17"/>
        <v>171.57958043074032</v>
      </c>
    </row>
    <row r="78" spans="2:14" ht="13.5" thickBot="1" x14ac:dyDescent="0.25">
      <c r="B78">
        <f t="shared" si="9"/>
        <v>76</v>
      </c>
      <c r="C78" s="5">
        <v>22.270759528074102</v>
      </c>
      <c r="D78" s="5">
        <v>3.86807682349983</v>
      </c>
      <c r="F78" s="11">
        <f t="shared" si="19"/>
        <v>22.270759528074102</v>
      </c>
      <c r="G78" s="11">
        <f t="shared" si="10"/>
        <v>3.86807682349983</v>
      </c>
      <c r="I78" s="14">
        <f t="shared" si="14"/>
        <v>913.10114065103812</v>
      </c>
      <c r="J78" s="12">
        <f t="shared" si="15"/>
        <v>158.59114976349304</v>
      </c>
      <c r="K78" s="31"/>
      <c r="L78" s="29">
        <f t="shared" si="18"/>
        <v>684</v>
      </c>
      <c r="M78" s="14">
        <f t="shared" si="16"/>
        <v>913.10114065103812</v>
      </c>
      <c r="N78" s="12">
        <f t="shared" si="17"/>
        <v>158.59114976349304</v>
      </c>
    </row>
    <row r="79" spans="2:14" ht="13.5" thickBot="1" x14ac:dyDescent="0.25">
      <c r="B79">
        <f t="shared" si="9"/>
        <v>77</v>
      </c>
      <c r="C79" s="4">
        <v>9.2670507799598205</v>
      </c>
      <c r="D79" s="4">
        <v>2.6088649813727698</v>
      </c>
      <c r="F79" s="11">
        <f t="shared" si="19"/>
        <v>9.2670507799598205</v>
      </c>
      <c r="G79" s="11">
        <f t="shared" si="10"/>
        <v>2.6088649813727698</v>
      </c>
      <c r="I79" s="14">
        <f t="shared" si="14"/>
        <v>379.94908197835264</v>
      </c>
      <c r="J79" s="12">
        <f t="shared" si="15"/>
        <v>106.96346423628356</v>
      </c>
      <c r="K79" s="31"/>
      <c r="L79" s="29">
        <f t="shared" si="18"/>
        <v>720</v>
      </c>
      <c r="M79" s="14">
        <f t="shared" si="16"/>
        <v>379.94908197835264</v>
      </c>
      <c r="N79" s="12">
        <f t="shared" si="17"/>
        <v>106.96346423628356</v>
      </c>
    </row>
    <row r="80" spans="2:14" ht="13.5" thickBot="1" x14ac:dyDescent="0.25">
      <c r="B80">
        <f t="shared" ref="B80:B91" si="20">1+B79</f>
        <v>78</v>
      </c>
      <c r="C80" s="5">
        <v>3.5735389555699002</v>
      </c>
      <c r="D80" s="5">
        <v>2.3981000321023598</v>
      </c>
      <c r="F80" s="11">
        <f t="shared" si="19"/>
        <v>3.5735389555699002</v>
      </c>
      <c r="G80" s="11">
        <f t="shared" si="10"/>
        <v>2.3981000321023598</v>
      </c>
      <c r="I80" s="14">
        <f t="shared" si="14"/>
        <v>146.51509717836592</v>
      </c>
      <c r="J80" s="12">
        <f t="shared" si="15"/>
        <v>98.322101316196751</v>
      </c>
      <c r="K80" s="31"/>
      <c r="L80" s="29">
        <f t="shared" si="18"/>
        <v>756</v>
      </c>
      <c r="M80" s="14">
        <f t="shared" si="16"/>
        <v>146.51509717836592</v>
      </c>
      <c r="N80" s="12">
        <f t="shared" si="17"/>
        <v>98.322101316196751</v>
      </c>
    </row>
    <row r="81" spans="2:14" ht="13.5" thickBot="1" x14ac:dyDescent="0.25">
      <c r="B81">
        <f t="shared" si="20"/>
        <v>79</v>
      </c>
      <c r="C81" s="4">
        <v>1.2959229267596</v>
      </c>
      <c r="D81" s="4">
        <v>2.3635391076396299</v>
      </c>
      <c r="F81" s="11">
        <f t="shared" si="19"/>
        <v>1.2959229267596</v>
      </c>
      <c r="G81" s="11">
        <f t="shared" si="10"/>
        <v>2.3635391076396299</v>
      </c>
      <c r="I81" s="14">
        <f t="shared" si="14"/>
        <v>53.132839997143599</v>
      </c>
      <c r="J81" s="12">
        <f t="shared" si="15"/>
        <v>96.905103413224822</v>
      </c>
      <c r="K81" s="31"/>
      <c r="L81" s="29">
        <f t="shared" si="18"/>
        <v>792</v>
      </c>
      <c r="M81" s="14">
        <f t="shared" si="16"/>
        <v>53.132839997143599</v>
      </c>
      <c r="N81" s="12">
        <f t="shared" si="17"/>
        <v>96.905103413224822</v>
      </c>
    </row>
    <row r="82" spans="2:14" ht="13.5" thickBot="1" x14ac:dyDescent="0.25">
      <c r="B82">
        <f t="shared" si="20"/>
        <v>80</v>
      </c>
      <c r="C82" s="5">
        <v>0.59488727644656603</v>
      </c>
      <c r="D82" s="5">
        <v>2.3243447162553701</v>
      </c>
      <c r="F82" s="11">
        <f t="shared" si="19"/>
        <v>0.59488727644656603</v>
      </c>
      <c r="G82" s="11">
        <f t="shared" si="10"/>
        <v>2.3243447162553701</v>
      </c>
      <c r="I82" s="14">
        <f t="shared" si="14"/>
        <v>24.390378334309208</v>
      </c>
      <c r="J82" s="12">
        <f t="shared" si="15"/>
        <v>95.298133366470168</v>
      </c>
      <c r="K82" s="31"/>
      <c r="L82" s="29">
        <f t="shared" si="18"/>
        <v>828</v>
      </c>
      <c r="M82" s="14">
        <f t="shared" si="16"/>
        <v>24.390378334309208</v>
      </c>
      <c r="N82" s="12">
        <f t="shared" si="17"/>
        <v>95.298133366470168</v>
      </c>
    </row>
    <row r="83" spans="2:14" ht="13.5" thickBot="1" x14ac:dyDescent="0.25">
      <c r="B83">
        <f t="shared" si="20"/>
        <v>81</v>
      </c>
      <c r="C83" s="4">
        <v>0.29176914792853398</v>
      </c>
      <c r="D83" s="4">
        <v>2.2991333650109</v>
      </c>
      <c r="F83" s="11">
        <f t="shared" si="19"/>
        <v>0.29176914792853398</v>
      </c>
      <c r="G83" s="11">
        <f t="shared" si="10"/>
        <v>2.2991333650109</v>
      </c>
      <c r="I83" s="14">
        <f t="shared" si="14"/>
        <v>11.962535065069893</v>
      </c>
      <c r="J83" s="12">
        <f t="shared" si="15"/>
        <v>94.264467965446897</v>
      </c>
      <c r="K83" s="31"/>
      <c r="L83" s="29">
        <f t="shared" si="18"/>
        <v>864</v>
      </c>
      <c r="M83" s="14">
        <f t="shared" si="16"/>
        <v>11.962535065069893</v>
      </c>
      <c r="N83" s="12">
        <f t="shared" si="17"/>
        <v>94.264467965446897</v>
      </c>
    </row>
    <row r="84" spans="2:14" ht="13.5" thickBot="1" x14ac:dyDescent="0.25">
      <c r="B84">
        <f t="shared" si="20"/>
        <v>82</v>
      </c>
      <c r="C84" s="5">
        <v>0.168309494193709</v>
      </c>
      <c r="D84" s="5">
        <v>2.3467191774932701</v>
      </c>
      <c r="F84" s="11">
        <f t="shared" si="19"/>
        <v>0.168309494193709</v>
      </c>
      <c r="G84" s="11">
        <f t="shared" si="10"/>
        <v>2.3467191774932701</v>
      </c>
      <c r="I84" s="14">
        <f t="shared" si="14"/>
        <v>6.9006892619420688</v>
      </c>
      <c r="J84" s="12">
        <f t="shared" si="15"/>
        <v>96.215486277224073</v>
      </c>
      <c r="K84" s="31"/>
      <c r="L84" s="29">
        <f t="shared" si="18"/>
        <v>900</v>
      </c>
      <c r="M84" s="14">
        <f t="shared" si="16"/>
        <v>6.9006892619420688</v>
      </c>
      <c r="N84" s="12">
        <f t="shared" si="17"/>
        <v>96.215486277224073</v>
      </c>
    </row>
    <row r="85" spans="2:14" ht="13.5" thickBot="1" x14ac:dyDescent="0.25">
      <c r="B85">
        <f t="shared" si="20"/>
        <v>83</v>
      </c>
      <c r="C85" s="4">
        <v>9.7271631183735399E-2</v>
      </c>
      <c r="D85" s="4">
        <v>2.2668157638610702</v>
      </c>
      <c r="F85" s="11">
        <f t="shared" si="19"/>
        <v>9.7271631183735399E-2</v>
      </c>
      <c r="G85" s="11">
        <f t="shared" si="10"/>
        <v>2.2668157638610702</v>
      </c>
      <c r="I85" s="14">
        <f t="shared" si="14"/>
        <v>3.9881368785331515</v>
      </c>
      <c r="J85" s="12">
        <f t="shared" si="15"/>
        <v>92.939446318303879</v>
      </c>
      <c r="K85" s="31"/>
      <c r="L85" s="29">
        <f t="shared" si="18"/>
        <v>936</v>
      </c>
      <c r="M85" s="14">
        <f t="shared" si="16"/>
        <v>3.9881368785331515</v>
      </c>
      <c r="N85" s="12">
        <f t="shared" si="17"/>
        <v>92.939446318303879</v>
      </c>
    </row>
    <row r="86" spans="2:14" ht="13.5" thickBot="1" x14ac:dyDescent="0.25">
      <c r="B86">
        <f t="shared" si="20"/>
        <v>84</v>
      </c>
      <c r="C86" s="5">
        <v>6.4407626994482395E-2</v>
      </c>
      <c r="D86" s="5">
        <v>2.3199267208240002</v>
      </c>
      <c r="F86" s="11">
        <f t="shared" si="19"/>
        <v>6.4407626994482395E-2</v>
      </c>
      <c r="G86" s="11">
        <f t="shared" si="10"/>
        <v>2.3199267208240002</v>
      </c>
      <c r="I86" s="14">
        <f t="shared" si="14"/>
        <v>2.6407127067737783</v>
      </c>
      <c r="J86" s="12">
        <f t="shared" si="15"/>
        <v>95.116995553784008</v>
      </c>
      <c r="K86" s="31"/>
      <c r="L86" s="29">
        <f t="shared" si="18"/>
        <v>972</v>
      </c>
      <c r="M86" s="14">
        <f t="shared" si="16"/>
        <v>2.6407127067737783</v>
      </c>
      <c r="N86" s="12">
        <f t="shared" si="17"/>
        <v>95.116995553784008</v>
      </c>
    </row>
    <row r="87" spans="2:14" ht="13.5" thickBot="1" x14ac:dyDescent="0.25">
      <c r="B87">
        <f t="shared" si="20"/>
        <v>85</v>
      </c>
      <c r="C87" s="4">
        <v>5.1475211306680001E-2</v>
      </c>
      <c r="D87" s="4">
        <v>2.28546765656619</v>
      </c>
      <c r="F87" s="11">
        <f t="shared" si="19"/>
        <v>5.1475211306680001E-2</v>
      </c>
      <c r="G87" s="11">
        <f t="shared" si="10"/>
        <v>2.28546765656619</v>
      </c>
      <c r="I87" s="14">
        <f t="shared" si="14"/>
        <v>2.1104836635738802</v>
      </c>
      <c r="J87" s="12">
        <f t="shared" si="15"/>
        <v>93.704173919213787</v>
      </c>
      <c r="K87" s="31"/>
      <c r="L87" s="29">
        <f t="shared" si="18"/>
        <v>1008</v>
      </c>
      <c r="M87" s="14">
        <f t="shared" si="16"/>
        <v>2.1104836635738802</v>
      </c>
      <c r="N87" s="12">
        <f t="shared" si="17"/>
        <v>93.704173919213787</v>
      </c>
    </row>
    <row r="88" spans="2:14" ht="13.5" thickBot="1" x14ac:dyDescent="0.25">
      <c r="B88">
        <f t="shared" si="20"/>
        <v>86</v>
      </c>
      <c r="C88" s="5">
        <v>5.1022229446322398E-2</v>
      </c>
      <c r="D88" s="5">
        <v>2.33113415231105</v>
      </c>
      <c r="F88" s="11">
        <f t="shared" si="19"/>
        <v>5.1022229446322398E-2</v>
      </c>
      <c r="G88" s="11">
        <f t="shared" si="10"/>
        <v>2.33113415231105</v>
      </c>
      <c r="I88" s="14">
        <f t="shared" si="14"/>
        <v>2.0919114072992184</v>
      </c>
      <c r="J88" s="12">
        <f t="shared" si="15"/>
        <v>95.576500244753049</v>
      </c>
      <c r="K88" s="31"/>
      <c r="L88" s="29">
        <f t="shared" si="18"/>
        <v>1044</v>
      </c>
      <c r="M88" s="14">
        <f t="shared" si="16"/>
        <v>2.0919114072992184</v>
      </c>
      <c r="N88" s="12">
        <f t="shared" si="17"/>
        <v>95.576500244753049</v>
      </c>
    </row>
    <row r="89" spans="2:14" ht="13.5" thickBot="1" x14ac:dyDescent="0.25">
      <c r="B89">
        <f t="shared" si="20"/>
        <v>87</v>
      </c>
      <c r="C89" s="4">
        <v>3.4880883460055398E-2</v>
      </c>
      <c r="D89" s="4">
        <v>2.29446714363598</v>
      </c>
      <c r="F89" s="11">
        <v>0</v>
      </c>
      <c r="G89" s="11">
        <f t="shared" si="10"/>
        <v>2.29446714363598</v>
      </c>
      <c r="I89" s="14">
        <f t="shared" si="14"/>
        <v>0</v>
      </c>
      <c r="J89" s="12">
        <f t="shared" si="15"/>
        <v>94.073152889075175</v>
      </c>
      <c r="K89" s="31"/>
      <c r="L89" s="29">
        <f t="shared" si="18"/>
        <v>1080</v>
      </c>
      <c r="M89" s="14">
        <f t="shared" si="16"/>
        <v>0</v>
      </c>
      <c r="N89" s="12">
        <f t="shared" si="17"/>
        <v>94.073152889075175</v>
      </c>
    </row>
    <row r="90" spans="2:14" ht="13.5" thickBot="1" x14ac:dyDescent="0.25">
      <c r="B90">
        <f t="shared" si="20"/>
        <v>88</v>
      </c>
      <c r="C90" s="5">
        <v>3.3237445968315502E-2</v>
      </c>
      <c r="D90" s="5">
        <v>2.2542351722849001</v>
      </c>
      <c r="F90" s="11">
        <v>0</v>
      </c>
      <c r="G90" s="11">
        <f t="shared" si="10"/>
        <v>2.2542351722849001</v>
      </c>
      <c r="I90" s="14">
        <f t="shared" si="14"/>
        <v>0</v>
      </c>
      <c r="J90" s="12">
        <f t="shared" si="15"/>
        <v>92.423642063680902</v>
      </c>
      <c r="K90" s="31"/>
      <c r="L90" s="29">
        <f t="shared" si="18"/>
        <v>1116</v>
      </c>
      <c r="M90" s="14">
        <f t="shared" si="16"/>
        <v>0</v>
      </c>
      <c r="N90" s="12">
        <f t="shared" si="17"/>
        <v>92.423642063680902</v>
      </c>
    </row>
    <row r="91" spans="2:14" ht="13.5" thickBot="1" x14ac:dyDescent="0.25">
      <c r="B91">
        <f t="shared" si="20"/>
        <v>89</v>
      </c>
      <c r="C91" s="4">
        <v>3.0377437440383799E-2</v>
      </c>
      <c r="D91" s="4">
        <v>2.1950453137430501</v>
      </c>
      <c r="F91" s="11">
        <v>0</v>
      </c>
      <c r="G91" s="11">
        <f t="shared" si="10"/>
        <v>2.1950453137430501</v>
      </c>
      <c r="I91" s="15">
        <f t="shared" si="14"/>
        <v>0</v>
      </c>
      <c r="J91" s="13">
        <f t="shared" si="15"/>
        <v>89.996857863465053</v>
      </c>
      <c r="K91" s="31"/>
      <c r="L91" s="29">
        <f t="shared" si="18"/>
        <v>1152</v>
      </c>
      <c r="M91" s="15">
        <f t="shared" si="16"/>
        <v>0</v>
      </c>
      <c r="N91" s="13">
        <f t="shared" si="17"/>
        <v>89.996857863465053</v>
      </c>
    </row>
  </sheetData>
  <mergeCells count="4">
    <mergeCell ref="C2:D2"/>
    <mergeCell ref="F2:G2"/>
    <mergeCell ref="I1:J1"/>
    <mergeCell ref="M1:N1"/>
  </mergeCells>
  <conditionalFormatting sqref="C1:D1 B2 C3:D91">
    <cfRule type="cellIs" dxfId="7" priority="1" operator="greaterThan">
      <formula>100</formula>
    </cfRule>
    <cfRule type="cellIs" dxfId="6" priority="2" operator="lessThan">
      <formula>0.05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E672-1D31-4B58-BB7F-6E984DB07414}">
  <dimension ref="C3:I26"/>
  <sheetViews>
    <sheetView topLeftCell="A4" workbookViewId="0">
      <selection activeCell="I26" activeCellId="1" sqref="C5:C26 I5:I26"/>
    </sheetView>
  </sheetViews>
  <sheetFormatPr defaultRowHeight="12.75" x14ac:dyDescent="0.2"/>
  <sheetData>
    <row r="3" spans="3:9" ht="13.5" thickBot="1" x14ac:dyDescent="0.25"/>
    <row r="4" spans="3:9" ht="13.5" thickBot="1" x14ac:dyDescent="0.25">
      <c r="C4" s="101" t="s">
        <v>150</v>
      </c>
      <c r="D4" s="24" t="s">
        <v>176</v>
      </c>
      <c r="E4" s="102" t="s">
        <v>149</v>
      </c>
      <c r="F4" s="24" t="s">
        <v>176</v>
      </c>
      <c r="G4" s="102" t="s">
        <v>156</v>
      </c>
      <c r="H4" s="24" t="s">
        <v>176</v>
      </c>
      <c r="I4" s="103" t="s">
        <v>174</v>
      </c>
    </row>
    <row r="5" spans="3:9" ht="13.5" thickBot="1" x14ac:dyDescent="0.25">
      <c r="C5" s="27">
        <f>AVERAGE('RAFFINATE %'!$M8,'RAFFINATE %'!$M29)</f>
        <v>0</v>
      </c>
      <c r="D5" s="27">
        <f>STDEV('RAFFINATE %'!$M8,'RAFFINATE %'!$M29)</f>
        <v>0</v>
      </c>
      <c r="E5" s="27">
        <f>AVERAGE('RAFFINATE %'!$N8,'RAFFINATE %'!$N29)</f>
        <v>123.8349209544013</v>
      </c>
      <c r="F5" s="27">
        <f>STDEV('RAFFINATE %'!$N8,'RAFFINATE %'!$N29)</f>
        <v>0.88754995823282101</v>
      </c>
      <c r="G5" s="27">
        <f>AVERAGE('RAFFINATE %'!$O8,'RAFFINATE %'!$O29)</f>
        <v>50.065650000000005</v>
      </c>
      <c r="H5" s="27">
        <f>STDEV('RAFFINATE %'!$O8,'RAFFINATE %'!$O29)</f>
        <v>67.590428025312875</v>
      </c>
      <c r="I5" s="27">
        <f>AVERAGE('RAFFINATE %'!R8,'RAFFINATE %'!R29)</f>
        <v>3.8749999999999993E-2</v>
      </c>
    </row>
    <row r="6" spans="3:9" ht="13.5" thickBot="1" x14ac:dyDescent="0.25">
      <c r="C6" s="14">
        <f>AVERAGE('RAFFINATE %'!M9,'RAFFINATE %'!M30)</f>
        <v>0</v>
      </c>
      <c r="D6" s="27">
        <f>STDEV('RAFFINATE %'!$M9,'RAFFINATE %'!$M30)</f>
        <v>0</v>
      </c>
      <c r="E6" s="14">
        <f>AVERAGE('RAFFINATE %'!N9,'RAFFINATE %'!N30)</f>
        <v>127.19246852489714</v>
      </c>
      <c r="F6" s="27">
        <f>STDEV('RAFFINATE %'!$N9,'RAFFINATE %'!$N30)</f>
        <v>2.8986617304249291</v>
      </c>
      <c r="G6" s="14">
        <f>AVERAGE('RAFFINATE %'!O9,'RAFFINATE %'!O30)</f>
        <v>39.330449999999999</v>
      </c>
      <c r="H6" s="27">
        <f>STDEV('RAFFINATE %'!$O9,'RAFFINATE %'!$O30)</f>
        <v>48.151214082357264</v>
      </c>
      <c r="I6" s="14">
        <f>AVERAGE('RAFFINATE %'!R9,'RAFFINATE %'!R30)</f>
        <v>7.6874999999999999E-2</v>
      </c>
    </row>
    <row r="7" spans="3:9" ht="13.5" thickBot="1" x14ac:dyDescent="0.25">
      <c r="C7" s="14">
        <f>AVERAGE('RAFFINATE %'!M10,'RAFFINATE %'!M31)</f>
        <v>0</v>
      </c>
      <c r="D7" s="27">
        <f>STDEV('RAFFINATE %'!$M10,'RAFFINATE %'!$M31)</f>
        <v>0</v>
      </c>
      <c r="E7" s="14">
        <f>AVERAGE('RAFFINATE %'!N10,'RAFFINATE %'!N31)</f>
        <v>124.78023239310198</v>
      </c>
      <c r="F7" s="27">
        <f>STDEV('RAFFINATE %'!$N10,'RAFFINATE %'!$N31)</f>
        <v>0.47675902844502799</v>
      </c>
      <c r="G7" s="14">
        <f>AVERAGE('RAFFINATE %'!O10,'RAFFINATE %'!O31)</f>
        <v>96.158850000000001</v>
      </c>
      <c r="H7" s="27">
        <f>STDEV('RAFFINATE %'!$O10,'RAFFINATE %'!$O31)</f>
        <v>3.0976226763439119</v>
      </c>
      <c r="I7" s="14">
        <f>AVERAGE('RAFFINATE %'!R10,'RAFFINATE %'!R31)</f>
        <v>0.11187499999999999</v>
      </c>
    </row>
    <row r="8" spans="3:9" ht="13.5" thickBot="1" x14ac:dyDescent="0.25">
      <c r="C8" s="14">
        <f>AVERAGE('RAFFINATE %'!M11,'RAFFINATE %'!M32)</f>
        <v>0</v>
      </c>
      <c r="D8" s="27">
        <f>STDEV('RAFFINATE %'!$M11,'RAFFINATE %'!$M32)</f>
        <v>0</v>
      </c>
      <c r="E8" s="14">
        <f>AVERAGE('RAFFINATE %'!N11,'RAFFINATE %'!N32)</f>
        <v>124.5341270797685</v>
      </c>
      <c r="F8" s="27">
        <f>STDEV('RAFFINATE %'!$N11,'RAFFINATE %'!$N32)</f>
        <v>0.99607514278949294</v>
      </c>
      <c r="G8" s="14">
        <f>AVERAGE('RAFFINATE %'!O11,'RAFFINATE %'!O32)</f>
        <v>52.071399999999997</v>
      </c>
      <c r="H8" s="27">
        <f>STDEV('RAFFINATE %'!$O11,'RAFFINATE %'!$O32)</f>
        <v>54.522175470169927</v>
      </c>
      <c r="I8" s="14">
        <f>AVERAGE('RAFFINATE %'!R11,'RAFFINATE %'!R32)</f>
        <v>0.15062500000000001</v>
      </c>
    </row>
    <row r="9" spans="3:9" ht="13.5" thickBot="1" x14ac:dyDescent="0.25">
      <c r="C9" s="14">
        <f>AVERAGE('RAFFINATE %'!M12,'RAFFINATE %'!M33)</f>
        <v>0</v>
      </c>
      <c r="D9" s="27">
        <f>STDEV('RAFFINATE %'!$M12,'RAFFINATE %'!$M33)</f>
        <v>0</v>
      </c>
      <c r="E9" s="14">
        <f>AVERAGE('RAFFINATE %'!N12,'RAFFINATE %'!N33)</f>
        <v>127.33678309745386</v>
      </c>
      <c r="F9" s="27">
        <f>STDEV('RAFFINATE %'!$N12,'RAFFINATE %'!$N33)</f>
        <v>3.4458931978900567</v>
      </c>
      <c r="G9" s="14">
        <f>AVERAGE('RAFFINATE %'!O12,'RAFFINATE %'!O33)</f>
        <v>52.06785</v>
      </c>
      <c r="H9" s="27">
        <f>STDEV('RAFFINATE %'!$O12,'RAFFINATE %'!$O33)</f>
        <v>55.35055106432997</v>
      </c>
      <c r="I9" s="14">
        <f>AVERAGE('RAFFINATE %'!R12,'RAFFINATE %'!R33)</f>
        <v>0.18812500000000001</v>
      </c>
    </row>
    <row r="10" spans="3:9" ht="13.5" thickBot="1" x14ac:dyDescent="0.25">
      <c r="C10" s="14">
        <f>AVERAGE('RAFFINATE %'!M13,'RAFFINATE %'!M34)</f>
        <v>0</v>
      </c>
      <c r="D10" s="27">
        <f>STDEV('RAFFINATE %'!$M13,'RAFFINATE %'!$M34)</f>
        <v>0</v>
      </c>
      <c r="E10" s="14">
        <f>AVERAGE('RAFFINATE %'!N13,'RAFFINATE %'!N34)</f>
        <v>560.66497866381417</v>
      </c>
      <c r="F10" s="27">
        <f>STDEV('RAFFINATE %'!$N13,'RAFFINATE %'!$N34)</f>
        <v>50.965106554209463</v>
      </c>
      <c r="G10" s="14">
        <f>AVERAGE('RAFFINATE %'!O13,'RAFFINATE %'!O34)</f>
        <v>678.61090000000002</v>
      </c>
      <c r="H10" s="27">
        <f>STDEV('RAFFINATE %'!$O13,'RAFFINATE %'!$O34)</f>
        <v>545.06110004101379</v>
      </c>
      <c r="I10" s="14">
        <f>AVERAGE('RAFFINATE %'!R13,'RAFFINATE %'!R34)</f>
        <v>0.22687499999999999</v>
      </c>
    </row>
    <row r="11" spans="3:9" ht="13.5" thickBot="1" x14ac:dyDescent="0.25">
      <c r="C11" s="14">
        <f>AVERAGE('RAFFINATE %'!M14,'RAFFINATE %'!M35)</f>
        <v>0</v>
      </c>
      <c r="D11" s="27">
        <f>STDEV('RAFFINATE %'!$M14,'RAFFINATE %'!$M35)</f>
        <v>0</v>
      </c>
      <c r="E11" s="14">
        <f>AVERAGE('RAFFINATE %'!N14,'RAFFINATE %'!N35)</f>
        <v>2323.1338073794977</v>
      </c>
      <c r="F11" s="27">
        <f>STDEV('RAFFINATE %'!$N14,'RAFFINATE %'!$N35)</f>
        <v>166.2525831277695</v>
      </c>
      <c r="G11" s="14">
        <f>AVERAGE('RAFFINATE %'!O14,'RAFFINATE %'!O35)</f>
        <v>6353.7935500000003</v>
      </c>
      <c r="H11" s="27">
        <f>STDEV('RAFFINATE %'!$O14,'RAFFINATE %'!$O35)</f>
        <v>668.95094572033076</v>
      </c>
      <c r="I11" s="14">
        <f>AVERAGE('RAFFINATE %'!R14,'RAFFINATE %'!R35)</f>
        <v>0.260625</v>
      </c>
    </row>
    <row r="12" spans="3:9" ht="13.5" thickBot="1" x14ac:dyDescent="0.25">
      <c r="C12" s="14">
        <f>AVERAGE('RAFFINATE %'!M15,'RAFFINATE %'!M36)</f>
        <v>0</v>
      </c>
      <c r="D12" s="27">
        <f>STDEV('RAFFINATE %'!$M15,'RAFFINATE %'!$M36)</f>
        <v>0</v>
      </c>
      <c r="E12" s="14">
        <f>AVERAGE('RAFFINATE %'!N15,'RAFFINATE %'!N36)</f>
        <v>3328.8786377569445</v>
      </c>
      <c r="F12" s="27">
        <f>STDEV('RAFFINATE %'!$N15,'RAFFINATE %'!$N36)</f>
        <v>106.24706393739227</v>
      </c>
      <c r="G12" s="14">
        <f>AVERAGE('RAFFINATE %'!O15,'RAFFINATE %'!O36)</f>
        <v>9588.9262999999992</v>
      </c>
      <c r="H12" s="27">
        <f>STDEV('RAFFINATE %'!$O15,'RAFFINATE %'!$O36)</f>
        <v>306.35839701111621</v>
      </c>
      <c r="I12" s="14">
        <f>AVERAGE('RAFFINATE %'!R15,'RAFFINATE %'!R36)</f>
        <v>0.30625000000000002</v>
      </c>
    </row>
    <row r="13" spans="3:9" ht="13.5" thickBot="1" x14ac:dyDescent="0.25">
      <c r="C13" s="14">
        <f>AVERAGE('RAFFINATE %'!M16,'RAFFINATE %'!M37)</f>
        <v>9.9866469617614122</v>
      </c>
      <c r="D13" s="27">
        <f>STDEV('RAFFINATE %'!$M16,'RAFFINATE %'!$M37)</f>
        <v>2.2088228659739637</v>
      </c>
      <c r="E13" s="14">
        <f>AVERAGE('RAFFINATE %'!N16,'RAFFINATE %'!N37)</f>
        <v>3380.012761413217</v>
      </c>
      <c r="F13" s="27">
        <f>STDEV('RAFFINATE %'!$N16,'RAFFINATE %'!$N37)</f>
        <v>27.850607456331876</v>
      </c>
      <c r="G13" s="14">
        <f>AVERAGE('RAFFINATE %'!O16,'RAFFINATE %'!O37)</f>
        <v>9991.8335499999994</v>
      </c>
      <c r="H13" s="27">
        <f>STDEV('RAFFINATE %'!$O16,'RAFFINATE %'!$O37)</f>
        <v>150.04643262218781</v>
      </c>
      <c r="I13" s="14">
        <f>AVERAGE('RAFFINATE %'!R16,'RAFFINATE %'!R37)</f>
        <v>0.33937499999999998</v>
      </c>
    </row>
    <row r="14" spans="3:9" ht="13.5" thickBot="1" x14ac:dyDescent="0.25">
      <c r="C14" s="14">
        <f>AVERAGE('RAFFINATE %'!M17,'RAFFINATE %'!M38)</f>
        <v>96.342588159279046</v>
      </c>
      <c r="D14" s="27">
        <f>STDEV('RAFFINATE %'!$M17,'RAFFINATE %'!$M38)</f>
        <v>1.4368126999442719</v>
      </c>
      <c r="E14" s="14">
        <f>AVERAGE('RAFFINATE %'!N17,'RAFFINATE %'!N38)</f>
        <v>3408.3268007969823</v>
      </c>
      <c r="F14" s="27">
        <f>STDEV('RAFFINATE %'!$N17,'RAFFINATE %'!$N38)</f>
        <v>37.346129644151667</v>
      </c>
      <c r="G14" s="14">
        <f>AVERAGE('RAFFINATE %'!O17,'RAFFINATE %'!O38)</f>
        <v>10100.20795</v>
      </c>
      <c r="H14" s="27">
        <f>STDEV('RAFFINATE %'!$O17,'RAFFINATE %'!$O38)</f>
        <v>191.67607157234096</v>
      </c>
      <c r="I14" s="14">
        <f>AVERAGE('RAFFINATE %'!R17,'RAFFINATE %'!R38)</f>
        <v>0.37437500000000001</v>
      </c>
    </row>
    <row r="15" spans="3:9" ht="13.5" thickBot="1" x14ac:dyDescent="0.25">
      <c r="C15" s="14">
        <f>AVERAGE('RAFFINATE %'!M18,'RAFFINATE %'!M39)</f>
        <v>363.66253340300597</v>
      </c>
      <c r="D15" s="27">
        <f>STDEV('RAFFINATE %'!$M18,'RAFFINATE %'!$M39)</f>
        <v>2.9253081716366345</v>
      </c>
      <c r="E15" s="14">
        <f>AVERAGE('RAFFINATE %'!N18,'RAFFINATE %'!N39)</f>
        <v>3505.5229898823909</v>
      </c>
      <c r="F15" s="27">
        <f>STDEV('RAFFINATE %'!$N18,'RAFFINATE %'!$N39)</f>
        <v>14.510943726403553</v>
      </c>
      <c r="G15" s="14">
        <f>AVERAGE('RAFFINATE %'!O18,'RAFFINATE %'!O39)</f>
        <v>5309.0640500000009</v>
      </c>
      <c r="H15" s="27">
        <f>STDEV('RAFFINATE %'!$O18,'RAFFINATE %'!$O39)</f>
        <v>7321.8411812036211</v>
      </c>
      <c r="I15" s="14">
        <f>AVERAGE('RAFFINATE %'!R18,'RAFFINATE %'!R39)</f>
        <v>0.40937499999999999</v>
      </c>
    </row>
    <row r="16" spans="3:9" ht="13.5" thickBot="1" x14ac:dyDescent="0.25">
      <c r="C16" s="14">
        <f>AVERAGE('RAFFINATE %'!M19,'RAFFINATE %'!M40)</f>
        <v>745.54701551332346</v>
      </c>
      <c r="D16" s="27">
        <f>STDEV('RAFFINATE %'!$M19,'RAFFINATE %'!$M40)</f>
        <v>72.526938782337609</v>
      </c>
      <c r="E16" s="14">
        <f>AVERAGE('RAFFINATE %'!N19,'RAFFINATE %'!N40)</f>
        <v>2004.7295196193165</v>
      </c>
      <c r="F16" s="27">
        <f>STDEV('RAFFINATE %'!$N19,'RAFFINATE %'!$N40)</f>
        <v>1570.6137861993425</v>
      </c>
      <c r="G16" s="14">
        <f>AVERAGE('RAFFINATE %'!O19,'RAFFINATE %'!O40)</f>
        <v>6220.9703</v>
      </c>
      <c r="H16" s="27">
        <f>STDEV('RAFFINATE %'!$O19,'RAFFINATE %'!$O40)</f>
        <v>5814.7448297703049</v>
      </c>
      <c r="I16" s="14">
        <f>AVERAGE('RAFFINATE %'!R19,'RAFFINATE %'!R40)</f>
        <v>0.44874999999999998</v>
      </c>
    </row>
    <row r="17" spans="3:9" ht="13.5" thickBot="1" x14ac:dyDescent="0.25">
      <c r="C17" s="14">
        <f>AVERAGE('RAFFINATE %'!M20,'RAFFINATE %'!M41)</f>
        <v>1188.8014526736952</v>
      </c>
      <c r="D17" s="27">
        <f>STDEV('RAFFINATE %'!$M20,'RAFFINATE %'!$M41)</f>
        <v>83.350956433735234</v>
      </c>
      <c r="E17" s="14">
        <f>AVERAGE('RAFFINATE %'!N20,'RAFFINATE %'!N41)</f>
        <v>447.30763479872667</v>
      </c>
      <c r="F17" s="27">
        <f>STDEV('RAFFINATE %'!$N20,'RAFFINATE %'!$N41)</f>
        <v>410.87050688080149</v>
      </c>
      <c r="G17" s="14">
        <f>AVERAGE('RAFFINATE %'!O20,'RAFFINATE %'!O41)</f>
        <v>58.511099999999999</v>
      </c>
      <c r="H17" s="27">
        <f>STDEV('RAFFINATE %'!$O20,'RAFFINATE %'!$O41)</f>
        <v>20.654164814390384</v>
      </c>
      <c r="I17" s="14">
        <f>AVERAGE('RAFFINATE %'!R20,'RAFFINATE %'!R41)</f>
        <v>0.49312500000000004</v>
      </c>
    </row>
    <row r="18" spans="3:9" ht="13.5" thickBot="1" x14ac:dyDescent="0.25">
      <c r="C18" s="14">
        <f>AVERAGE('RAFFINATE %'!M21,'RAFFINATE %'!M42)</f>
        <v>1367.7190407537928</v>
      </c>
      <c r="D18" s="27">
        <f>STDEV('RAFFINATE %'!$M21,'RAFFINATE %'!$M42)</f>
        <v>68.246650843364776</v>
      </c>
      <c r="E18" s="14">
        <f>AVERAGE('RAFFINATE %'!N21,'RAFFINATE %'!N42)</f>
        <v>136.51699536138511</v>
      </c>
      <c r="F18" s="27">
        <f>STDEV('RAFFINATE %'!$N21,'RAFFINATE %'!$N42)</f>
        <v>6.5253939920887021</v>
      </c>
      <c r="G18" s="14">
        <f>AVERAGE('RAFFINATE %'!O21,'RAFFINATE %'!O42)</f>
        <v>105.00190000000001</v>
      </c>
      <c r="H18" s="27">
        <f>STDEV('RAFFINATE %'!$O21,'RAFFINATE %'!$O42)</f>
        <v>25.323190890565034</v>
      </c>
      <c r="I18" s="14">
        <f>AVERAGE('RAFFINATE %'!R21,'RAFFINATE %'!R42)</f>
        <v>0.54125000000000001</v>
      </c>
    </row>
    <row r="19" spans="3:9" ht="13.5" thickBot="1" x14ac:dyDescent="0.25">
      <c r="C19" s="14">
        <f>AVERAGE('RAFFINATE %'!M22,'RAFFINATE %'!M43)</f>
        <v>1184.0305360323384</v>
      </c>
      <c r="D19" s="27">
        <f>STDEV('RAFFINATE %'!$M22,'RAFFINATE %'!$M43)</f>
        <v>382.18644089354115</v>
      </c>
      <c r="E19" s="14">
        <f>AVERAGE('RAFFINATE %'!N22,'RAFFINATE %'!N43)</f>
        <v>130.85824741210351</v>
      </c>
      <c r="F19" s="27">
        <f>STDEV('RAFFINATE %'!$N22,'RAFFINATE %'!$N43)</f>
        <v>2.9236321741006122</v>
      </c>
      <c r="G19" s="14">
        <f>AVERAGE('RAFFINATE %'!O22,'RAFFINATE %'!O43)</f>
        <v>97.639200000000002</v>
      </c>
      <c r="H19" s="27">
        <f>STDEV('RAFFINATE %'!$O22,'RAFFINATE %'!$O43)</f>
        <v>22.461529747103118</v>
      </c>
      <c r="I19" s="14">
        <f>AVERAGE('RAFFINATE %'!R22,'RAFFINATE %'!R43)</f>
        <v>0.59312500000000001</v>
      </c>
    </row>
    <row r="20" spans="3:9" ht="13.5" thickBot="1" x14ac:dyDescent="0.25">
      <c r="C20" s="14">
        <f>AVERAGE('RAFFINATE %'!M23,'RAFFINATE %'!M44)</f>
        <v>880.5069257312806</v>
      </c>
      <c r="D20" s="27">
        <f>STDEV('RAFFINATE %'!$M23,'RAFFINATE %'!$M44)</f>
        <v>632.78334305522935</v>
      </c>
      <c r="E20" s="14">
        <f>AVERAGE('RAFFINATE %'!N23,'RAFFINATE %'!N44)</f>
        <v>129.68738380421524</v>
      </c>
      <c r="F20" s="27">
        <f>STDEV('RAFFINATE %'!$N23,'RAFFINATE %'!$N44)</f>
        <v>1.6551217659501918</v>
      </c>
      <c r="G20" s="14">
        <f>AVERAGE('RAFFINATE %'!O23,'RAFFINATE %'!O44)</f>
        <v>109.2619</v>
      </c>
      <c r="H20" s="27">
        <f>STDEV('RAFFINATE %'!$O23,'RAFFINATE %'!$O44)</f>
        <v>11.24582624799085</v>
      </c>
      <c r="I20" s="14">
        <f>AVERAGE('RAFFINATE %'!R23,'RAFFINATE %'!R44)</f>
        <v>0.64624999999999999</v>
      </c>
    </row>
    <row r="21" spans="3:9" ht="13.5" thickBot="1" x14ac:dyDescent="0.25">
      <c r="C21" s="14">
        <f>AVERAGE('RAFFINATE %'!M24,'RAFFINATE %'!M45)</f>
        <v>498.62883759349768</v>
      </c>
      <c r="D21" s="27">
        <f>STDEV('RAFFINATE %'!$M24,'RAFFINATE %'!$M45)</f>
        <v>536.10511333162685</v>
      </c>
      <c r="E21" s="14">
        <f>AVERAGE('RAFFINATE %'!N24,'RAFFINATE %'!N45)</f>
        <v>127.83711444014722</v>
      </c>
      <c r="F21" s="27">
        <f>STDEV('RAFFINATE %'!$N24,'RAFFINATE %'!$N45)</f>
        <v>3.3517161976192172E-2</v>
      </c>
      <c r="G21" s="14">
        <f>AVERAGE('RAFFINATE %'!O24,'RAFFINATE %'!O45)</f>
        <v>104.8954</v>
      </c>
      <c r="H21" s="27">
        <f>STDEV('RAFFINATE %'!$O24,'RAFFINATE %'!$O45)</f>
        <v>8.8460472539999451</v>
      </c>
      <c r="I21" s="14">
        <f>AVERAGE('RAFFINATE %'!R24,'RAFFINATE %'!R45)</f>
        <v>0.69937500000000008</v>
      </c>
    </row>
    <row r="22" spans="3:9" ht="13.5" thickBot="1" x14ac:dyDescent="0.25">
      <c r="C22" s="14">
        <f>AVERAGE('RAFFINATE %'!M25,'RAFFINATE %'!M46)</f>
        <v>212.48742206850605</v>
      </c>
      <c r="D22" s="27">
        <f>STDEV('RAFFINATE %'!$M25,'RAFFINATE %'!$M46)</f>
        <v>262.21474488233417</v>
      </c>
      <c r="E22" s="14">
        <f>AVERAGE('RAFFINATE %'!N25,'RAFFINATE %'!N46)</f>
        <v>128.0504171296285</v>
      </c>
      <c r="F22" s="27">
        <f>STDEV('RAFFINATE %'!$N25,'RAFFINATE %'!$N46)</f>
        <v>1.2207549088332887</v>
      </c>
      <c r="G22" s="14">
        <f>AVERAGE('RAFFINATE %'!O25,'RAFFINATE %'!O46)</f>
        <v>8.4099500000000003</v>
      </c>
      <c r="H22" s="27">
        <f>STDEV('RAFFINATE %'!$O25,'RAFFINATE %'!$O46)</f>
        <v>7.4152166822689658</v>
      </c>
      <c r="I22" s="14">
        <f>AVERAGE('RAFFINATE %'!R25,'RAFFINATE %'!R46)</f>
        <v>0.75124999999999997</v>
      </c>
    </row>
    <row r="23" spans="3:9" ht="13.5" thickBot="1" x14ac:dyDescent="0.25">
      <c r="C23" s="14">
        <f>AVERAGE('RAFFINATE %'!M26,'RAFFINATE %'!M47)</f>
        <v>60.902268177956721</v>
      </c>
      <c r="D23" s="27">
        <f>STDEV('RAFFINATE %'!$M26,'RAFFINATE %'!$M47)</f>
        <v>76.627324618521882</v>
      </c>
      <c r="E23" s="14">
        <f>AVERAGE('RAFFINATE %'!N26,'RAFFINATE %'!N47)</f>
        <v>129.02023135898986</v>
      </c>
      <c r="F23" s="27">
        <f>STDEV('RAFFINATE %'!$N26,'RAFFINATE %'!$N47)</f>
        <v>1.4034394656924463</v>
      </c>
      <c r="G23" s="14">
        <f>AVERAGE('RAFFINATE %'!O26,'RAFFINATE %'!O47)</f>
        <v>125.90785000000001</v>
      </c>
      <c r="H23" s="27">
        <f>STDEV('RAFFINATE %'!$O26,'RAFFINATE %'!$O47)</f>
        <v>35.399250390439079</v>
      </c>
      <c r="I23" s="14">
        <f>AVERAGE('RAFFINATE %'!R26,'RAFFINATE %'!R47)</f>
        <v>0.80750000000000011</v>
      </c>
    </row>
    <row r="24" spans="3:9" ht="13.5" thickBot="1" x14ac:dyDescent="0.25">
      <c r="C24" s="14">
        <f>AVERAGE('RAFFINATE %'!M27,'RAFFINATE %'!M48)</f>
        <v>13.609218780844758</v>
      </c>
      <c r="D24" s="27">
        <f>STDEV('RAFFINATE %'!$M27,'RAFFINATE %'!$M48)</f>
        <v>14.799851731703118</v>
      </c>
      <c r="E24" s="14">
        <f>AVERAGE('RAFFINATE %'!N27,'RAFFINATE %'!N48)</f>
        <v>126.76191030797236</v>
      </c>
      <c r="F24" s="27">
        <f>STDEV('RAFFINATE %'!$N27,'RAFFINATE %'!$N48)</f>
        <v>0.80289575751245934</v>
      </c>
      <c r="G24" s="14">
        <f>AVERAGE('RAFFINATE %'!O27,'RAFFINATE %'!O48)</f>
        <v>110.48310000000001</v>
      </c>
      <c r="H24" s="27">
        <f>STDEV('RAFFINATE %'!$O27,'RAFFINATE %'!$O48)</f>
        <v>17.601726261364117</v>
      </c>
      <c r="I24" s="14">
        <f>AVERAGE('RAFFINATE %'!R27,'RAFFINATE %'!R48)</f>
        <v>0.86062500000000008</v>
      </c>
    </row>
    <row r="25" spans="3:9" ht="13.5" thickBot="1" x14ac:dyDescent="0.25">
      <c r="C25" s="14">
        <f>AVERAGE('RAFFINATE %'!M28,'RAFFINATE %'!M49)</f>
        <v>4.4583665672547141</v>
      </c>
      <c r="D25" s="27">
        <f>STDEV('RAFFINATE %'!$M28,'RAFFINATE %'!$M49)</f>
        <v>3.3310486607205836</v>
      </c>
      <c r="E25" s="14">
        <f>AVERAGE('RAFFINATE %'!N28,'RAFFINATE %'!N49)</f>
        <v>124.88797747219412</v>
      </c>
      <c r="F25" s="27">
        <f>STDEV('RAFFINATE %'!$N28,'RAFFINATE %'!$N49)</f>
        <v>2.6014667163913838</v>
      </c>
      <c r="G25" s="14">
        <f>AVERAGE('RAFFINATE %'!O28,'RAFFINATE %'!O49)</f>
        <v>108.18270000000001</v>
      </c>
      <c r="H25" s="27">
        <f>STDEV('RAFFINATE %'!$O28,'RAFFINATE %'!$O49)</f>
        <v>17.210130525942986</v>
      </c>
      <c r="I25" s="14">
        <f>AVERAGE('RAFFINATE %'!R28,'RAFFINATE %'!R49)</f>
        <v>0.90500000000000014</v>
      </c>
    </row>
    <row r="26" spans="3:9" ht="13.5" thickBot="1" x14ac:dyDescent="0.25">
      <c r="C26" s="15">
        <f>AVERAGE('RAFFINATE %'!M29,'RAFFINATE %'!M50)</f>
        <v>1.9210014314134218</v>
      </c>
      <c r="D26" s="27">
        <f>STDEV('RAFFINATE %'!$M29,'RAFFINATE %'!$M50)</f>
        <v>2.7167062776429902</v>
      </c>
      <c r="E26" s="15">
        <f>AVERAGE('RAFFINATE %'!N29,'RAFFINATE %'!N50)</f>
        <v>124.70913525609521</v>
      </c>
      <c r="F26" s="27">
        <f>STDEV('RAFFINATE %'!$N29,'RAFFINATE %'!$N50)</f>
        <v>2.1238756801088847</v>
      </c>
      <c r="G26" s="15">
        <f>AVERAGE('RAFFINATE %'!O29,'RAFFINATE %'!O50)</f>
        <v>110.99074999999999</v>
      </c>
      <c r="H26" s="27">
        <f>STDEV('RAFFINATE %'!$O29,'RAFFINATE %'!$O50)</f>
        <v>18.570674683624262</v>
      </c>
      <c r="I26" s="15">
        <f>AVERAGE('RAFFINATE %'!R29,'RAFFINATE %'!R50)</f>
        <v>0.48187500000000011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2DE1-C1B1-4263-BEA9-F34BC34F080D}">
  <dimension ref="B2:AJ110"/>
  <sheetViews>
    <sheetView topLeftCell="R54" zoomScale="93" workbookViewId="0">
      <selection activeCell="Q9" sqref="Q9"/>
    </sheetView>
  </sheetViews>
  <sheetFormatPr defaultRowHeight="12.75" x14ac:dyDescent="0.2"/>
  <cols>
    <col min="9" max="10" width="9.5703125" bestFit="1" customWidth="1"/>
    <col min="11" max="11" width="9.5703125" customWidth="1"/>
    <col min="20" max="20" width="9.5703125" bestFit="1" customWidth="1"/>
    <col min="22" max="22" width="9.85546875" bestFit="1" customWidth="1"/>
    <col min="24" max="24" width="13.28515625" bestFit="1" customWidth="1"/>
    <col min="25" max="25" width="14.5703125" bestFit="1" customWidth="1"/>
    <col min="26" max="26" width="15.140625" bestFit="1" customWidth="1"/>
    <col min="27" max="27" width="16.5703125" bestFit="1" customWidth="1"/>
    <col min="28" max="28" width="19.5703125" bestFit="1" customWidth="1"/>
  </cols>
  <sheetData>
    <row r="2" spans="2:36" ht="13.5" thickBot="1" x14ac:dyDescent="0.25"/>
    <row r="3" spans="2:36" ht="16.5" thickBot="1" x14ac:dyDescent="0.3">
      <c r="C3" s="17"/>
      <c r="D3" s="17"/>
      <c r="F3" s="11"/>
      <c r="G3" s="11"/>
      <c r="I3" s="108" t="s">
        <v>152</v>
      </c>
      <c r="J3" s="109"/>
      <c r="M3" s="110" t="s">
        <v>151</v>
      </c>
      <c r="N3" s="111"/>
      <c r="O3" t="s">
        <v>155</v>
      </c>
      <c r="T3" s="110" t="s">
        <v>158</v>
      </c>
      <c r="U3" s="115"/>
      <c r="V3" s="111"/>
      <c r="X3" s="112" t="s">
        <v>159</v>
      </c>
      <c r="Y3" s="113"/>
      <c r="Z3" s="113"/>
      <c r="AA3" s="113"/>
      <c r="AB3" s="114"/>
      <c r="AD3" s="110" t="s">
        <v>165</v>
      </c>
      <c r="AE3" s="115"/>
      <c r="AF3" s="111"/>
      <c r="AH3" s="110" t="s">
        <v>166</v>
      </c>
      <c r="AI3" s="115"/>
      <c r="AJ3" s="111"/>
    </row>
    <row r="4" spans="2:36" ht="16.5" thickBot="1" x14ac:dyDescent="0.3">
      <c r="B4" s="16"/>
      <c r="C4" s="104" t="s">
        <v>152</v>
      </c>
      <c r="D4" s="105"/>
      <c r="F4" s="106" t="s">
        <v>152</v>
      </c>
      <c r="G4" s="107"/>
      <c r="I4" s="34" t="s">
        <v>150</v>
      </c>
      <c r="J4" s="34" t="s">
        <v>149</v>
      </c>
      <c r="K4" s="40" t="s">
        <v>154</v>
      </c>
      <c r="L4" s="24" t="s">
        <v>153</v>
      </c>
      <c r="M4" s="34" t="s">
        <v>150</v>
      </c>
      <c r="N4" s="34" t="s">
        <v>149</v>
      </c>
      <c r="O4" s="41" t="s">
        <v>156</v>
      </c>
      <c r="P4" t="s">
        <v>157</v>
      </c>
      <c r="Q4" t="s">
        <v>175</v>
      </c>
      <c r="R4" t="s">
        <v>174</v>
      </c>
      <c r="T4" s="34" t="s">
        <v>150</v>
      </c>
      <c r="U4" s="34" t="s">
        <v>149</v>
      </c>
      <c r="V4" s="41" t="s">
        <v>156</v>
      </c>
      <c r="X4" s="43" t="s">
        <v>160</v>
      </c>
      <c r="Y4" s="44" t="s">
        <v>161</v>
      </c>
      <c r="Z4" s="43" t="s">
        <v>162</v>
      </c>
      <c r="AA4" s="44" t="s">
        <v>163</v>
      </c>
      <c r="AB4" s="43" t="s">
        <v>164</v>
      </c>
      <c r="AD4" s="34" t="s">
        <v>150</v>
      </c>
      <c r="AE4" s="34" t="s">
        <v>149</v>
      </c>
      <c r="AF4" s="41" t="s">
        <v>156</v>
      </c>
      <c r="AG4" t="s">
        <v>173</v>
      </c>
      <c r="AH4" s="34" t="s">
        <v>150</v>
      </c>
      <c r="AI4" s="34" t="s">
        <v>149</v>
      </c>
      <c r="AJ4" s="41" t="s">
        <v>156</v>
      </c>
    </row>
    <row r="5" spans="2:36" ht="16.5" thickBot="1" x14ac:dyDescent="0.3">
      <c r="B5">
        <v>1</v>
      </c>
      <c r="C5" s="10">
        <v>2.6336963811409798E-2</v>
      </c>
      <c r="D5" s="10">
        <v>3.09454100221941</v>
      </c>
      <c r="F5" s="11">
        <v>0</v>
      </c>
      <c r="G5" s="11">
        <f t="shared" ref="G5:G18" si="0">D5</f>
        <v>3.09454100221941</v>
      </c>
      <c r="I5" s="18">
        <f t="shared" ref="I5:J36" si="1">41*F5</f>
        <v>0</v>
      </c>
      <c r="J5" s="19">
        <f t="shared" si="1"/>
        <v>126.87618109099581</v>
      </c>
      <c r="K5" s="26">
        <v>0.25359999999999999</v>
      </c>
      <c r="L5" s="25">
        <v>36</v>
      </c>
      <c r="M5" s="27">
        <f>I5</f>
        <v>0</v>
      </c>
      <c r="N5" s="35">
        <f>J5</f>
        <v>126.87618109099581</v>
      </c>
      <c r="O5" s="27">
        <f>71*K5</f>
        <v>18.005600000000001</v>
      </c>
      <c r="P5" s="42">
        <v>3.3</v>
      </c>
      <c r="Q5" s="42">
        <f>P5</f>
        <v>3.3</v>
      </c>
      <c r="R5" s="42">
        <f>Q5/80</f>
        <v>4.1249999999999995E-2</v>
      </c>
      <c r="T5" s="42">
        <f>$P5*M5</f>
        <v>0</v>
      </c>
      <c r="U5" s="42">
        <f>$P5*N5</f>
        <v>418.69139760028617</v>
      </c>
      <c r="V5" s="42">
        <f>$P5*O5</f>
        <v>59.418480000000002</v>
      </c>
      <c r="X5" s="56">
        <f>SUM(T5:V5)</f>
        <v>478.10987760028615</v>
      </c>
      <c r="Y5" s="60">
        <f>X5</f>
        <v>478.10987760028615</v>
      </c>
      <c r="Z5" s="56">
        <f>T5</f>
        <v>0</v>
      </c>
      <c r="AA5" s="60">
        <f>U5</f>
        <v>418.69139760028617</v>
      </c>
      <c r="AB5" s="56">
        <f>V5</f>
        <v>59.418480000000002</v>
      </c>
      <c r="AD5" s="62">
        <f>Z5*100/$Y5</f>
        <v>0</v>
      </c>
      <c r="AE5" s="63">
        <f>AA5*100/$Y5</f>
        <v>87.572212417314745</v>
      </c>
      <c r="AF5" s="64">
        <f>AB5*100/$Y5</f>
        <v>12.427787582685248</v>
      </c>
      <c r="AG5">
        <f>L5</f>
        <v>36</v>
      </c>
      <c r="AH5" s="62">
        <f>Z5*100/$Z$102</f>
        <v>0</v>
      </c>
      <c r="AI5" s="63">
        <f>AA5*100/$Z$103</f>
        <v>0.22401893932599579</v>
      </c>
      <c r="AJ5" s="63">
        <f>AB5*100/$Z$104</f>
        <v>2.0364137363767222E-2</v>
      </c>
    </row>
    <row r="6" spans="2:36" ht="16.5" thickBot="1" x14ac:dyDescent="0.3">
      <c r="B6">
        <f t="shared" ref="B6:B69" si="2">1+B5</f>
        <v>2</v>
      </c>
      <c r="C6" s="5">
        <v>2.2022738139231699E-2</v>
      </c>
      <c r="D6" s="5">
        <v>3.0309439730275098</v>
      </c>
      <c r="F6" s="11">
        <v>0</v>
      </c>
      <c r="G6" s="11">
        <f t="shared" si="0"/>
        <v>3.0309439730275098</v>
      </c>
      <c r="I6" s="20">
        <f t="shared" si="1"/>
        <v>0</v>
      </c>
      <c r="J6" s="21">
        <f t="shared" si="1"/>
        <v>124.2687028941279</v>
      </c>
      <c r="K6">
        <v>1.3997999999999999</v>
      </c>
      <c r="L6" s="28">
        <f>36+L5</f>
        <v>72</v>
      </c>
      <c r="M6" s="14">
        <f t="shared" ref="M6:N69" si="3">I6</f>
        <v>0</v>
      </c>
      <c r="N6" s="12">
        <f t="shared" si="3"/>
        <v>124.2687028941279</v>
      </c>
      <c r="O6" s="14">
        <f t="shared" ref="O6:O61" si="4">71*K6</f>
        <v>99.385799999999989</v>
      </c>
      <c r="P6" s="42">
        <v>3.3</v>
      </c>
      <c r="Q6" s="42">
        <f>P6+Q5</f>
        <v>6.6</v>
      </c>
      <c r="R6" s="42">
        <f t="shared" ref="R6:R69" si="5">Q6/80</f>
        <v>8.249999999999999E-2</v>
      </c>
      <c r="T6" s="42">
        <f t="shared" ref="T6:T69" si="6">$P6*M6</f>
        <v>0</v>
      </c>
      <c r="U6" s="42">
        <f t="shared" ref="U6:U69" si="7">$P6*N6</f>
        <v>410.08671955062204</v>
      </c>
      <c r="V6" s="42">
        <f t="shared" ref="V6:V69" si="8">$P6*O6</f>
        <v>327.97313999999994</v>
      </c>
      <c r="X6" s="57">
        <f t="shared" ref="X6:X69" si="9">SUM(T6:V6)</f>
        <v>738.05985955062192</v>
      </c>
      <c r="Y6" s="60">
        <f>X6+Y5</f>
        <v>1216.1697371509081</v>
      </c>
      <c r="Z6" s="57">
        <f>Z5+T6</f>
        <v>0</v>
      </c>
      <c r="AA6" s="60">
        <f>U6+AA5</f>
        <v>828.7781171509082</v>
      </c>
      <c r="AB6" s="57">
        <f>V6+AB5</f>
        <v>387.39161999999993</v>
      </c>
      <c r="AD6" s="86">
        <f t="shared" ref="AD6:AD69" si="10">Z6*100/$Y6</f>
        <v>0</v>
      </c>
      <c r="AE6" s="87">
        <f t="shared" ref="AE6:AE69" si="11">AA6*100/$Y6</f>
        <v>68.14658281930835</v>
      </c>
      <c r="AF6" s="88">
        <f t="shared" ref="AF6:AF69" si="12">AB6*100/$Y6</f>
        <v>31.853417180691661</v>
      </c>
      <c r="AG6">
        <f t="shared" ref="AG6:AG69" si="13">L6</f>
        <v>72</v>
      </c>
      <c r="AH6" s="62">
        <f t="shared" ref="AH6:AH69" si="14">Z6*100/$Z$102</f>
        <v>0</v>
      </c>
      <c r="AI6" s="63">
        <f t="shared" ref="AI6:AI69" si="15">AA6*100/$Z$103</f>
        <v>0.4434339845644239</v>
      </c>
      <c r="AJ6" s="63">
        <f t="shared" ref="AJ6:AJ69" si="16">AB6*100/$Z$104</f>
        <v>0.13276839399547602</v>
      </c>
    </row>
    <row r="7" spans="2:36" ht="16.5" thickBot="1" x14ac:dyDescent="0.3">
      <c r="B7">
        <f t="shared" si="2"/>
        <v>3</v>
      </c>
      <c r="C7" s="4">
        <v>1.8095835089966501E-2</v>
      </c>
      <c r="D7" s="4">
        <v>3.06501700124659</v>
      </c>
      <c r="F7" s="11">
        <v>0</v>
      </c>
      <c r="G7" s="11">
        <f t="shared" si="0"/>
        <v>3.06501700124659</v>
      </c>
      <c r="I7" s="20">
        <f t="shared" si="1"/>
        <v>0</v>
      </c>
      <c r="J7" s="21">
        <f t="shared" si="1"/>
        <v>125.66569705111019</v>
      </c>
      <c r="K7">
        <v>1.2746</v>
      </c>
      <c r="L7" s="28">
        <f t="shared" ref="L7:L70" si="17">36+L6</f>
        <v>108</v>
      </c>
      <c r="M7" s="14">
        <f t="shared" si="3"/>
        <v>0</v>
      </c>
      <c r="N7" s="12">
        <f t="shared" si="3"/>
        <v>125.66569705111019</v>
      </c>
      <c r="O7" s="14">
        <f t="shared" si="4"/>
        <v>90.496600000000001</v>
      </c>
      <c r="P7" s="42">
        <v>3</v>
      </c>
      <c r="Q7" s="42">
        <f t="shared" ref="Q7:Q70" si="18">P7+Q6</f>
        <v>9.6</v>
      </c>
      <c r="R7" s="42">
        <f t="shared" si="5"/>
        <v>0.12</v>
      </c>
      <c r="T7" s="42">
        <f t="shared" si="6"/>
        <v>0</v>
      </c>
      <c r="U7" s="42">
        <f t="shared" si="7"/>
        <v>376.99709115333053</v>
      </c>
      <c r="V7" s="42">
        <f t="shared" si="8"/>
        <v>271.4898</v>
      </c>
      <c r="X7" s="57">
        <f t="shared" si="9"/>
        <v>648.48689115333059</v>
      </c>
      <c r="Y7" s="60">
        <f t="shared" ref="Y7:Y61" si="19">X7+Y6</f>
        <v>1864.6566283042387</v>
      </c>
      <c r="Z7" s="57">
        <f t="shared" ref="Z7:Z61" si="20">Z6+T7</f>
        <v>0</v>
      </c>
      <c r="AA7" s="60">
        <f t="shared" ref="AA7:AA61" si="21">U7+AA6</f>
        <v>1205.7752083042387</v>
      </c>
      <c r="AB7" s="57">
        <f t="shared" ref="AB7:AB61" si="22">V7+AB6</f>
        <v>658.88141999999993</v>
      </c>
      <c r="AD7" s="86">
        <f t="shared" si="10"/>
        <v>0</v>
      </c>
      <c r="AE7" s="87">
        <f t="shared" si="11"/>
        <v>64.664731833270466</v>
      </c>
      <c r="AF7" s="88">
        <f t="shared" si="12"/>
        <v>35.335268166729534</v>
      </c>
      <c r="AG7">
        <f t="shared" si="13"/>
        <v>108</v>
      </c>
      <c r="AH7" s="62">
        <f t="shared" si="14"/>
        <v>0</v>
      </c>
      <c r="AI7" s="63">
        <f t="shared" si="15"/>
        <v>0.64514457373153489</v>
      </c>
      <c r="AJ7" s="63">
        <f t="shared" si="16"/>
        <v>0.22581445609705941</v>
      </c>
    </row>
    <row r="8" spans="2:36" ht="16.5" thickBot="1" x14ac:dyDescent="0.3">
      <c r="B8">
        <f t="shared" si="2"/>
        <v>4</v>
      </c>
      <c r="C8" s="5">
        <v>2.31811811877542E-2</v>
      </c>
      <c r="D8" s="5">
        <v>3.0356710621587699</v>
      </c>
      <c r="F8" s="11">
        <v>0</v>
      </c>
      <c r="G8" s="11">
        <f t="shared" si="0"/>
        <v>3.0356710621587699</v>
      </c>
      <c r="I8" s="22">
        <f t="shared" si="1"/>
        <v>0</v>
      </c>
      <c r="J8" s="23">
        <f t="shared" si="1"/>
        <v>124.46251354850956</v>
      </c>
      <c r="K8" s="36">
        <v>3.2000000000000001E-2</v>
      </c>
      <c r="L8" s="37">
        <v>36</v>
      </c>
      <c r="M8" s="22">
        <f t="shared" si="3"/>
        <v>0</v>
      </c>
      <c r="N8" s="23">
        <f t="shared" si="3"/>
        <v>124.46251354850956</v>
      </c>
      <c r="O8" s="22">
        <f t="shared" si="4"/>
        <v>2.2720000000000002</v>
      </c>
      <c r="P8" s="42">
        <v>3.4</v>
      </c>
      <c r="Q8" s="42">
        <f>P8</f>
        <v>3.4</v>
      </c>
      <c r="R8" s="42">
        <f t="shared" si="5"/>
        <v>4.2499999999999996E-2</v>
      </c>
      <c r="T8" s="42">
        <f t="shared" si="6"/>
        <v>0</v>
      </c>
      <c r="U8" s="42">
        <f t="shared" si="7"/>
        <v>423.17254606493248</v>
      </c>
      <c r="V8" s="42">
        <f t="shared" si="8"/>
        <v>7.724800000000001</v>
      </c>
      <c r="X8" s="58">
        <f t="shared" si="9"/>
        <v>430.89734606493249</v>
      </c>
      <c r="Y8" s="61">
        <f t="shared" si="19"/>
        <v>2295.5539743691711</v>
      </c>
      <c r="Z8" s="58">
        <f t="shared" si="20"/>
        <v>0</v>
      </c>
      <c r="AA8" s="61">
        <f t="shared" si="21"/>
        <v>1628.9477543691712</v>
      </c>
      <c r="AB8" s="58">
        <f t="shared" si="22"/>
        <v>666.60621999999989</v>
      </c>
      <c r="AD8" s="89">
        <f t="shared" si="10"/>
        <v>0</v>
      </c>
      <c r="AE8" s="90">
        <f t="shared" si="11"/>
        <v>70.960986871015024</v>
      </c>
      <c r="AF8" s="91">
        <f t="shared" si="12"/>
        <v>29.039013128984969</v>
      </c>
      <c r="AG8" s="100">
        <f t="shared" si="13"/>
        <v>36</v>
      </c>
      <c r="AH8" s="76">
        <f t="shared" si="14"/>
        <v>0</v>
      </c>
      <c r="AI8" s="77">
        <f t="shared" si="15"/>
        <v>0.87156113128366564</v>
      </c>
      <c r="AJ8" s="77">
        <f t="shared" si="16"/>
        <v>0.22846193022139966</v>
      </c>
    </row>
    <row r="9" spans="2:36" ht="16.5" thickBot="1" x14ac:dyDescent="0.3">
      <c r="B9">
        <f t="shared" si="2"/>
        <v>5</v>
      </c>
      <c r="C9" s="4">
        <v>2.9006181226042999E-2</v>
      </c>
      <c r="D9" s="4">
        <v>3.1522471192889401</v>
      </c>
      <c r="F9" s="11">
        <v>0</v>
      </c>
      <c r="G9" s="11">
        <f t="shared" si="0"/>
        <v>3.1522471192889401</v>
      </c>
      <c r="I9" s="14">
        <f t="shared" si="1"/>
        <v>0</v>
      </c>
      <c r="J9" s="12">
        <f t="shared" si="1"/>
        <v>129.24213189084654</v>
      </c>
      <c r="K9">
        <v>7.4399999999999994E-2</v>
      </c>
      <c r="L9" s="28">
        <f t="shared" si="17"/>
        <v>72</v>
      </c>
      <c r="M9" s="14">
        <f t="shared" si="3"/>
        <v>0</v>
      </c>
      <c r="N9" s="12">
        <f t="shared" si="3"/>
        <v>129.24213189084654</v>
      </c>
      <c r="O9" s="14">
        <f t="shared" si="4"/>
        <v>5.2824</v>
      </c>
      <c r="P9" s="42">
        <v>3.3</v>
      </c>
      <c r="Q9" s="42">
        <f t="shared" si="18"/>
        <v>6.6999999999999993</v>
      </c>
      <c r="R9" s="42">
        <f t="shared" si="5"/>
        <v>8.3749999999999991E-2</v>
      </c>
      <c r="T9" s="42">
        <f t="shared" si="6"/>
        <v>0</v>
      </c>
      <c r="U9" s="42">
        <f t="shared" si="7"/>
        <v>426.49903523979356</v>
      </c>
      <c r="V9" s="42">
        <f t="shared" si="8"/>
        <v>17.431919999999998</v>
      </c>
      <c r="X9" s="57">
        <f t="shared" si="9"/>
        <v>443.93095523979355</v>
      </c>
      <c r="Y9" s="60">
        <f t="shared" si="19"/>
        <v>2739.4849296089646</v>
      </c>
      <c r="Z9" s="57">
        <f t="shared" si="20"/>
        <v>0</v>
      </c>
      <c r="AA9" s="60">
        <f t="shared" si="21"/>
        <v>2055.4467896089645</v>
      </c>
      <c r="AB9" s="57">
        <f t="shared" si="22"/>
        <v>684.03813999999988</v>
      </c>
      <c r="AD9" s="86">
        <f t="shared" si="10"/>
        <v>0</v>
      </c>
      <c r="AE9" s="87">
        <f t="shared" si="11"/>
        <v>75.030410548831156</v>
      </c>
      <c r="AF9" s="88">
        <f t="shared" si="12"/>
        <v>24.969589451168829</v>
      </c>
      <c r="AG9">
        <f t="shared" si="13"/>
        <v>72</v>
      </c>
      <c r="AH9" s="62">
        <f t="shared" si="14"/>
        <v>0</v>
      </c>
      <c r="AI9" s="63">
        <f t="shared" si="15"/>
        <v>1.0997575118293015</v>
      </c>
      <c r="AJ9" s="63">
        <f t="shared" si="16"/>
        <v>0.23443626705051746</v>
      </c>
    </row>
    <row r="10" spans="2:36" ht="16.5" thickBot="1" x14ac:dyDescent="0.3">
      <c r="B10">
        <f t="shared" si="2"/>
        <v>6</v>
      </c>
      <c r="C10" s="5">
        <v>2.4793573804206302E-2</v>
      </c>
      <c r="D10" s="5">
        <v>3.0351978744169901</v>
      </c>
      <c r="F10" s="11">
        <v>0</v>
      </c>
      <c r="G10" s="11">
        <f t="shared" si="0"/>
        <v>3.0351978744169901</v>
      </c>
      <c r="I10" s="14">
        <f t="shared" si="1"/>
        <v>0</v>
      </c>
      <c r="J10" s="12">
        <f t="shared" si="1"/>
        <v>124.44311285109659</v>
      </c>
      <c r="K10">
        <v>1.3852</v>
      </c>
      <c r="L10" s="28">
        <f t="shared" si="17"/>
        <v>108</v>
      </c>
      <c r="M10" s="14">
        <f t="shared" si="3"/>
        <v>0</v>
      </c>
      <c r="N10" s="12">
        <f t="shared" si="3"/>
        <v>124.44311285109659</v>
      </c>
      <c r="O10" s="14">
        <f t="shared" si="4"/>
        <v>98.349199999999996</v>
      </c>
      <c r="P10" s="42">
        <v>2.8</v>
      </c>
      <c r="Q10" s="42">
        <f t="shared" si="18"/>
        <v>9.5</v>
      </c>
      <c r="R10" s="42">
        <f t="shared" si="5"/>
        <v>0.11874999999999999</v>
      </c>
      <c r="T10" s="42">
        <f t="shared" si="6"/>
        <v>0</v>
      </c>
      <c r="U10" s="42">
        <f t="shared" si="7"/>
        <v>348.44071598307045</v>
      </c>
      <c r="V10" s="42">
        <f t="shared" si="8"/>
        <v>275.37775999999997</v>
      </c>
      <c r="X10" s="57">
        <f t="shared" si="9"/>
        <v>623.81847598307036</v>
      </c>
      <c r="Y10" s="60">
        <f t="shared" si="19"/>
        <v>3363.3034055920352</v>
      </c>
      <c r="Z10" s="57">
        <f t="shared" si="20"/>
        <v>0</v>
      </c>
      <c r="AA10" s="60">
        <f t="shared" si="21"/>
        <v>2403.8875055920348</v>
      </c>
      <c r="AB10" s="57">
        <f t="shared" si="22"/>
        <v>959.41589999999985</v>
      </c>
      <c r="AD10" s="86">
        <f t="shared" si="10"/>
        <v>0</v>
      </c>
      <c r="AE10" s="87">
        <f t="shared" si="11"/>
        <v>71.474000876494912</v>
      </c>
      <c r="AF10" s="88">
        <f t="shared" si="12"/>
        <v>28.525999123505059</v>
      </c>
      <c r="AG10">
        <f t="shared" si="13"/>
        <v>108</v>
      </c>
      <c r="AH10" s="62">
        <f t="shared" si="14"/>
        <v>0</v>
      </c>
      <c r="AI10" s="63">
        <f t="shared" si="15"/>
        <v>1.2861891415687718</v>
      </c>
      <c r="AJ10" s="63">
        <f t="shared" si="16"/>
        <v>0.32881482623894709</v>
      </c>
    </row>
    <row r="11" spans="2:36" ht="16.5" thickBot="1" x14ac:dyDescent="0.3">
      <c r="B11">
        <f t="shared" si="2"/>
        <v>7</v>
      </c>
      <c r="C11" s="4">
        <v>2.48032665663428E-2</v>
      </c>
      <c r="D11" s="4">
        <v>3.0202389168714801</v>
      </c>
      <c r="F11" s="11">
        <v>0</v>
      </c>
      <c r="G11" s="11">
        <f t="shared" si="0"/>
        <v>3.0202389168714801</v>
      </c>
      <c r="I11" s="14">
        <f t="shared" si="1"/>
        <v>0</v>
      </c>
      <c r="J11" s="12">
        <f t="shared" si="1"/>
        <v>123.82979559173069</v>
      </c>
      <c r="K11">
        <v>1.2764</v>
      </c>
      <c r="L11" s="28">
        <f t="shared" si="17"/>
        <v>144</v>
      </c>
      <c r="M11" s="14">
        <f t="shared" si="3"/>
        <v>0</v>
      </c>
      <c r="N11" s="12">
        <f t="shared" si="3"/>
        <v>123.82979559173069</v>
      </c>
      <c r="O11" s="14">
        <f t="shared" si="4"/>
        <v>90.624399999999994</v>
      </c>
      <c r="P11" s="42">
        <v>3.3</v>
      </c>
      <c r="Q11" s="42">
        <f t="shared" si="18"/>
        <v>12.8</v>
      </c>
      <c r="R11" s="42">
        <f t="shared" si="5"/>
        <v>0.16</v>
      </c>
      <c r="T11" s="42">
        <f t="shared" si="6"/>
        <v>0</v>
      </c>
      <c r="U11" s="42">
        <f t="shared" si="7"/>
        <v>408.63832545271123</v>
      </c>
      <c r="V11" s="42">
        <f t="shared" si="8"/>
        <v>299.06051999999994</v>
      </c>
      <c r="X11" s="57">
        <f t="shared" si="9"/>
        <v>707.69884545271111</v>
      </c>
      <c r="Y11" s="60">
        <f t="shared" si="19"/>
        <v>4071.0022510447461</v>
      </c>
      <c r="Z11" s="57">
        <f t="shared" si="20"/>
        <v>0</v>
      </c>
      <c r="AA11" s="60">
        <f t="shared" si="21"/>
        <v>2812.5258310447462</v>
      </c>
      <c r="AB11" s="57">
        <f t="shared" si="22"/>
        <v>1258.4764199999997</v>
      </c>
      <c r="AD11" s="86">
        <f t="shared" si="10"/>
        <v>0</v>
      </c>
      <c r="AE11" s="87">
        <f t="shared" si="11"/>
        <v>69.086815914262004</v>
      </c>
      <c r="AF11" s="88">
        <f t="shared" si="12"/>
        <v>30.913184085737988</v>
      </c>
      <c r="AG11">
        <f t="shared" si="13"/>
        <v>144</v>
      </c>
      <c r="AH11" s="62">
        <f t="shared" si="14"/>
        <v>0</v>
      </c>
      <c r="AI11" s="63">
        <f t="shared" si="15"/>
        <v>1.5048292300934969</v>
      </c>
      <c r="AJ11" s="63">
        <f t="shared" si="16"/>
        <v>0.43131003495784487</v>
      </c>
    </row>
    <row r="12" spans="2:36" ht="16.5" thickBot="1" x14ac:dyDescent="0.3">
      <c r="B12">
        <f t="shared" si="2"/>
        <v>8</v>
      </c>
      <c r="C12" s="5">
        <v>2.02491478687126E-2</v>
      </c>
      <c r="D12" s="5">
        <v>3.0463455768288101</v>
      </c>
      <c r="F12" s="11">
        <v>0</v>
      </c>
      <c r="G12" s="11">
        <f t="shared" si="0"/>
        <v>3.0463455768288101</v>
      </c>
      <c r="I12" s="14">
        <f t="shared" si="1"/>
        <v>0</v>
      </c>
      <c r="J12" s="12">
        <f t="shared" si="1"/>
        <v>124.90016864998121</v>
      </c>
      <c r="K12">
        <v>1.2846</v>
      </c>
      <c r="L12" s="28">
        <f t="shared" si="17"/>
        <v>180</v>
      </c>
      <c r="M12" s="14">
        <f t="shared" si="3"/>
        <v>0</v>
      </c>
      <c r="N12" s="12">
        <f t="shared" si="3"/>
        <v>124.90016864998121</v>
      </c>
      <c r="O12" s="14">
        <f t="shared" si="4"/>
        <v>91.206599999999995</v>
      </c>
      <c r="P12" s="42">
        <v>3.8</v>
      </c>
      <c r="Q12" s="42">
        <f t="shared" si="18"/>
        <v>16.600000000000001</v>
      </c>
      <c r="R12" s="42">
        <f t="shared" si="5"/>
        <v>0.20750000000000002</v>
      </c>
      <c r="T12" s="42">
        <f t="shared" si="6"/>
        <v>0</v>
      </c>
      <c r="U12" s="42">
        <f t="shared" si="7"/>
        <v>474.62064086992859</v>
      </c>
      <c r="V12" s="42">
        <f t="shared" si="8"/>
        <v>346.58507999999995</v>
      </c>
      <c r="X12" s="57">
        <f t="shared" si="9"/>
        <v>821.20572086992854</v>
      </c>
      <c r="Y12" s="60">
        <f t="shared" si="19"/>
        <v>4892.207971914675</v>
      </c>
      <c r="Z12" s="57">
        <f t="shared" si="20"/>
        <v>0</v>
      </c>
      <c r="AA12" s="60">
        <f t="shared" si="21"/>
        <v>3287.1464719146747</v>
      </c>
      <c r="AB12" s="57">
        <f t="shared" si="22"/>
        <v>1605.0614999999998</v>
      </c>
      <c r="AD12" s="86">
        <f t="shared" si="10"/>
        <v>0</v>
      </c>
      <c r="AE12" s="87">
        <f t="shared" si="11"/>
        <v>67.191470411430117</v>
      </c>
      <c r="AF12" s="88">
        <f t="shared" si="12"/>
        <v>32.808529588569861</v>
      </c>
      <c r="AG12">
        <f t="shared" si="13"/>
        <v>180</v>
      </c>
      <c r="AH12" s="62">
        <f t="shared" si="14"/>
        <v>0</v>
      </c>
      <c r="AI12" s="63">
        <f t="shared" si="15"/>
        <v>1.7587728581672952</v>
      </c>
      <c r="AJ12" s="63">
        <f t="shared" si="16"/>
        <v>0.55009304955788596</v>
      </c>
    </row>
    <row r="13" spans="2:36" ht="16.5" thickBot="1" x14ac:dyDescent="0.3">
      <c r="B13">
        <f t="shared" si="2"/>
        <v>9</v>
      </c>
      <c r="C13" s="4">
        <v>2.3080875238550101E-2</v>
      </c>
      <c r="D13" s="4">
        <v>12.795785517449699</v>
      </c>
      <c r="F13" s="11">
        <v>0</v>
      </c>
      <c r="G13" s="11">
        <f t="shared" si="0"/>
        <v>12.795785517449699</v>
      </c>
      <c r="I13" s="14">
        <f t="shared" si="1"/>
        <v>0</v>
      </c>
      <c r="J13" s="12">
        <f t="shared" si="1"/>
        <v>524.6272062154377</v>
      </c>
      <c r="K13">
        <v>14.9863</v>
      </c>
      <c r="L13" s="28">
        <f t="shared" si="17"/>
        <v>216</v>
      </c>
      <c r="M13" s="14">
        <f t="shared" si="3"/>
        <v>0</v>
      </c>
      <c r="N13" s="12">
        <f t="shared" si="3"/>
        <v>524.6272062154377</v>
      </c>
      <c r="O13" s="14">
        <f t="shared" si="4"/>
        <v>1064.0273</v>
      </c>
      <c r="P13" s="42">
        <v>3.2</v>
      </c>
      <c r="Q13" s="42">
        <f t="shared" si="18"/>
        <v>19.8</v>
      </c>
      <c r="R13" s="42">
        <f t="shared" si="5"/>
        <v>0.2475</v>
      </c>
      <c r="T13" s="42">
        <f t="shared" si="6"/>
        <v>0</v>
      </c>
      <c r="U13" s="42">
        <f t="shared" si="7"/>
        <v>1678.8070598894008</v>
      </c>
      <c r="V13" s="42">
        <f t="shared" si="8"/>
        <v>3404.8873600000002</v>
      </c>
      <c r="X13" s="57">
        <f t="shared" si="9"/>
        <v>5083.6944198894007</v>
      </c>
      <c r="Y13" s="60">
        <f t="shared" si="19"/>
        <v>9975.9023918040766</v>
      </c>
      <c r="Z13" s="57">
        <f t="shared" si="20"/>
        <v>0</v>
      </c>
      <c r="AA13" s="60">
        <f t="shared" si="21"/>
        <v>4965.9535318040753</v>
      </c>
      <c r="AB13" s="57">
        <f t="shared" si="22"/>
        <v>5009.9488600000004</v>
      </c>
      <c r="AD13" s="86">
        <f t="shared" si="10"/>
        <v>0</v>
      </c>
      <c r="AE13" s="87">
        <f t="shared" si="11"/>
        <v>49.779491987451323</v>
      </c>
      <c r="AF13" s="88">
        <f t="shared" si="12"/>
        <v>50.22050801254867</v>
      </c>
      <c r="AG13">
        <f t="shared" si="13"/>
        <v>216</v>
      </c>
      <c r="AH13" s="62">
        <f t="shared" si="14"/>
        <v>0</v>
      </c>
      <c r="AI13" s="63">
        <f t="shared" si="15"/>
        <v>2.6570109854489434</v>
      </c>
      <c r="AJ13" s="63">
        <f t="shared" si="16"/>
        <v>1.7170295633696622</v>
      </c>
    </row>
    <row r="14" spans="2:36" ht="16.5" thickBot="1" x14ac:dyDescent="0.3">
      <c r="B14">
        <f t="shared" si="2"/>
        <v>10</v>
      </c>
      <c r="C14" s="5">
        <v>2.7675756913406398E-2</v>
      </c>
      <c r="D14" s="5">
        <v>59.529076495095701</v>
      </c>
      <c r="F14" s="11">
        <v>0</v>
      </c>
      <c r="G14" s="11">
        <f t="shared" si="0"/>
        <v>59.529076495095701</v>
      </c>
      <c r="I14" s="20">
        <f t="shared" si="1"/>
        <v>0</v>
      </c>
      <c r="J14" s="21">
        <f t="shared" si="1"/>
        <v>2440.6921362989237</v>
      </c>
      <c r="K14" s="38">
        <v>96.152299999999997</v>
      </c>
      <c r="L14" s="39">
        <f t="shared" si="17"/>
        <v>252</v>
      </c>
      <c r="M14" s="20">
        <f t="shared" si="3"/>
        <v>0</v>
      </c>
      <c r="N14" s="21">
        <f t="shared" si="3"/>
        <v>2440.6921362989237</v>
      </c>
      <c r="O14" s="20">
        <f t="shared" si="4"/>
        <v>6826.8132999999998</v>
      </c>
      <c r="P14" s="42">
        <v>3</v>
      </c>
      <c r="Q14" s="42">
        <f t="shared" si="18"/>
        <v>22.8</v>
      </c>
      <c r="R14" s="42">
        <f t="shared" si="5"/>
        <v>0.28500000000000003</v>
      </c>
      <c r="T14" s="42">
        <f t="shared" si="6"/>
        <v>0</v>
      </c>
      <c r="U14" s="42">
        <f t="shared" si="7"/>
        <v>7322.0764088967717</v>
      </c>
      <c r="V14" s="42">
        <f t="shared" si="8"/>
        <v>20480.439899999998</v>
      </c>
      <c r="X14" s="57">
        <f t="shared" si="9"/>
        <v>27802.516308896767</v>
      </c>
      <c r="Y14" s="60">
        <f t="shared" si="19"/>
        <v>37778.418700700844</v>
      </c>
      <c r="Z14" s="57">
        <f t="shared" si="20"/>
        <v>0</v>
      </c>
      <c r="AA14" s="60">
        <f t="shared" si="21"/>
        <v>12288.029940700846</v>
      </c>
      <c r="AB14" s="57">
        <f t="shared" si="22"/>
        <v>25490.388759999998</v>
      </c>
      <c r="AD14" s="86">
        <f t="shared" si="10"/>
        <v>0</v>
      </c>
      <c r="AE14" s="87">
        <f t="shared" si="11"/>
        <v>32.526586245053409</v>
      </c>
      <c r="AF14" s="88">
        <f t="shared" si="12"/>
        <v>67.473413754946591</v>
      </c>
      <c r="AG14">
        <f t="shared" si="13"/>
        <v>252</v>
      </c>
      <c r="AH14" s="62">
        <f t="shared" si="14"/>
        <v>0</v>
      </c>
      <c r="AI14" s="63">
        <f t="shared" si="15"/>
        <v>6.5746548639383873</v>
      </c>
      <c r="AJ14" s="63">
        <f t="shared" si="16"/>
        <v>8.7361672355884554</v>
      </c>
    </row>
    <row r="15" spans="2:36" ht="16.5" thickBot="1" x14ac:dyDescent="0.3">
      <c r="B15">
        <f t="shared" si="2"/>
        <v>11</v>
      </c>
      <c r="C15" s="4">
        <v>3.27741737848928E-2</v>
      </c>
      <c r="D15" s="4">
        <v>83.024552613371597</v>
      </c>
      <c r="F15" s="11">
        <v>0</v>
      </c>
      <c r="G15" s="11">
        <f t="shared" si="0"/>
        <v>83.024552613371597</v>
      </c>
      <c r="I15" s="14">
        <f t="shared" si="1"/>
        <v>0</v>
      </c>
      <c r="J15" s="12">
        <f t="shared" si="1"/>
        <v>3404.0066571482353</v>
      </c>
      <c r="K15">
        <v>138.10640000000001</v>
      </c>
      <c r="L15" s="28">
        <f t="shared" si="17"/>
        <v>288</v>
      </c>
      <c r="M15" s="14">
        <f t="shared" si="3"/>
        <v>0</v>
      </c>
      <c r="N15" s="12">
        <f t="shared" si="3"/>
        <v>3404.0066571482353</v>
      </c>
      <c r="O15" s="14">
        <f t="shared" si="4"/>
        <v>9805.5544000000009</v>
      </c>
      <c r="P15" s="42">
        <v>3</v>
      </c>
      <c r="Q15" s="42">
        <f t="shared" si="18"/>
        <v>25.8</v>
      </c>
      <c r="R15" s="42">
        <f t="shared" si="5"/>
        <v>0.32250000000000001</v>
      </c>
      <c r="T15" s="42">
        <f t="shared" si="6"/>
        <v>0</v>
      </c>
      <c r="U15" s="42">
        <f t="shared" si="7"/>
        <v>10212.019971444706</v>
      </c>
      <c r="V15" s="42">
        <f t="shared" si="8"/>
        <v>29416.663200000003</v>
      </c>
      <c r="X15" s="57">
        <f t="shared" si="9"/>
        <v>39628.683171444711</v>
      </c>
      <c r="Y15" s="60">
        <f t="shared" si="19"/>
        <v>77407.101872145548</v>
      </c>
      <c r="Z15" s="57">
        <f t="shared" si="20"/>
        <v>0</v>
      </c>
      <c r="AA15" s="60">
        <f t="shared" si="21"/>
        <v>22500.04991214555</v>
      </c>
      <c r="AB15" s="57">
        <f t="shared" si="22"/>
        <v>54907.051959999997</v>
      </c>
      <c r="AD15" s="86">
        <f t="shared" si="10"/>
        <v>0</v>
      </c>
      <c r="AE15" s="87">
        <f t="shared" si="11"/>
        <v>29.067164856926457</v>
      </c>
      <c r="AF15" s="88">
        <f t="shared" si="12"/>
        <v>70.932835143073547</v>
      </c>
      <c r="AG15">
        <f t="shared" si="13"/>
        <v>288</v>
      </c>
      <c r="AH15" s="62">
        <f t="shared" si="14"/>
        <v>0</v>
      </c>
      <c r="AI15" s="63">
        <f t="shared" si="15"/>
        <v>12.038549979746149</v>
      </c>
      <c r="AJ15" s="63">
        <f t="shared" si="16"/>
        <v>18.817962835012679</v>
      </c>
    </row>
    <row r="16" spans="2:36" ht="16.5" thickBot="1" x14ac:dyDescent="0.3">
      <c r="B16">
        <f t="shared" si="2"/>
        <v>12</v>
      </c>
      <c r="C16" s="5">
        <v>0.2816712338715</v>
      </c>
      <c r="D16" s="5">
        <v>82.919661336725696</v>
      </c>
      <c r="F16" s="11">
        <f>C16</f>
        <v>0.2816712338715</v>
      </c>
      <c r="G16" s="11">
        <f t="shared" si="0"/>
        <v>82.919661336725696</v>
      </c>
      <c r="I16" s="14">
        <f t="shared" si="1"/>
        <v>11.548520588731501</v>
      </c>
      <c r="J16" s="12">
        <f t="shared" si="1"/>
        <v>3399.7061148057537</v>
      </c>
      <c r="K16">
        <v>139.23570000000001</v>
      </c>
      <c r="L16" s="28">
        <f t="shared" si="17"/>
        <v>324</v>
      </c>
      <c r="M16" s="14">
        <f t="shared" si="3"/>
        <v>11.548520588731501</v>
      </c>
      <c r="N16" s="12">
        <f t="shared" si="3"/>
        <v>3399.7061148057537</v>
      </c>
      <c r="O16" s="14">
        <f t="shared" si="4"/>
        <v>9885.7347000000009</v>
      </c>
      <c r="P16" s="42">
        <v>2.5</v>
      </c>
      <c r="Q16" s="42">
        <f t="shared" si="18"/>
        <v>28.3</v>
      </c>
      <c r="R16" s="42">
        <f t="shared" si="5"/>
        <v>0.35375000000000001</v>
      </c>
      <c r="T16" s="42">
        <f t="shared" si="6"/>
        <v>28.871301471828751</v>
      </c>
      <c r="U16" s="42">
        <f t="shared" si="7"/>
        <v>8499.2652870143847</v>
      </c>
      <c r="V16" s="42">
        <f t="shared" si="8"/>
        <v>24714.336750000002</v>
      </c>
      <c r="X16" s="57">
        <f t="shared" si="9"/>
        <v>33242.473338486219</v>
      </c>
      <c r="Y16" s="60">
        <f t="shared" si="19"/>
        <v>110649.57521063177</v>
      </c>
      <c r="Z16" s="57">
        <f t="shared" si="20"/>
        <v>28.871301471828751</v>
      </c>
      <c r="AA16" s="60">
        <f t="shared" si="21"/>
        <v>30999.315199159937</v>
      </c>
      <c r="AB16" s="57">
        <f t="shared" si="22"/>
        <v>79621.388709999999</v>
      </c>
      <c r="AD16" s="86">
        <f t="shared" si="10"/>
        <v>2.6092555183216511E-2</v>
      </c>
      <c r="AE16" s="87">
        <f t="shared" si="11"/>
        <v>28.015756174526523</v>
      </c>
      <c r="AF16" s="88">
        <f t="shared" si="12"/>
        <v>71.958151270290259</v>
      </c>
      <c r="AG16">
        <f t="shared" si="13"/>
        <v>324</v>
      </c>
      <c r="AH16" s="62">
        <f t="shared" si="14"/>
        <v>5.4930177838334759E-2</v>
      </c>
      <c r="AI16" s="63">
        <f t="shared" si="15"/>
        <v>16.586043445243412</v>
      </c>
      <c r="AJ16" s="63">
        <f t="shared" si="16"/>
        <v>27.288158444718626</v>
      </c>
    </row>
    <row r="17" spans="2:36" ht="16.5" thickBot="1" x14ac:dyDescent="0.3">
      <c r="B17">
        <f t="shared" si="2"/>
        <v>13</v>
      </c>
      <c r="C17" s="4">
        <v>2.3250392233135</v>
      </c>
      <c r="D17" s="4">
        <v>82.4858316896227</v>
      </c>
      <c r="F17" s="11">
        <f t="shared" ref="F17:G32" si="23">C17</f>
        <v>2.3250392233135</v>
      </c>
      <c r="G17" s="11">
        <f t="shared" si="0"/>
        <v>82.4858316896227</v>
      </c>
      <c r="I17" s="14">
        <f t="shared" si="1"/>
        <v>95.326608155853506</v>
      </c>
      <c r="J17" s="12">
        <f t="shared" si="1"/>
        <v>3381.9190992745307</v>
      </c>
      <c r="K17">
        <v>140.3475</v>
      </c>
      <c r="L17" s="28">
        <f t="shared" si="17"/>
        <v>360</v>
      </c>
      <c r="M17" s="14">
        <f t="shared" si="3"/>
        <v>95.326608155853506</v>
      </c>
      <c r="N17" s="12">
        <f t="shared" si="3"/>
        <v>3381.9190992745307</v>
      </c>
      <c r="O17" s="14">
        <f t="shared" si="4"/>
        <v>9964.6725000000006</v>
      </c>
      <c r="P17" s="42">
        <v>2.8</v>
      </c>
      <c r="Q17" s="42">
        <f t="shared" si="18"/>
        <v>31.1</v>
      </c>
      <c r="R17" s="42">
        <f t="shared" si="5"/>
        <v>0.38875000000000004</v>
      </c>
      <c r="T17" s="42">
        <f t="shared" si="6"/>
        <v>266.91450283638983</v>
      </c>
      <c r="U17" s="42">
        <f t="shared" si="7"/>
        <v>9469.3734779686856</v>
      </c>
      <c r="V17" s="42">
        <f t="shared" si="8"/>
        <v>27901.082999999999</v>
      </c>
      <c r="X17" s="57">
        <f t="shared" si="9"/>
        <v>37637.370980805077</v>
      </c>
      <c r="Y17" s="60">
        <f t="shared" si="19"/>
        <v>148286.94619143684</v>
      </c>
      <c r="Z17" s="57">
        <f t="shared" si="20"/>
        <v>295.78580430821859</v>
      </c>
      <c r="AA17" s="60">
        <f t="shared" si="21"/>
        <v>40468.688677128623</v>
      </c>
      <c r="AB17" s="57">
        <f t="shared" si="22"/>
        <v>107522.47171</v>
      </c>
      <c r="AD17" s="86">
        <f t="shared" si="10"/>
        <v>0.19946853846889684</v>
      </c>
      <c r="AE17" s="87">
        <f t="shared" si="11"/>
        <v>27.290796470300215</v>
      </c>
      <c r="AF17" s="95">
        <f t="shared" si="12"/>
        <v>72.509734991230886</v>
      </c>
      <c r="AG17">
        <f t="shared" si="13"/>
        <v>360</v>
      </c>
      <c r="AH17" s="62">
        <f t="shared" si="14"/>
        <v>0.5627583795818466</v>
      </c>
      <c r="AI17" s="63">
        <f t="shared" si="15"/>
        <v>21.65258891232136</v>
      </c>
      <c r="AJ17" s="63">
        <f t="shared" si="16"/>
        <v>36.850528380971966</v>
      </c>
    </row>
    <row r="18" spans="2:36" ht="16.5" thickBot="1" x14ac:dyDescent="0.3">
      <c r="B18">
        <f t="shared" si="2"/>
        <v>14</v>
      </c>
      <c r="C18" s="5">
        <v>8.9202692353226993</v>
      </c>
      <c r="D18" s="5">
        <v>85.750823819335295</v>
      </c>
      <c r="F18" s="11">
        <f t="shared" si="23"/>
        <v>8.9202692353226993</v>
      </c>
      <c r="G18" s="11">
        <f t="shared" si="0"/>
        <v>85.750823819335295</v>
      </c>
      <c r="I18" s="14">
        <f t="shared" si="1"/>
        <v>365.73103864823065</v>
      </c>
      <c r="J18" s="12">
        <f t="shared" si="1"/>
        <v>3515.783776592747</v>
      </c>
      <c r="K18">
        <v>1.8554999999999999</v>
      </c>
      <c r="L18" s="28">
        <f t="shared" si="17"/>
        <v>396</v>
      </c>
      <c r="M18" s="14">
        <f t="shared" si="3"/>
        <v>365.73103864823065</v>
      </c>
      <c r="N18" s="12">
        <f t="shared" si="3"/>
        <v>3515.783776592747</v>
      </c>
      <c r="O18" s="14">
        <f t="shared" si="4"/>
        <v>131.7405</v>
      </c>
      <c r="P18" s="42">
        <v>2.8</v>
      </c>
      <c r="Q18" s="42">
        <f t="shared" si="18"/>
        <v>33.9</v>
      </c>
      <c r="R18" s="42">
        <f t="shared" si="5"/>
        <v>0.42374999999999996</v>
      </c>
      <c r="T18" s="42">
        <f t="shared" si="6"/>
        <v>1024.0469082150457</v>
      </c>
      <c r="U18" s="42">
        <f t="shared" si="7"/>
        <v>9844.1945744596906</v>
      </c>
      <c r="V18" s="42">
        <f t="shared" si="8"/>
        <v>368.87339999999995</v>
      </c>
      <c r="X18" s="57">
        <f t="shared" si="9"/>
        <v>11237.114882674738</v>
      </c>
      <c r="Y18" s="60">
        <f t="shared" si="19"/>
        <v>159524.06107411158</v>
      </c>
      <c r="Z18" s="57">
        <f t="shared" si="20"/>
        <v>1319.8327125232643</v>
      </c>
      <c r="AA18" s="60">
        <f t="shared" si="21"/>
        <v>50312.883251588311</v>
      </c>
      <c r="AB18" s="57">
        <f t="shared" si="22"/>
        <v>107891.34510999999</v>
      </c>
      <c r="AD18" s="86">
        <f t="shared" si="10"/>
        <v>0.82735651514670083</v>
      </c>
      <c r="AE18" s="87">
        <f t="shared" si="11"/>
        <v>31.53936961786221</v>
      </c>
      <c r="AF18" s="88">
        <f t="shared" si="12"/>
        <v>67.633273866991075</v>
      </c>
      <c r="AG18">
        <f t="shared" si="13"/>
        <v>396</v>
      </c>
      <c r="AH18" s="62">
        <f t="shared" si="14"/>
        <v>2.5110972460488288</v>
      </c>
      <c r="AI18" s="63">
        <f t="shared" si="15"/>
        <v>26.919680712460302</v>
      </c>
      <c r="AJ18" s="63">
        <f t="shared" si="16"/>
        <v>36.976950137089588</v>
      </c>
    </row>
    <row r="19" spans="2:36" ht="16.5" thickBot="1" x14ac:dyDescent="0.3">
      <c r="B19">
        <f t="shared" si="2"/>
        <v>15</v>
      </c>
      <c r="C19" s="4">
        <v>19.434909896219899</v>
      </c>
      <c r="D19" s="4">
        <v>21.808240506650801</v>
      </c>
      <c r="F19" s="11">
        <f t="shared" si="23"/>
        <v>19.434909896219899</v>
      </c>
      <c r="G19" s="11">
        <f t="shared" si="23"/>
        <v>21.808240506650801</v>
      </c>
      <c r="I19" s="14">
        <f t="shared" si="1"/>
        <v>796.83130574501592</v>
      </c>
      <c r="J19" s="12">
        <f t="shared" si="1"/>
        <v>894.13786077268287</v>
      </c>
      <c r="K19">
        <v>29.7088</v>
      </c>
      <c r="L19" s="28">
        <f t="shared" si="17"/>
        <v>432</v>
      </c>
      <c r="M19" s="14">
        <f t="shared" si="3"/>
        <v>796.83130574501592</v>
      </c>
      <c r="N19" s="12">
        <f t="shared" si="3"/>
        <v>894.13786077268287</v>
      </c>
      <c r="O19" s="14">
        <f t="shared" si="4"/>
        <v>2109.3247999999999</v>
      </c>
      <c r="P19" s="42">
        <v>2.8</v>
      </c>
      <c r="Q19" s="42">
        <f t="shared" si="18"/>
        <v>36.699999999999996</v>
      </c>
      <c r="R19" s="42">
        <f t="shared" si="5"/>
        <v>0.45874999999999994</v>
      </c>
      <c r="T19" s="42">
        <f t="shared" si="6"/>
        <v>2231.1276560860442</v>
      </c>
      <c r="U19" s="42">
        <f t="shared" si="7"/>
        <v>2503.5860101635117</v>
      </c>
      <c r="V19" s="42">
        <f t="shared" si="8"/>
        <v>5906.1094399999993</v>
      </c>
      <c r="X19" s="57">
        <f t="shared" si="9"/>
        <v>10640.823106249554</v>
      </c>
      <c r="Y19" s="60">
        <f t="shared" si="19"/>
        <v>170164.88418036114</v>
      </c>
      <c r="Z19" s="57">
        <f t="shared" si="20"/>
        <v>3550.9603686093087</v>
      </c>
      <c r="AA19" s="60">
        <f t="shared" si="21"/>
        <v>52816.469261751823</v>
      </c>
      <c r="AB19" s="57">
        <f t="shared" si="22"/>
        <v>113797.45454999999</v>
      </c>
      <c r="AD19" s="86">
        <f t="shared" si="10"/>
        <v>2.0867762380665891</v>
      </c>
      <c r="AE19" s="87">
        <f t="shared" si="11"/>
        <v>31.038406964018851</v>
      </c>
      <c r="AF19" s="88">
        <f t="shared" si="12"/>
        <v>66.874816797914548</v>
      </c>
      <c r="AG19">
        <f t="shared" si="13"/>
        <v>432</v>
      </c>
      <c r="AH19" s="62">
        <f t="shared" si="14"/>
        <v>6.7560128778715915</v>
      </c>
      <c r="AI19" s="63">
        <f t="shared" si="15"/>
        <v>28.259213088149721</v>
      </c>
      <c r="AJ19" s="63">
        <f t="shared" si="16"/>
        <v>39.001115412296933</v>
      </c>
    </row>
    <row r="20" spans="2:36" ht="16.5" thickBot="1" x14ac:dyDescent="0.3">
      <c r="B20">
        <f t="shared" si="2"/>
        <v>16</v>
      </c>
      <c r="C20" s="5">
        <v>30.432670224057901</v>
      </c>
      <c r="D20" s="5">
        <v>3.82386129740873</v>
      </c>
      <c r="F20" s="11">
        <f t="shared" si="23"/>
        <v>30.432670224057901</v>
      </c>
      <c r="G20" s="11">
        <f t="shared" si="23"/>
        <v>3.82386129740873</v>
      </c>
      <c r="I20" s="14">
        <f t="shared" si="1"/>
        <v>1247.739479186374</v>
      </c>
      <c r="J20" s="12">
        <f t="shared" si="1"/>
        <v>156.77831319375792</v>
      </c>
      <c r="K20">
        <v>1.0298</v>
      </c>
      <c r="L20" s="28">
        <f t="shared" si="17"/>
        <v>468</v>
      </c>
      <c r="M20" s="14">
        <f t="shared" si="3"/>
        <v>1247.739479186374</v>
      </c>
      <c r="N20" s="12">
        <f t="shared" si="3"/>
        <v>156.77831319375792</v>
      </c>
      <c r="O20" s="14">
        <f t="shared" si="4"/>
        <v>73.115800000000007</v>
      </c>
      <c r="P20" s="42">
        <v>4.0999999999999996</v>
      </c>
      <c r="Q20" s="42">
        <f t="shared" si="18"/>
        <v>40.799999999999997</v>
      </c>
      <c r="R20" s="42">
        <f t="shared" si="5"/>
        <v>0.51</v>
      </c>
      <c r="T20" s="42">
        <f t="shared" si="6"/>
        <v>5115.7318646641324</v>
      </c>
      <c r="U20" s="42">
        <f t="shared" si="7"/>
        <v>642.79108409440744</v>
      </c>
      <c r="V20" s="42">
        <f t="shared" si="8"/>
        <v>299.77478000000002</v>
      </c>
      <c r="X20" s="57">
        <f t="shared" si="9"/>
        <v>6058.29772875854</v>
      </c>
      <c r="Y20" s="60">
        <f t="shared" si="19"/>
        <v>176223.18190911968</v>
      </c>
      <c r="Z20" s="57">
        <f t="shared" si="20"/>
        <v>8666.6922332734412</v>
      </c>
      <c r="AA20" s="60">
        <f t="shared" si="21"/>
        <v>53459.260345846233</v>
      </c>
      <c r="AB20" s="57">
        <f t="shared" si="22"/>
        <v>114097.22933</v>
      </c>
      <c r="AD20" s="86">
        <f t="shared" si="10"/>
        <v>4.9180205120475886</v>
      </c>
      <c r="AE20" s="87">
        <f t="shared" si="11"/>
        <v>30.33611115557758</v>
      </c>
      <c r="AF20" s="88">
        <f t="shared" si="12"/>
        <v>64.745868332374826</v>
      </c>
      <c r="AG20">
        <f t="shared" si="13"/>
        <v>468</v>
      </c>
      <c r="AH20" s="62">
        <f t="shared" si="14"/>
        <v>16.489140474264538</v>
      </c>
      <c r="AI20" s="63">
        <f t="shared" si="15"/>
        <v>28.603135551549613</v>
      </c>
      <c r="AJ20" s="63">
        <f t="shared" si="16"/>
        <v>39.10385541503873</v>
      </c>
    </row>
    <row r="21" spans="2:36" ht="16.5" thickBot="1" x14ac:dyDescent="0.3">
      <c r="B21">
        <f t="shared" si="2"/>
        <v>17</v>
      </c>
      <c r="C21" s="4">
        <v>32.181984662175097</v>
      </c>
      <c r="D21" s="4">
        <v>3.2171425614552498</v>
      </c>
      <c r="F21" s="11">
        <f t="shared" si="23"/>
        <v>32.181984662175097</v>
      </c>
      <c r="G21" s="11">
        <f t="shared" si="23"/>
        <v>3.2171425614552498</v>
      </c>
      <c r="I21" s="14">
        <f t="shared" si="1"/>
        <v>1319.4613711491791</v>
      </c>
      <c r="J21" s="12">
        <f t="shared" si="1"/>
        <v>131.90284501966525</v>
      </c>
      <c r="K21">
        <v>1.2266999999999999</v>
      </c>
      <c r="L21" s="28">
        <f t="shared" si="17"/>
        <v>504</v>
      </c>
      <c r="M21" s="14">
        <f t="shared" si="3"/>
        <v>1319.4613711491791</v>
      </c>
      <c r="N21" s="12">
        <f t="shared" si="3"/>
        <v>131.90284501966525</v>
      </c>
      <c r="O21" s="14">
        <f t="shared" si="4"/>
        <v>87.095699999999994</v>
      </c>
      <c r="P21" s="42">
        <v>5.2</v>
      </c>
      <c r="Q21" s="42">
        <f t="shared" si="18"/>
        <v>46</v>
      </c>
      <c r="R21" s="42">
        <f t="shared" si="5"/>
        <v>0.57499999999999996</v>
      </c>
      <c r="T21" s="42">
        <f t="shared" si="6"/>
        <v>6861.199129975731</v>
      </c>
      <c r="U21" s="42">
        <f t="shared" si="7"/>
        <v>685.89479410225931</v>
      </c>
      <c r="V21" s="42">
        <f t="shared" si="8"/>
        <v>452.89763999999997</v>
      </c>
      <c r="X21" s="57">
        <f t="shared" si="9"/>
        <v>7999.99156407799</v>
      </c>
      <c r="Y21" s="60">
        <f t="shared" si="19"/>
        <v>184223.17347319768</v>
      </c>
      <c r="Z21" s="57">
        <f t="shared" si="20"/>
        <v>15527.891363249171</v>
      </c>
      <c r="AA21" s="60">
        <f t="shared" si="21"/>
        <v>54145.155139948489</v>
      </c>
      <c r="AB21" s="57">
        <f t="shared" si="22"/>
        <v>114550.12697</v>
      </c>
      <c r="AD21" s="86">
        <f t="shared" si="10"/>
        <v>8.4288480490801554</v>
      </c>
      <c r="AE21" s="87">
        <f t="shared" si="11"/>
        <v>29.391066345855769</v>
      </c>
      <c r="AF21" s="88">
        <f t="shared" si="12"/>
        <v>62.180085605064072</v>
      </c>
      <c r="AG21">
        <f t="shared" si="13"/>
        <v>504</v>
      </c>
      <c r="AH21" s="62">
        <f t="shared" si="14"/>
        <v>29.543172304507557</v>
      </c>
      <c r="AI21" s="63">
        <f t="shared" si="15"/>
        <v>28.970120460111552</v>
      </c>
      <c r="AJ21" s="63">
        <f t="shared" si="16"/>
        <v>39.259074292275002</v>
      </c>
    </row>
    <row r="22" spans="2:36" ht="16.5" thickBot="1" x14ac:dyDescent="0.3">
      <c r="B22">
        <f t="shared" si="2"/>
        <v>18</v>
      </c>
      <c r="C22" s="5">
        <v>22.287412487779601</v>
      </c>
      <c r="D22" s="5">
        <v>3.14124212868541</v>
      </c>
      <c r="F22" s="11">
        <f t="shared" si="23"/>
        <v>22.287412487779601</v>
      </c>
      <c r="G22" s="11">
        <f t="shared" si="23"/>
        <v>3.14124212868541</v>
      </c>
      <c r="I22" s="14">
        <f t="shared" si="1"/>
        <v>913.78391199896362</v>
      </c>
      <c r="J22" s="12">
        <f t="shared" si="1"/>
        <v>128.7909272761018</v>
      </c>
      <c r="K22">
        <v>1.1515</v>
      </c>
      <c r="L22" s="28">
        <f t="shared" si="17"/>
        <v>540</v>
      </c>
      <c r="M22" s="14">
        <f t="shared" si="3"/>
        <v>913.78391199896362</v>
      </c>
      <c r="N22" s="12">
        <f t="shared" si="3"/>
        <v>128.7909272761018</v>
      </c>
      <c r="O22" s="14">
        <f t="shared" si="4"/>
        <v>81.756500000000003</v>
      </c>
      <c r="P22" s="42">
        <v>4.7</v>
      </c>
      <c r="Q22" s="42">
        <f t="shared" si="18"/>
        <v>50.7</v>
      </c>
      <c r="R22" s="42">
        <f t="shared" si="5"/>
        <v>0.63375000000000004</v>
      </c>
      <c r="T22" s="42">
        <f t="shared" si="6"/>
        <v>4294.7843863951293</v>
      </c>
      <c r="U22" s="42">
        <f t="shared" si="7"/>
        <v>605.31735819767846</v>
      </c>
      <c r="V22" s="42">
        <f t="shared" si="8"/>
        <v>384.25555000000003</v>
      </c>
      <c r="X22" s="57">
        <f t="shared" si="9"/>
        <v>5284.3572945928081</v>
      </c>
      <c r="Y22" s="60">
        <f t="shared" si="19"/>
        <v>189507.53076779048</v>
      </c>
      <c r="Z22" s="57">
        <f t="shared" si="20"/>
        <v>19822.675749644302</v>
      </c>
      <c r="AA22" s="60">
        <f t="shared" si="21"/>
        <v>54750.47249814617</v>
      </c>
      <c r="AB22" s="57">
        <f t="shared" si="22"/>
        <v>114934.38252</v>
      </c>
      <c r="AD22" s="86">
        <f t="shared" si="10"/>
        <v>10.460099221034993</v>
      </c>
      <c r="AE22" s="87">
        <f t="shared" si="11"/>
        <v>28.890921788872674</v>
      </c>
      <c r="AF22" s="88">
        <f t="shared" si="12"/>
        <v>60.648978990092331</v>
      </c>
      <c r="AG22">
        <f t="shared" si="13"/>
        <v>540</v>
      </c>
      <c r="AH22" s="62">
        <f t="shared" si="14"/>
        <v>37.714375474970133</v>
      </c>
      <c r="AI22" s="63">
        <f t="shared" si="15"/>
        <v>29.29399277589415</v>
      </c>
      <c r="AJ22" s="63">
        <f t="shared" si="16"/>
        <v>39.390767879909525</v>
      </c>
    </row>
    <row r="23" spans="2:36" ht="16.5" thickBot="1" x14ac:dyDescent="0.3">
      <c r="B23">
        <f t="shared" si="2"/>
        <v>19</v>
      </c>
      <c r="C23" s="4">
        <v>10.5624764106106</v>
      </c>
      <c r="D23" s="4">
        <v>3.1345618531663999</v>
      </c>
      <c r="F23" s="11">
        <f t="shared" si="23"/>
        <v>10.5624764106106</v>
      </c>
      <c r="G23" s="11">
        <f t="shared" si="23"/>
        <v>3.1345618531663999</v>
      </c>
      <c r="I23" s="14">
        <f t="shared" si="1"/>
        <v>433.0615328350346</v>
      </c>
      <c r="J23" s="12">
        <f t="shared" si="1"/>
        <v>128.5170359798224</v>
      </c>
      <c r="K23">
        <v>1.4269000000000001</v>
      </c>
      <c r="L23" s="28">
        <f t="shared" si="17"/>
        <v>576</v>
      </c>
      <c r="M23" s="14">
        <f t="shared" si="3"/>
        <v>433.0615328350346</v>
      </c>
      <c r="N23" s="12">
        <f t="shared" si="3"/>
        <v>128.5170359798224</v>
      </c>
      <c r="O23" s="14">
        <f t="shared" si="4"/>
        <v>101.3099</v>
      </c>
      <c r="P23" s="42">
        <v>4.5</v>
      </c>
      <c r="Q23" s="42">
        <f t="shared" si="18"/>
        <v>55.2</v>
      </c>
      <c r="R23" s="42">
        <f t="shared" si="5"/>
        <v>0.69000000000000006</v>
      </c>
      <c r="T23" s="42">
        <f t="shared" si="6"/>
        <v>1948.7768977576557</v>
      </c>
      <c r="U23" s="42">
        <f t="shared" si="7"/>
        <v>578.32666190920077</v>
      </c>
      <c r="V23" s="42">
        <f t="shared" si="8"/>
        <v>455.89454999999998</v>
      </c>
      <c r="X23" s="57">
        <f t="shared" si="9"/>
        <v>2982.9981096668562</v>
      </c>
      <c r="Y23" s="60">
        <f t="shared" si="19"/>
        <v>192490.52887745734</v>
      </c>
      <c r="Z23" s="57">
        <f t="shared" si="20"/>
        <v>21771.452647401959</v>
      </c>
      <c r="AA23" s="60">
        <f t="shared" si="21"/>
        <v>55328.799160055372</v>
      </c>
      <c r="AB23" s="57">
        <f t="shared" si="22"/>
        <v>115390.27707</v>
      </c>
      <c r="AD23" s="86">
        <f t="shared" si="10"/>
        <v>11.310402010096833</v>
      </c>
      <c r="AE23" s="87">
        <f t="shared" si="11"/>
        <v>28.74364753565543</v>
      </c>
      <c r="AF23" s="88">
        <f t="shared" si="12"/>
        <v>59.945950454247736</v>
      </c>
      <c r="AG23">
        <f t="shared" si="13"/>
        <v>576</v>
      </c>
      <c r="AH23" s="62">
        <f t="shared" si="14"/>
        <v>41.42209407800982</v>
      </c>
      <c r="AI23" s="63">
        <f t="shared" si="15"/>
        <v>29.603423841656163</v>
      </c>
      <c r="AJ23" s="63">
        <f t="shared" si="16"/>
        <v>39.547013870039073</v>
      </c>
    </row>
    <row r="24" spans="2:36" ht="16.5" thickBot="1" x14ac:dyDescent="0.3">
      <c r="B24">
        <f t="shared" si="2"/>
        <v>20</v>
      </c>
      <c r="C24" s="4">
        <v>2.91573845190053</v>
      </c>
      <c r="D24" s="4">
        <v>3.1174003470153102</v>
      </c>
      <c r="F24" s="11">
        <f t="shared" si="23"/>
        <v>2.91573845190053</v>
      </c>
      <c r="G24" s="11">
        <f t="shared" si="23"/>
        <v>3.1174003470153102</v>
      </c>
      <c r="I24" s="14">
        <f t="shared" si="1"/>
        <v>119.54527652792173</v>
      </c>
      <c r="J24" s="12">
        <f t="shared" si="1"/>
        <v>127.81341422762772</v>
      </c>
      <c r="K24">
        <v>1.3893</v>
      </c>
      <c r="L24" s="28">
        <f t="shared" si="17"/>
        <v>612</v>
      </c>
      <c r="M24" s="14">
        <f t="shared" si="3"/>
        <v>119.54527652792173</v>
      </c>
      <c r="N24" s="12">
        <f t="shared" si="3"/>
        <v>127.81341422762772</v>
      </c>
      <c r="O24" s="14">
        <f t="shared" si="4"/>
        <v>98.640299999999996</v>
      </c>
      <c r="P24" s="42">
        <v>4.3</v>
      </c>
      <c r="Q24" s="42">
        <f t="shared" si="18"/>
        <v>59.5</v>
      </c>
      <c r="R24" s="42">
        <f t="shared" si="5"/>
        <v>0.74375000000000002</v>
      </c>
      <c r="T24" s="42">
        <f t="shared" si="6"/>
        <v>514.04468907006344</v>
      </c>
      <c r="U24" s="42">
        <f t="shared" si="7"/>
        <v>549.59768117879912</v>
      </c>
      <c r="V24" s="42">
        <f t="shared" si="8"/>
        <v>424.15328999999997</v>
      </c>
      <c r="X24" s="57">
        <f t="shared" si="9"/>
        <v>1487.7956602488625</v>
      </c>
      <c r="Y24" s="60">
        <f t="shared" si="19"/>
        <v>193978.32453770621</v>
      </c>
      <c r="Z24" s="57">
        <f t="shared" si="20"/>
        <v>22285.497336472021</v>
      </c>
      <c r="AA24" s="60">
        <f t="shared" si="21"/>
        <v>55878.396841234171</v>
      </c>
      <c r="AB24" s="57">
        <f t="shared" si="22"/>
        <v>115814.43036</v>
      </c>
      <c r="AD24" s="86">
        <f t="shared" si="10"/>
        <v>11.488653378970744</v>
      </c>
      <c r="AE24" s="87">
        <f t="shared" si="11"/>
        <v>28.806515869443096</v>
      </c>
      <c r="AF24" s="88">
        <f t="shared" si="12"/>
        <v>59.704830751586151</v>
      </c>
      <c r="AG24">
        <f t="shared" si="13"/>
        <v>612</v>
      </c>
      <c r="AH24" s="62">
        <f t="shared" si="14"/>
        <v>42.400109087656055</v>
      </c>
      <c r="AI24" s="63">
        <f t="shared" si="15"/>
        <v>29.897483596165959</v>
      </c>
      <c r="AJ24" s="63">
        <f t="shared" si="16"/>
        <v>39.692381369524988</v>
      </c>
    </row>
    <row r="25" spans="2:36" ht="16.5" thickBot="1" x14ac:dyDescent="0.3">
      <c r="B25">
        <f t="shared" si="2"/>
        <v>21</v>
      </c>
      <c r="C25" s="5">
        <v>0.66033165451480402</v>
      </c>
      <c r="D25" s="5">
        <v>3.14423466350808</v>
      </c>
      <c r="F25" s="11">
        <f t="shared" si="23"/>
        <v>0.66033165451480402</v>
      </c>
      <c r="G25" s="11">
        <f t="shared" si="23"/>
        <v>3.14423466350808</v>
      </c>
      <c r="I25" s="14">
        <f t="shared" si="1"/>
        <v>27.073597835106966</v>
      </c>
      <c r="J25" s="12">
        <f t="shared" si="1"/>
        <v>128.91362120383127</v>
      </c>
      <c r="K25">
        <v>0.1923</v>
      </c>
      <c r="L25" s="28">
        <f t="shared" si="17"/>
        <v>648</v>
      </c>
      <c r="M25" s="14">
        <f t="shared" si="3"/>
        <v>27.073597835106966</v>
      </c>
      <c r="N25" s="12">
        <f t="shared" si="3"/>
        <v>128.91362120383127</v>
      </c>
      <c r="O25" s="14">
        <f t="shared" si="4"/>
        <v>13.6533</v>
      </c>
      <c r="P25" s="42">
        <v>4.2</v>
      </c>
      <c r="Q25" s="42">
        <f t="shared" si="18"/>
        <v>63.7</v>
      </c>
      <c r="R25" s="42">
        <f t="shared" si="5"/>
        <v>0.79625000000000001</v>
      </c>
      <c r="T25" s="42">
        <f t="shared" si="6"/>
        <v>113.70911090744926</v>
      </c>
      <c r="U25" s="42">
        <f t="shared" si="7"/>
        <v>541.43720905609132</v>
      </c>
      <c r="V25" s="42">
        <f t="shared" si="8"/>
        <v>57.343859999999999</v>
      </c>
      <c r="X25" s="57">
        <f t="shared" si="9"/>
        <v>712.49017996354053</v>
      </c>
      <c r="Y25" s="60">
        <f t="shared" si="19"/>
        <v>194690.81471766974</v>
      </c>
      <c r="Z25" s="57">
        <f t="shared" si="20"/>
        <v>22399.206447379471</v>
      </c>
      <c r="AA25" s="60">
        <f t="shared" si="21"/>
        <v>56419.834050290265</v>
      </c>
      <c r="AB25" s="57">
        <f t="shared" si="22"/>
        <v>115871.77421999999</v>
      </c>
      <c r="AD25" s="86">
        <f t="shared" si="10"/>
        <v>11.505014491752787</v>
      </c>
      <c r="AE25" s="87">
        <f t="shared" si="11"/>
        <v>28.979196646799856</v>
      </c>
      <c r="AF25" s="88">
        <f t="shared" si="12"/>
        <v>59.515788861447348</v>
      </c>
      <c r="AG25">
        <f t="shared" si="13"/>
        <v>648</v>
      </c>
      <c r="AH25" s="62">
        <f t="shared" si="14"/>
        <v>42.616450622868101</v>
      </c>
      <c r="AI25" s="63">
        <f t="shared" si="15"/>
        <v>30.187177126961085</v>
      </c>
      <c r="AJ25" s="63">
        <f t="shared" si="16"/>
        <v>39.712034484885869</v>
      </c>
    </row>
    <row r="26" spans="2:36" ht="16.5" thickBot="1" x14ac:dyDescent="0.3">
      <c r="B26">
        <f t="shared" si="2"/>
        <v>22</v>
      </c>
      <c r="C26" s="5">
        <v>0.16386749551261001</v>
      </c>
      <c r="D26" s="5">
        <v>3.12263048282473</v>
      </c>
      <c r="F26" s="11">
        <f t="shared" si="23"/>
        <v>0.16386749551261001</v>
      </c>
      <c r="G26" s="11">
        <f t="shared" si="23"/>
        <v>3.12263048282473</v>
      </c>
      <c r="I26" s="14">
        <f t="shared" si="1"/>
        <v>6.7185673160170101</v>
      </c>
      <c r="J26" s="12">
        <f t="shared" si="1"/>
        <v>128.02784979581392</v>
      </c>
      <c r="K26">
        <v>1.4208000000000001</v>
      </c>
      <c r="L26" s="28">
        <f t="shared" si="17"/>
        <v>684</v>
      </c>
      <c r="M26" s="14">
        <f t="shared" si="3"/>
        <v>6.7185673160170101</v>
      </c>
      <c r="N26" s="12">
        <f t="shared" si="3"/>
        <v>128.02784979581392</v>
      </c>
      <c r="O26" s="14">
        <f t="shared" si="4"/>
        <v>100.8768</v>
      </c>
      <c r="P26" s="42">
        <v>4.5</v>
      </c>
      <c r="Q26" s="42">
        <f t="shared" si="18"/>
        <v>68.2</v>
      </c>
      <c r="R26" s="42">
        <f t="shared" si="5"/>
        <v>0.85250000000000004</v>
      </c>
      <c r="T26" s="42">
        <f t="shared" si="6"/>
        <v>30.233552922076544</v>
      </c>
      <c r="U26" s="42">
        <f t="shared" si="7"/>
        <v>576.1253240811626</v>
      </c>
      <c r="V26" s="42">
        <f t="shared" si="8"/>
        <v>453.94560000000001</v>
      </c>
      <c r="X26" s="57">
        <f t="shared" si="9"/>
        <v>1060.3044770032393</v>
      </c>
      <c r="Y26" s="60">
        <f t="shared" si="19"/>
        <v>195751.11919467297</v>
      </c>
      <c r="Z26" s="57">
        <f t="shared" si="20"/>
        <v>22429.440000301547</v>
      </c>
      <c r="AA26" s="60">
        <f t="shared" si="21"/>
        <v>56995.959374371429</v>
      </c>
      <c r="AB26" s="57">
        <f t="shared" si="22"/>
        <v>116325.71982</v>
      </c>
      <c r="AD26" s="86">
        <f t="shared" si="10"/>
        <v>11.458141385130801</v>
      </c>
      <c r="AE26" s="87">
        <f t="shared" si="11"/>
        <v>29.116543296842863</v>
      </c>
      <c r="AF26" s="88">
        <f t="shared" si="12"/>
        <v>59.42531531802635</v>
      </c>
      <c r="AG26">
        <f t="shared" si="13"/>
        <v>684</v>
      </c>
      <c r="AH26" s="62">
        <f t="shared" si="14"/>
        <v>42.673972603313445</v>
      </c>
      <c r="AI26" s="63">
        <f t="shared" si="15"/>
        <v>30.49543037687075</v>
      </c>
      <c r="AJ26" s="63">
        <f t="shared" si="16"/>
        <v>39.867612523133872</v>
      </c>
    </row>
    <row r="27" spans="2:36" ht="16.5" thickBot="1" x14ac:dyDescent="0.3">
      <c r="B27">
        <f t="shared" si="2"/>
        <v>23</v>
      </c>
      <c r="C27" s="4">
        <v>7.6686420995171103E-2</v>
      </c>
      <c r="D27" s="4">
        <v>3.0779067627621801</v>
      </c>
      <c r="F27" s="11">
        <f t="shared" si="23"/>
        <v>7.6686420995171103E-2</v>
      </c>
      <c r="G27" s="11">
        <f t="shared" si="23"/>
        <v>3.0779067627621801</v>
      </c>
      <c r="I27" s="14">
        <f t="shared" si="1"/>
        <v>3.1441432608020152</v>
      </c>
      <c r="J27" s="12">
        <f t="shared" si="1"/>
        <v>126.19417727324938</v>
      </c>
      <c r="K27">
        <v>1.3808</v>
      </c>
      <c r="L27" s="28">
        <f t="shared" si="17"/>
        <v>720</v>
      </c>
      <c r="M27" s="14">
        <f t="shared" si="3"/>
        <v>3.1441432608020152</v>
      </c>
      <c r="N27" s="12">
        <f t="shared" si="3"/>
        <v>126.19417727324938</v>
      </c>
      <c r="O27" s="14">
        <f t="shared" si="4"/>
        <v>98.036799999999999</v>
      </c>
      <c r="P27" s="42">
        <v>4.2</v>
      </c>
      <c r="Q27" s="42">
        <f t="shared" si="18"/>
        <v>72.400000000000006</v>
      </c>
      <c r="R27" s="42">
        <f t="shared" si="5"/>
        <v>0.90500000000000003</v>
      </c>
      <c r="T27" s="42">
        <f t="shared" si="6"/>
        <v>13.205401695368465</v>
      </c>
      <c r="U27" s="42">
        <f t="shared" si="7"/>
        <v>530.01554454764744</v>
      </c>
      <c r="V27" s="42">
        <f t="shared" si="8"/>
        <v>411.75456000000003</v>
      </c>
      <c r="X27" s="57">
        <f t="shared" si="9"/>
        <v>954.97550624301584</v>
      </c>
      <c r="Y27" s="60">
        <f t="shared" si="19"/>
        <v>196706.09470091597</v>
      </c>
      <c r="Z27" s="57">
        <f t="shared" si="20"/>
        <v>22442.645401996917</v>
      </c>
      <c r="AA27" s="60">
        <f t="shared" si="21"/>
        <v>57525.974918919077</v>
      </c>
      <c r="AB27" s="57">
        <f t="shared" si="22"/>
        <v>116737.47438</v>
      </c>
      <c r="AD27" s="86">
        <f t="shared" si="10"/>
        <v>11.409227271844371</v>
      </c>
      <c r="AE27" s="87">
        <f t="shared" si="11"/>
        <v>29.244632712771356</v>
      </c>
      <c r="AF27" s="88">
        <f t="shared" si="12"/>
        <v>59.346140015384279</v>
      </c>
      <c r="AG27">
        <f t="shared" si="13"/>
        <v>720</v>
      </c>
      <c r="AH27" s="62">
        <f t="shared" si="14"/>
        <v>42.699097035762783</v>
      </c>
      <c r="AI27" s="63">
        <f t="shared" si="15"/>
        <v>30.779012797709509</v>
      </c>
      <c r="AJ27" s="63">
        <f t="shared" si="16"/>
        <v>40.008730680649805</v>
      </c>
    </row>
    <row r="28" spans="2:36" ht="16.5" thickBot="1" x14ac:dyDescent="0.3">
      <c r="B28">
        <f t="shared" si="2"/>
        <v>24</v>
      </c>
      <c r="C28" s="5">
        <v>5.1291694409678602E-2</v>
      </c>
      <c r="D28" s="5">
        <v>3.00118201746348</v>
      </c>
      <c r="F28" s="11">
        <f t="shared" si="23"/>
        <v>5.1291694409678602E-2</v>
      </c>
      <c r="G28" s="11">
        <f t="shared" si="23"/>
        <v>3.00118201746348</v>
      </c>
      <c r="I28" s="14">
        <f t="shared" si="1"/>
        <v>2.1029594707968227</v>
      </c>
      <c r="J28" s="12">
        <f t="shared" si="1"/>
        <v>123.04846271600267</v>
      </c>
      <c r="K28">
        <v>1.3523000000000001</v>
      </c>
      <c r="L28" s="28">
        <f t="shared" si="17"/>
        <v>756</v>
      </c>
      <c r="M28" s="14">
        <f t="shared" si="3"/>
        <v>2.1029594707968227</v>
      </c>
      <c r="N28" s="12">
        <f t="shared" si="3"/>
        <v>123.04846271600267</v>
      </c>
      <c r="O28" s="14">
        <f t="shared" si="4"/>
        <v>96.013300000000001</v>
      </c>
      <c r="P28" s="42">
        <v>2.7</v>
      </c>
      <c r="Q28" s="42">
        <f t="shared" si="18"/>
        <v>75.100000000000009</v>
      </c>
      <c r="R28" s="42">
        <f t="shared" si="5"/>
        <v>0.93875000000000008</v>
      </c>
      <c r="T28" s="42">
        <f t="shared" si="6"/>
        <v>5.6779905711514216</v>
      </c>
      <c r="U28" s="42">
        <f t="shared" si="7"/>
        <v>332.23084933320723</v>
      </c>
      <c r="V28" s="42">
        <f t="shared" si="8"/>
        <v>259.23591000000005</v>
      </c>
      <c r="X28" s="57">
        <f t="shared" si="9"/>
        <v>597.14474990435872</v>
      </c>
      <c r="Y28" s="60">
        <f t="shared" si="19"/>
        <v>197303.23945082034</v>
      </c>
      <c r="Z28" s="57">
        <f t="shared" si="20"/>
        <v>22448.323392568069</v>
      </c>
      <c r="AA28" s="60">
        <f t="shared" si="21"/>
        <v>57858.205768252286</v>
      </c>
      <c r="AB28" s="57">
        <f t="shared" si="22"/>
        <v>116996.71029</v>
      </c>
      <c r="AD28" s="86">
        <f t="shared" si="10"/>
        <v>11.377574668845476</v>
      </c>
      <c r="AE28" s="87">
        <f t="shared" si="11"/>
        <v>29.324508776083213</v>
      </c>
      <c r="AF28" s="88">
        <f t="shared" si="12"/>
        <v>59.297916555071325</v>
      </c>
      <c r="AG28">
        <f t="shared" si="13"/>
        <v>756</v>
      </c>
      <c r="AH28" s="62">
        <f t="shared" si="14"/>
        <v>42.709899909756601</v>
      </c>
      <c r="AI28" s="63">
        <f t="shared" si="15"/>
        <v>30.956771411584956</v>
      </c>
      <c r="AJ28" s="63">
        <f t="shared" si="16"/>
        <v>40.097577040921244</v>
      </c>
    </row>
    <row r="29" spans="2:36" ht="16.5" thickBot="1" x14ac:dyDescent="0.3">
      <c r="B29">
        <f t="shared" si="2"/>
        <v>25</v>
      </c>
      <c r="C29" s="4">
        <v>4.3458262870021698E-2</v>
      </c>
      <c r="D29" s="4">
        <v>3.0050567892754398</v>
      </c>
      <c r="F29" s="11">
        <v>0</v>
      </c>
      <c r="G29" s="11">
        <f t="shared" si="23"/>
        <v>3.0050567892754398</v>
      </c>
      <c r="I29" s="22">
        <f t="shared" si="1"/>
        <v>0</v>
      </c>
      <c r="J29" s="23">
        <f t="shared" si="1"/>
        <v>123.20732836029303</v>
      </c>
      <c r="K29" s="36">
        <v>1.3783000000000001</v>
      </c>
      <c r="L29" s="37">
        <v>36</v>
      </c>
      <c r="M29" s="22">
        <f t="shared" si="3"/>
        <v>0</v>
      </c>
      <c r="N29" s="23">
        <f t="shared" si="3"/>
        <v>123.20732836029303</v>
      </c>
      <c r="O29" s="22">
        <f t="shared" si="4"/>
        <v>97.859300000000005</v>
      </c>
      <c r="P29" s="42">
        <v>2.8</v>
      </c>
      <c r="Q29" s="42">
        <f>P29</f>
        <v>2.8</v>
      </c>
      <c r="R29" s="42">
        <f t="shared" si="5"/>
        <v>3.4999999999999996E-2</v>
      </c>
      <c r="T29" s="42">
        <f t="shared" si="6"/>
        <v>0</v>
      </c>
      <c r="U29" s="42">
        <f t="shared" si="7"/>
        <v>344.9805194088205</v>
      </c>
      <c r="V29" s="42">
        <f t="shared" si="8"/>
        <v>274.00603999999998</v>
      </c>
      <c r="X29" s="58">
        <f t="shared" si="9"/>
        <v>618.98655940882054</v>
      </c>
      <c r="Y29" s="61">
        <f>X29</f>
        <v>618.98655940882054</v>
      </c>
      <c r="Z29" s="58">
        <f>T29</f>
        <v>0</v>
      </c>
      <c r="AA29" s="61">
        <f>U29</f>
        <v>344.9805194088205</v>
      </c>
      <c r="AB29" s="58">
        <f>V29</f>
        <v>274.00603999999998</v>
      </c>
      <c r="AD29" s="89">
        <f t="shared" si="10"/>
        <v>0</v>
      </c>
      <c r="AE29" s="90">
        <f t="shared" si="11"/>
        <v>55.733119591207803</v>
      </c>
      <c r="AF29" s="91">
        <f t="shared" si="12"/>
        <v>44.26688040879219</v>
      </c>
      <c r="AG29" s="100">
        <f t="shared" si="13"/>
        <v>36</v>
      </c>
      <c r="AH29" s="76">
        <f t="shared" si="14"/>
        <v>0</v>
      </c>
      <c r="AI29" s="77">
        <f t="shared" si="15"/>
        <v>0.1845802672064315</v>
      </c>
      <c r="AJ29" s="77">
        <f t="shared" si="16"/>
        <v>9.3908437864144212E-2</v>
      </c>
    </row>
    <row r="30" spans="2:36" ht="16.5" thickBot="1" x14ac:dyDescent="0.3">
      <c r="B30">
        <f t="shared" si="2"/>
        <v>26</v>
      </c>
      <c r="C30" s="5">
        <v>4.3152669250275499E-2</v>
      </c>
      <c r="D30" s="5">
        <v>3.0522635404621399</v>
      </c>
      <c r="F30" s="11">
        <v>0</v>
      </c>
      <c r="G30" s="11">
        <f t="shared" si="23"/>
        <v>3.0522635404621399</v>
      </c>
      <c r="I30" s="14">
        <f t="shared" si="1"/>
        <v>0</v>
      </c>
      <c r="J30" s="12">
        <f t="shared" si="1"/>
        <v>125.14280515894774</v>
      </c>
      <c r="K30">
        <v>1.0335000000000001</v>
      </c>
      <c r="L30" s="28">
        <f t="shared" si="17"/>
        <v>72</v>
      </c>
      <c r="M30" s="14">
        <f t="shared" si="3"/>
        <v>0</v>
      </c>
      <c r="N30" s="12">
        <f t="shared" si="3"/>
        <v>125.14280515894774</v>
      </c>
      <c r="O30" s="14">
        <f t="shared" si="4"/>
        <v>73.378500000000003</v>
      </c>
      <c r="P30" s="42">
        <v>2.8</v>
      </c>
      <c r="Q30" s="42">
        <f t="shared" si="18"/>
        <v>5.6</v>
      </c>
      <c r="R30" s="42">
        <f t="shared" si="5"/>
        <v>6.9999999999999993E-2</v>
      </c>
      <c r="T30" s="42">
        <f t="shared" si="6"/>
        <v>0</v>
      </c>
      <c r="U30" s="42">
        <f t="shared" si="7"/>
        <v>350.39985444505362</v>
      </c>
      <c r="V30" s="42">
        <f t="shared" si="8"/>
        <v>205.4598</v>
      </c>
      <c r="X30" s="57">
        <f t="shared" si="9"/>
        <v>555.85965444505359</v>
      </c>
      <c r="Y30" s="60">
        <f t="shared" si="19"/>
        <v>1174.8462138538741</v>
      </c>
      <c r="Z30" s="57">
        <f t="shared" si="20"/>
        <v>0</v>
      </c>
      <c r="AA30" s="60">
        <f t="shared" si="21"/>
        <v>695.38037385387406</v>
      </c>
      <c r="AB30" s="57">
        <f t="shared" si="22"/>
        <v>479.46583999999996</v>
      </c>
      <c r="AD30" s="86">
        <f t="shared" si="10"/>
        <v>0</v>
      </c>
      <c r="AE30" s="87">
        <f t="shared" si="11"/>
        <v>59.189055184746465</v>
      </c>
      <c r="AF30" s="88">
        <f t="shared" si="12"/>
        <v>40.810944815253521</v>
      </c>
      <c r="AG30">
        <f t="shared" si="13"/>
        <v>72</v>
      </c>
      <c r="AH30" s="62">
        <f t="shared" si="14"/>
        <v>0</v>
      </c>
      <c r="AI30" s="63">
        <f t="shared" si="15"/>
        <v>0.37206012512245801</v>
      </c>
      <c r="AJ30" s="63">
        <f t="shared" si="16"/>
        <v>0.16432443621906914</v>
      </c>
    </row>
    <row r="31" spans="2:36" ht="16.5" thickBot="1" x14ac:dyDescent="0.3">
      <c r="B31">
        <f t="shared" si="2"/>
        <v>27</v>
      </c>
      <c r="C31" s="4">
        <v>2.6417550427328001E-2</v>
      </c>
      <c r="D31" s="4">
        <v>3.0516427301245699</v>
      </c>
      <c r="F31" s="11">
        <v>0</v>
      </c>
      <c r="G31" s="11">
        <f t="shared" si="23"/>
        <v>3.0516427301245699</v>
      </c>
      <c r="I31" s="14">
        <f t="shared" si="1"/>
        <v>0</v>
      </c>
      <c r="J31" s="12">
        <f t="shared" si="1"/>
        <v>125.11735193510737</v>
      </c>
      <c r="K31">
        <v>1.3234999999999999</v>
      </c>
      <c r="L31" s="28">
        <f t="shared" si="17"/>
        <v>108</v>
      </c>
      <c r="M31" s="14">
        <f t="shared" si="3"/>
        <v>0</v>
      </c>
      <c r="N31" s="12">
        <f t="shared" si="3"/>
        <v>125.11735193510737</v>
      </c>
      <c r="O31" s="14">
        <f t="shared" si="4"/>
        <v>93.968499999999992</v>
      </c>
      <c r="P31" s="42">
        <v>2.8</v>
      </c>
      <c r="Q31" s="42">
        <f t="shared" si="18"/>
        <v>8.3999999999999986</v>
      </c>
      <c r="R31" s="42">
        <f t="shared" si="5"/>
        <v>0.10499999999999998</v>
      </c>
      <c r="T31" s="42">
        <f t="shared" si="6"/>
        <v>0</v>
      </c>
      <c r="U31" s="42">
        <f t="shared" si="7"/>
        <v>350.32858541830058</v>
      </c>
      <c r="V31" s="42">
        <f t="shared" si="8"/>
        <v>263.11179999999996</v>
      </c>
      <c r="X31" s="57">
        <f t="shared" si="9"/>
        <v>613.44038541830059</v>
      </c>
      <c r="Y31" s="60">
        <f t="shared" si="19"/>
        <v>1788.2865992721747</v>
      </c>
      <c r="Z31" s="57">
        <f t="shared" si="20"/>
        <v>0</v>
      </c>
      <c r="AA31" s="60">
        <f t="shared" si="21"/>
        <v>1045.7089592721745</v>
      </c>
      <c r="AB31" s="57">
        <f t="shared" si="22"/>
        <v>742.57763999999997</v>
      </c>
      <c r="AD31" s="86">
        <f t="shared" si="10"/>
        <v>0</v>
      </c>
      <c r="AE31" s="87">
        <f t="shared" si="11"/>
        <v>58.475468065229244</v>
      </c>
      <c r="AF31" s="88">
        <f t="shared" si="12"/>
        <v>41.524531934770749</v>
      </c>
      <c r="AG31">
        <f t="shared" si="13"/>
        <v>108</v>
      </c>
      <c r="AH31" s="62">
        <f t="shared" si="14"/>
        <v>0</v>
      </c>
      <c r="AI31" s="63">
        <f t="shared" si="15"/>
        <v>0.55950185086793713</v>
      </c>
      <c r="AJ31" s="63">
        <f t="shared" si="16"/>
        <v>0.25449915689903352</v>
      </c>
    </row>
    <row r="32" spans="2:36" ht="16.5" thickBot="1" x14ac:dyDescent="0.3">
      <c r="B32">
        <f t="shared" si="2"/>
        <v>28</v>
      </c>
      <c r="C32" s="5">
        <v>2.85176027020216E-2</v>
      </c>
      <c r="D32" s="5">
        <v>3.0545965504343</v>
      </c>
      <c r="F32" s="11">
        <v>0</v>
      </c>
      <c r="G32" s="11">
        <f t="shared" si="23"/>
        <v>3.0545965504343</v>
      </c>
      <c r="I32" s="14">
        <f t="shared" si="1"/>
        <v>0</v>
      </c>
      <c r="J32" s="12">
        <f t="shared" si="1"/>
        <v>125.2384585678063</v>
      </c>
      <c r="K32">
        <v>0.19040000000000001</v>
      </c>
      <c r="L32" s="28">
        <f t="shared" si="17"/>
        <v>144</v>
      </c>
      <c r="M32" s="14">
        <f t="shared" si="3"/>
        <v>0</v>
      </c>
      <c r="N32" s="12">
        <f t="shared" si="3"/>
        <v>125.2384585678063</v>
      </c>
      <c r="O32" s="14">
        <f t="shared" si="4"/>
        <v>13.518400000000002</v>
      </c>
      <c r="P32" s="42">
        <v>2.9</v>
      </c>
      <c r="Q32" s="42">
        <f t="shared" si="18"/>
        <v>11.299999999999999</v>
      </c>
      <c r="R32" s="42">
        <f t="shared" si="5"/>
        <v>0.14124999999999999</v>
      </c>
      <c r="T32" s="42">
        <f t="shared" si="6"/>
        <v>0</v>
      </c>
      <c r="U32" s="42">
        <f t="shared" si="7"/>
        <v>363.19152984663828</v>
      </c>
      <c r="V32" s="42">
        <f t="shared" si="8"/>
        <v>39.203360000000004</v>
      </c>
      <c r="X32" s="57">
        <f t="shared" si="9"/>
        <v>402.39488984663831</v>
      </c>
      <c r="Y32" s="60">
        <f t="shared" si="19"/>
        <v>2190.6814891188133</v>
      </c>
      <c r="Z32" s="57">
        <f t="shared" si="20"/>
        <v>0</v>
      </c>
      <c r="AA32" s="60">
        <f t="shared" si="21"/>
        <v>1408.9004891188129</v>
      </c>
      <c r="AB32" s="57">
        <f t="shared" si="22"/>
        <v>781.78099999999995</v>
      </c>
      <c r="AD32" s="86">
        <f t="shared" si="10"/>
        <v>0</v>
      </c>
      <c r="AE32" s="87">
        <f t="shared" si="11"/>
        <v>64.313342497157521</v>
      </c>
      <c r="AF32" s="88">
        <f t="shared" si="12"/>
        <v>35.686657502842458</v>
      </c>
      <c r="AG32">
        <f t="shared" si="13"/>
        <v>144</v>
      </c>
      <c r="AH32" s="62">
        <f t="shared" si="14"/>
        <v>0</v>
      </c>
      <c r="AI32" s="63">
        <f t="shared" si="15"/>
        <v>0.75382583687469917</v>
      </c>
      <c r="AJ32" s="63">
        <f t="shared" si="16"/>
        <v>0.26793508808006028</v>
      </c>
    </row>
    <row r="33" spans="2:36" ht="16.5" thickBot="1" x14ac:dyDescent="0.3">
      <c r="B33">
        <f t="shared" si="2"/>
        <v>29</v>
      </c>
      <c r="C33" s="4">
        <v>2.70381695000038E-2</v>
      </c>
      <c r="D33" s="4">
        <v>3.1652048181689398</v>
      </c>
      <c r="F33" s="11">
        <v>0</v>
      </c>
      <c r="G33" s="11">
        <f t="shared" ref="G33:G93" si="24">D33</f>
        <v>3.1652048181689398</v>
      </c>
      <c r="I33" s="14">
        <f t="shared" si="1"/>
        <v>0</v>
      </c>
      <c r="J33" s="12">
        <f t="shared" si="1"/>
        <v>129.77339754492652</v>
      </c>
      <c r="K33">
        <v>0.18210000000000001</v>
      </c>
      <c r="L33" s="28">
        <f t="shared" si="17"/>
        <v>180</v>
      </c>
      <c r="M33" s="14">
        <f t="shared" si="3"/>
        <v>0</v>
      </c>
      <c r="N33" s="12">
        <f t="shared" si="3"/>
        <v>129.77339754492652</v>
      </c>
      <c r="O33" s="14">
        <f t="shared" si="4"/>
        <v>12.9291</v>
      </c>
      <c r="P33" s="42">
        <v>2.2000000000000002</v>
      </c>
      <c r="Q33" s="42">
        <f t="shared" si="18"/>
        <v>13.5</v>
      </c>
      <c r="R33" s="42">
        <f t="shared" si="5"/>
        <v>0.16875000000000001</v>
      </c>
      <c r="T33" s="42">
        <f t="shared" si="6"/>
        <v>0</v>
      </c>
      <c r="U33" s="42">
        <f t="shared" si="7"/>
        <v>285.5014745988384</v>
      </c>
      <c r="V33" s="42">
        <f t="shared" si="8"/>
        <v>28.444020000000002</v>
      </c>
      <c r="X33" s="57">
        <f t="shared" si="9"/>
        <v>313.94549459883842</v>
      </c>
      <c r="Y33" s="60">
        <f t="shared" si="19"/>
        <v>2504.6269837176515</v>
      </c>
      <c r="Z33" s="57">
        <f t="shared" si="20"/>
        <v>0</v>
      </c>
      <c r="AA33" s="60">
        <f t="shared" si="21"/>
        <v>1694.4019637176511</v>
      </c>
      <c r="AB33" s="57">
        <f t="shared" si="22"/>
        <v>810.22501999999997</v>
      </c>
      <c r="AD33" s="86">
        <f t="shared" si="10"/>
        <v>0</v>
      </c>
      <c r="AE33" s="87">
        <f t="shared" si="11"/>
        <v>67.65087075771369</v>
      </c>
      <c r="AF33" s="88">
        <f t="shared" si="12"/>
        <v>32.349129242286295</v>
      </c>
      <c r="AG33">
        <f t="shared" si="13"/>
        <v>180</v>
      </c>
      <c r="AH33" s="62">
        <f t="shared" si="14"/>
        <v>0</v>
      </c>
      <c r="AI33" s="63">
        <f t="shared" si="15"/>
        <v>0.90658211006829914</v>
      </c>
      <c r="AJ33" s="63">
        <f t="shared" si="16"/>
        <v>0.2776835355404757</v>
      </c>
    </row>
    <row r="34" spans="2:36" ht="16.5" thickBot="1" x14ac:dyDescent="0.3">
      <c r="B34">
        <f t="shared" si="2"/>
        <v>30</v>
      </c>
      <c r="C34" s="5">
        <v>2.7362282645189299E-2</v>
      </c>
      <c r="D34" s="5">
        <v>14.553725636882699</v>
      </c>
      <c r="F34" s="11">
        <v>0</v>
      </c>
      <c r="G34" s="11">
        <f t="shared" si="24"/>
        <v>14.553725636882699</v>
      </c>
      <c r="I34" s="14">
        <f t="shared" si="1"/>
        <v>0</v>
      </c>
      <c r="J34" s="12">
        <f t="shared" si="1"/>
        <v>596.70275111219064</v>
      </c>
      <c r="K34">
        <v>4.1295000000000002</v>
      </c>
      <c r="L34" s="28">
        <f t="shared" si="17"/>
        <v>216</v>
      </c>
      <c r="M34" s="14">
        <f t="shared" si="3"/>
        <v>0</v>
      </c>
      <c r="N34" s="12">
        <f t="shared" si="3"/>
        <v>596.70275111219064</v>
      </c>
      <c r="O34" s="14">
        <f t="shared" si="4"/>
        <v>293.19450000000001</v>
      </c>
      <c r="P34" s="42">
        <v>3</v>
      </c>
      <c r="Q34" s="42">
        <f t="shared" si="18"/>
        <v>16.5</v>
      </c>
      <c r="R34" s="42">
        <f t="shared" si="5"/>
        <v>0.20624999999999999</v>
      </c>
      <c r="T34" s="42">
        <f t="shared" si="6"/>
        <v>0</v>
      </c>
      <c r="U34" s="42">
        <f t="shared" si="7"/>
        <v>1790.108253336572</v>
      </c>
      <c r="V34" s="42">
        <f t="shared" si="8"/>
        <v>879.58349999999996</v>
      </c>
      <c r="X34" s="57">
        <f t="shared" si="9"/>
        <v>2669.6917533365722</v>
      </c>
      <c r="Y34" s="60">
        <f t="shared" si="19"/>
        <v>5174.3187370542237</v>
      </c>
      <c r="Z34" s="57">
        <f t="shared" si="20"/>
        <v>0</v>
      </c>
      <c r="AA34" s="60">
        <f t="shared" si="21"/>
        <v>3484.5102170542232</v>
      </c>
      <c r="AB34" s="57">
        <f t="shared" si="22"/>
        <v>1689.80852</v>
      </c>
      <c r="AD34" s="86">
        <f t="shared" si="10"/>
        <v>0</v>
      </c>
      <c r="AE34" s="87">
        <f t="shared" si="11"/>
        <v>67.342396054982487</v>
      </c>
      <c r="AF34" s="88">
        <f t="shared" si="12"/>
        <v>32.657603945017506</v>
      </c>
      <c r="AG34">
        <f t="shared" si="13"/>
        <v>216</v>
      </c>
      <c r="AH34" s="62">
        <f t="shared" si="14"/>
        <v>0</v>
      </c>
      <c r="AI34" s="63">
        <f t="shared" si="15"/>
        <v>1.8643714376962135</v>
      </c>
      <c r="AJ34" s="63">
        <f t="shared" si="16"/>
        <v>0.57913788470765648</v>
      </c>
    </row>
    <row r="35" spans="2:36" ht="16.5" thickBot="1" x14ac:dyDescent="0.3">
      <c r="B35">
        <f t="shared" si="2"/>
        <v>31</v>
      </c>
      <c r="C35" s="4">
        <v>2.2447651612193E-2</v>
      </c>
      <c r="D35" s="4">
        <v>53.7945238648798</v>
      </c>
      <c r="F35" s="11">
        <v>0</v>
      </c>
      <c r="G35" s="11">
        <f t="shared" si="24"/>
        <v>53.7945238648798</v>
      </c>
      <c r="I35" s="20">
        <f t="shared" si="1"/>
        <v>0</v>
      </c>
      <c r="J35" s="21">
        <f t="shared" si="1"/>
        <v>2205.5754784600717</v>
      </c>
      <c r="K35" s="38">
        <v>82.827799999999996</v>
      </c>
      <c r="L35" s="39">
        <f t="shared" si="17"/>
        <v>252</v>
      </c>
      <c r="M35" s="20">
        <f t="shared" si="3"/>
        <v>0</v>
      </c>
      <c r="N35" s="21">
        <f t="shared" si="3"/>
        <v>2205.5754784600717</v>
      </c>
      <c r="O35" s="20">
        <f t="shared" si="4"/>
        <v>5880.7737999999999</v>
      </c>
      <c r="P35" s="42">
        <v>2.4</v>
      </c>
      <c r="Q35" s="42">
        <f t="shared" si="18"/>
        <v>18.899999999999999</v>
      </c>
      <c r="R35" s="42">
        <f t="shared" si="5"/>
        <v>0.23624999999999999</v>
      </c>
      <c r="T35" s="42">
        <f t="shared" si="6"/>
        <v>0</v>
      </c>
      <c r="U35" s="42">
        <f t="shared" si="7"/>
        <v>5293.3811483041718</v>
      </c>
      <c r="V35" s="42">
        <f t="shared" si="8"/>
        <v>14113.857119999999</v>
      </c>
      <c r="X35" s="57">
        <f t="shared" si="9"/>
        <v>19407.238268304172</v>
      </c>
      <c r="Y35" s="60">
        <f t="shared" si="19"/>
        <v>24581.557005358394</v>
      </c>
      <c r="Z35" s="57">
        <f t="shared" si="20"/>
        <v>0</v>
      </c>
      <c r="AA35" s="60">
        <f t="shared" si="21"/>
        <v>8777.891365358395</v>
      </c>
      <c r="AB35" s="57">
        <f t="shared" si="22"/>
        <v>15803.665639999999</v>
      </c>
      <c r="AD35" s="86">
        <f t="shared" si="10"/>
        <v>0</v>
      </c>
      <c r="AE35" s="87">
        <f t="shared" si="11"/>
        <v>35.709256998834341</v>
      </c>
      <c r="AF35" s="88">
        <f t="shared" si="12"/>
        <v>64.290743001165666</v>
      </c>
      <c r="AG35">
        <f t="shared" si="13"/>
        <v>252</v>
      </c>
      <c r="AH35" s="62">
        <f t="shared" si="14"/>
        <v>0</v>
      </c>
      <c r="AI35" s="63">
        <f t="shared" si="15"/>
        <v>4.6965710890093071</v>
      </c>
      <c r="AJ35" s="63">
        <f t="shared" si="16"/>
        <v>5.4162950305024333</v>
      </c>
    </row>
    <row r="36" spans="2:36" ht="16.5" thickBot="1" x14ac:dyDescent="0.3">
      <c r="B36">
        <f t="shared" si="2"/>
        <v>32</v>
      </c>
      <c r="C36" s="5">
        <v>3.3180268952740198E-2</v>
      </c>
      <c r="D36" s="5">
        <v>79.359771179650096</v>
      </c>
      <c r="F36" s="11">
        <v>0</v>
      </c>
      <c r="G36" s="11">
        <f t="shared" si="24"/>
        <v>79.359771179650096</v>
      </c>
      <c r="I36" s="14">
        <f t="shared" si="1"/>
        <v>0</v>
      </c>
      <c r="J36" s="12">
        <f t="shared" si="1"/>
        <v>3253.7506183656537</v>
      </c>
      <c r="K36">
        <v>132.0042</v>
      </c>
      <c r="L36" s="28">
        <f t="shared" si="17"/>
        <v>288</v>
      </c>
      <c r="M36" s="14">
        <f t="shared" si="3"/>
        <v>0</v>
      </c>
      <c r="N36" s="12">
        <f t="shared" si="3"/>
        <v>3253.7506183656537</v>
      </c>
      <c r="O36" s="14">
        <f t="shared" si="4"/>
        <v>9372.2981999999993</v>
      </c>
      <c r="P36" s="42">
        <v>4.3</v>
      </c>
      <c r="Q36" s="42">
        <f t="shared" si="18"/>
        <v>23.2</v>
      </c>
      <c r="R36" s="42">
        <f t="shared" si="5"/>
        <v>0.28999999999999998</v>
      </c>
      <c r="T36" s="42">
        <f t="shared" si="6"/>
        <v>0</v>
      </c>
      <c r="U36" s="42">
        <f t="shared" si="7"/>
        <v>13991.127658972311</v>
      </c>
      <c r="V36" s="42">
        <f t="shared" si="8"/>
        <v>40300.882259999998</v>
      </c>
      <c r="X36" s="57">
        <f t="shared" si="9"/>
        <v>54292.009918972311</v>
      </c>
      <c r="Y36" s="60">
        <f t="shared" si="19"/>
        <v>78873.566924330706</v>
      </c>
      <c r="Z36" s="57">
        <f t="shared" si="20"/>
        <v>0</v>
      </c>
      <c r="AA36" s="60">
        <f t="shared" si="21"/>
        <v>22769.019024330708</v>
      </c>
      <c r="AB36" s="57">
        <f t="shared" si="22"/>
        <v>56104.547899999998</v>
      </c>
      <c r="AD36" s="86">
        <f t="shared" si="10"/>
        <v>0</v>
      </c>
      <c r="AE36" s="87">
        <f t="shared" si="11"/>
        <v>28.867743544773024</v>
      </c>
      <c r="AF36" s="88">
        <f t="shared" si="12"/>
        <v>71.13225645522698</v>
      </c>
      <c r="AG36">
        <f t="shared" si="13"/>
        <v>288</v>
      </c>
      <c r="AH36" s="62">
        <f t="shared" si="14"/>
        <v>0</v>
      </c>
      <c r="AI36" s="63">
        <f t="shared" si="15"/>
        <v>12.18246068717534</v>
      </c>
      <c r="AJ36" s="63">
        <f t="shared" si="16"/>
        <v>19.228373397765441</v>
      </c>
    </row>
    <row r="37" spans="2:36" ht="16.5" thickBot="1" x14ac:dyDescent="0.3">
      <c r="B37">
        <f t="shared" si="2"/>
        <v>33</v>
      </c>
      <c r="C37" s="4">
        <v>0.20548227645832501</v>
      </c>
      <c r="D37" s="4">
        <v>81.9590099517239</v>
      </c>
      <c r="F37" s="11">
        <f>C37</f>
        <v>0.20548227645832501</v>
      </c>
      <c r="G37" s="11">
        <f t="shared" si="24"/>
        <v>81.9590099517239</v>
      </c>
      <c r="I37" s="14">
        <f t="shared" ref="I37:J68" si="25">41*F37</f>
        <v>8.4247733347913254</v>
      </c>
      <c r="J37" s="12">
        <f t="shared" si="25"/>
        <v>3360.3194080206799</v>
      </c>
      <c r="K37">
        <v>142.2244</v>
      </c>
      <c r="L37" s="28">
        <f t="shared" si="17"/>
        <v>324</v>
      </c>
      <c r="M37" s="14">
        <f t="shared" si="3"/>
        <v>8.4247733347913254</v>
      </c>
      <c r="N37" s="12">
        <f t="shared" si="3"/>
        <v>3360.3194080206799</v>
      </c>
      <c r="O37" s="14">
        <f t="shared" si="4"/>
        <v>10097.9324</v>
      </c>
      <c r="P37" s="42">
        <v>2.8</v>
      </c>
      <c r="Q37" s="42">
        <f t="shared" si="18"/>
        <v>26</v>
      </c>
      <c r="R37" s="42">
        <f t="shared" si="5"/>
        <v>0.32500000000000001</v>
      </c>
      <c r="T37" s="42">
        <f t="shared" si="6"/>
        <v>23.58936533741571</v>
      </c>
      <c r="U37" s="42">
        <f t="shared" si="7"/>
        <v>9408.8943424579029</v>
      </c>
      <c r="V37" s="42">
        <f t="shared" si="8"/>
        <v>28274.210719999999</v>
      </c>
      <c r="X37" s="57">
        <f t="shared" si="9"/>
        <v>37706.694427795315</v>
      </c>
      <c r="Y37" s="60">
        <f t="shared" si="19"/>
        <v>116580.26135212602</v>
      </c>
      <c r="Z37" s="57">
        <f t="shared" si="20"/>
        <v>23.58936533741571</v>
      </c>
      <c r="AA37" s="60">
        <f t="shared" si="21"/>
        <v>32177.913366788613</v>
      </c>
      <c r="AB37" s="57">
        <f t="shared" si="22"/>
        <v>84378.758619999993</v>
      </c>
      <c r="AD37" s="86">
        <f t="shared" si="10"/>
        <v>2.0234441974842528E-2</v>
      </c>
      <c r="AE37" s="87">
        <f t="shared" si="11"/>
        <v>27.601510747686962</v>
      </c>
      <c r="AF37" s="88">
        <f t="shared" si="12"/>
        <v>72.378254810338206</v>
      </c>
      <c r="AG37">
        <f t="shared" si="13"/>
        <v>324</v>
      </c>
      <c r="AH37" s="62">
        <f t="shared" si="14"/>
        <v>4.4880832072708737E-2</v>
      </c>
      <c r="AI37" s="63">
        <f t="shared" si="15"/>
        <v>17.216647066232536</v>
      </c>
      <c r="AJ37" s="63">
        <f t="shared" si="16"/>
        <v>28.918623147576941</v>
      </c>
    </row>
    <row r="38" spans="2:36" ht="16.5" thickBot="1" x14ac:dyDescent="0.3">
      <c r="B38">
        <f t="shared" si="2"/>
        <v>34</v>
      </c>
      <c r="C38" s="5">
        <v>2.3745992234806002</v>
      </c>
      <c r="D38" s="5">
        <v>83.774012251693506</v>
      </c>
      <c r="F38" s="11">
        <f t="shared" ref="F38:F53" si="26">C38</f>
        <v>2.3745992234806002</v>
      </c>
      <c r="G38" s="11">
        <f t="shared" si="24"/>
        <v>83.774012251693506</v>
      </c>
      <c r="I38" s="14">
        <f t="shared" si="25"/>
        <v>97.3585681627046</v>
      </c>
      <c r="J38" s="12">
        <f t="shared" si="25"/>
        <v>3434.7345023194339</v>
      </c>
      <c r="K38">
        <v>144.16540000000001</v>
      </c>
      <c r="L38" s="28">
        <f t="shared" si="17"/>
        <v>360</v>
      </c>
      <c r="M38" s="14">
        <f t="shared" si="3"/>
        <v>97.3585681627046</v>
      </c>
      <c r="N38" s="12">
        <f t="shared" si="3"/>
        <v>3434.7345023194339</v>
      </c>
      <c r="O38" s="14">
        <f t="shared" si="4"/>
        <v>10235.743400000001</v>
      </c>
      <c r="P38" s="42">
        <v>2.8</v>
      </c>
      <c r="Q38" s="42">
        <f t="shared" si="18"/>
        <v>28.8</v>
      </c>
      <c r="R38" s="42">
        <f t="shared" si="5"/>
        <v>0.36</v>
      </c>
      <c r="T38" s="42">
        <f t="shared" si="6"/>
        <v>272.60399085557287</v>
      </c>
      <c r="U38" s="42">
        <f t="shared" si="7"/>
        <v>9617.2566064944149</v>
      </c>
      <c r="V38" s="42">
        <f t="shared" si="8"/>
        <v>28660.08152</v>
      </c>
      <c r="X38" s="57">
        <f t="shared" si="9"/>
        <v>38549.942117349987</v>
      </c>
      <c r="Y38" s="60">
        <f t="shared" si="19"/>
        <v>155130.20346947602</v>
      </c>
      <c r="Z38" s="57">
        <f t="shared" si="20"/>
        <v>296.19335619298857</v>
      </c>
      <c r="AA38" s="60">
        <f t="shared" si="21"/>
        <v>41795.169973283031</v>
      </c>
      <c r="AB38" s="57">
        <f t="shared" si="22"/>
        <v>113038.84013999999</v>
      </c>
      <c r="AD38" s="86">
        <f t="shared" si="10"/>
        <v>0.19093210062814664</v>
      </c>
      <c r="AE38" s="87">
        <f t="shared" si="11"/>
        <v>26.941993911267449</v>
      </c>
      <c r="AF38" s="88">
        <f t="shared" si="12"/>
        <v>72.867073988104394</v>
      </c>
      <c r="AG38">
        <f t="shared" si="13"/>
        <v>360</v>
      </c>
      <c r="AH38" s="62">
        <f t="shared" si="14"/>
        <v>0.5635337827111655</v>
      </c>
      <c r="AI38" s="63">
        <f t="shared" si="15"/>
        <v>22.362316732628695</v>
      </c>
      <c r="AJ38" s="63">
        <f t="shared" si="16"/>
        <v>38.741120069915688</v>
      </c>
    </row>
    <row r="39" spans="2:36" ht="16.5" thickBot="1" x14ac:dyDescent="0.3">
      <c r="B39">
        <f t="shared" si="2"/>
        <v>35</v>
      </c>
      <c r="C39" s="4">
        <v>8.8193665404336894</v>
      </c>
      <c r="D39" s="4">
        <v>85.250297638342303</v>
      </c>
      <c r="F39" s="11">
        <f t="shared" si="26"/>
        <v>8.8193665404336894</v>
      </c>
      <c r="G39" s="11">
        <f t="shared" si="24"/>
        <v>85.250297638342303</v>
      </c>
      <c r="I39" s="14">
        <f t="shared" si="25"/>
        <v>361.59402815778128</v>
      </c>
      <c r="J39" s="12">
        <f t="shared" si="25"/>
        <v>3495.2622031720343</v>
      </c>
      <c r="K39">
        <v>147.69560000000001</v>
      </c>
      <c r="L39" s="28">
        <f t="shared" si="17"/>
        <v>396</v>
      </c>
      <c r="M39" s="14">
        <f t="shared" si="3"/>
        <v>361.59402815778128</v>
      </c>
      <c r="N39" s="12">
        <f t="shared" si="3"/>
        <v>3495.2622031720343</v>
      </c>
      <c r="O39" s="14">
        <f t="shared" si="4"/>
        <v>10486.387600000002</v>
      </c>
      <c r="P39" s="42">
        <v>2.8</v>
      </c>
      <c r="Q39" s="42">
        <f t="shared" si="18"/>
        <v>31.6</v>
      </c>
      <c r="R39" s="42">
        <f t="shared" si="5"/>
        <v>0.39500000000000002</v>
      </c>
      <c r="T39" s="42">
        <f t="shared" si="6"/>
        <v>1012.4632788417875</v>
      </c>
      <c r="U39" s="42">
        <f t="shared" si="7"/>
        <v>9786.734168881696</v>
      </c>
      <c r="V39" s="42">
        <f t="shared" si="8"/>
        <v>29361.885280000002</v>
      </c>
      <c r="X39" s="57">
        <f t="shared" si="9"/>
        <v>40161.082727723486</v>
      </c>
      <c r="Y39" s="60">
        <f t="shared" si="19"/>
        <v>195291.28619719952</v>
      </c>
      <c r="Z39" s="57">
        <f t="shared" si="20"/>
        <v>1308.6566350347762</v>
      </c>
      <c r="AA39" s="60">
        <f t="shared" si="21"/>
        <v>51581.904142164727</v>
      </c>
      <c r="AB39" s="57">
        <f t="shared" si="22"/>
        <v>142400.72541999997</v>
      </c>
      <c r="AD39" s="86">
        <f t="shared" si="10"/>
        <v>0.67010498036934041</v>
      </c>
      <c r="AE39" s="87">
        <f t="shared" si="11"/>
        <v>26.412803738759141</v>
      </c>
      <c r="AF39" s="88">
        <f t="shared" si="12"/>
        <v>72.917091280871503</v>
      </c>
      <c r="AG39">
        <f t="shared" si="13"/>
        <v>396</v>
      </c>
      <c r="AH39" s="62">
        <f t="shared" si="14"/>
        <v>2.4898337805075648</v>
      </c>
      <c r="AI39" s="63">
        <f t="shared" si="15"/>
        <v>27.598664602549345</v>
      </c>
      <c r="AJ39" s="63">
        <f t="shared" si="16"/>
        <v>48.804141963122895</v>
      </c>
    </row>
    <row r="40" spans="2:36" ht="16.5" thickBot="1" x14ac:dyDescent="0.3">
      <c r="B40">
        <f t="shared" si="2"/>
        <v>36</v>
      </c>
      <c r="C40" s="5">
        <v>16.933237201990998</v>
      </c>
      <c r="D40" s="5">
        <v>75.983443377218293</v>
      </c>
      <c r="F40" s="11">
        <f t="shared" si="26"/>
        <v>16.933237201990998</v>
      </c>
      <c r="G40" s="11">
        <f t="shared" si="24"/>
        <v>75.983443377218293</v>
      </c>
      <c r="I40" s="14">
        <f t="shared" si="25"/>
        <v>694.26272528163088</v>
      </c>
      <c r="J40" s="12">
        <f t="shared" si="25"/>
        <v>3115.3211784659502</v>
      </c>
      <c r="K40">
        <v>145.52979999999999</v>
      </c>
      <c r="L40" s="28">
        <f t="shared" si="17"/>
        <v>432</v>
      </c>
      <c r="M40" s="14">
        <f t="shared" si="3"/>
        <v>694.26272528163088</v>
      </c>
      <c r="N40" s="12">
        <f t="shared" si="3"/>
        <v>3115.3211784659502</v>
      </c>
      <c r="O40" s="14">
        <f t="shared" si="4"/>
        <v>10332.6158</v>
      </c>
      <c r="P40" s="42">
        <v>3.5</v>
      </c>
      <c r="Q40" s="42">
        <f t="shared" si="18"/>
        <v>35.1</v>
      </c>
      <c r="R40" s="42">
        <f t="shared" si="5"/>
        <v>0.43875000000000003</v>
      </c>
      <c r="T40" s="42">
        <f t="shared" si="6"/>
        <v>2429.919538485708</v>
      </c>
      <c r="U40" s="42">
        <f t="shared" si="7"/>
        <v>10903.624124630825</v>
      </c>
      <c r="V40" s="42">
        <f t="shared" si="8"/>
        <v>36164.155299999999</v>
      </c>
      <c r="X40" s="57">
        <f t="shared" si="9"/>
        <v>49497.698963116534</v>
      </c>
      <c r="Y40" s="60">
        <f t="shared" si="19"/>
        <v>244788.98516031605</v>
      </c>
      <c r="Z40" s="57">
        <f t="shared" si="20"/>
        <v>3738.5761735204842</v>
      </c>
      <c r="AA40" s="60">
        <f t="shared" si="21"/>
        <v>62485.528266795554</v>
      </c>
      <c r="AB40" s="57">
        <f t="shared" si="22"/>
        <v>178564.88071999996</v>
      </c>
      <c r="AD40" s="86">
        <f t="shared" si="10"/>
        <v>1.5272648689940167</v>
      </c>
      <c r="AE40" s="87">
        <f t="shared" si="11"/>
        <v>25.526282657641982</v>
      </c>
      <c r="AF40" s="95">
        <f t="shared" si="12"/>
        <v>72.946452473363991</v>
      </c>
      <c r="AG40">
        <f t="shared" si="13"/>
        <v>432</v>
      </c>
      <c r="AH40" s="62">
        <f t="shared" si="14"/>
        <v>7.1129683666675874</v>
      </c>
      <c r="AI40" s="63">
        <f t="shared" si="15"/>
        <v>33.432599393684086</v>
      </c>
      <c r="AJ40" s="63">
        <f t="shared" si="16"/>
        <v>61.198464843375135</v>
      </c>
    </row>
    <row r="41" spans="2:36" ht="16.5" thickBot="1" x14ac:dyDescent="0.3">
      <c r="B41">
        <f t="shared" si="2"/>
        <v>37</v>
      </c>
      <c r="C41" s="4">
        <v>27.557644540512602</v>
      </c>
      <c r="D41" s="4">
        <v>17.996023326919399</v>
      </c>
      <c r="F41" s="11">
        <f t="shared" si="26"/>
        <v>27.557644540512602</v>
      </c>
      <c r="G41" s="11">
        <f t="shared" si="24"/>
        <v>17.996023326919399</v>
      </c>
      <c r="I41" s="14">
        <f t="shared" si="25"/>
        <v>1129.8634261610166</v>
      </c>
      <c r="J41" s="12">
        <f t="shared" si="25"/>
        <v>737.83695640369535</v>
      </c>
      <c r="K41">
        <v>0.61839999999999995</v>
      </c>
      <c r="L41" s="28">
        <f t="shared" si="17"/>
        <v>468</v>
      </c>
      <c r="M41" s="14">
        <f t="shared" si="3"/>
        <v>1129.8634261610166</v>
      </c>
      <c r="N41" s="12">
        <f t="shared" si="3"/>
        <v>737.83695640369535</v>
      </c>
      <c r="O41" s="14">
        <f t="shared" si="4"/>
        <v>43.906399999999998</v>
      </c>
      <c r="P41" s="42">
        <v>3</v>
      </c>
      <c r="Q41" s="42">
        <f t="shared" si="18"/>
        <v>38.1</v>
      </c>
      <c r="R41" s="42">
        <f t="shared" si="5"/>
        <v>0.47625000000000001</v>
      </c>
      <c r="T41" s="42">
        <f t="shared" si="6"/>
        <v>3389.5902784830496</v>
      </c>
      <c r="U41" s="42">
        <f t="shared" si="7"/>
        <v>2213.5108692110862</v>
      </c>
      <c r="V41" s="42">
        <f t="shared" si="8"/>
        <v>131.7192</v>
      </c>
      <c r="X41" s="57">
        <f t="shared" si="9"/>
        <v>5734.8203476941362</v>
      </c>
      <c r="Y41" s="60">
        <f t="shared" si="19"/>
        <v>250523.80550801018</v>
      </c>
      <c r="Z41" s="57">
        <f t="shared" si="20"/>
        <v>7128.1664520035338</v>
      </c>
      <c r="AA41" s="60">
        <f t="shared" si="21"/>
        <v>64699.039136006642</v>
      </c>
      <c r="AB41" s="57">
        <f t="shared" si="22"/>
        <v>178696.59991999995</v>
      </c>
      <c r="AD41" s="86">
        <f t="shared" si="10"/>
        <v>2.8453050350041962</v>
      </c>
      <c r="AE41" s="87">
        <f t="shared" si="11"/>
        <v>25.825505486319134</v>
      </c>
      <c r="AF41" s="88">
        <f t="shared" si="12"/>
        <v>71.329189478676653</v>
      </c>
      <c r="AG41">
        <f t="shared" si="13"/>
        <v>468</v>
      </c>
      <c r="AH41" s="62">
        <f t="shared" si="14"/>
        <v>13.561960525120877</v>
      </c>
      <c r="AI41" s="63">
        <f t="shared" si="15"/>
        <v>34.616928376675574</v>
      </c>
      <c r="AJ41" s="63">
        <f t="shared" si="16"/>
        <v>61.243608170539432</v>
      </c>
    </row>
    <row r="42" spans="2:36" ht="16.5" thickBot="1" x14ac:dyDescent="0.3">
      <c r="B42">
        <f t="shared" si="2"/>
        <v>38</v>
      </c>
      <c r="C42" s="5">
        <v>34.536017325814797</v>
      </c>
      <c r="D42" s="5">
        <v>3.4422230659293902</v>
      </c>
      <c r="F42" s="11">
        <f t="shared" si="26"/>
        <v>34.536017325814797</v>
      </c>
      <c r="G42" s="11">
        <f t="shared" si="24"/>
        <v>3.4422230659293902</v>
      </c>
      <c r="I42" s="14">
        <f t="shared" si="25"/>
        <v>1415.9767103584068</v>
      </c>
      <c r="J42" s="12">
        <f t="shared" si="25"/>
        <v>141.13114570310501</v>
      </c>
      <c r="K42">
        <v>1.7311000000000001</v>
      </c>
      <c r="L42" s="28">
        <f t="shared" si="17"/>
        <v>504</v>
      </c>
      <c r="M42" s="14">
        <f t="shared" si="3"/>
        <v>1415.9767103584068</v>
      </c>
      <c r="N42" s="12">
        <f t="shared" si="3"/>
        <v>141.13114570310501</v>
      </c>
      <c r="O42" s="14">
        <f t="shared" si="4"/>
        <v>122.9081</v>
      </c>
      <c r="P42" s="42">
        <v>2.5</v>
      </c>
      <c r="Q42" s="42">
        <f t="shared" si="18"/>
        <v>40.6</v>
      </c>
      <c r="R42" s="42">
        <f t="shared" si="5"/>
        <v>0.50750000000000006</v>
      </c>
      <c r="T42" s="42">
        <f t="shared" si="6"/>
        <v>3539.9417758960171</v>
      </c>
      <c r="U42" s="42">
        <f t="shared" si="7"/>
        <v>352.82786425776249</v>
      </c>
      <c r="V42" s="42">
        <f t="shared" si="8"/>
        <v>307.27025000000003</v>
      </c>
      <c r="X42" s="57">
        <f t="shared" si="9"/>
        <v>4200.0398901537792</v>
      </c>
      <c r="Y42" s="60">
        <f t="shared" si="19"/>
        <v>254723.84539816395</v>
      </c>
      <c r="Z42" s="57">
        <f t="shared" si="20"/>
        <v>10668.108227899551</v>
      </c>
      <c r="AA42" s="60">
        <f t="shared" si="21"/>
        <v>65051.867000264407</v>
      </c>
      <c r="AB42" s="57">
        <f t="shared" si="22"/>
        <v>179003.87016999995</v>
      </c>
      <c r="AD42" s="86">
        <f t="shared" si="10"/>
        <v>4.1881074036174422</v>
      </c>
      <c r="AE42" s="87">
        <f t="shared" si="11"/>
        <v>25.538192900072048</v>
      </c>
      <c r="AF42" s="88">
        <f t="shared" si="12"/>
        <v>70.273699696310487</v>
      </c>
      <c r="AG42">
        <f t="shared" si="13"/>
        <v>504</v>
      </c>
      <c r="AH42" s="62">
        <f t="shared" si="14"/>
        <v>20.297009566018936</v>
      </c>
      <c r="AI42" s="63">
        <f t="shared" si="15"/>
        <v>34.805707330264532</v>
      </c>
      <c r="AJ42" s="63">
        <f t="shared" si="16"/>
        <v>61.348917050517493</v>
      </c>
    </row>
    <row r="43" spans="2:36" ht="16.5" thickBot="1" x14ac:dyDescent="0.3">
      <c r="B43">
        <f t="shared" si="2"/>
        <v>39</v>
      </c>
      <c r="C43" s="4">
        <v>35.470174635749103</v>
      </c>
      <c r="D43" s="4">
        <v>3.2420870133684199</v>
      </c>
      <c r="F43" s="11">
        <f t="shared" si="26"/>
        <v>35.470174635749103</v>
      </c>
      <c r="G43" s="11">
        <f t="shared" si="24"/>
        <v>3.2420870133684199</v>
      </c>
      <c r="I43" s="14">
        <f t="shared" si="25"/>
        <v>1454.2771600657131</v>
      </c>
      <c r="J43" s="12">
        <f t="shared" si="25"/>
        <v>132.92556754810522</v>
      </c>
      <c r="K43">
        <v>1.5989</v>
      </c>
      <c r="L43" s="28">
        <f t="shared" si="17"/>
        <v>540</v>
      </c>
      <c r="M43" s="14">
        <f t="shared" si="3"/>
        <v>1454.2771600657131</v>
      </c>
      <c r="N43" s="12">
        <f t="shared" si="3"/>
        <v>132.92556754810522</v>
      </c>
      <c r="O43" s="14">
        <f t="shared" si="4"/>
        <v>113.5219</v>
      </c>
      <c r="P43" s="42">
        <v>3.6</v>
      </c>
      <c r="Q43" s="42">
        <f t="shared" si="18"/>
        <v>44.2</v>
      </c>
      <c r="R43" s="42">
        <f t="shared" si="5"/>
        <v>0.55249999999999999</v>
      </c>
      <c r="T43" s="42">
        <f t="shared" si="6"/>
        <v>5235.3977762365676</v>
      </c>
      <c r="U43" s="42">
        <f t="shared" si="7"/>
        <v>478.53204317317881</v>
      </c>
      <c r="V43" s="42">
        <f t="shared" si="8"/>
        <v>408.67884000000004</v>
      </c>
      <c r="X43" s="57">
        <f t="shared" si="9"/>
        <v>6122.6086594097469</v>
      </c>
      <c r="Y43" s="60">
        <f t="shared" si="19"/>
        <v>260846.45405757369</v>
      </c>
      <c r="Z43" s="57">
        <f t="shared" si="20"/>
        <v>15903.506004136118</v>
      </c>
      <c r="AA43" s="60">
        <f t="shared" si="21"/>
        <v>65530.399043437588</v>
      </c>
      <c r="AB43" s="57">
        <f t="shared" si="22"/>
        <v>179412.54900999996</v>
      </c>
      <c r="AD43" s="86">
        <f t="shared" si="10"/>
        <v>6.0968841081603955</v>
      </c>
      <c r="AE43" s="87">
        <f t="shared" si="11"/>
        <v>25.122211946562938</v>
      </c>
      <c r="AF43" s="88">
        <f t="shared" si="12"/>
        <v>68.780903945276663</v>
      </c>
      <c r="AG43">
        <f t="shared" si="13"/>
        <v>540</v>
      </c>
      <c r="AH43" s="62">
        <f t="shared" si="14"/>
        <v>30.257812032222446</v>
      </c>
      <c r="AI43" s="63">
        <f t="shared" si="15"/>
        <v>35.061743736456705</v>
      </c>
      <c r="AJ43" s="63">
        <f t="shared" si="16"/>
        <v>61.488981085064076</v>
      </c>
    </row>
    <row r="44" spans="2:36" ht="16.5" thickBot="1" x14ac:dyDescent="0.3">
      <c r="B44">
        <f t="shared" si="2"/>
        <v>40</v>
      </c>
      <c r="C44" s="5">
        <v>32.389080942134797</v>
      </c>
      <c r="D44" s="5">
        <v>3.1916519909416601</v>
      </c>
      <c r="F44" s="11">
        <f t="shared" si="26"/>
        <v>32.389080942134797</v>
      </c>
      <c r="G44" s="11">
        <f t="shared" si="24"/>
        <v>3.1916519909416601</v>
      </c>
      <c r="I44" s="14">
        <f t="shared" si="25"/>
        <v>1327.9523186275267</v>
      </c>
      <c r="J44" s="12">
        <f t="shared" si="25"/>
        <v>130.85773162860806</v>
      </c>
      <c r="K44">
        <v>1.6509</v>
      </c>
      <c r="L44" s="28">
        <f t="shared" si="17"/>
        <v>576</v>
      </c>
      <c r="M44" s="14">
        <f t="shared" si="3"/>
        <v>1327.9523186275267</v>
      </c>
      <c r="N44" s="12">
        <f t="shared" si="3"/>
        <v>130.85773162860806</v>
      </c>
      <c r="O44" s="14">
        <f t="shared" si="4"/>
        <v>117.2139</v>
      </c>
      <c r="P44" s="42">
        <v>4</v>
      </c>
      <c r="Q44" s="42">
        <f t="shared" si="18"/>
        <v>48.2</v>
      </c>
      <c r="R44" s="42">
        <f t="shared" si="5"/>
        <v>0.60250000000000004</v>
      </c>
      <c r="T44" s="42">
        <f t="shared" si="6"/>
        <v>5311.8092745101067</v>
      </c>
      <c r="U44" s="42">
        <f t="shared" si="7"/>
        <v>523.43092651443226</v>
      </c>
      <c r="V44" s="42">
        <f t="shared" si="8"/>
        <v>468.85559999999998</v>
      </c>
      <c r="X44" s="57">
        <f t="shared" si="9"/>
        <v>6304.0958010245386</v>
      </c>
      <c r="Y44" s="60">
        <f t="shared" si="19"/>
        <v>267150.54985859821</v>
      </c>
      <c r="Z44" s="57">
        <f t="shared" si="20"/>
        <v>21215.315278646223</v>
      </c>
      <c r="AA44" s="60">
        <f t="shared" si="21"/>
        <v>66053.829969952014</v>
      </c>
      <c r="AB44" s="57">
        <f t="shared" si="22"/>
        <v>179881.40460999997</v>
      </c>
      <c r="AD44" s="86">
        <f t="shared" si="10"/>
        <v>7.9413331882997849</v>
      </c>
      <c r="AE44" s="87">
        <f t="shared" si="11"/>
        <v>24.725320612259289</v>
      </c>
      <c r="AF44" s="88">
        <f t="shared" si="12"/>
        <v>67.333346199440925</v>
      </c>
      <c r="AG44">
        <f t="shared" si="13"/>
        <v>576</v>
      </c>
      <c r="AH44" s="62">
        <f t="shared" si="14"/>
        <v>40.363994061351264</v>
      </c>
      <c r="AI44" s="63">
        <f t="shared" si="15"/>
        <v>35.34180308718674</v>
      </c>
      <c r="AJ44" s="63">
        <f t="shared" si="16"/>
        <v>61.649669137706475</v>
      </c>
    </row>
    <row r="45" spans="2:36" ht="16.5" thickBot="1" x14ac:dyDescent="0.3">
      <c r="B45">
        <f t="shared" si="2"/>
        <v>41</v>
      </c>
      <c r="C45" s="4">
        <v>21.4076194794896</v>
      </c>
      <c r="D45" s="4">
        <v>3.1185564549430902</v>
      </c>
      <c r="F45" s="11">
        <f t="shared" si="26"/>
        <v>21.4076194794896</v>
      </c>
      <c r="G45" s="11">
        <f t="shared" si="24"/>
        <v>3.1185564549430902</v>
      </c>
      <c r="I45" s="14">
        <f t="shared" si="25"/>
        <v>877.71239865907364</v>
      </c>
      <c r="J45" s="12">
        <f t="shared" si="25"/>
        <v>127.8608146526667</v>
      </c>
      <c r="K45">
        <v>1.5654999999999999</v>
      </c>
      <c r="L45" s="28">
        <f t="shared" si="17"/>
        <v>612</v>
      </c>
      <c r="M45" s="14">
        <f t="shared" si="3"/>
        <v>877.71239865907364</v>
      </c>
      <c r="N45" s="12">
        <f t="shared" si="3"/>
        <v>127.8608146526667</v>
      </c>
      <c r="O45" s="14">
        <f t="shared" si="4"/>
        <v>111.15049999999999</v>
      </c>
      <c r="P45" s="42">
        <v>4.2</v>
      </c>
      <c r="Q45" s="42">
        <f t="shared" si="18"/>
        <v>52.400000000000006</v>
      </c>
      <c r="R45" s="42">
        <f t="shared" si="5"/>
        <v>0.65500000000000003</v>
      </c>
      <c r="T45" s="42">
        <f t="shared" si="6"/>
        <v>3686.3920743681097</v>
      </c>
      <c r="U45" s="42">
        <f t="shared" si="7"/>
        <v>537.01542154120023</v>
      </c>
      <c r="V45" s="42">
        <f t="shared" si="8"/>
        <v>466.83209999999997</v>
      </c>
      <c r="X45" s="57">
        <f t="shared" si="9"/>
        <v>4690.2395959093092</v>
      </c>
      <c r="Y45" s="60">
        <f t="shared" si="19"/>
        <v>271840.78945450753</v>
      </c>
      <c r="Z45" s="57">
        <f t="shared" si="20"/>
        <v>24901.707353014332</v>
      </c>
      <c r="AA45" s="60">
        <f t="shared" si="21"/>
        <v>66590.845391493218</v>
      </c>
      <c r="AB45" s="57">
        <f t="shared" si="22"/>
        <v>180348.23670999997</v>
      </c>
      <c r="AD45" s="86">
        <f t="shared" si="10"/>
        <v>9.1604013521972298</v>
      </c>
      <c r="AE45" s="87">
        <f t="shared" si="11"/>
        <v>24.496266923414439</v>
      </c>
      <c r="AF45" s="88">
        <f t="shared" si="12"/>
        <v>66.343331724388321</v>
      </c>
      <c r="AG45">
        <f t="shared" si="13"/>
        <v>612</v>
      </c>
      <c r="AH45" s="62">
        <f t="shared" si="14"/>
        <v>47.377677612279932</v>
      </c>
      <c r="AI45" s="63">
        <f t="shared" si="15"/>
        <v>35.62913076056352</v>
      </c>
      <c r="AJ45" s="63">
        <f t="shared" si="16"/>
        <v>61.809663688395354</v>
      </c>
    </row>
    <row r="46" spans="2:36" ht="16.5" thickBot="1" x14ac:dyDescent="0.3">
      <c r="B46">
        <f t="shared" si="2"/>
        <v>42</v>
      </c>
      <c r="C46" s="5">
        <v>9.7049084463879307</v>
      </c>
      <c r="D46" s="5">
        <v>3.1021271476933099</v>
      </c>
      <c r="F46" s="11">
        <f t="shared" si="26"/>
        <v>9.7049084463879307</v>
      </c>
      <c r="G46" s="11">
        <f t="shared" si="24"/>
        <v>3.1021271476933099</v>
      </c>
      <c r="I46" s="14">
        <f t="shared" si="25"/>
        <v>397.90124630190513</v>
      </c>
      <c r="J46" s="12">
        <f t="shared" si="25"/>
        <v>127.1872130554257</v>
      </c>
      <c r="K46">
        <v>4.4600000000000001E-2</v>
      </c>
      <c r="L46" s="28">
        <f t="shared" si="17"/>
        <v>648</v>
      </c>
      <c r="M46" s="14">
        <f t="shared" si="3"/>
        <v>397.90124630190513</v>
      </c>
      <c r="N46" s="12">
        <f t="shared" si="3"/>
        <v>127.1872130554257</v>
      </c>
      <c r="O46" s="14">
        <f t="shared" si="4"/>
        <v>3.1665999999999999</v>
      </c>
      <c r="P46" s="42">
        <v>4.0999999999999996</v>
      </c>
      <c r="Q46" s="42">
        <f t="shared" si="18"/>
        <v>56.500000000000007</v>
      </c>
      <c r="R46" s="42">
        <f t="shared" si="5"/>
        <v>0.70625000000000004</v>
      </c>
      <c r="T46" s="42">
        <f t="shared" si="6"/>
        <v>1631.3951098378109</v>
      </c>
      <c r="U46" s="42">
        <f t="shared" si="7"/>
        <v>521.46757352724535</v>
      </c>
      <c r="V46" s="42">
        <f t="shared" si="8"/>
        <v>12.983059999999998</v>
      </c>
      <c r="X46" s="57">
        <f t="shared" si="9"/>
        <v>2165.845743365056</v>
      </c>
      <c r="Y46" s="60">
        <f t="shared" si="19"/>
        <v>274006.63519787259</v>
      </c>
      <c r="Z46" s="57">
        <f t="shared" si="20"/>
        <v>26533.102462852141</v>
      </c>
      <c r="AA46" s="60">
        <f t="shared" si="21"/>
        <v>67112.312965020465</v>
      </c>
      <c r="AB46" s="57">
        <f t="shared" si="22"/>
        <v>180361.21976999997</v>
      </c>
      <c r="AD46" s="86">
        <f t="shared" si="10"/>
        <v>9.6833795443279644</v>
      </c>
      <c r="AE46" s="87">
        <f t="shared" si="11"/>
        <v>24.492951755184915</v>
      </c>
      <c r="AF46" s="88">
        <f t="shared" si="12"/>
        <v>65.823668700487119</v>
      </c>
      <c r="AG46">
        <f t="shared" si="13"/>
        <v>648</v>
      </c>
      <c r="AH46" s="62">
        <f t="shared" si="14"/>
        <v>50.481549586857192</v>
      </c>
      <c r="AI46" s="63">
        <f t="shared" si="15"/>
        <v>35.908139628154338</v>
      </c>
      <c r="AJ46" s="63">
        <f t="shared" si="16"/>
        <v>61.814113294262796</v>
      </c>
    </row>
    <row r="47" spans="2:36" ht="16.5" thickBot="1" x14ac:dyDescent="0.3">
      <c r="B47">
        <f t="shared" si="2"/>
        <v>43</v>
      </c>
      <c r="C47" s="4">
        <v>2.80697485463162</v>
      </c>
      <c r="D47" s="4">
        <v>3.17103933956502</v>
      </c>
      <c r="F47" s="11">
        <f t="shared" si="26"/>
        <v>2.80697485463162</v>
      </c>
      <c r="G47" s="11">
        <f t="shared" si="24"/>
        <v>3.17103933956502</v>
      </c>
      <c r="I47" s="14">
        <f t="shared" si="25"/>
        <v>115.08596903989643</v>
      </c>
      <c r="J47" s="12">
        <f t="shared" si="25"/>
        <v>130.01261292216583</v>
      </c>
      <c r="K47">
        <v>2.1259000000000001</v>
      </c>
      <c r="L47" s="28">
        <f t="shared" si="17"/>
        <v>684</v>
      </c>
      <c r="M47" s="14">
        <f t="shared" si="3"/>
        <v>115.08596903989643</v>
      </c>
      <c r="N47" s="12">
        <f t="shared" si="3"/>
        <v>130.01261292216583</v>
      </c>
      <c r="O47" s="14">
        <f t="shared" si="4"/>
        <v>150.93890000000002</v>
      </c>
      <c r="P47" s="42">
        <v>4.5</v>
      </c>
      <c r="Q47" s="42">
        <f t="shared" si="18"/>
        <v>61.000000000000007</v>
      </c>
      <c r="R47" s="42">
        <f t="shared" si="5"/>
        <v>0.76250000000000007</v>
      </c>
      <c r="T47" s="42">
        <f t="shared" si="6"/>
        <v>517.88686067953392</v>
      </c>
      <c r="U47" s="42">
        <f t="shared" si="7"/>
        <v>585.0567581497462</v>
      </c>
      <c r="V47" s="42">
        <f t="shared" si="8"/>
        <v>679.22505000000012</v>
      </c>
      <c r="X47" s="57">
        <f t="shared" si="9"/>
        <v>1782.1686688292803</v>
      </c>
      <c r="Y47" s="60">
        <f t="shared" si="19"/>
        <v>275788.80386670184</v>
      </c>
      <c r="Z47" s="57">
        <f t="shared" si="20"/>
        <v>27050.989323531674</v>
      </c>
      <c r="AA47" s="60">
        <f t="shared" si="21"/>
        <v>67697.36972317021</v>
      </c>
      <c r="AB47" s="57">
        <f t="shared" si="22"/>
        <v>181040.44481999998</v>
      </c>
      <c r="AD47" s="86">
        <f t="shared" si="10"/>
        <v>9.8085886534416176</v>
      </c>
      <c r="AE47" s="87">
        <f t="shared" si="11"/>
        <v>24.546815814861965</v>
      </c>
      <c r="AF47" s="88">
        <f t="shared" si="12"/>
        <v>65.644595531696424</v>
      </c>
      <c r="AG47">
        <f t="shared" si="13"/>
        <v>684</v>
      </c>
      <c r="AH47" s="62">
        <f t="shared" si="14"/>
        <v>51.466874664253567</v>
      </c>
      <c r="AI47" s="63">
        <f t="shared" si="15"/>
        <v>36.22117160148219</v>
      </c>
      <c r="AJ47" s="63">
        <f t="shared" si="16"/>
        <v>62.046899999999987</v>
      </c>
    </row>
    <row r="48" spans="2:36" ht="16.5" thickBot="1" x14ac:dyDescent="0.3">
      <c r="B48">
        <f t="shared" si="2"/>
        <v>44</v>
      </c>
      <c r="C48" s="5">
        <v>0.58717790977774398</v>
      </c>
      <c r="D48" s="5">
        <v>3.1056010571389101</v>
      </c>
      <c r="F48" s="11">
        <f t="shared" si="26"/>
        <v>0.58717790977774398</v>
      </c>
      <c r="G48" s="11">
        <f t="shared" si="24"/>
        <v>3.1056010571389101</v>
      </c>
      <c r="I48" s="14">
        <f t="shared" si="25"/>
        <v>24.074294300887502</v>
      </c>
      <c r="J48" s="12">
        <f t="shared" si="25"/>
        <v>127.32964334269532</v>
      </c>
      <c r="K48">
        <v>1.7314000000000001</v>
      </c>
      <c r="L48" s="28">
        <f t="shared" si="17"/>
        <v>720</v>
      </c>
      <c r="M48" s="14">
        <f t="shared" si="3"/>
        <v>24.074294300887502</v>
      </c>
      <c r="N48" s="12">
        <f t="shared" si="3"/>
        <v>127.32964334269532</v>
      </c>
      <c r="O48" s="14">
        <f t="shared" si="4"/>
        <v>122.9294</v>
      </c>
      <c r="P48" s="42">
        <v>4.3</v>
      </c>
      <c r="Q48" s="42">
        <f t="shared" si="18"/>
        <v>65.300000000000011</v>
      </c>
      <c r="R48" s="42">
        <f t="shared" si="5"/>
        <v>0.81625000000000014</v>
      </c>
      <c r="T48" s="42">
        <f t="shared" si="6"/>
        <v>103.51946549381626</v>
      </c>
      <c r="U48" s="42">
        <f t="shared" si="7"/>
        <v>547.51746637358985</v>
      </c>
      <c r="V48" s="42">
        <f t="shared" si="8"/>
        <v>528.59641999999997</v>
      </c>
      <c r="X48" s="57">
        <f t="shared" si="9"/>
        <v>1179.633351867406</v>
      </c>
      <c r="Y48" s="60">
        <f t="shared" si="19"/>
        <v>276968.43721856922</v>
      </c>
      <c r="Z48" s="57">
        <f t="shared" si="20"/>
        <v>27154.508789025491</v>
      </c>
      <c r="AA48" s="60">
        <f t="shared" si="21"/>
        <v>68244.887189543806</v>
      </c>
      <c r="AB48" s="57">
        <f t="shared" si="22"/>
        <v>181569.04123999996</v>
      </c>
      <c r="AD48" s="86">
        <f t="shared" si="10"/>
        <v>9.8041889038773569</v>
      </c>
      <c r="AE48" s="87">
        <f t="shared" si="11"/>
        <v>24.639950990404174</v>
      </c>
      <c r="AF48" s="88">
        <f t="shared" si="12"/>
        <v>65.555860105718494</v>
      </c>
      <c r="AG48">
        <f t="shared" si="13"/>
        <v>720</v>
      </c>
      <c r="AH48" s="62">
        <f t="shared" si="14"/>
        <v>51.663829507278329</v>
      </c>
      <c r="AI48" s="63">
        <f t="shared" si="15"/>
        <v>36.514118346465388</v>
      </c>
      <c r="AJ48" s="63">
        <f t="shared" si="16"/>
        <v>62.22806266365069</v>
      </c>
    </row>
    <row r="49" spans="2:36" ht="16.5" thickBot="1" x14ac:dyDescent="0.3">
      <c r="B49">
        <f t="shared" si="2"/>
        <v>45</v>
      </c>
      <c r="C49" s="4">
        <v>0.166189601553966</v>
      </c>
      <c r="D49" s="4">
        <v>3.09091444459477</v>
      </c>
      <c r="F49" s="11">
        <f t="shared" si="26"/>
        <v>0.166189601553966</v>
      </c>
      <c r="G49" s="11">
        <f t="shared" si="24"/>
        <v>3.09091444459477</v>
      </c>
      <c r="I49" s="14">
        <f t="shared" si="25"/>
        <v>6.8137736637126061</v>
      </c>
      <c r="J49" s="12">
        <f t="shared" si="25"/>
        <v>126.72749222838557</v>
      </c>
      <c r="K49">
        <v>1.6951000000000001</v>
      </c>
      <c r="L49" s="28">
        <f t="shared" si="17"/>
        <v>756</v>
      </c>
      <c r="M49" s="14">
        <f t="shared" si="3"/>
        <v>6.8137736637126061</v>
      </c>
      <c r="N49" s="12">
        <f t="shared" si="3"/>
        <v>126.72749222838557</v>
      </c>
      <c r="O49" s="14">
        <f t="shared" si="4"/>
        <v>120.35210000000001</v>
      </c>
      <c r="P49" s="42">
        <v>4.4000000000000004</v>
      </c>
      <c r="Q49" s="42">
        <f t="shared" si="18"/>
        <v>69.700000000000017</v>
      </c>
      <c r="R49" s="42">
        <f t="shared" si="5"/>
        <v>0.87125000000000019</v>
      </c>
      <c r="T49" s="42">
        <f t="shared" si="6"/>
        <v>29.980604120335467</v>
      </c>
      <c r="U49" s="42">
        <f t="shared" si="7"/>
        <v>557.60096580489653</v>
      </c>
      <c r="V49" s="42">
        <f t="shared" si="8"/>
        <v>529.54924000000005</v>
      </c>
      <c r="X49" s="57">
        <f t="shared" si="9"/>
        <v>1117.1308099252319</v>
      </c>
      <c r="Y49" s="60">
        <f t="shared" si="19"/>
        <v>278085.56802849442</v>
      </c>
      <c r="Z49" s="57">
        <f t="shared" si="20"/>
        <v>27184.489393145825</v>
      </c>
      <c r="AA49" s="60">
        <f t="shared" si="21"/>
        <v>68802.488155348707</v>
      </c>
      <c r="AB49" s="57">
        <f t="shared" si="22"/>
        <v>182098.59047999996</v>
      </c>
      <c r="AD49" s="86">
        <f t="shared" si="10"/>
        <v>9.7755843950737944</v>
      </c>
      <c r="AE49" s="87">
        <f t="shared" si="11"/>
        <v>24.741481063950349</v>
      </c>
      <c r="AF49" s="88">
        <f t="shared" si="12"/>
        <v>65.48293454097589</v>
      </c>
      <c r="AG49">
        <f t="shared" si="13"/>
        <v>756</v>
      </c>
      <c r="AH49" s="62">
        <f t="shared" si="14"/>
        <v>51.720870230490533</v>
      </c>
      <c r="AI49" s="63">
        <f t="shared" si="15"/>
        <v>36.812460222230449</v>
      </c>
      <c r="AJ49" s="63">
        <f t="shared" si="16"/>
        <v>62.409551881554584</v>
      </c>
    </row>
    <row r="50" spans="2:36" ht="16.5" thickBot="1" x14ac:dyDescent="0.3">
      <c r="B50">
        <f t="shared" si="2"/>
        <v>46</v>
      </c>
      <c r="C50" s="5">
        <v>9.37073868982157E-2</v>
      </c>
      <c r="D50" s="5">
        <v>3.0783156622413999</v>
      </c>
      <c r="F50" s="11">
        <f t="shared" si="26"/>
        <v>9.37073868982157E-2</v>
      </c>
      <c r="G50" s="11">
        <f t="shared" si="24"/>
        <v>3.0783156622413999</v>
      </c>
      <c r="I50" s="14">
        <f t="shared" si="25"/>
        <v>3.8420028628268437</v>
      </c>
      <c r="J50" s="12">
        <f t="shared" si="25"/>
        <v>126.2109421518974</v>
      </c>
      <c r="K50">
        <v>1.7482</v>
      </c>
      <c r="L50" s="28">
        <f t="shared" si="17"/>
        <v>792</v>
      </c>
      <c r="M50" s="14">
        <f t="shared" si="3"/>
        <v>3.8420028628268437</v>
      </c>
      <c r="N50" s="12">
        <f t="shared" si="3"/>
        <v>126.2109421518974</v>
      </c>
      <c r="O50" s="14">
        <f t="shared" si="4"/>
        <v>124.12219999999999</v>
      </c>
      <c r="P50" s="42">
        <v>4.5999999999999996</v>
      </c>
      <c r="Q50" s="42">
        <f t="shared" si="18"/>
        <v>74.300000000000011</v>
      </c>
      <c r="R50" s="42">
        <f t="shared" si="5"/>
        <v>0.92875000000000019</v>
      </c>
      <c r="T50" s="42">
        <f t="shared" si="6"/>
        <v>17.673213169003478</v>
      </c>
      <c r="U50" s="42">
        <f t="shared" si="7"/>
        <v>580.57033389872799</v>
      </c>
      <c r="V50" s="42">
        <f t="shared" si="8"/>
        <v>570.96211999999991</v>
      </c>
      <c r="X50" s="57">
        <f t="shared" si="9"/>
        <v>1169.2056670677314</v>
      </c>
      <c r="Y50" s="60">
        <f t="shared" si="19"/>
        <v>279254.77369556215</v>
      </c>
      <c r="Z50" s="57">
        <f t="shared" si="20"/>
        <v>27202.162606314829</v>
      </c>
      <c r="AA50" s="60">
        <f t="shared" si="21"/>
        <v>69383.058489247429</v>
      </c>
      <c r="AB50" s="57">
        <f t="shared" si="22"/>
        <v>182669.55259999997</v>
      </c>
      <c r="AD50" s="86">
        <f t="shared" si="10"/>
        <v>9.7409839217180476</v>
      </c>
      <c r="AE50" s="87">
        <f t="shared" si="11"/>
        <v>24.845791379340007</v>
      </c>
      <c r="AF50" s="88">
        <f t="shared" si="12"/>
        <v>65.413224698941974</v>
      </c>
      <c r="AG50">
        <f t="shared" si="13"/>
        <v>792</v>
      </c>
      <c r="AH50" s="62">
        <f t="shared" si="14"/>
        <v>51.754495065286967</v>
      </c>
      <c r="AI50" s="63">
        <f t="shared" si="15"/>
        <v>37.123091754546515</v>
      </c>
      <c r="AJ50" s="63">
        <f t="shared" si="16"/>
        <v>62.605234286105961</v>
      </c>
    </row>
    <row r="51" spans="2:36" ht="16.5" thickBot="1" x14ac:dyDescent="0.3">
      <c r="B51">
        <f t="shared" si="2"/>
        <v>47</v>
      </c>
      <c r="C51" s="5">
        <v>0.103607731970718</v>
      </c>
      <c r="D51" s="5">
        <v>3.0850906516927199</v>
      </c>
      <c r="F51" s="11">
        <f t="shared" si="26"/>
        <v>0.103607731970718</v>
      </c>
      <c r="G51" s="11">
        <f t="shared" si="24"/>
        <v>3.0850906516927199</v>
      </c>
      <c r="I51" s="14">
        <f t="shared" si="25"/>
        <v>4.247917010799438</v>
      </c>
      <c r="J51" s="12">
        <f t="shared" si="25"/>
        <v>126.48871671940151</v>
      </c>
      <c r="K51">
        <v>0.25640000000000002</v>
      </c>
      <c r="L51" s="28">
        <f t="shared" si="17"/>
        <v>828</v>
      </c>
      <c r="M51" s="14">
        <f t="shared" si="3"/>
        <v>4.247917010799438</v>
      </c>
      <c r="N51" s="12">
        <f t="shared" si="3"/>
        <v>126.48871671940151</v>
      </c>
      <c r="O51" s="14">
        <f t="shared" si="4"/>
        <v>18.2044</v>
      </c>
      <c r="P51" s="42">
        <v>4.4000000000000004</v>
      </c>
      <c r="Q51" s="42">
        <f t="shared" si="18"/>
        <v>78.700000000000017</v>
      </c>
      <c r="R51" s="42">
        <f t="shared" si="5"/>
        <v>0.98375000000000024</v>
      </c>
      <c r="T51" s="42">
        <f t="shared" si="6"/>
        <v>18.690834847517529</v>
      </c>
      <c r="U51" s="42">
        <f t="shared" si="7"/>
        <v>556.55035356536666</v>
      </c>
      <c r="V51" s="42">
        <f t="shared" si="8"/>
        <v>80.099360000000004</v>
      </c>
      <c r="X51" s="57">
        <f t="shared" si="9"/>
        <v>655.34054841288423</v>
      </c>
      <c r="Y51" s="60">
        <f t="shared" si="19"/>
        <v>279910.11424397503</v>
      </c>
      <c r="Z51" s="57">
        <f t="shared" si="20"/>
        <v>27220.853441162348</v>
      </c>
      <c r="AA51" s="60">
        <f t="shared" si="21"/>
        <v>69939.608842812799</v>
      </c>
      <c r="AB51" s="57">
        <f t="shared" si="22"/>
        <v>182749.65195999996</v>
      </c>
      <c r="AD51" s="86">
        <f t="shared" si="10"/>
        <v>9.7248552502951462</v>
      </c>
      <c r="AE51" s="87">
        <f t="shared" si="11"/>
        <v>24.986452894607478</v>
      </c>
      <c r="AF51" s="88">
        <f t="shared" si="12"/>
        <v>65.288691855097397</v>
      </c>
      <c r="AG51">
        <f t="shared" si="13"/>
        <v>828</v>
      </c>
      <c r="AH51" s="62">
        <f t="shared" si="14"/>
        <v>51.790056014388028</v>
      </c>
      <c r="AI51" s="63">
        <f t="shared" si="15"/>
        <v>37.42087150498277</v>
      </c>
      <c r="AJ51" s="63">
        <f t="shared" si="16"/>
        <v>62.632686256768778</v>
      </c>
    </row>
    <row r="52" spans="2:36" ht="16.5" thickBot="1" x14ac:dyDescent="0.3">
      <c r="B52">
        <f t="shared" si="2"/>
        <v>48</v>
      </c>
      <c r="C52" s="4">
        <v>6.5922160152853002E-2</v>
      </c>
      <c r="D52" s="4">
        <v>3.0340368480484701</v>
      </c>
      <c r="F52" s="11">
        <f t="shared" si="26"/>
        <v>6.5922160152853002E-2</v>
      </c>
      <c r="G52" s="11">
        <f t="shared" si="24"/>
        <v>3.0340368480484701</v>
      </c>
      <c r="I52" s="14">
        <f t="shared" si="25"/>
        <v>2.702808566266973</v>
      </c>
      <c r="J52" s="12">
        <f t="shared" si="25"/>
        <v>124.39551076998727</v>
      </c>
      <c r="K52">
        <v>1.7514000000000001</v>
      </c>
      <c r="L52" s="28">
        <f t="shared" si="17"/>
        <v>864</v>
      </c>
      <c r="M52" s="14">
        <f t="shared" si="3"/>
        <v>2.702808566266973</v>
      </c>
      <c r="N52" s="12">
        <f t="shared" si="3"/>
        <v>124.39551076998727</v>
      </c>
      <c r="O52" s="14">
        <f t="shared" si="4"/>
        <v>124.3494</v>
      </c>
      <c r="P52" s="42">
        <v>4.8</v>
      </c>
      <c r="Q52" s="42">
        <f t="shared" si="18"/>
        <v>83.500000000000014</v>
      </c>
      <c r="R52" s="42">
        <f t="shared" si="5"/>
        <v>1.0437500000000002</v>
      </c>
      <c r="T52" s="42">
        <f t="shared" si="6"/>
        <v>12.97348111808147</v>
      </c>
      <c r="U52" s="42">
        <f t="shared" si="7"/>
        <v>597.09845169593882</v>
      </c>
      <c r="V52" s="42">
        <f t="shared" si="8"/>
        <v>596.87711999999999</v>
      </c>
      <c r="X52" s="57">
        <f t="shared" si="9"/>
        <v>1206.9490528140204</v>
      </c>
      <c r="Y52" s="60">
        <f t="shared" si="19"/>
        <v>281117.06329678907</v>
      </c>
      <c r="Z52" s="57">
        <f t="shared" si="20"/>
        <v>27233.82692228043</v>
      </c>
      <c r="AA52" s="60">
        <f t="shared" si="21"/>
        <v>70536.707294508742</v>
      </c>
      <c r="AB52" s="57">
        <f t="shared" si="22"/>
        <v>183346.52907999995</v>
      </c>
      <c r="AD52" s="86">
        <f t="shared" si="10"/>
        <v>9.6877174949456357</v>
      </c>
      <c r="AE52" s="87">
        <f t="shared" si="11"/>
        <v>25.091578030622667</v>
      </c>
      <c r="AF52" s="88">
        <f t="shared" si="12"/>
        <v>65.220704474431727</v>
      </c>
      <c r="AG52">
        <f t="shared" si="13"/>
        <v>864</v>
      </c>
      <c r="AH52" s="62">
        <f t="shared" si="14"/>
        <v>51.814739197641607</v>
      </c>
      <c r="AI52" s="63">
        <f t="shared" si="15"/>
        <v>37.740346332000399</v>
      </c>
      <c r="AJ52" s="63">
        <f t="shared" si="16"/>
        <v>62.837250353005679</v>
      </c>
    </row>
    <row r="53" spans="2:36" ht="16.5" thickBot="1" x14ac:dyDescent="0.3">
      <c r="B53">
        <f t="shared" si="2"/>
        <v>49</v>
      </c>
      <c r="C53" s="5">
        <v>6.7265256399849205E-2</v>
      </c>
      <c r="D53" s="5">
        <v>3.04486057655369</v>
      </c>
      <c r="F53" s="11">
        <f t="shared" si="26"/>
        <v>6.7265256399849205E-2</v>
      </c>
      <c r="G53" s="11">
        <f t="shared" si="24"/>
        <v>3.04486057655369</v>
      </c>
      <c r="I53" s="14">
        <f t="shared" si="25"/>
        <v>2.7578755123938175</v>
      </c>
      <c r="J53" s="12">
        <f t="shared" si="25"/>
        <v>124.83928363870129</v>
      </c>
      <c r="K53">
        <v>0.1447</v>
      </c>
      <c r="L53" s="28">
        <f t="shared" si="17"/>
        <v>900</v>
      </c>
      <c r="M53" s="14">
        <f t="shared" si="3"/>
        <v>2.7578755123938175</v>
      </c>
      <c r="N53" s="12">
        <f t="shared" si="3"/>
        <v>124.83928363870129</v>
      </c>
      <c r="O53" s="14">
        <f t="shared" si="4"/>
        <v>10.2737</v>
      </c>
      <c r="P53" s="42">
        <v>6</v>
      </c>
      <c r="Q53" s="42">
        <f t="shared" si="18"/>
        <v>89.500000000000014</v>
      </c>
      <c r="R53" s="42">
        <f t="shared" si="5"/>
        <v>1.1187500000000001</v>
      </c>
      <c r="T53" s="42">
        <f t="shared" si="6"/>
        <v>16.547253074362906</v>
      </c>
      <c r="U53" s="42">
        <f t="shared" si="7"/>
        <v>749.03570183220768</v>
      </c>
      <c r="V53" s="42">
        <f t="shared" si="8"/>
        <v>61.642200000000003</v>
      </c>
      <c r="X53" s="57">
        <f t="shared" si="9"/>
        <v>827.22515490657054</v>
      </c>
      <c r="Y53" s="60">
        <f t="shared" si="19"/>
        <v>281944.28845169564</v>
      </c>
      <c r="Z53" s="57">
        <f t="shared" si="20"/>
        <v>27250.374175354795</v>
      </c>
      <c r="AA53" s="60">
        <f t="shared" si="21"/>
        <v>71285.742996340952</v>
      </c>
      <c r="AB53" s="57">
        <f t="shared" si="22"/>
        <v>183408.17127999995</v>
      </c>
      <c r="AD53" s="86">
        <f t="shared" si="10"/>
        <v>9.6651626904736858</v>
      </c>
      <c r="AE53" s="87">
        <f t="shared" si="11"/>
        <v>25.283627268283553</v>
      </c>
      <c r="AF53" s="88">
        <f t="shared" si="12"/>
        <v>65.051210041242783</v>
      </c>
      <c r="AG53">
        <f t="shared" si="13"/>
        <v>900</v>
      </c>
      <c r="AH53" s="62">
        <f t="shared" si="14"/>
        <v>51.846221794815065</v>
      </c>
      <c r="AI53" s="63">
        <f t="shared" si="15"/>
        <v>38.141114497774723</v>
      </c>
      <c r="AJ53" s="63">
        <f t="shared" si="16"/>
        <v>62.85837661251626</v>
      </c>
    </row>
    <row r="54" spans="2:36" ht="16.5" thickBot="1" x14ac:dyDescent="0.3">
      <c r="B54">
        <f t="shared" si="2"/>
        <v>50</v>
      </c>
      <c r="C54" s="4">
        <v>4.4028357803629799E-2</v>
      </c>
      <c r="D54" s="4">
        <v>3.0955666235775601</v>
      </c>
      <c r="F54" s="11">
        <v>0</v>
      </c>
      <c r="G54" s="11">
        <f t="shared" si="24"/>
        <v>3.0955666235775601</v>
      </c>
      <c r="I54" s="14">
        <f t="shared" si="25"/>
        <v>0</v>
      </c>
      <c r="J54" s="12">
        <f t="shared" si="25"/>
        <v>126.91823156667996</v>
      </c>
      <c r="K54">
        <v>0.78810000000000002</v>
      </c>
      <c r="L54" s="28">
        <f t="shared" si="17"/>
        <v>936</v>
      </c>
      <c r="M54" s="14">
        <f t="shared" si="3"/>
        <v>0</v>
      </c>
      <c r="N54" s="12">
        <f t="shared" si="3"/>
        <v>126.91823156667996</v>
      </c>
      <c r="O54" s="14">
        <f t="shared" si="4"/>
        <v>55.955100000000002</v>
      </c>
      <c r="P54" s="42">
        <v>5</v>
      </c>
      <c r="Q54" s="42">
        <f t="shared" si="18"/>
        <v>94.500000000000014</v>
      </c>
      <c r="R54" s="42">
        <f t="shared" si="5"/>
        <v>1.1812500000000001</v>
      </c>
      <c r="T54" s="42">
        <f t="shared" si="6"/>
        <v>0</v>
      </c>
      <c r="U54" s="42">
        <f t="shared" si="7"/>
        <v>634.59115783339985</v>
      </c>
      <c r="V54" s="42">
        <f t="shared" si="8"/>
        <v>279.77550000000002</v>
      </c>
      <c r="X54" s="57">
        <f t="shared" si="9"/>
        <v>914.36665783339981</v>
      </c>
      <c r="Y54" s="60">
        <f t="shared" si="19"/>
        <v>282858.65510952903</v>
      </c>
      <c r="Z54" s="57">
        <f t="shared" si="20"/>
        <v>27250.374175354795</v>
      </c>
      <c r="AA54" s="60">
        <f t="shared" si="21"/>
        <v>71920.334154174358</v>
      </c>
      <c r="AB54" s="57">
        <f t="shared" si="22"/>
        <v>183687.94677999994</v>
      </c>
      <c r="AD54" s="86">
        <f t="shared" si="10"/>
        <v>9.6339191617816535</v>
      </c>
      <c r="AE54" s="87">
        <f t="shared" si="11"/>
        <v>25.426244824053637</v>
      </c>
      <c r="AF54" s="88">
        <f t="shared" si="12"/>
        <v>64.93983601416474</v>
      </c>
      <c r="AG54">
        <f t="shared" si="13"/>
        <v>936</v>
      </c>
      <c r="AH54" s="62">
        <f t="shared" si="14"/>
        <v>51.846221794815065</v>
      </c>
      <c r="AI54" s="63">
        <f t="shared" si="15"/>
        <v>38.480649627701638</v>
      </c>
      <c r="AJ54" s="63">
        <f t="shared" si="16"/>
        <v>62.954262382617024</v>
      </c>
    </row>
    <row r="55" spans="2:36" ht="16.5" thickBot="1" x14ac:dyDescent="0.3">
      <c r="B55">
        <f t="shared" si="2"/>
        <v>51</v>
      </c>
      <c r="C55" s="5">
        <v>3.2837610621673001E-2</v>
      </c>
      <c r="D55" s="5">
        <v>3.0129916468535098</v>
      </c>
      <c r="F55" s="11">
        <v>0</v>
      </c>
      <c r="G55" s="11">
        <f t="shared" si="24"/>
        <v>3.0129916468535098</v>
      </c>
      <c r="I55" s="14">
        <f t="shared" si="25"/>
        <v>0</v>
      </c>
      <c r="J55" s="12">
        <f t="shared" si="25"/>
        <v>123.53265752099391</v>
      </c>
      <c r="K55">
        <v>0.28989999999999999</v>
      </c>
      <c r="L55" s="28">
        <f t="shared" si="17"/>
        <v>972</v>
      </c>
      <c r="M55" s="14">
        <f t="shared" si="3"/>
        <v>0</v>
      </c>
      <c r="N55" s="12">
        <f t="shared" si="3"/>
        <v>123.53265752099391</v>
      </c>
      <c r="O55" s="14">
        <f t="shared" si="4"/>
        <v>20.582899999999999</v>
      </c>
      <c r="P55" s="42">
        <v>5</v>
      </c>
      <c r="Q55" s="42">
        <f t="shared" si="18"/>
        <v>99.500000000000014</v>
      </c>
      <c r="R55" s="42">
        <f t="shared" si="5"/>
        <v>1.2437500000000001</v>
      </c>
      <c r="T55" s="42">
        <f t="shared" si="6"/>
        <v>0</v>
      </c>
      <c r="U55" s="42">
        <f t="shared" si="7"/>
        <v>617.66328760496958</v>
      </c>
      <c r="V55" s="42">
        <f t="shared" si="8"/>
        <v>102.91449999999999</v>
      </c>
      <c r="X55" s="57">
        <f t="shared" si="9"/>
        <v>720.57778760496956</v>
      </c>
      <c r="Y55" s="60">
        <f t="shared" si="19"/>
        <v>283579.23289713403</v>
      </c>
      <c r="Z55" s="57">
        <f t="shared" si="20"/>
        <v>27250.374175354795</v>
      </c>
      <c r="AA55" s="60">
        <f t="shared" si="21"/>
        <v>72537.997441779327</v>
      </c>
      <c r="AB55" s="57">
        <f t="shared" si="22"/>
        <v>183790.86127999995</v>
      </c>
      <c r="AD55" s="86">
        <f t="shared" si="10"/>
        <v>9.6094392727409765</v>
      </c>
      <c r="AE55" s="87">
        <f t="shared" si="11"/>
        <v>25.579446245308052</v>
      </c>
      <c r="AF55" s="88">
        <f t="shared" si="12"/>
        <v>64.81111448195098</v>
      </c>
      <c r="AG55">
        <f t="shared" si="13"/>
        <v>972</v>
      </c>
      <c r="AH55" s="62">
        <f t="shared" si="14"/>
        <v>51.846221794815065</v>
      </c>
      <c r="AI55" s="63">
        <f t="shared" si="15"/>
        <v>38.811127577196004</v>
      </c>
      <c r="AJ55" s="63">
        <f t="shared" si="16"/>
        <v>62.989533648639366</v>
      </c>
    </row>
    <row r="56" spans="2:36" ht="16.5" thickBot="1" x14ac:dyDescent="0.3">
      <c r="B56">
        <f t="shared" si="2"/>
        <v>52</v>
      </c>
      <c r="C56" s="4">
        <v>2.6763186345967499E-2</v>
      </c>
      <c r="D56" s="4">
        <v>2.9861682439924202</v>
      </c>
      <c r="F56" s="11">
        <v>0</v>
      </c>
      <c r="G56" s="11">
        <f t="shared" si="24"/>
        <v>2.9861682439924202</v>
      </c>
      <c r="I56" s="14">
        <f t="shared" si="25"/>
        <v>0</v>
      </c>
      <c r="J56" s="12">
        <f t="shared" si="25"/>
        <v>122.43289800368923</v>
      </c>
      <c r="K56">
        <v>1.6307</v>
      </c>
      <c r="L56" s="28">
        <f t="shared" si="17"/>
        <v>1008</v>
      </c>
      <c r="M56" s="14">
        <f t="shared" si="3"/>
        <v>0</v>
      </c>
      <c r="N56" s="12">
        <f t="shared" si="3"/>
        <v>122.43289800368923</v>
      </c>
      <c r="O56" s="14">
        <f t="shared" si="4"/>
        <v>115.77970000000001</v>
      </c>
      <c r="P56" s="42">
        <v>6.2</v>
      </c>
      <c r="Q56" s="42">
        <f t="shared" si="18"/>
        <v>105.70000000000002</v>
      </c>
      <c r="R56" s="42">
        <f t="shared" si="5"/>
        <v>1.3212500000000003</v>
      </c>
      <c r="T56" s="42">
        <f t="shared" si="6"/>
        <v>0</v>
      </c>
      <c r="U56" s="42">
        <f t="shared" si="7"/>
        <v>759.08396762287327</v>
      </c>
      <c r="V56" s="42">
        <f t="shared" si="8"/>
        <v>717.83414000000005</v>
      </c>
      <c r="X56" s="57">
        <f t="shared" si="9"/>
        <v>1476.9181076228733</v>
      </c>
      <c r="Y56" s="60">
        <f t="shared" si="19"/>
        <v>285056.15100475692</v>
      </c>
      <c r="Z56" s="57">
        <f t="shared" si="20"/>
        <v>27250.374175354795</v>
      </c>
      <c r="AA56" s="60">
        <f t="shared" si="21"/>
        <v>73297.081409402206</v>
      </c>
      <c r="AB56" s="57">
        <f t="shared" si="22"/>
        <v>184508.69541999995</v>
      </c>
      <c r="AD56" s="86">
        <f t="shared" si="10"/>
        <v>9.5596513456396348</v>
      </c>
      <c r="AE56" s="87">
        <f t="shared" si="11"/>
        <v>25.713208134975151</v>
      </c>
      <c r="AF56" s="88">
        <f t="shared" si="12"/>
        <v>64.72714051938523</v>
      </c>
      <c r="AG56">
        <f t="shared" si="13"/>
        <v>1008</v>
      </c>
      <c r="AH56" s="62">
        <f t="shared" si="14"/>
        <v>51.846221794815065</v>
      </c>
      <c r="AI56" s="63">
        <f t="shared" si="15"/>
        <v>39.217272022152066</v>
      </c>
      <c r="AJ56" s="63">
        <f t="shared" si="16"/>
        <v>63.235552614983874</v>
      </c>
    </row>
    <row r="57" spans="2:36" ht="16.5" thickBot="1" x14ac:dyDescent="0.3">
      <c r="B57">
        <f t="shared" si="2"/>
        <v>53</v>
      </c>
      <c r="C57" s="5">
        <v>2.9958263996915799E-2</v>
      </c>
      <c r="D57" s="5">
        <v>3.0271996308098501</v>
      </c>
      <c r="F57" s="11">
        <v>0</v>
      </c>
      <c r="G57" s="11">
        <f t="shared" si="24"/>
        <v>3.0271996308098501</v>
      </c>
      <c r="I57" s="14">
        <f t="shared" si="25"/>
        <v>0</v>
      </c>
      <c r="J57" s="12">
        <f t="shared" si="25"/>
        <v>124.11518486320385</v>
      </c>
      <c r="K57">
        <v>1.6899</v>
      </c>
      <c r="L57" s="28">
        <f t="shared" si="17"/>
        <v>1044</v>
      </c>
      <c r="M57" s="14">
        <f t="shared" si="3"/>
        <v>0</v>
      </c>
      <c r="N57" s="12">
        <f t="shared" si="3"/>
        <v>124.11518486320385</v>
      </c>
      <c r="O57" s="14">
        <f t="shared" si="4"/>
        <v>119.9829</v>
      </c>
      <c r="P57" s="42">
        <v>4.8</v>
      </c>
      <c r="Q57" s="42">
        <f t="shared" si="18"/>
        <v>110.50000000000001</v>
      </c>
      <c r="R57" s="42">
        <f t="shared" si="5"/>
        <v>1.3812500000000001</v>
      </c>
      <c r="T57" s="42">
        <f t="shared" si="6"/>
        <v>0</v>
      </c>
      <c r="U57" s="42">
        <f t="shared" si="7"/>
        <v>595.75288734337846</v>
      </c>
      <c r="V57" s="42">
        <f t="shared" si="8"/>
        <v>575.91791999999998</v>
      </c>
      <c r="X57" s="57">
        <f t="shared" si="9"/>
        <v>1171.6708073433783</v>
      </c>
      <c r="Y57" s="60">
        <f t="shared" si="19"/>
        <v>286227.8218121003</v>
      </c>
      <c r="Z57" s="57">
        <f t="shared" si="20"/>
        <v>27250.374175354795</v>
      </c>
      <c r="AA57" s="60">
        <f t="shared" si="21"/>
        <v>73892.834296745583</v>
      </c>
      <c r="AB57" s="57">
        <f t="shared" si="22"/>
        <v>185084.61333999995</v>
      </c>
      <c r="AD57" s="86">
        <f t="shared" si="10"/>
        <v>9.5205190057463476</v>
      </c>
      <c r="AE57" s="87">
        <f t="shared" si="11"/>
        <v>25.816090773053482</v>
      </c>
      <c r="AF57" s="88">
        <f t="shared" si="12"/>
        <v>64.663390221200189</v>
      </c>
      <c r="AG57">
        <f t="shared" si="13"/>
        <v>1044</v>
      </c>
      <c r="AH57" s="62">
        <f t="shared" si="14"/>
        <v>51.846221794815065</v>
      </c>
      <c r="AI57" s="63">
        <f t="shared" si="15"/>
        <v>39.536026911046328</v>
      </c>
      <c r="AJ57" s="63">
        <f t="shared" si="16"/>
        <v>63.432933490986343</v>
      </c>
    </row>
    <row r="58" spans="2:36" ht="16.5" thickBot="1" x14ac:dyDescent="0.3">
      <c r="B58">
        <f t="shared" si="2"/>
        <v>54</v>
      </c>
      <c r="C58" s="4">
        <v>3.0613331211414001E-2</v>
      </c>
      <c r="D58" s="4">
        <v>3.0223742868481498</v>
      </c>
      <c r="F58" s="11">
        <v>0</v>
      </c>
      <c r="G58" s="11">
        <f t="shared" si="24"/>
        <v>3.0223742868481498</v>
      </c>
      <c r="I58" s="14">
        <f t="shared" si="25"/>
        <v>0</v>
      </c>
      <c r="J58" s="12">
        <f t="shared" si="25"/>
        <v>123.91734576077414</v>
      </c>
      <c r="K58">
        <v>0.4763</v>
      </c>
      <c r="L58" s="28">
        <f t="shared" si="17"/>
        <v>1080</v>
      </c>
      <c r="M58" s="14">
        <f t="shared" si="3"/>
        <v>0</v>
      </c>
      <c r="N58" s="12">
        <f t="shared" si="3"/>
        <v>123.91734576077414</v>
      </c>
      <c r="O58" s="14">
        <f t="shared" si="4"/>
        <v>33.817300000000003</v>
      </c>
      <c r="P58" s="42">
        <v>4.5</v>
      </c>
      <c r="Q58" s="42">
        <f t="shared" si="18"/>
        <v>115.00000000000001</v>
      </c>
      <c r="R58" s="42">
        <f t="shared" si="5"/>
        <v>1.4375000000000002</v>
      </c>
      <c r="T58" s="42">
        <f t="shared" si="6"/>
        <v>0</v>
      </c>
      <c r="U58" s="42">
        <f t="shared" si="7"/>
        <v>557.62805592348366</v>
      </c>
      <c r="V58" s="42">
        <f t="shared" si="8"/>
        <v>152.17785000000001</v>
      </c>
      <c r="X58" s="57">
        <f t="shared" si="9"/>
        <v>709.80590592348369</v>
      </c>
      <c r="Y58" s="60">
        <f t="shared" si="19"/>
        <v>286937.62771802378</v>
      </c>
      <c r="Z58" s="57">
        <f t="shared" si="20"/>
        <v>27250.374175354795</v>
      </c>
      <c r="AA58" s="60">
        <f t="shared" si="21"/>
        <v>74450.46235266907</v>
      </c>
      <c r="AB58" s="57">
        <f t="shared" si="22"/>
        <v>185236.79118999996</v>
      </c>
      <c r="AD58" s="86">
        <f t="shared" si="10"/>
        <v>9.4969678226147423</v>
      </c>
      <c r="AE58" s="87">
        <f t="shared" si="11"/>
        <v>25.946566487206137</v>
      </c>
      <c r="AF58" s="88">
        <f t="shared" si="12"/>
        <v>64.556465690179138</v>
      </c>
      <c r="AG58">
        <f t="shared" si="13"/>
        <v>1080</v>
      </c>
      <c r="AH58" s="62">
        <f t="shared" si="14"/>
        <v>51.846221794815065</v>
      </c>
      <c r="AI58" s="63">
        <f t="shared" si="15"/>
        <v>39.834383281256862</v>
      </c>
      <c r="AJ58" s="63">
        <f t="shared" si="16"/>
        <v>63.485088487901827</v>
      </c>
    </row>
    <row r="59" spans="2:36" ht="16.5" thickBot="1" x14ac:dyDescent="0.3">
      <c r="B59">
        <f t="shared" si="2"/>
        <v>55</v>
      </c>
      <c r="C59" s="5">
        <v>2.8238918745564601E-2</v>
      </c>
      <c r="D59" s="5">
        <v>2.9968374645854898</v>
      </c>
      <c r="F59" s="11">
        <v>0</v>
      </c>
      <c r="G59" s="11">
        <f t="shared" si="24"/>
        <v>2.9968374645854898</v>
      </c>
      <c r="I59" s="14">
        <f t="shared" si="25"/>
        <v>0</v>
      </c>
      <c r="J59" s="12">
        <f t="shared" si="25"/>
        <v>122.87033604800509</v>
      </c>
      <c r="K59">
        <v>1.6932</v>
      </c>
      <c r="L59" s="28">
        <f t="shared" si="17"/>
        <v>1116</v>
      </c>
      <c r="M59" s="14">
        <f t="shared" si="3"/>
        <v>0</v>
      </c>
      <c r="N59" s="12">
        <f t="shared" si="3"/>
        <v>122.87033604800509</v>
      </c>
      <c r="O59" s="14">
        <f t="shared" si="4"/>
        <v>120.21720000000001</v>
      </c>
      <c r="P59" s="42">
        <v>4.5999999999999996</v>
      </c>
      <c r="Q59" s="42">
        <f t="shared" si="18"/>
        <v>119.60000000000001</v>
      </c>
      <c r="R59" s="42">
        <f t="shared" si="5"/>
        <v>1.4950000000000001</v>
      </c>
      <c r="T59" s="42">
        <f t="shared" si="6"/>
        <v>0</v>
      </c>
      <c r="U59" s="42">
        <f t="shared" si="7"/>
        <v>565.20354582082336</v>
      </c>
      <c r="V59" s="42">
        <f t="shared" si="8"/>
        <v>552.99911999999995</v>
      </c>
      <c r="X59" s="57">
        <f t="shared" si="9"/>
        <v>1118.2026658208233</v>
      </c>
      <c r="Y59" s="60">
        <f t="shared" si="19"/>
        <v>288055.83038384462</v>
      </c>
      <c r="Z59" s="57">
        <f t="shared" si="20"/>
        <v>27250.374175354795</v>
      </c>
      <c r="AA59" s="60">
        <f t="shared" si="21"/>
        <v>75015.665898489897</v>
      </c>
      <c r="AB59" s="57">
        <f t="shared" si="22"/>
        <v>185789.79030999995</v>
      </c>
      <c r="AD59" s="86">
        <f t="shared" si="10"/>
        <v>9.4601015848360728</v>
      </c>
      <c r="AE59" s="87">
        <f t="shared" si="11"/>
        <v>26.042057818628027</v>
      </c>
      <c r="AF59" s="88">
        <f t="shared" si="12"/>
        <v>64.497840596535909</v>
      </c>
      <c r="AG59">
        <f t="shared" si="13"/>
        <v>1116</v>
      </c>
      <c r="AH59" s="62">
        <f t="shared" si="14"/>
        <v>51.846221794815065</v>
      </c>
      <c r="AI59" s="63">
        <f t="shared" si="15"/>
        <v>40.136792883087153</v>
      </c>
      <c r="AJ59" s="63">
        <f t="shared" si="16"/>
        <v>63.674614541778034</v>
      </c>
    </row>
    <row r="60" spans="2:36" ht="16.5" thickBot="1" x14ac:dyDescent="0.3">
      <c r="B60">
        <f t="shared" si="2"/>
        <v>56</v>
      </c>
      <c r="C60" s="4">
        <v>2.2056885816122401E-2</v>
      </c>
      <c r="D60" s="4">
        <v>3.0166684813442499</v>
      </c>
      <c r="F60" s="11">
        <v>0</v>
      </c>
      <c r="G60" s="11">
        <f t="shared" si="24"/>
        <v>3.0166684813442499</v>
      </c>
      <c r="I60" s="14">
        <f t="shared" si="25"/>
        <v>0</v>
      </c>
      <c r="J60" s="12">
        <f t="shared" si="25"/>
        <v>123.68340773511424</v>
      </c>
      <c r="K60">
        <v>1.7369000000000001</v>
      </c>
      <c r="L60" s="28">
        <f t="shared" si="17"/>
        <v>1152</v>
      </c>
      <c r="M60" s="14">
        <f t="shared" si="3"/>
        <v>0</v>
      </c>
      <c r="N60" s="12">
        <f t="shared" si="3"/>
        <v>123.68340773511424</v>
      </c>
      <c r="O60" s="14">
        <f t="shared" si="4"/>
        <v>123.3199</v>
      </c>
      <c r="P60" s="42">
        <v>3.5</v>
      </c>
      <c r="Q60" s="42">
        <f t="shared" si="18"/>
        <v>123.10000000000001</v>
      </c>
      <c r="R60" s="42">
        <f t="shared" si="5"/>
        <v>1.5387500000000001</v>
      </c>
      <c r="T60" s="42">
        <f t="shared" si="6"/>
        <v>0</v>
      </c>
      <c r="U60" s="42">
        <f t="shared" si="7"/>
        <v>432.89192707289988</v>
      </c>
      <c r="V60" s="42">
        <f t="shared" si="8"/>
        <v>431.61965000000004</v>
      </c>
      <c r="X60" s="57">
        <f t="shared" si="9"/>
        <v>864.51157707289985</v>
      </c>
      <c r="Y60" s="60">
        <f t="shared" si="19"/>
        <v>288920.34196091752</v>
      </c>
      <c r="Z60" s="57">
        <f t="shared" si="20"/>
        <v>27250.374175354795</v>
      </c>
      <c r="AA60" s="60">
        <f t="shared" si="21"/>
        <v>75448.557825562792</v>
      </c>
      <c r="AB60" s="57">
        <f t="shared" si="22"/>
        <v>186221.40995999996</v>
      </c>
      <c r="AD60" s="86">
        <f t="shared" si="10"/>
        <v>9.4317949336502505</v>
      </c>
      <c r="AE60" s="87">
        <f t="shared" si="11"/>
        <v>26.113965293509441</v>
      </c>
      <c r="AF60" s="88">
        <f t="shared" si="12"/>
        <v>64.454239772840324</v>
      </c>
      <c r="AG60">
        <f t="shared" si="13"/>
        <v>1152</v>
      </c>
      <c r="AH60" s="62">
        <f t="shared" si="14"/>
        <v>51.846221794815065</v>
      </c>
      <c r="AI60" s="63">
        <f t="shared" si="15"/>
        <v>40.368409751504977</v>
      </c>
      <c r="AJ60" s="63">
        <f t="shared" si="16"/>
        <v>63.822540941805457</v>
      </c>
    </row>
    <row r="61" spans="2:36" ht="16.5" thickBot="1" x14ac:dyDescent="0.3">
      <c r="B61">
        <f t="shared" si="2"/>
        <v>57</v>
      </c>
      <c r="C61" s="5">
        <v>2.7967631534187E-2</v>
      </c>
      <c r="D61" s="5">
        <v>3.0290237996698299</v>
      </c>
      <c r="F61" s="11">
        <v>0</v>
      </c>
      <c r="G61" s="11">
        <f t="shared" si="24"/>
        <v>3.0290237996698299</v>
      </c>
      <c r="I61" s="15">
        <f t="shared" si="25"/>
        <v>0</v>
      </c>
      <c r="J61" s="13">
        <f t="shared" si="25"/>
        <v>124.18997578646302</v>
      </c>
      <c r="K61" s="30">
        <v>0.82509999999999994</v>
      </c>
      <c r="L61" s="29">
        <f t="shared" si="17"/>
        <v>1188</v>
      </c>
      <c r="M61" s="15">
        <f t="shared" si="3"/>
        <v>0</v>
      </c>
      <c r="N61" s="13">
        <f t="shared" si="3"/>
        <v>124.18997578646302</v>
      </c>
      <c r="O61" s="15">
        <f t="shared" si="4"/>
        <v>58.582099999999997</v>
      </c>
      <c r="P61" s="42">
        <v>3.8</v>
      </c>
      <c r="Q61" s="42">
        <f t="shared" si="18"/>
        <v>126.9</v>
      </c>
      <c r="R61" s="42">
        <f t="shared" si="5"/>
        <v>1.5862500000000002</v>
      </c>
      <c r="T61" s="42">
        <f t="shared" si="6"/>
        <v>0</v>
      </c>
      <c r="U61" s="42">
        <f t="shared" si="7"/>
        <v>471.92190798855944</v>
      </c>
      <c r="V61" s="42">
        <f t="shared" si="8"/>
        <v>222.61197999999999</v>
      </c>
      <c r="X61" s="57">
        <f t="shared" si="9"/>
        <v>694.5338879885594</v>
      </c>
      <c r="Y61" s="60">
        <f t="shared" si="19"/>
        <v>289614.87584890606</v>
      </c>
      <c r="Z61" s="57">
        <f t="shared" si="20"/>
        <v>27250.374175354795</v>
      </c>
      <c r="AA61" s="60">
        <f t="shared" si="21"/>
        <v>75920.479733551358</v>
      </c>
      <c r="AB61" s="57">
        <f t="shared" si="22"/>
        <v>186444.02193999995</v>
      </c>
      <c r="AD61" s="86">
        <f t="shared" si="10"/>
        <v>9.4091762708941413</v>
      </c>
      <c r="AE61" s="87">
        <f t="shared" si="11"/>
        <v>26.214288720845804</v>
      </c>
      <c r="AF61" s="88">
        <f t="shared" si="12"/>
        <v>64.376535008260063</v>
      </c>
      <c r="AG61">
        <f t="shared" si="13"/>
        <v>1188</v>
      </c>
      <c r="AH61" s="62">
        <f t="shared" si="14"/>
        <v>51.846221794815065</v>
      </c>
      <c r="AI61" s="63">
        <f t="shared" si="15"/>
        <v>40.62090943475193</v>
      </c>
      <c r="AJ61" s="63">
        <f t="shared" si="16"/>
        <v>63.898835403386094</v>
      </c>
    </row>
    <row r="62" spans="2:36" ht="16.5" thickBot="1" x14ac:dyDescent="0.3">
      <c r="B62">
        <f t="shared" si="2"/>
        <v>58</v>
      </c>
      <c r="C62" s="4">
        <v>3.7563535274208498E-2</v>
      </c>
      <c r="D62" s="4">
        <v>3.01518466115385</v>
      </c>
      <c r="F62" s="11">
        <v>0</v>
      </c>
      <c r="G62" s="11">
        <f t="shared" si="24"/>
        <v>3.01518466115385</v>
      </c>
      <c r="I62" s="22">
        <f t="shared" si="25"/>
        <v>0</v>
      </c>
      <c r="J62" s="23">
        <f t="shared" si="25"/>
        <v>123.62257110730785</v>
      </c>
      <c r="K62" s="32"/>
      <c r="L62" s="29">
        <v>36</v>
      </c>
      <c r="M62" s="14">
        <f t="shared" si="3"/>
        <v>0</v>
      </c>
      <c r="N62" s="12">
        <f t="shared" si="3"/>
        <v>123.62257110730785</v>
      </c>
      <c r="P62" s="42">
        <v>3.8</v>
      </c>
      <c r="Q62" s="42">
        <f t="shared" si="18"/>
        <v>130.70000000000002</v>
      </c>
      <c r="R62" s="42">
        <f t="shared" si="5"/>
        <v>1.6337500000000003</v>
      </c>
      <c r="T62" s="42">
        <f t="shared" si="6"/>
        <v>0</v>
      </c>
      <c r="U62" s="42">
        <f t="shared" si="7"/>
        <v>469.76577020776978</v>
      </c>
      <c r="V62" s="42">
        <f t="shared" si="8"/>
        <v>0</v>
      </c>
      <c r="X62" s="58">
        <f t="shared" si="9"/>
        <v>469.76577020776978</v>
      </c>
      <c r="Y62" s="61">
        <f>SUM(X62:X91)</f>
        <v>156388.01300280189</v>
      </c>
      <c r="Z62" s="61">
        <f>SUM(T62:T91)</f>
        <v>44948.94093959545</v>
      </c>
      <c r="AA62" s="61">
        <f>SUM(U62:U91)</f>
        <v>111439.07206320645</v>
      </c>
      <c r="AB62" s="61">
        <f>SUM(V62:V91)</f>
        <v>0</v>
      </c>
      <c r="AD62" s="89">
        <f t="shared" si="10"/>
        <v>28.741934932564256</v>
      </c>
      <c r="AE62" s="90">
        <f t="shared" si="11"/>
        <v>71.258065067435751</v>
      </c>
      <c r="AF62" s="91">
        <f t="shared" si="12"/>
        <v>0</v>
      </c>
      <c r="AG62" s="100">
        <f t="shared" si="13"/>
        <v>36</v>
      </c>
      <c r="AH62" s="76">
        <f t="shared" si="14"/>
        <v>85.519294025105495</v>
      </c>
      <c r="AI62" s="77">
        <f t="shared" si="15"/>
        <v>59.624971676407945</v>
      </c>
      <c r="AJ62" s="77">
        <f t="shared" si="16"/>
        <v>0</v>
      </c>
    </row>
    <row r="63" spans="2:36" ht="16.5" thickBot="1" x14ac:dyDescent="0.3">
      <c r="B63">
        <f t="shared" si="2"/>
        <v>59</v>
      </c>
      <c r="C63" s="5">
        <v>2.6152813199292701E-2</v>
      </c>
      <c r="D63" s="5">
        <v>2.9345397196990799</v>
      </c>
      <c r="F63" s="11">
        <v>0</v>
      </c>
      <c r="G63" s="11">
        <f t="shared" si="24"/>
        <v>2.9345397196990799</v>
      </c>
      <c r="I63" s="14">
        <f t="shared" si="25"/>
        <v>0</v>
      </c>
      <c r="J63" s="12">
        <f t="shared" si="25"/>
        <v>120.31612850766227</v>
      </c>
      <c r="K63" s="31"/>
      <c r="L63" s="29">
        <f t="shared" si="17"/>
        <v>72</v>
      </c>
      <c r="M63" s="14">
        <f t="shared" si="3"/>
        <v>0</v>
      </c>
      <c r="N63" s="12">
        <f t="shared" si="3"/>
        <v>120.31612850766227</v>
      </c>
      <c r="P63" s="42">
        <v>4.2</v>
      </c>
      <c r="Q63" s="42">
        <f t="shared" si="18"/>
        <v>134.9</v>
      </c>
      <c r="R63" s="42">
        <f t="shared" si="5"/>
        <v>1.68625</v>
      </c>
      <c r="T63" s="42">
        <f t="shared" si="6"/>
        <v>0</v>
      </c>
      <c r="U63" s="42">
        <f t="shared" si="7"/>
        <v>505.32773973218156</v>
      </c>
      <c r="V63" s="42">
        <f t="shared" si="8"/>
        <v>0</v>
      </c>
      <c r="X63" s="57">
        <f t="shared" si="9"/>
        <v>505.32773973218156</v>
      </c>
      <c r="Y63" s="60">
        <f>Y62-X62</f>
        <v>155918.24723259412</v>
      </c>
      <c r="Z63" s="60">
        <f>Z62-T62</f>
        <v>44948.94093959545</v>
      </c>
      <c r="AA63" s="60">
        <f>AA62-U62</f>
        <v>110969.30629299868</v>
      </c>
      <c r="AB63" s="60">
        <f>AB62-V62</f>
        <v>0</v>
      </c>
      <c r="AD63" s="86">
        <f t="shared" si="10"/>
        <v>28.828531449909118</v>
      </c>
      <c r="AE63" s="87">
        <f t="shared" si="11"/>
        <v>71.171468550090893</v>
      </c>
      <c r="AF63" s="88">
        <f t="shared" si="12"/>
        <v>0</v>
      </c>
      <c r="AG63">
        <f t="shared" si="13"/>
        <v>72</v>
      </c>
      <c r="AH63" s="62">
        <f t="shared" si="14"/>
        <v>85.519294025105495</v>
      </c>
      <c r="AI63" s="63">
        <f t="shared" si="15"/>
        <v>59.373625624932416</v>
      </c>
      <c r="AJ63" s="63">
        <f t="shared" si="16"/>
        <v>0</v>
      </c>
    </row>
    <row r="64" spans="2:36" ht="16.5" thickBot="1" x14ac:dyDescent="0.3">
      <c r="B64">
        <f t="shared" si="2"/>
        <v>60</v>
      </c>
      <c r="C64" s="4">
        <v>2.8834273925976601E-2</v>
      </c>
      <c r="D64" s="4">
        <v>2.99868976035141</v>
      </c>
      <c r="F64" s="11">
        <v>0</v>
      </c>
      <c r="G64" s="11">
        <f t="shared" si="24"/>
        <v>2.99868976035141</v>
      </c>
      <c r="I64" s="14">
        <f t="shared" si="25"/>
        <v>0</v>
      </c>
      <c r="J64" s="12">
        <f t="shared" si="25"/>
        <v>122.9462801744078</v>
      </c>
      <c r="K64" s="31"/>
      <c r="L64" s="29">
        <f t="shared" si="17"/>
        <v>108</v>
      </c>
      <c r="M64" s="14">
        <f t="shared" si="3"/>
        <v>0</v>
      </c>
      <c r="N64" s="12">
        <f t="shared" si="3"/>
        <v>122.9462801744078</v>
      </c>
      <c r="P64" s="42">
        <v>4.0999999999999996</v>
      </c>
      <c r="Q64" s="42">
        <f t="shared" si="18"/>
        <v>139</v>
      </c>
      <c r="R64" s="42">
        <f t="shared" si="5"/>
        <v>1.7375</v>
      </c>
      <c r="T64" s="42">
        <f t="shared" si="6"/>
        <v>0</v>
      </c>
      <c r="U64" s="42">
        <f t="shared" si="7"/>
        <v>504.07974871507196</v>
      </c>
      <c r="V64" s="42">
        <f t="shared" si="8"/>
        <v>0</v>
      </c>
      <c r="X64" s="57">
        <f t="shared" si="9"/>
        <v>504.07974871507196</v>
      </c>
      <c r="Y64" s="60">
        <f t="shared" ref="Y64:Y91" si="27">Y63-X63</f>
        <v>155412.91949286193</v>
      </c>
      <c r="Z64" s="60">
        <f t="shared" ref="Z64:Z91" si="28">Z63-T63</f>
        <v>44948.94093959545</v>
      </c>
      <c r="AA64" s="60">
        <f t="shared" ref="AA64:AA91" si="29">AA63-U63</f>
        <v>110463.9785532665</v>
      </c>
      <c r="AB64" s="60">
        <f t="shared" ref="AB64:AB91" si="30">AB63-V63</f>
        <v>0</v>
      </c>
      <c r="AD64" s="86">
        <f t="shared" si="10"/>
        <v>28.922267908145141</v>
      </c>
      <c r="AE64" s="87">
        <f t="shared" si="11"/>
        <v>71.07773209185487</v>
      </c>
      <c r="AF64" s="88">
        <f t="shared" si="12"/>
        <v>0</v>
      </c>
      <c r="AG64">
        <f t="shared" si="13"/>
        <v>108</v>
      </c>
      <c r="AH64" s="62">
        <f t="shared" si="14"/>
        <v>85.519294025105495</v>
      </c>
      <c r="AI64" s="63">
        <f t="shared" si="15"/>
        <v>59.103252302443281</v>
      </c>
      <c r="AJ64" s="63">
        <f t="shared" si="16"/>
        <v>0</v>
      </c>
    </row>
    <row r="65" spans="2:36" ht="16.5" thickBot="1" x14ac:dyDescent="0.3">
      <c r="B65">
        <f t="shared" si="2"/>
        <v>61</v>
      </c>
      <c r="C65" s="5">
        <v>2.52116422899239E-2</v>
      </c>
      <c r="D65" s="5">
        <v>2.89484189737572</v>
      </c>
      <c r="F65" s="11">
        <v>0</v>
      </c>
      <c r="G65" s="11">
        <f t="shared" si="24"/>
        <v>2.89484189737572</v>
      </c>
      <c r="I65" s="14">
        <f t="shared" si="25"/>
        <v>0</v>
      </c>
      <c r="J65" s="12">
        <f t="shared" si="25"/>
        <v>118.68851779240453</v>
      </c>
      <c r="K65" s="31"/>
      <c r="L65" s="29">
        <f t="shared" si="17"/>
        <v>144</v>
      </c>
      <c r="M65" s="14">
        <f t="shared" si="3"/>
        <v>0</v>
      </c>
      <c r="N65" s="12">
        <f t="shared" si="3"/>
        <v>118.68851779240453</v>
      </c>
      <c r="P65" s="42">
        <v>4</v>
      </c>
      <c r="Q65" s="42">
        <f t="shared" si="18"/>
        <v>143</v>
      </c>
      <c r="R65" s="42">
        <f t="shared" si="5"/>
        <v>1.7875000000000001</v>
      </c>
      <c r="T65" s="42">
        <f t="shared" si="6"/>
        <v>0</v>
      </c>
      <c r="U65" s="42">
        <f t="shared" si="7"/>
        <v>474.7540711696181</v>
      </c>
      <c r="V65" s="42">
        <f t="shared" si="8"/>
        <v>0</v>
      </c>
      <c r="X65" s="57">
        <f t="shared" si="9"/>
        <v>474.7540711696181</v>
      </c>
      <c r="Y65" s="60">
        <f t="shared" si="27"/>
        <v>154908.83974414686</v>
      </c>
      <c r="Z65" s="60">
        <f t="shared" si="28"/>
        <v>44948.94093959545</v>
      </c>
      <c r="AA65" s="60">
        <f t="shared" si="29"/>
        <v>109959.89880455143</v>
      </c>
      <c r="AB65" s="60">
        <f t="shared" si="30"/>
        <v>0</v>
      </c>
      <c r="AD65" s="86">
        <f t="shared" si="10"/>
        <v>29.016382159878528</v>
      </c>
      <c r="AE65" s="87">
        <f t="shared" si="11"/>
        <v>70.983617840121482</v>
      </c>
      <c r="AF65" s="88">
        <f t="shared" si="12"/>
        <v>0</v>
      </c>
      <c r="AG65">
        <f t="shared" si="13"/>
        <v>144</v>
      </c>
      <c r="AH65" s="62">
        <f t="shared" si="14"/>
        <v>85.519294025105495</v>
      </c>
      <c r="AI65" s="63">
        <f t="shared" si="15"/>
        <v>58.83354671190552</v>
      </c>
      <c r="AJ65" s="63">
        <f t="shared" si="16"/>
        <v>0</v>
      </c>
    </row>
    <row r="66" spans="2:36" ht="16.5" thickBot="1" x14ac:dyDescent="0.3">
      <c r="B66">
        <f t="shared" si="2"/>
        <v>62</v>
      </c>
      <c r="C66" s="4">
        <v>3.6861960638003399E-2</v>
      </c>
      <c r="D66" s="4">
        <v>2.9333189687690302</v>
      </c>
      <c r="F66" s="11">
        <v>0</v>
      </c>
      <c r="G66" s="11">
        <f t="shared" si="24"/>
        <v>2.9333189687690302</v>
      </c>
      <c r="I66" s="14">
        <f t="shared" si="25"/>
        <v>0</v>
      </c>
      <c r="J66" s="12">
        <f t="shared" si="25"/>
        <v>120.26607771953024</v>
      </c>
      <c r="K66" s="31"/>
      <c r="L66" s="29">
        <f t="shared" si="17"/>
        <v>180</v>
      </c>
      <c r="M66" s="14">
        <f t="shared" si="3"/>
        <v>0</v>
      </c>
      <c r="N66" s="12">
        <f t="shared" si="3"/>
        <v>120.26607771953024</v>
      </c>
      <c r="P66" s="42">
        <v>4.3</v>
      </c>
      <c r="Q66" s="42">
        <f t="shared" si="18"/>
        <v>147.30000000000001</v>
      </c>
      <c r="R66" s="42">
        <f t="shared" si="5"/>
        <v>1.8412500000000001</v>
      </c>
      <c r="T66" s="42">
        <f t="shared" si="6"/>
        <v>0</v>
      </c>
      <c r="U66" s="42">
        <f t="shared" si="7"/>
        <v>517.14413419397999</v>
      </c>
      <c r="V66" s="42">
        <f t="shared" si="8"/>
        <v>0</v>
      </c>
      <c r="X66" s="57">
        <f t="shared" si="9"/>
        <v>517.14413419397999</v>
      </c>
      <c r="Y66" s="60">
        <f t="shared" si="27"/>
        <v>154434.08567297723</v>
      </c>
      <c r="Z66" s="60">
        <f t="shared" si="28"/>
        <v>44948.94093959545</v>
      </c>
      <c r="AA66" s="60">
        <f t="shared" si="29"/>
        <v>109485.14473338181</v>
      </c>
      <c r="AB66" s="60">
        <f t="shared" si="30"/>
        <v>0</v>
      </c>
      <c r="AD66" s="86">
        <f t="shared" si="10"/>
        <v>29.105582970055799</v>
      </c>
      <c r="AE66" s="87">
        <f t="shared" si="11"/>
        <v>70.894417029944208</v>
      </c>
      <c r="AF66" s="88">
        <f t="shared" si="12"/>
        <v>0</v>
      </c>
      <c r="AG66">
        <f t="shared" si="13"/>
        <v>180</v>
      </c>
      <c r="AH66" s="62">
        <f t="shared" si="14"/>
        <v>85.519294025105495</v>
      </c>
      <c r="AI66" s="63">
        <f t="shared" si="15"/>
        <v>58.57953169255314</v>
      </c>
      <c r="AJ66" s="63">
        <f t="shared" si="16"/>
        <v>0</v>
      </c>
    </row>
    <row r="67" spans="2:36" ht="16.5" thickBot="1" x14ac:dyDescent="0.3">
      <c r="B67">
        <f t="shared" si="2"/>
        <v>63</v>
      </c>
      <c r="C67" s="5">
        <v>1.9848081403500001E-2</v>
      </c>
      <c r="D67" s="5">
        <v>3.0681508385400802</v>
      </c>
      <c r="F67" s="11">
        <v>0</v>
      </c>
      <c r="G67" s="11">
        <f t="shared" si="24"/>
        <v>3.0681508385400802</v>
      </c>
      <c r="I67" s="14">
        <f t="shared" si="25"/>
        <v>0</v>
      </c>
      <c r="J67" s="12">
        <f t="shared" si="25"/>
        <v>125.79418438014329</v>
      </c>
      <c r="K67" s="31"/>
      <c r="L67" s="29">
        <f t="shared" si="17"/>
        <v>216</v>
      </c>
      <c r="M67" s="14">
        <f t="shared" si="3"/>
        <v>0</v>
      </c>
      <c r="N67" s="12">
        <f t="shared" si="3"/>
        <v>125.79418438014329</v>
      </c>
      <c r="P67" s="42">
        <v>4.4000000000000004</v>
      </c>
      <c r="Q67" s="42">
        <f t="shared" si="18"/>
        <v>151.70000000000002</v>
      </c>
      <c r="R67" s="42">
        <f t="shared" si="5"/>
        <v>1.8962500000000002</v>
      </c>
      <c r="T67" s="42">
        <f t="shared" si="6"/>
        <v>0</v>
      </c>
      <c r="U67" s="42">
        <f t="shared" si="7"/>
        <v>553.49441127263049</v>
      </c>
      <c r="V67" s="42">
        <f t="shared" si="8"/>
        <v>0</v>
      </c>
      <c r="X67" s="57">
        <f t="shared" si="9"/>
        <v>553.49441127263049</v>
      </c>
      <c r="Y67" s="60">
        <f t="shared" si="27"/>
        <v>153916.94153878326</v>
      </c>
      <c r="Z67" s="60">
        <f t="shared" si="28"/>
        <v>44948.94093959545</v>
      </c>
      <c r="AA67" s="60">
        <f t="shared" si="29"/>
        <v>108968.00059918783</v>
      </c>
      <c r="AB67" s="60">
        <f t="shared" si="30"/>
        <v>0</v>
      </c>
      <c r="AD67" s="86">
        <f t="shared" si="10"/>
        <v>29.203374553976197</v>
      </c>
      <c r="AE67" s="87">
        <f t="shared" si="11"/>
        <v>70.796625446023825</v>
      </c>
      <c r="AF67" s="88">
        <f t="shared" si="12"/>
        <v>0</v>
      </c>
      <c r="AG67">
        <f t="shared" si="13"/>
        <v>216</v>
      </c>
      <c r="AH67" s="62">
        <f t="shared" si="14"/>
        <v>85.519294025105495</v>
      </c>
      <c r="AI67" s="63">
        <f t="shared" si="15"/>
        <v>58.302836061630728</v>
      </c>
      <c r="AJ67" s="63">
        <f t="shared" si="16"/>
        <v>0</v>
      </c>
    </row>
    <row r="68" spans="2:36" ht="16.5" thickBot="1" x14ac:dyDescent="0.3">
      <c r="B68">
        <f t="shared" si="2"/>
        <v>64</v>
      </c>
      <c r="C68" s="4">
        <v>2.8360970884039698E-2</v>
      </c>
      <c r="D68" s="4">
        <v>22.273758122757801</v>
      </c>
      <c r="F68" s="11">
        <v>0</v>
      </c>
      <c r="G68" s="11">
        <f t="shared" si="24"/>
        <v>22.273758122757801</v>
      </c>
      <c r="I68" s="14">
        <f t="shared" si="25"/>
        <v>0</v>
      </c>
      <c r="J68" s="12">
        <f t="shared" si="25"/>
        <v>913.22408303306986</v>
      </c>
      <c r="K68" s="31"/>
      <c r="L68" s="29">
        <f t="shared" si="17"/>
        <v>252</v>
      </c>
      <c r="M68" s="14">
        <f t="shared" si="3"/>
        <v>0</v>
      </c>
      <c r="N68" s="12">
        <f t="shared" si="3"/>
        <v>913.22408303306986</v>
      </c>
      <c r="P68" s="42">
        <v>2.8</v>
      </c>
      <c r="Q68" s="42">
        <f t="shared" si="18"/>
        <v>154.50000000000003</v>
      </c>
      <c r="R68" s="42">
        <f t="shared" si="5"/>
        <v>1.9312500000000004</v>
      </c>
      <c r="T68" s="42">
        <f t="shared" si="6"/>
        <v>0</v>
      </c>
      <c r="U68" s="42">
        <f t="shared" si="7"/>
        <v>2557.0274324925954</v>
      </c>
      <c r="V68" s="42">
        <f t="shared" si="8"/>
        <v>0</v>
      </c>
      <c r="X68" s="57">
        <f t="shared" si="9"/>
        <v>2557.0274324925954</v>
      </c>
      <c r="Y68" s="60">
        <f t="shared" si="27"/>
        <v>153363.44712751062</v>
      </c>
      <c r="Z68" s="60">
        <f t="shared" si="28"/>
        <v>44948.94093959545</v>
      </c>
      <c r="AA68" s="60">
        <f t="shared" si="29"/>
        <v>108414.50618791519</v>
      </c>
      <c r="AB68" s="60">
        <f t="shared" si="30"/>
        <v>0</v>
      </c>
      <c r="AD68" s="86">
        <f t="shared" si="10"/>
        <v>29.308770623956864</v>
      </c>
      <c r="AE68" s="87">
        <f t="shared" si="11"/>
        <v>70.691229376043154</v>
      </c>
      <c r="AF68" s="88">
        <f t="shared" si="12"/>
        <v>0</v>
      </c>
      <c r="AG68">
        <f t="shared" si="13"/>
        <v>252</v>
      </c>
      <c r="AH68" s="62">
        <f t="shared" si="14"/>
        <v>85.519294025105495</v>
      </c>
      <c r="AI68" s="63">
        <f t="shared" si="15"/>
        <v>58.006691379301863</v>
      </c>
      <c r="AJ68" s="63">
        <f t="shared" si="16"/>
        <v>0</v>
      </c>
    </row>
    <row r="69" spans="2:36" ht="16.5" thickBot="1" x14ac:dyDescent="0.3">
      <c r="B69">
        <f t="shared" si="2"/>
        <v>65</v>
      </c>
      <c r="C69" s="5">
        <v>2.70378856759118E-2</v>
      </c>
      <c r="D69" s="5">
        <v>60.367739259609699</v>
      </c>
      <c r="F69" s="11">
        <v>0</v>
      </c>
      <c r="G69" s="11">
        <f t="shared" si="24"/>
        <v>60.367739259609699</v>
      </c>
      <c r="I69" s="14">
        <f t="shared" ref="I69:J93" si="31">41*F69</f>
        <v>0</v>
      </c>
      <c r="J69" s="12">
        <f t="shared" si="31"/>
        <v>2475.0773096439975</v>
      </c>
      <c r="K69" s="31"/>
      <c r="L69" s="29">
        <f t="shared" si="17"/>
        <v>288</v>
      </c>
      <c r="M69" s="14">
        <f t="shared" si="3"/>
        <v>0</v>
      </c>
      <c r="N69" s="12">
        <f t="shared" si="3"/>
        <v>2475.0773096439975</v>
      </c>
      <c r="P69" s="42">
        <v>2.8</v>
      </c>
      <c r="Q69" s="42">
        <f t="shared" si="18"/>
        <v>157.30000000000004</v>
      </c>
      <c r="R69" s="42">
        <f t="shared" si="5"/>
        <v>1.9662500000000005</v>
      </c>
      <c r="T69" s="42">
        <f t="shared" si="6"/>
        <v>0</v>
      </c>
      <c r="U69" s="42">
        <f t="shared" si="7"/>
        <v>6930.2164670031925</v>
      </c>
      <c r="V69" s="42">
        <f t="shared" si="8"/>
        <v>0</v>
      </c>
      <c r="X69" s="57">
        <f t="shared" si="9"/>
        <v>6930.2164670031925</v>
      </c>
      <c r="Y69" s="60">
        <f t="shared" si="27"/>
        <v>150806.41969501803</v>
      </c>
      <c r="Z69" s="60">
        <f t="shared" si="28"/>
        <v>44948.94093959545</v>
      </c>
      <c r="AA69" s="60">
        <f t="shared" si="29"/>
        <v>105857.47875542259</v>
      </c>
      <c r="AB69" s="60">
        <f t="shared" si="30"/>
        <v>0</v>
      </c>
      <c r="AD69" s="86">
        <f t="shared" si="10"/>
        <v>29.80572115596771</v>
      </c>
      <c r="AE69" s="87">
        <f t="shared" si="11"/>
        <v>70.194278844032283</v>
      </c>
      <c r="AF69" s="88">
        <f t="shared" si="12"/>
        <v>0</v>
      </c>
      <c r="AG69">
        <f t="shared" si="13"/>
        <v>288</v>
      </c>
      <c r="AH69" s="62">
        <f t="shared" si="14"/>
        <v>85.519294025105495</v>
      </c>
      <c r="AI69" s="63">
        <f t="shared" si="15"/>
        <v>56.638565412211122</v>
      </c>
      <c r="AJ69" s="63">
        <f t="shared" si="16"/>
        <v>0</v>
      </c>
    </row>
    <row r="70" spans="2:36" ht="16.5" thickBot="1" x14ac:dyDescent="0.3">
      <c r="B70">
        <f t="shared" ref="B70:B93" si="32">1+B69</f>
        <v>66</v>
      </c>
      <c r="C70" s="4">
        <v>1.7581343173155298E-2</v>
      </c>
      <c r="D70" s="4">
        <v>75.909764643373606</v>
      </c>
      <c r="F70" s="11">
        <v>0</v>
      </c>
      <c r="G70" s="11">
        <f t="shared" si="24"/>
        <v>75.909764643373606</v>
      </c>
      <c r="I70" s="20">
        <f t="shared" si="31"/>
        <v>0</v>
      </c>
      <c r="J70" s="21">
        <f t="shared" si="31"/>
        <v>3112.3003503783179</v>
      </c>
      <c r="K70" s="33"/>
      <c r="L70" s="29">
        <f t="shared" si="17"/>
        <v>324</v>
      </c>
      <c r="M70" s="14">
        <f t="shared" ref="M70:N93" si="33">I70</f>
        <v>0</v>
      </c>
      <c r="N70" s="12">
        <f t="shared" si="33"/>
        <v>3112.3003503783179</v>
      </c>
      <c r="P70" s="42">
        <v>3.2</v>
      </c>
      <c r="Q70" s="42">
        <f t="shared" si="18"/>
        <v>160.50000000000003</v>
      </c>
      <c r="R70" s="42">
        <f t="shared" ref="R70:R93" si="34">Q70/80</f>
        <v>2.0062500000000005</v>
      </c>
      <c r="T70" s="42">
        <f t="shared" ref="T70:T91" si="35">$P70*M70</f>
        <v>0</v>
      </c>
      <c r="U70" s="42">
        <f t="shared" ref="U70:U91" si="36">$P70*N70</f>
        <v>9959.3611212106189</v>
      </c>
      <c r="V70" s="42">
        <f t="shared" ref="V70:V91" si="37">$P70*O70</f>
        <v>0</v>
      </c>
      <c r="X70" s="57">
        <f t="shared" ref="X70:X91" si="38">SUM(T70:V70)</f>
        <v>9959.3611212106189</v>
      </c>
      <c r="Y70" s="60">
        <f t="shared" si="27"/>
        <v>143876.20322801484</v>
      </c>
      <c r="Z70" s="60">
        <f t="shared" si="28"/>
        <v>44948.94093959545</v>
      </c>
      <c r="AA70" s="60">
        <f t="shared" si="29"/>
        <v>98927.262288419399</v>
      </c>
      <c r="AB70" s="60">
        <f t="shared" si="30"/>
        <v>0</v>
      </c>
      <c r="AD70" s="86">
        <f t="shared" ref="AD70:AD91" si="39">Z70*100/$Y70</f>
        <v>31.241400545134219</v>
      </c>
      <c r="AE70" s="87">
        <f t="shared" ref="AE70:AE91" si="40">AA70*100/$Y70</f>
        <v>68.758599454865788</v>
      </c>
      <c r="AF70" s="88">
        <f t="shared" ref="AF70:AF91" si="41">AB70*100/$Y70</f>
        <v>0</v>
      </c>
      <c r="AG70">
        <f t="shared" ref="AG70:AG92" si="42">L70</f>
        <v>324</v>
      </c>
      <c r="AH70" s="62">
        <f t="shared" ref="AH70:AH91" si="43">Z70*100/$Z$102</f>
        <v>85.519294025105495</v>
      </c>
      <c r="AI70" s="63">
        <f t="shared" ref="AI70:AI91" si="44">AA70*100/$Z$103</f>
        <v>52.93058442398042</v>
      </c>
      <c r="AJ70" s="63">
        <f t="shared" ref="AJ70:AJ91" si="45">AB70*100/$Z$104</f>
        <v>0</v>
      </c>
    </row>
    <row r="71" spans="2:36" ht="16.5" thickBot="1" x14ac:dyDescent="0.3">
      <c r="B71">
        <f t="shared" si="32"/>
        <v>67</v>
      </c>
      <c r="C71" s="5">
        <v>5.1356747666119702E-2</v>
      </c>
      <c r="D71" s="5">
        <v>80.648826222656794</v>
      </c>
      <c r="F71" s="11">
        <f>C71</f>
        <v>5.1356747666119702E-2</v>
      </c>
      <c r="G71" s="11">
        <f t="shared" si="24"/>
        <v>80.648826222656794</v>
      </c>
      <c r="I71" s="14">
        <f t="shared" si="31"/>
        <v>2.1056266543109077</v>
      </c>
      <c r="J71" s="12">
        <f t="shared" si="31"/>
        <v>3306.6018751289284</v>
      </c>
      <c r="K71" s="31"/>
      <c r="L71" s="29">
        <f t="shared" ref="L71:L93" si="46">36+L70</f>
        <v>360</v>
      </c>
      <c r="M71" s="14">
        <f t="shared" si="33"/>
        <v>2.1056266543109077</v>
      </c>
      <c r="N71" s="12">
        <f t="shared" si="33"/>
        <v>3306.6018751289284</v>
      </c>
      <c r="P71" s="42">
        <v>5.3</v>
      </c>
      <c r="Q71" s="42">
        <f t="shared" ref="Q71:Q93" si="47">P71+Q70</f>
        <v>165.80000000000004</v>
      </c>
      <c r="R71" s="42">
        <f t="shared" si="34"/>
        <v>2.0725000000000007</v>
      </c>
      <c r="T71" s="42">
        <f t="shared" si="35"/>
        <v>11.159821267847811</v>
      </c>
      <c r="U71" s="42">
        <f t="shared" si="36"/>
        <v>17524.98993818332</v>
      </c>
      <c r="V71" s="42">
        <f t="shared" si="37"/>
        <v>0</v>
      </c>
      <c r="X71" s="57">
        <f t="shared" si="38"/>
        <v>17536.149759451167</v>
      </c>
      <c r="Y71" s="60">
        <f t="shared" si="27"/>
        <v>133916.84210680422</v>
      </c>
      <c r="Z71" s="60">
        <f t="shared" si="28"/>
        <v>44948.94093959545</v>
      </c>
      <c r="AA71" s="60">
        <f t="shared" si="29"/>
        <v>88967.90116720878</v>
      </c>
      <c r="AB71" s="60">
        <f t="shared" si="30"/>
        <v>0</v>
      </c>
      <c r="AD71" s="86">
        <f t="shared" si="39"/>
        <v>33.564815472386073</v>
      </c>
      <c r="AE71" s="87">
        <f t="shared" si="40"/>
        <v>66.435184527613927</v>
      </c>
      <c r="AF71" s="88">
        <f t="shared" si="41"/>
        <v>0</v>
      </c>
      <c r="AG71">
        <f t="shared" si="42"/>
        <v>360</v>
      </c>
      <c r="AH71" s="62">
        <f t="shared" si="43"/>
        <v>85.519294025105495</v>
      </c>
      <c r="AI71" s="63">
        <f t="shared" si="44"/>
        <v>47.601873283685805</v>
      </c>
      <c r="AJ71" s="63">
        <f t="shared" si="45"/>
        <v>0</v>
      </c>
    </row>
    <row r="72" spans="2:36" ht="16.5" thickBot="1" x14ac:dyDescent="0.3">
      <c r="B72">
        <f t="shared" si="32"/>
        <v>68</v>
      </c>
      <c r="C72" s="4">
        <v>0.73955391407939897</v>
      </c>
      <c r="D72" s="4">
        <v>83.796511818891801</v>
      </c>
      <c r="F72" s="11">
        <f t="shared" ref="F72:F90" si="48">C72</f>
        <v>0.73955391407939897</v>
      </c>
      <c r="G72" s="11">
        <f t="shared" si="24"/>
        <v>83.796511818891801</v>
      </c>
      <c r="I72" s="14">
        <f t="shared" si="31"/>
        <v>30.321710477255358</v>
      </c>
      <c r="J72" s="12">
        <f t="shared" si="31"/>
        <v>3435.6569845745639</v>
      </c>
      <c r="K72" s="31"/>
      <c r="L72" s="29">
        <f t="shared" si="46"/>
        <v>396</v>
      </c>
      <c r="M72" s="14">
        <f t="shared" si="33"/>
        <v>30.321710477255358</v>
      </c>
      <c r="N72" s="12">
        <f t="shared" si="33"/>
        <v>3435.6569845745639</v>
      </c>
      <c r="P72" s="42">
        <v>3.9</v>
      </c>
      <c r="Q72" s="42">
        <f t="shared" si="47"/>
        <v>169.70000000000005</v>
      </c>
      <c r="R72" s="42">
        <f t="shared" si="34"/>
        <v>2.1212500000000007</v>
      </c>
      <c r="T72" s="42">
        <f t="shared" si="35"/>
        <v>118.25467086129589</v>
      </c>
      <c r="U72" s="42">
        <f t="shared" si="36"/>
        <v>13399.0622398408</v>
      </c>
      <c r="V72" s="42">
        <f t="shared" si="37"/>
        <v>0</v>
      </c>
      <c r="X72" s="57">
        <f t="shared" si="38"/>
        <v>13517.316910702095</v>
      </c>
      <c r="Y72" s="60">
        <f t="shared" si="27"/>
        <v>116380.69234735306</v>
      </c>
      <c r="Z72" s="60">
        <f t="shared" si="28"/>
        <v>44937.781118327599</v>
      </c>
      <c r="AA72" s="60">
        <f t="shared" si="29"/>
        <v>71442.911229025456</v>
      </c>
      <c r="AB72" s="60">
        <f t="shared" si="30"/>
        <v>0</v>
      </c>
      <c r="AD72" s="86">
        <f t="shared" si="39"/>
        <v>38.612745990722452</v>
      </c>
      <c r="AE72" s="87">
        <f t="shared" si="40"/>
        <v>61.387254009277548</v>
      </c>
      <c r="AF72" s="88">
        <f t="shared" si="41"/>
        <v>0</v>
      </c>
      <c r="AG72">
        <f t="shared" si="42"/>
        <v>396</v>
      </c>
      <c r="AH72" s="62">
        <f t="shared" si="43"/>
        <v>85.498061488446737</v>
      </c>
      <c r="AI72" s="63">
        <f t="shared" si="44"/>
        <v>38.225206650093881</v>
      </c>
      <c r="AJ72" s="63">
        <f t="shared" si="45"/>
        <v>0</v>
      </c>
    </row>
    <row r="73" spans="2:36" ht="16.5" thickBot="1" x14ac:dyDescent="0.3">
      <c r="B73">
        <f t="shared" si="32"/>
        <v>69</v>
      </c>
      <c r="C73" s="5">
        <v>4.6965695306262099</v>
      </c>
      <c r="D73" s="5">
        <v>81.949175752825695</v>
      </c>
      <c r="F73" s="11">
        <f t="shared" si="48"/>
        <v>4.6965695306262099</v>
      </c>
      <c r="G73" s="11">
        <f t="shared" si="24"/>
        <v>81.949175752825695</v>
      </c>
      <c r="I73" s="14">
        <f t="shared" si="31"/>
        <v>192.55935075567461</v>
      </c>
      <c r="J73" s="12">
        <f t="shared" si="31"/>
        <v>3359.9162058658535</v>
      </c>
      <c r="K73" s="31"/>
      <c r="L73" s="29">
        <f t="shared" si="46"/>
        <v>432</v>
      </c>
      <c r="M73" s="14">
        <f t="shared" si="33"/>
        <v>192.55935075567461</v>
      </c>
      <c r="N73" s="12">
        <f t="shared" si="33"/>
        <v>3359.9162058658535</v>
      </c>
      <c r="P73" s="42">
        <v>4</v>
      </c>
      <c r="Q73" s="42">
        <f t="shared" si="47"/>
        <v>173.70000000000005</v>
      </c>
      <c r="R73" s="42">
        <f t="shared" si="34"/>
        <v>2.1712500000000006</v>
      </c>
      <c r="T73" s="42">
        <f t="shared" si="35"/>
        <v>770.23740302269846</v>
      </c>
      <c r="U73" s="42">
        <f t="shared" si="36"/>
        <v>13439.664823463414</v>
      </c>
      <c r="V73" s="42">
        <f t="shared" si="37"/>
        <v>0</v>
      </c>
      <c r="X73" s="57">
        <f t="shared" si="38"/>
        <v>14209.902226486112</v>
      </c>
      <c r="Y73" s="60">
        <f t="shared" si="27"/>
        <v>102863.37543665097</v>
      </c>
      <c r="Z73" s="60">
        <f t="shared" si="28"/>
        <v>44819.526447466305</v>
      </c>
      <c r="AA73" s="60">
        <f t="shared" si="29"/>
        <v>58043.848989184655</v>
      </c>
      <c r="AB73" s="60">
        <f t="shared" si="30"/>
        <v>0</v>
      </c>
      <c r="AD73" s="86">
        <f t="shared" si="39"/>
        <v>43.571899383244215</v>
      </c>
      <c r="AE73" s="87">
        <f t="shared" si="40"/>
        <v>56.428100616755778</v>
      </c>
      <c r="AF73" s="88">
        <f t="shared" si="41"/>
        <v>0</v>
      </c>
      <c r="AG73">
        <f t="shared" si="42"/>
        <v>432</v>
      </c>
      <c r="AH73" s="62">
        <f t="shared" si="43"/>
        <v>85.273071627599521</v>
      </c>
      <c r="AI73" s="63">
        <f t="shared" si="44"/>
        <v>31.056098977626888</v>
      </c>
      <c r="AJ73" s="63">
        <f t="shared" si="45"/>
        <v>0</v>
      </c>
    </row>
    <row r="74" spans="2:36" ht="16.5" thickBot="1" x14ac:dyDescent="0.3">
      <c r="B74">
        <f t="shared" si="32"/>
        <v>70</v>
      </c>
      <c r="C74" s="4">
        <v>14.4903546263722</v>
      </c>
      <c r="D74" s="4">
        <v>88.513383553248403</v>
      </c>
      <c r="F74" s="11">
        <f t="shared" si="48"/>
        <v>14.4903546263722</v>
      </c>
      <c r="G74" s="11">
        <f t="shared" si="24"/>
        <v>88.513383553248403</v>
      </c>
      <c r="I74" s="14">
        <f t="shared" si="31"/>
        <v>594.10453968126023</v>
      </c>
      <c r="J74" s="12">
        <f t="shared" si="31"/>
        <v>3629.0487256831843</v>
      </c>
      <c r="K74" s="31"/>
      <c r="L74" s="29">
        <f t="shared" si="46"/>
        <v>468</v>
      </c>
      <c r="M74" s="14">
        <f t="shared" si="33"/>
        <v>594.10453968126023</v>
      </c>
      <c r="N74" s="12">
        <f t="shared" si="33"/>
        <v>3629.0487256831843</v>
      </c>
      <c r="P74" s="42">
        <v>3.9</v>
      </c>
      <c r="Q74" s="42">
        <f t="shared" si="47"/>
        <v>177.60000000000005</v>
      </c>
      <c r="R74" s="42">
        <f t="shared" si="34"/>
        <v>2.2200000000000006</v>
      </c>
      <c r="T74" s="42">
        <f t="shared" si="35"/>
        <v>2317.0077047569148</v>
      </c>
      <c r="U74" s="42">
        <f t="shared" si="36"/>
        <v>14153.290030164419</v>
      </c>
      <c r="V74" s="42">
        <f t="shared" si="37"/>
        <v>0</v>
      </c>
      <c r="X74" s="57">
        <f t="shared" si="38"/>
        <v>16470.297734921332</v>
      </c>
      <c r="Y74" s="60">
        <f t="shared" si="27"/>
        <v>88653.473210164855</v>
      </c>
      <c r="Z74" s="60">
        <f t="shared" si="28"/>
        <v>44049.289044443605</v>
      </c>
      <c r="AA74" s="60">
        <f t="shared" si="29"/>
        <v>44604.184165721243</v>
      </c>
      <c r="AB74" s="60">
        <f t="shared" si="30"/>
        <v>0</v>
      </c>
      <c r="AD74" s="86">
        <f t="shared" si="39"/>
        <v>49.68704264977741</v>
      </c>
      <c r="AE74" s="87">
        <f t="shared" si="40"/>
        <v>50.312957350222582</v>
      </c>
      <c r="AF74" s="88">
        <f t="shared" si="41"/>
        <v>0</v>
      </c>
      <c r="AG74">
        <f t="shared" si="42"/>
        <v>468</v>
      </c>
      <c r="AH74" s="62">
        <f t="shared" si="43"/>
        <v>83.80762755792162</v>
      </c>
      <c r="AI74" s="63">
        <f t="shared" si="44"/>
        <v>23.865267076362358</v>
      </c>
      <c r="AJ74" s="63">
        <f t="shared" si="45"/>
        <v>0</v>
      </c>
    </row>
    <row r="75" spans="2:36" ht="16.5" thickBot="1" x14ac:dyDescent="0.3">
      <c r="B75">
        <f t="shared" si="32"/>
        <v>71</v>
      </c>
      <c r="C75" s="5">
        <v>24.405967486625901</v>
      </c>
      <c r="D75" s="5">
        <v>86.691392975057497</v>
      </c>
      <c r="F75" s="11">
        <f t="shared" si="48"/>
        <v>24.405967486625901</v>
      </c>
      <c r="G75" s="11">
        <f t="shared" si="24"/>
        <v>86.691392975057497</v>
      </c>
      <c r="I75" s="14">
        <f t="shared" si="31"/>
        <v>1000.644666951662</v>
      </c>
      <c r="J75" s="12">
        <f t="shared" si="31"/>
        <v>3554.3471119773571</v>
      </c>
      <c r="K75" s="31"/>
      <c r="L75" s="29">
        <f t="shared" si="46"/>
        <v>504</v>
      </c>
      <c r="M75" s="14">
        <f t="shared" si="33"/>
        <v>1000.644666951662</v>
      </c>
      <c r="N75" s="12">
        <f t="shared" si="33"/>
        <v>3554.3471119773571</v>
      </c>
      <c r="P75" s="42">
        <v>4</v>
      </c>
      <c r="Q75" s="42">
        <f t="shared" si="47"/>
        <v>181.60000000000005</v>
      </c>
      <c r="R75" s="42">
        <f t="shared" si="34"/>
        <v>2.2700000000000005</v>
      </c>
      <c r="T75" s="42">
        <f t="shared" si="35"/>
        <v>4002.5786678066479</v>
      </c>
      <c r="U75" s="42">
        <f t="shared" si="36"/>
        <v>14217.388447909429</v>
      </c>
      <c r="V75" s="42">
        <f t="shared" si="37"/>
        <v>0</v>
      </c>
      <c r="X75" s="57">
        <f t="shared" si="38"/>
        <v>18219.967115716077</v>
      </c>
      <c r="Y75" s="60">
        <f t="shared" si="27"/>
        <v>72183.175475243523</v>
      </c>
      <c r="Z75" s="60">
        <f t="shared" si="28"/>
        <v>41732.281339686691</v>
      </c>
      <c r="AA75" s="60">
        <f t="shared" si="29"/>
        <v>30450.894135556824</v>
      </c>
      <c r="AB75" s="60">
        <f t="shared" si="30"/>
        <v>0</v>
      </c>
      <c r="AD75" s="86">
        <f t="shared" si="39"/>
        <v>57.814415983956678</v>
      </c>
      <c r="AE75" s="87">
        <f t="shared" si="40"/>
        <v>42.185584016043308</v>
      </c>
      <c r="AF75" s="88">
        <f t="shared" si="41"/>
        <v>0</v>
      </c>
      <c r="AG75">
        <f t="shared" si="42"/>
        <v>504</v>
      </c>
      <c r="AH75" s="62">
        <f t="shared" si="43"/>
        <v>79.399317617364332</v>
      </c>
      <c r="AI75" s="63">
        <f t="shared" si="44"/>
        <v>16.292613234647849</v>
      </c>
      <c r="AJ75" s="63">
        <f t="shared" si="45"/>
        <v>0</v>
      </c>
    </row>
    <row r="76" spans="2:36" ht="16.5" thickBot="1" x14ac:dyDescent="0.3">
      <c r="B76">
        <f t="shared" si="32"/>
        <v>72</v>
      </c>
      <c r="C76" s="5">
        <v>32.911198267617202</v>
      </c>
      <c r="D76" s="5">
        <v>31.526938167465801</v>
      </c>
      <c r="F76" s="11">
        <f t="shared" si="48"/>
        <v>32.911198267617202</v>
      </c>
      <c r="G76" s="11">
        <f t="shared" si="24"/>
        <v>31.526938167465801</v>
      </c>
      <c r="I76" s="14">
        <f t="shared" si="31"/>
        <v>1349.3591289723054</v>
      </c>
      <c r="J76" s="12">
        <f t="shared" si="31"/>
        <v>1292.6044648660977</v>
      </c>
      <c r="K76" s="31"/>
      <c r="L76" s="29">
        <f t="shared" si="46"/>
        <v>540</v>
      </c>
      <c r="M76" s="14">
        <f t="shared" si="33"/>
        <v>1349.3591289723054</v>
      </c>
      <c r="N76" s="12">
        <f t="shared" si="33"/>
        <v>1292.6044648660977</v>
      </c>
      <c r="P76" s="42">
        <v>4</v>
      </c>
      <c r="Q76" s="42">
        <f t="shared" si="47"/>
        <v>185.60000000000005</v>
      </c>
      <c r="R76" s="42">
        <f t="shared" si="34"/>
        <v>2.3200000000000007</v>
      </c>
      <c r="T76" s="42">
        <f t="shared" si="35"/>
        <v>5397.4365158892215</v>
      </c>
      <c r="U76" s="42">
        <f t="shared" si="36"/>
        <v>5170.4178594643909</v>
      </c>
      <c r="V76" s="42">
        <f t="shared" si="37"/>
        <v>0</v>
      </c>
      <c r="X76" s="57">
        <f t="shared" si="38"/>
        <v>10567.854375353612</v>
      </c>
      <c r="Y76" s="60">
        <f t="shared" si="27"/>
        <v>53963.208359527445</v>
      </c>
      <c r="Z76" s="60">
        <f t="shared" si="28"/>
        <v>37729.702671880041</v>
      </c>
      <c r="AA76" s="60">
        <f t="shared" si="29"/>
        <v>16233.505687647395</v>
      </c>
      <c r="AB76" s="60">
        <f t="shared" si="30"/>
        <v>0</v>
      </c>
      <c r="AD76" s="86">
        <f t="shared" si="39"/>
        <v>69.917456390857268</v>
      </c>
      <c r="AE76" s="87">
        <f t="shared" si="40"/>
        <v>30.082543609142721</v>
      </c>
      <c r="AF76" s="88">
        <f t="shared" si="41"/>
        <v>0</v>
      </c>
      <c r="AG76">
        <f t="shared" si="42"/>
        <v>540</v>
      </c>
      <c r="AH76" s="62">
        <f t="shared" si="43"/>
        <v>71.784061400076183</v>
      </c>
      <c r="AI76" s="63">
        <f t="shared" si="44"/>
        <v>8.685663824316423</v>
      </c>
      <c r="AJ76" s="63">
        <f t="shared" si="45"/>
        <v>0</v>
      </c>
    </row>
    <row r="77" spans="2:36" ht="16.5" thickBot="1" x14ac:dyDescent="0.3">
      <c r="B77">
        <f t="shared" si="32"/>
        <v>73</v>
      </c>
      <c r="C77" s="4">
        <v>35.400080815706403</v>
      </c>
      <c r="D77" s="4">
        <v>7.4922547946895204</v>
      </c>
      <c r="F77" s="11">
        <f t="shared" si="48"/>
        <v>35.400080815706403</v>
      </c>
      <c r="G77" s="11">
        <f t="shared" si="24"/>
        <v>7.4922547946895204</v>
      </c>
      <c r="I77" s="14">
        <f t="shared" si="31"/>
        <v>1451.4033134439626</v>
      </c>
      <c r="J77" s="12">
        <f t="shared" si="31"/>
        <v>307.18244658227036</v>
      </c>
      <c r="K77" s="31"/>
      <c r="L77" s="29">
        <f t="shared" si="46"/>
        <v>576</v>
      </c>
      <c r="M77" s="14">
        <f t="shared" si="33"/>
        <v>1451.4033134439626</v>
      </c>
      <c r="N77" s="12">
        <f t="shared" si="33"/>
        <v>307.18244658227036</v>
      </c>
      <c r="P77" s="42">
        <v>4.3</v>
      </c>
      <c r="Q77" s="42">
        <f t="shared" si="47"/>
        <v>189.90000000000006</v>
      </c>
      <c r="R77" s="42">
        <f t="shared" si="34"/>
        <v>2.3737500000000007</v>
      </c>
      <c r="T77" s="42">
        <f t="shared" si="35"/>
        <v>6241.0342478090388</v>
      </c>
      <c r="U77" s="42">
        <f t="shared" si="36"/>
        <v>1320.8845203037624</v>
      </c>
      <c r="V77" s="42">
        <f t="shared" si="37"/>
        <v>0</v>
      </c>
      <c r="X77" s="57">
        <f t="shared" si="38"/>
        <v>7561.9187681128014</v>
      </c>
      <c r="Y77" s="60">
        <f t="shared" si="27"/>
        <v>43395.353984173831</v>
      </c>
      <c r="Z77" s="60">
        <f t="shared" si="28"/>
        <v>32332.266155990819</v>
      </c>
      <c r="AA77" s="60">
        <f t="shared" si="29"/>
        <v>11063.087828183005</v>
      </c>
      <c r="AB77" s="60">
        <f t="shared" si="30"/>
        <v>0</v>
      </c>
      <c r="AD77" s="86">
        <f t="shared" si="39"/>
        <v>74.506285091676659</v>
      </c>
      <c r="AE77" s="87">
        <f t="shared" si="40"/>
        <v>25.493714908323327</v>
      </c>
      <c r="AF77" s="88">
        <f t="shared" si="41"/>
        <v>0</v>
      </c>
      <c r="AG77">
        <f t="shared" si="42"/>
        <v>576</v>
      </c>
      <c r="AH77" s="62">
        <f t="shared" si="43"/>
        <v>61.514966050210845</v>
      </c>
      <c r="AI77" s="63">
        <f t="shared" si="44"/>
        <v>5.9192551247635121</v>
      </c>
      <c r="AJ77" s="63">
        <f t="shared" si="45"/>
        <v>0</v>
      </c>
    </row>
    <row r="78" spans="2:36" ht="16.5" thickBot="1" x14ac:dyDescent="0.3">
      <c r="B78">
        <f t="shared" si="32"/>
        <v>74</v>
      </c>
      <c r="C78" s="5">
        <v>37.121210786876198</v>
      </c>
      <c r="D78" s="5">
        <v>5.62724341778513</v>
      </c>
      <c r="F78" s="11">
        <f t="shared" si="48"/>
        <v>37.121210786876198</v>
      </c>
      <c r="G78" s="11">
        <f t="shared" si="24"/>
        <v>5.62724341778513</v>
      </c>
      <c r="I78" s="14">
        <f t="shared" si="31"/>
        <v>1521.969642261924</v>
      </c>
      <c r="J78" s="12">
        <f t="shared" si="31"/>
        <v>230.71698012919032</v>
      </c>
      <c r="K78" s="31"/>
      <c r="L78" s="29">
        <f t="shared" si="46"/>
        <v>612</v>
      </c>
      <c r="M78" s="14">
        <f t="shared" si="33"/>
        <v>1521.969642261924</v>
      </c>
      <c r="N78" s="12">
        <f t="shared" si="33"/>
        <v>230.71698012919032</v>
      </c>
      <c r="P78" s="42">
        <v>6</v>
      </c>
      <c r="Q78" s="42">
        <f t="shared" si="47"/>
        <v>195.90000000000006</v>
      </c>
      <c r="R78" s="42">
        <f t="shared" si="34"/>
        <v>2.4487500000000009</v>
      </c>
      <c r="T78" s="42">
        <f t="shared" si="35"/>
        <v>9131.8178535715451</v>
      </c>
      <c r="U78" s="42">
        <f t="shared" si="36"/>
        <v>1384.3018807751419</v>
      </c>
      <c r="V78" s="42">
        <f t="shared" si="37"/>
        <v>0</v>
      </c>
      <c r="X78" s="57">
        <f t="shared" si="38"/>
        <v>10516.119734346687</v>
      </c>
      <c r="Y78" s="60">
        <f t="shared" si="27"/>
        <v>35833.435216061029</v>
      </c>
      <c r="Z78" s="60">
        <f t="shared" si="28"/>
        <v>26091.23190818178</v>
      </c>
      <c r="AA78" s="60">
        <f t="shared" si="29"/>
        <v>9742.2033078792429</v>
      </c>
      <c r="AB78" s="60">
        <f t="shared" si="30"/>
        <v>0</v>
      </c>
      <c r="AD78" s="86">
        <f t="shared" si="39"/>
        <v>72.812533185451727</v>
      </c>
      <c r="AE78" s="87">
        <f t="shared" si="40"/>
        <v>27.187466814548262</v>
      </c>
      <c r="AF78" s="88">
        <f t="shared" si="41"/>
        <v>0</v>
      </c>
      <c r="AG78">
        <f t="shared" si="42"/>
        <v>612</v>
      </c>
      <c r="AH78" s="62">
        <f t="shared" si="43"/>
        <v>49.640852184516326</v>
      </c>
      <c r="AI78" s="63">
        <f t="shared" si="44"/>
        <v>5.2125218340712909</v>
      </c>
      <c r="AJ78" s="63">
        <f t="shared" si="45"/>
        <v>0</v>
      </c>
    </row>
    <row r="79" spans="2:36" ht="16.5" thickBot="1" x14ac:dyDescent="0.3">
      <c r="B79">
        <f t="shared" si="32"/>
        <v>75</v>
      </c>
      <c r="C79" s="4">
        <v>32.486802801464499</v>
      </c>
      <c r="D79" s="4">
        <v>4.1848678153839103</v>
      </c>
      <c r="F79" s="11">
        <f t="shared" si="48"/>
        <v>32.486802801464499</v>
      </c>
      <c r="G79" s="11">
        <f t="shared" si="24"/>
        <v>4.1848678153839103</v>
      </c>
      <c r="I79" s="14">
        <f t="shared" si="31"/>
        <v>1331.9589148600444</v>
      </c>
      <c r="J79" s="12">
        <f t="shared" si="31"/>
        <v>171.57958043074032</v>
      </c>
      <c r="K79" s="31"/>
      <c r="L79" s="29">
        <f t="shared" si="46"/>
        <v>648</v>
      </c>
      <c r="M79" s="14">
        <f t="shared" si="33"/>
        <v>1331.9589148600444</v>
      </c>
      <c r="N79" s="12">
        <f t="shared" si="33"/>
        <v>171.57958043074032</v>
      </c>
      <c r="P79" s="42">
        <v>5.8</v>
      </c>
      <c r="Q79" s="42">
        <f t="shared" si="47"/>
        <v>201.70000000000007</v>
      </c>
      <c r="R79" s="42">
        <f t="shared" si="34"/>
        <v>2.5212500000000011</v>
      </c>
      <c r="T79" s="42">
        <f t="shared" si="35"/>
        <v>7725.3617061882569</v>
      </c>
      <c r="U79" s="42">
        <f t="shared" si="36"/>
        <v>995.16156649829384</v>
      </c>
      <c r="V79" s="42">
        <f t="shared" si="37"/>
        <v>0</v>
      </c>
      <c r="X79" s="57">
        <f t="shared" si="38"/>
        <v>8720.5232726865506</v>
      </c>
      <c r="Y79" s="60">
        <f t="shared" si="27"/>
        <v>25317.315481714344</v>
      </c>
      <c r="Z79" s="60">
        <f t="shared" si="28"/>
        <v>16959.414054610235</v>
      </c>
      <c r="AA79" s="60">
        <f t="shared" si="29"/>
        <v>8357.9014271041015</v>
      </c>
      <c r="AB79" s="60">
        <f t="shared" si="30"/>
        <v>0</v>
      </c>
      <c r="AD79" s="86">
        <f t="shared" si="39"/>
        <v>66.987410520911368</v>
      </c>
      <c r="AE79" s="87">
        <f t="shared" si="40"/>
        <v>33.012589479088611</v>
      </c>
      <c r="AF79" s="88">
        <f t="shared" si="41"/>
        <v>0</v>
      </c>
      <c r="AG79">
        <f t="shared" si="42"/>
        <v>648</v>
      </c>
      <c r="AH79" s="62">
        <f t="shared" si="43"/>
        <v>32.26676951029345</v>
      </c>
      <c r="AI79" s="63">
        <f t="shared" si="44"/>
        <v>4.4718573713772614</v>
      </c>
      <c r="AJ79" s="63">
        <f t="shared" si="45"/>
        <v>0</v>
      </c>
    </row>
    <row r="80" spans="2:36" ht="16.5" thickBot="1" x14ac:dyDescent="0.3">
      <c r="B80">
        <f t="shared" si="32"/>
        <v>76</v>
      </c>
      <c r="C80" s="5">
        <v>22.270759528074102</v>
      </c>
      <c r="D80" s="5">
        <v>3.86807682349983</v>
      </c>
      <c r="F80" s="11">
        <f t="shared" si="48"/>
        <v>22.270759528074102</v>
      </c>
      <c r="G80" s="11">
        <f t="shared" si="24"/>
        <v>3.86807682349983</v>
      </c>
      <c r="I80" s="14">
        <f t="shared" si="31"/>
        <v>913.10114065103812</v>
      </c>
      <c r="J80" s="12">
        <f t="shared" si="31"/>
        <v>158.59114976349304</v>
      </c>
      <c r="K80" s="31"/>
      <c r="L80" s="29">
        <f t="shared" si="46"/>
        <v>684</v>
      </c>
      <c r="M80" s="14">
        <f t="shared" si="33"/>
        <v>913.10114065103812</v>
      </c>
      <c r="N80" s="12">
        <f t="shared" si="33"/>
        <v>158.59114976349304</v>
      </c>
      <c r="P80" s="42">
        <v>6</v>
      </c>
      <c r="Q80" s="42">
        <f t="shared" si="47"/>
        <v>207.70000000000007</v>
      </c>
      <c r="R80" s="42">
        <f t="shared" si="34"/>
        <v>2.5962500000000008</v>
      </c>
      <c r="T80" s="42">
        <f t="shared" si="35"/>
        <v>5478.6068439062292</v>
      </c>
      <c r="U80" s="42">
        <f t="shared" si="36"/>
        <v>951.54689858095821</v>
      </c>
      <c r="V80" s="42">
        <f t="shared" si="37"/>
        <v>0</v>
      </c>
      <c r="X80" s="57">
        <f t="shared" si="38"/>
        <v>6430.1537424871876</v>
      </c>
      <c r="Y80" s="60">
        <f t="shared" si="27"/>
        <v>16596.792209027793</v>
      </c>
      <c r="Z80" s="60">
        <f t="shared" si="28"/>
        <v>9234.0523484219775</v>
      </c>
      <c r="AA80" s="60">
        <f t="shared" si="29"/>
        <v>7362.7398606058077</v>
      </c>
      <c r="AB80" s="60">
        <f t="shared" si="30"/>
        <v>0</v>
      </c>
      <c r="AD80" s="86">
        <f t="shared" si="39"/>
        <v>55.637572803973121</v>
      </c>
      <c r="AE80" s="87">
        <f t="shared" si="40"/>
        <v>44.362427196026829</v>
      </c>
      <c r="AF80" s="88">
        <f t="shared" si="41"/>
        <v>0</v>
      </c>
      <c r="AG80">
        <f t="shared" si="42"/>
        <v>684</v>
      </c>
      <c r="AH80" s="62">
        <f t="shared" si="43"/>
        <v>17.568592748139228</v>
      </c>
      <c r="AI80" s="63">
        <f t="shared" si="44"/>
        <v>3.9394006744814383</v>
      </c>
      <c r="AJ80" s="63">
        <f t="shared" si="45"/>
        <v>0</v>
      </c>
    </row>
    <row r="81" spans="2:36" ht="16.5" thickBot="1" x14ac:dyDescent="0.3">
      <c r="B81">
        <f t="shared" si="32"/>
        <v>77</v>
      </c>
      <c r="C81" s="4">
        <v>9.2670507799598205</v>
      </c>
      <c r="D81" s="4">
        <v>2.6088649813727698</v>
      </c>
      <c r="F81" s="11">
        <f t="shared" si="48"/>
        <v>9.2670507799598205</v>
      </c>
      <c r="G81" s="11">
        <f t="shared" si="24"/>
        <v>2.6088649813727698</v>
      </c>
      <c r="I81" s="14">
        <f t="shared" si="31"/>
        <v>379.94908197835264</v>
      </c>
      <c r="J81" s="12">
        <f t="shared" si="31"/>
        <v>106.96346423628356</v>
      </c>
      <c r="K81" s="31"/>
      <c r="L81" s="29">
        <f t="shared" si="46"/>
        <v>720</v>
      </c>
      <c r="M81" s="14">
        <f t="shared" si="33"/>
        <v>379.94908197835264</v>
      </c>
      <c r="N81" s="12">
        <f t="shared" si="33"/>
        <v>106.96346423628356</v>
      </c>
      <c r="P81" s="42">
        <v>5.9</v>
      </c>
      <c r="Q81" s="42">
        <f t="shared" si="47"/>
        <v>213.60000000000008</v>
      </c>
      <c r="R81" s="42">
        <f t="shared" si="34"/>
        <v>2.6700000000000008</v>
      </c>
      <c r="T81" s="42">
        <f t="shared" si="35"/>
        <v>2241.6995836722808</v>
      </c>
      <c r="U81" s="42">
        <f t="shared" si="36"/>
        <v>631.08443899407303</v>
      </c>
      <c r="V81" s="42">
        <f t="shared" si="37"/>
        <v>0</v>
      </c>
      <c r="X81" s="57">
        <f t="shared" si="38"/>
        <v>2872.7840226663538</v>
      </c>
      <c r="Y81" s="60">
        <f t="shared" si="27"/>
        <v>10166.638466540606</v>
      </c>
      <c r="Z81" s="60">
        <f t="shared" si="28"/>
        <v>3755.4455045157483</v>
      </c>
      <c r="AA81" s="60">
        <f t="shared" si="29"/>
        <v>6411.1929620248493</v>
      </c>
      <c r="AB81" s="60">
        <f t="shared" si="30"/>
        <v>0</v>
      </c>
      <c r="AD81" s="86">
        <f t="shared" si="39"/>
        <v>36.938910701657036</v>
      </c>
      <c r="AE81" s="87">
        <f t="shared" si="40"/>
        <v>63.061089298342893</v>
      </c>
      <c r="AF81" s="88">
        <f t="shared" si="41"/>
        <v>0</v>
      </c>
      <c r="AG81">
        <f t="shared" si="42"/>
        <v>720</v>
      </c>
      <c r="AH81" s="62">
        <f t="shared" si="43"/>
        <v>7.145063745273494</v>
      </c>
      <c r="AI81" s="63">
        <f t="shared" si="44"/>
        <v>3.4302798084670143</v>
      </c>
      <c r="AJ81" s="63">
        <f t="shared" si="45"/>
        <v>0</v>
      </c>
    </row>
    <row r="82" spans="2:36" ht="16.5" thickBot="1" x14ac:dyDescent="0.3">
      <c r="B82">
        <f t="shared" si="32"/>
        <v>78</v>
      </c>
      <c r="C82" s="5">
        <v>3.5735389555699002</v>
      </c>
      <c r="D82" s="5">
        <v>2.3981000321023598</v>
      </c>
      <c r="F82" s="11">
        <f t="shared" si="48"/>
        <v>3.5735389555699002</v>
      </c>
      <c r="G82" s="11">
        <f t="shared" si="24"/>
        <v>2.3981000321023598</v>
      </c>
      <c r="I82" s="14">
        <f t="shared" si="31"/>
        <v>146.51509717836592</v>
      </c>
      <c r="J82" s="12">
        <f t="shared" si="31"/>
        <v>98.322101316196751</v>
      </c>
      <c r="K82" s="31"/>
      <c r="L82" s="29">
        <f t="shared" si="46"/>
        <v>756</v>
      </c>
      <c r="M82" s="14">
        <f t="shared" si="33"/>
        <v>146.51509717836592</v>
      </c>
      <c r="N82" s="12">
        <f t="shared" si="33"/>
        <v>98.322101316196751</v>
      </c>
      <c r="P82" s="42">
        <v>5.9</v>
      </c>
      <c r="Q82" s="42">
        <f t="shared" si="47"/>
        <v>219.50000000000009</v>
      </c>
      <c r="R82" s="42">
        <f t="shared" si="34"/>
        <v>2.7437500000000012</v>
      </c>
      <c r="T82" s="42">
        <f t="shared" si="35"/>
        <v>864.43907335235895</v>
      </c>
      <c r="U82" s="42">
        <f t="shared" si="36"/>
        <v>580.10039776556084</v>
      </c>
      <c r="V82" s="42">
        <f t="shared" si="37"/>
        <v>0</v>
      </c>
      <c r="X82" s="57">
        <f t="shared" si="38"/>
        <v>1444.5394711179197</v>
      </c>
      <c r="Y82" s="60">
        <f t="shared" si="27"/>
        <v>7293.854443874252</v>
      </c>
      <c r="Z82" s="60">
        <f t="shared" si="28"/>
        <v>1513.7459208434675</v>
      </c>
      <c r="AA82" s="60">
        <f t="shared" si="29"/>
        <v>5780.1085230307763</v>
      </c>
      <c r="AB82" s="60">
        <f t="shared" si="30"/>
        <v>0</v>
      </c>
      <c r="AD82" s="86">
        <f t="shared" si="39"/>
        <v>20.753717153140997</v>
      </c>
      <c r="AE82" s="87">
        <f t="shared" si="40"/>
        <v>79.24628284685889</v>
      </c>
      <c r="AF82" s="88">
        <f t="shared" si="41"/>
        <v>0</v>
      </c>
      <c r="AG82">
        <f t="shared" si="42"/>
        <v>756</v>
      </c>
      <c r="AH82" s="62">
        <f t="shared" si="43"/>
        <v>2.8800340959731114</v>
      </c>
      <c r="AI82" s="63">
        <f t="shared" si="44"/>
        <v>3.0926209326007363</v>
      </c>
      <c r="AJ82" s="63">
        <f t="shared" si="45"/>
        <v>0</v>
      </c>
    </row>
    <row r="83" spans="2:36" ht="16.5" thickBot="1" x14ac:dyDescent="0.3">
      <c r="B83">
        <f t="shared" si="32"/>
        <v>79</v>
      </c>
      <c r="C83" s="4">
        <v>1.2959229267596</v>
      </c>
      <c r="D83" s="4">
        <v>2.3635391076396299</v>
      </c>
      <c r="F83" s="11">
        <f t="shared" si="48"/>
        <v>1.2959229267596</v>
      </c>
      <c r="G83" s="11">
        <f t="shared" si="24"/>
        <v>2.3635391076396299</v>
      </c>
      <c r="I83" s="14">
        <f t="shared" si="31"/>
        <v>53.132839997143599</v>
      </c>
      <c r="J83" s="12">
        <f t="shared" si="31"/>
        <v>96.905103413224822</v>
      </c>
      <c r="K83" s="31"/>
      <c r="L83" s="29">
        <f t="shared" si="46"/>
        <v>792</v>
      </c>
      <c r="M83" s="14">
        <f t="shared" si="33"/>
        <v>53.132839997143599</v>
      </c>
      <c r="N83" s="12">
        <f t="shared" si="33"/>
        <v>96.905103413224822</v>
      </c>
      <c r="P83" s="42">
        <v>6.4</v>
      </c>
      <c r="Q83" s="42">
        <f t="shared" si="47"/>
        <v>225.90000000000009</v>
      </c>
      <c r="R83" s="42">
        <f t="shared" si="34"/>
        <v>2.8237500000000013</v>
      </c>
      <c r="T83" s="42">
        <f t="shared" si="35"/>
        <v>340.05017598171906</v>
      </c>
      <c r="U83" s="42">
        <f t="shared" si="36"/>
        <v>620.19266184463891</v>
      </c>
      <c r="V83" s="42">
        <f t="shared" si="37"/>
        <v>0</v>
      </c>
      <c r="X83" s="57">
        <f t="shared" si="38"/>
        <v>960.24283782635803</v>
      </c>
      <c r="Y83" s="60">
        <f t="shared" si="27"/>
        <v>5849.3149727563323</v>
      </c>
      <c r="Z83" s="60">
        <f t="shared" si="28"/>
        <v>649.30684749110856</v>
      </c>
      <c r="AA83" s="60">
        <f t="shared" si="29"/>
        <v>5200.0081252652153</v>
      </c>
      <c r="AB83" s="60">
        <f t="shared" si="30"/>
        <v>0</v>
      </c>
      <c r="AD83" s="86">
        <f t="shared" si="39"/>
        <v>11.100562211392425</v>
      </c>
      <c r="AE83" s="87">
        <f t="shared" si="40"/>
        <v>88.899437788607429</v>
      </c>
      <c r="AF83" s="88">
        <f t="shared" si="41"/>
        <v>0</v>
      </c>
      <c r="AG83">
        <f t="shared" si="42"/>
        <v>792</v>
      </c>
      <c r="AH83" s="62">
        <f t="shared" si="43"/>
        <v>1.2353631040546205</v>
      </c>
      <c r="AI83" s="63">
        <f t="shared" si="44"/>
        <v>2.7822408374880765</v>
      </c>
      <c r="AJ83" s="63">
        <f t="shared" si="45"/>
        <v>0</v>
      </c>
    </row>
    <row r="84" spans="2:36" ht="16.5" thickBot="1" x14ac:dyDescent="0.3">
      <c r="B84">
        <f t="shared" si="32"/>
        <v>80</v>
      </c>
      <c r="C84" s="5">
        <v>0.59488727644656603</v>
      </c>
      <c r="D84" s="5">
        <v>2.3243447162553701</v>
      </c>
      <c r="F84" s="11">
        <f t="shared" si="48"/>
        <v>0.59488727644656603</v>
      </c>
      <c r="G84" s="11">
        <f t="shared" si="24"/>
        <v>2.3243447162553701</v>
      </c>
      <c r="I84" s="14">
        <f t="shared" si="31"/>
        <v>24.390378334309208</v>
      </c>
      <c r="J84" s="12">
        <f t="shared" si="31"/>
        <v>95.298133366470168</v>
      </c>
      <c r="K84" s="31"/>
      <c r="L84" s="29">
        <f t="shared" si="46"/>
        <v>828</v>
      </c>
      <c r="M84" s="14">
        <f t="shared" si="33"/>
        <v>24.390378334309208</v>
      </c>
      <c r="N84" s="12">
        <f t="shared" si="33"/>
        <v>95.298133366470168</v>
      </c>
      <c r="P84" s="42">
        <v>4.8</v>
      </c>
      <c r="Q84" s="42">
        <f t="shared" si="47"/>
        <v>230.7000000000001</v>
      </c>
      <c r="R84" s="42">
        <f t="shared" si="34"/>
        <v>2.8837500000000014</v>
      </c>
      <c r="T84" s="42">
        <f t="shared" si="35"/>
        <v>117.07381600468419</v>
      </c>
      <c r="U84" s="42">
        <f t="shared" si="36"/>
        <v>457.43104015905681</v>
      </c>
      <c r="V84" s="42">
        <f t="shared" si="37"/>
        <v>0</v>
      </c>
      <c r="X84" s="57">
        <f t="shared" si="38"/>
        <v>574.50485616374101</v>
      </c>
      <c r="Y84" s="60">
        <f t="shared" si="27"/>
        <v>4889.0721349299747</v>
      </c>
      <c r="Z84" s="60">
        <f t="shared" si="28"/>
        <v>309.25667150938949</v>
      </c>
      <c r="AA84" s="60">
        <f t="shared" si="29"/>
        <v>4579.8154634205766</v>
      </c>
      <c r="AB84" s="60">
        <f t="shared" si="30"/>
        <v>0</v>
      </c>
      <c r="AD84" s="86">
        <f t="shared" si="39"/>
        <v>6.3254675524197177</v>
      </c>
      <c r="AE84" s="87">
        <f t="shared" si="40"/>
        <v>93.674532447580106</v>
      </c>
      <c r="AF84" s="88">
        <f t="shared" si="41"/>
        <v>0</v>
      </c>
      <c r="AG84">
        <f t="shared" si="42"/>
        <v>828</v>
      </c>
      <c r="AH84" s="62">
        <f t="shared" si="43"/>
        <v>0.58838788338924941</v>
      </c>
      <c r="AI84" s="63">
        <f t="shared" si="44"/>
        <v>2.4504095577424163</v>
      </c>
      <c r="AJ84" s="63">
        <f t="shared" si="45"/>
        <v>0</v>
      </c>
    </row>
    <row r="85" spans="2:36" ht="16.5" thickBot="1" x14ac:dyDescent="0.3">
      <c r="B85">
        <f t="shared" si="32"/>
        <v>81</v>
      </c>
      <c r="C85" s="4">
        <v>0.29176914792853398</v>
      </c>
      <c r="D85" s="4">
        <v>2.2991333650109</v>
      </c>
      <c r="F85" s="11">
        <f t="shared" si="48"/>
        <v>0.29176914792853398</v>
      </c>
      <c r="G85" s="11">
        <f t="shared" si="24"/>
        <v>2.2991333650109</v>
      </c>
      <c r="I85" s="14">
        <f t="shared" si="31"/>
        <v>11.962535065069893</v>
      </c>
      <c r="J85" s="12">
        <f t="shared" si="31"/>
        <v>94.264467965446897</v>
      </c>
      <c r="K85" s="31"/>
      <c r="L85" s="29">
        <f t="shared" si="46"/>
        <v>864</v>
      </c>
      <c r="M85" s="14">
        <f t="shared" si="33"/>
        <v>11.962535065069893</v>
      </c>
      <c r="N85" s="12">
        <f t="shared" si="33"/>
        <v>94.264467965446897</v>
      </c>
      <c r="P85" s="42">
        <v>6.5</v>
      </c>
      <c r="Q85" s="42">
        <f t="shared" si="47"/>
        <v>237.2000000000001</v>
      </c>
      <c r="R85" s="42">
        <f t="shared" si="34"/>
        <v>2.9650000000000012</v>
      </c>
      <c r="T85" s="42">
        <f t="shared" si="35"/>
        <v>77.756477922954303</v>
      </c>
      <c r="U85" s="42">
        <f t="shared" si="36"/>
        <v>612.71904177540478</v>
      </c>
      <c r="V85" s="42">
        <f t="shared" si="37"/>
        <v>0</v>
      </c>
      <c r="X85" s="57">
        <f t="shared" si="38"/>
        <v>690.47551969835911</v>
      </c>
      <c r="Y85" s="60">
        <f t="shared" si="27"/>
        <v>4314.5672787662334</v>
      </c>
      <c r="Z85" s="60">
        <f t="shared" si="28"/>
        <v>192.18285550470529</v>
      </c>
      <c r="AA85" s="60">
        <f t="shared" si="29"/>
        <v>4122.3844232615202</v>
      </c>
      <c r="AB85" s="60">
        <f t="shared" si="30"/>
        <v>0</v>
      </c>
      <c r="AD85" s="86">
        <f t="shared" si="39"/>
        <v>4.4542787975636964</v>
      </c>
      <c r="AE85" s="87">
        <f t="shared" si="40"/>
        <v>95.545721202436113</v>
      </c>
      <c r="AF85" s="88">
        <f t="shared" si="41"/>
        <v>0</v>
      </c>
      <c r="AG85">
        <f t="shared" si="42"/>
        <v>864</v>
      </c>
      <c r="AH85" s="62">
        <f t="shared" si="43"/>
        <v>0.36564470225400553</v>
      </c>
      <c r="AI85" s="63">
        <f t="shared" si="44"/>
        <v>2.2056631478124773</v>
      </c>
      <c r="AJ85" s="63">
        <f t="shared" si="45"/>
        <v>0</v>
      </c>
    </row>
    <row r="86" spans="2:36" ht="16.5" thickBot="1" x14ac:dyDescent="0.3">
      <c r="B86">
        <f t="shared" si="32"/>
        <v>82</v>
      </c>
      <c r="C86" s="5">
        <v>0.168309494193709</v>
      </c>
      <c r="D86" s="5">
        <v>2.3467191774932701</v>
      </c>
      <c r="F86" s="11">
        <f t="shared" si="48"/>
        <v>0.168309494193709</v>
      </c>
      <c r="G86" s="11">
        <f t="shared" si="24"/>
        <v>2.3467191774932701</v>
      </c>
      <c r="I86" s="14">
        <f t="shared" si="31"/>
        <v>6.9006892619420688</v>
      </c>
      <c r="J86" s="12">
        <f t="shared" si="31"/>
        <v>96.215486277224073</v>
      </c>
      <c r="K86" s="31"/>
      <c r="L86" s="29">
        <f t="shared" si="46"/>
        <v>900</v>
      </c>
      <c r="M86" s="14">
        <f t="shared" si="33"/>
        <v>6.9006892619420688</v>
      </c>
      <c r="N86" s="12">
        <f t="shared" si="33"/>
        <v>96.215486277224073</v>
      </c>
      <c r="P86" s="42">
        <v>6.5</v>
      </c>
      <c r="Q86" s="42">
        <f t="shared" si="47"/>
        <v>243.7000000000001</v>
      </c>
      <c r="R86" s="42">
        <f t="shared" si="34"/>
        <v>3.0462500000000015</v>
      </c>
      <c r="T86" s="42">
        <f t="shared" si="35"/>
        <v>44.854480202623449</v>
      </c>
      <c r="U86" s="42">
        <f t="shared" si="36"/>
        <v>625.40066080195652</v>
      </c>
      <c r="V86" s="42">
        <f t="shared" si="37"/>
        <v>0</v>
      </c>
      <c r="X86" s="57">
        <f t="shared" si="38"/>
        <v>670.25514100457997</v>
      </c>
      <c r="Y86" s="60">
        <f t="shared" si="27"/>
        <v>3624.0917590678741</v>
      </c>
      <c r="Z86" s="60">
        <f t="shared" si="28"/>
        <v>114.42637758175098</v>
      </c>
      <c r="AA86" s="60">
        <f t="shared" si="29"/>
        <v>3509.6653814861156</v>
      </c>
      <c r="AB86" s="60">
        <f t="shared" si="30"/>
        <v>0</v>
      </c>
      <c r="AD86" s="86">
        <f t="shared" si="39"/>
        <v>3.157380805699626</v>
      </c>
      <c r="AE86" s="87">
        <f t="shared" si="40"/>
        <v>96.84261919430017</v>
      </c>
      <c r="AF86" s="88">
        <f t="shared" si="41"/>
        <v>0</v>
      </c>
      <c r="AG86">
        <f t="shared" si="42"/>
        <v>900</v>
      </c>
      <c r="AH86" s="62">
        <f t="shared" si="43"/>
        <v>0.21770619783438164</v>
      </c>
      <c r="AI86" s="63">
        <f t="shared" si="44"/>
        <v>1.8778305946956209</v>
      </c>
      <c r="AJ86" s="63">
        <f t="shared" si="45"/>
        <v>0</v>
      </c>
    </row>
    <row r="87" spans="2:36" ht="16.5" thickBot="1" x14ac:dyDescent="0.3">
      <c r="B87">
        <f t="shared" si="32"/>
        <v>83</v>
      </c>
      <c r="C87" s="4">
        <v>9.7271631183735399E-2</v>
      </c>
      <c r="D87" s="4">
        <v>2.2668157638610702</v>
      </c>
      <c r="F87" s="11">
        <f t="shared" si="48"/>
        <v>9.7271631183735399E-2</v>
      </c>
      <c r="G87" s="11">
        <f t="shared" si="24"/>
        <v>2.2668157638610702</v>
      </c>
      <c r="I87" s="14">
        <f t="shared" si="31"/>
        <v>3.9881368785331515</v>
      </c>
      <c r="J87" s="12">
        <f t="shared" si="31"/>
        <v>92.939446318303879</v>
      </c>
      <c r="K87" s="31"/>
      <c r="L87" s="29">
        <f t="shared" si="46"/>
        <v>936</v>
      </c>
      <c r="M87" s="14">
        <f t="shared" si="33"/>
        <v>3.9881368785331515</v>
      </c>
      <c r="N87" s="12">
        <f t="shared" si="33"/>
        <v>92.939446318303879</v>
      </c>
      <c r="P87" s="42">
        <v>6.5</v>
      </c>
      <c r="Q87" s="42">
        <f t="shared" si="47"/>
        <v>250.2000000000001</v>
      </c>
      <c r="R87" s="42">
        <f t="shared" si="34"/>
        <v>3.1275000000000013</v>
      </c>
      <c r="T87" s="42">
        <f t="shared" si="35"/>
        <v>25.922889710465483</v>
      </c>
      <c r="U87" s="42">
        <f t="shared" si="36"/>
        <v>604.10640106897517</v>
      </c>
      <c r="V87" s="42">
        <f t="shared" si="37"/>
        <v>0</v>
      </c>
      <c r="X87" s="57">
        <f t="shared" si="38"/>
        <v>630.02929077944066</v>
      </c>
      <c r="Y87" s="60">
        <f t="shared" si="27"/>
        <v>2953.8366180632943</v>
      </c>
      <c r="Z87" s="60">
        <f t="shared" si="28"/>
        <v>69.571897379127535</v>
      </c>
      <c r="AA87" s="60">
        <f t="shared" si="29"/>
        <v>2884.2647206841593</v>
      </c>
      <c r="AB87" s="60">
        <f t="shared" si="30"/>
        <v>0</v>
      </c>
      <c r="AD87" s="86">
        <f t="shared" si="39"/>
        <v>2.3553062127296291</v>
      </c>
      <c r="AE87" s="87">
        <f t="shared" si="40"/>
        <v>97.644693787270128</v>
      </c>
      <c r="AF87" s="88">
        <f t="shared" si="41"/>
        <v>0</v>
      </c>
      <c r="AG87">
        <f t="shared" si="42"/>
        <v>936</v>
      </c>
      <c r="AH87" s="62">
        <f t="shared" si="43"/>
        <v>0.13236662362847704</v>
      </c>
      <c r="AI87" s="63">
        <f t="shared" si="44"/>
        <v>1.543212798653911</v>
      </c>
      <c r="AJ87" s="63">
        <f t="shared" si="45"/>
        <v>0</v>
      </c>
    </row>
    <row r="88" spans="2:36" ht="16.5" thickBot="1" x14ac:dyDescent="0.3">
      <c r="B88">
        <f t="shared" si="32"/>
        <v>84</v>
      </c>
      <c r="C88" s="5">
        <v>6.4407626994482395E-2</v>
      </c>
      <c r="D88" s="5">
        <v>2.3199267208240002</v>
      </c>
      <c r="F88" s="11">
        <f t="shared" si="48"/>
        <v>6.4407626994482395E-2</v>
      </c>
      <c r="G88" s="11">
        <f t="shared" si="24"/>
        <v>2.3199267208240002</v>
      </c>
      <c r="I88" s="14">
        <f t="shared" si="31"/>
        <v>2.6407127067737783</v>
      </c>
      <c r="J88" s="12">
        <f t="shared" si="31"/>
        <v>95.116995553784008</v>
      </c>
      <c r="K88" s="31"/>
      <c r="L88" s="29">
        <f t="shared" si="46"/>
        <v>972</v>
      </c>
      <c r="M88" s="14">
        <f t="shared" si="33"/>
        <v>2.6407127067737783</v>
      </c>
      <c r="N88" s="12">
        <f t="shared" si="33"/>
        <v>95.116995553784008</v>
      </c>
      <c r="P88" s="42">
        <v>6.5</v>
      </c>
      <c r="Q88" s="42">
        <f t="shared" si="47"/>
        <v>256.7000000000001</v>
      </c>
      <c r="R88" s="42">
        <f t="shared" si="34"/>
        <v>3.2087500000000011</v>
      </c>
      <c r="T88" s="42">
        <f t="shared" si="35"/>
        <v>17.164632594029559</v>
      </c>
      <c r="U88" s="42">
        <f t="shared" si="36"/>
        <v>618.26047109959609</v>
      </c>
      <c r="V88" s="42">
        <f t="shared" si="37"/>
        <v>0</v>
      </c>
      <c r="X88" s="57">
        <f t="shared" si="38"/>
        <v>635.4251036936256</v>
      </c>
      <c r="Y88" s="60">
        <f t="shared" si="27"/>
        <v>2323.8073272838537</v>
      </c>
      <c r="Z88" s="60">
        <f t="shared" si="28"/>
        <v>43.649007668662051</v>
      </c>
      <c r="AA88" s="60">
        <f t="shared" si="29"/>
        <v>2280.1583196151842</v>
      </c>
      <c r="AB88" s="60">
        <f t="shared" si="30"/>
        <v>0</v>
      </c>
      <c r="AD88" s="86">
        <f t="shared" si="39"/>
        <v>1.8783402202144066</v>
      </c>
      <c r="AE88" s="87">
        <f t="shared" si="40"/>
        <v>98.121659779785276</v>
      </c>
      <c r="AF88" s="88">
        <f t="shared" si="41"/>
        <v>0</v>
      </c>
      <c r="AG88">
        <f t="shared" si="42"/>
        <v>972</v>
      </c>
      <c r="AH88" s="62">
        <f t="shared" si="43"/>
        <v>8.3046057208261137E-2</v>
      </c>
      <c r="AI88" s="63">
        <f t="shared" si="44"/>
        <v>1.2199884000081243</v>
      </c>
      <c r="AJ88" s="63">
        <f t="shared" si="45"/>
        <v>0</v>
      </c>
    </row>
    <row r="89" spans="2:36" ht="16.5" thickBot="1" x14ac:dyDescent="0.3">
      <c r="B89">
        <f t="shared" si="32"/>
        <v>85</v>
      </c>
      <c r="C89" s="4">
        <v>5.1475211306680001E-2</v>
      </c>
      <c r="D89" s="4">
        <v>2.28546765656619</v>
      </c>
      <c r="F89" s="11">
        <f t="shared" si="48"/>
        <v>5.1475211306680001E-2</v>
      </c>
      <c r="G89" s="11">
        <f t="shared" si="24"/>
        <v>2.28546765656619</v>
      </c>
      <c r="I89" s="14">
        <f t="shared" si="31"/>
        <v>2.1104836635738802</v>
      </c>
      <c r="J89" s="12">
        <f t="shared" si="31"/>
        <v>93.704173919213787</v>
      </c>
      <c r="K89" s="31"/>
      <c r="L89" s="29">
        <f t="shared" si="46"/>
        <v>1008</v>
      </c>
      <c r="M89" s="14">
        <f t="shared" si="33"/>
        <v>2.1104836635738802</v>
      </c>
      <c r="N89" s="12">
        <f t="shared" si="33"/>
        <v>93.704173919213787</v>
      </c>
      <c r="P89" s="42">
        <v>6.8</v>
      </c>
      <c r="Q89" s="42">
        <f t="shared" si="47"/>
        <v>263.50000000000011</v>
      </c>
      <c r="R89" s="42">
        <f t="shared" si="34"/>
        <v>3.2937500000000015</v>
      </c>
      <c r="T89" s="42">
        <f t="shared" si="35"/>
        <v>14.351288912302385</v>
      </c>
      <c r="U89" s="42">
        <f t="shared" si="36"/>
        <v>637.18838265065369</v>
      </c>
      <c r="V89" s="42">
        <f t="shared" si="37"/>
        <v>0</v>
      </c>
      <c r="X89" s="57">
        <f t="shared" si="38"/>
        <v>651.53967156295607</v>
      </c>
      <c r="Y89" s="60">
        <f t="shared" si="27"/>
        <v>1688.382223590228</v>
      </c>
      <c r="Z89" s="60">
        <f t="shared" si="28"/>
        <v>26.484375074632492</v>
      </c>
      <c r="AA89" s="60">
        <f t="shared" si="29"/>
        <v>1661.8978485155881</v>
      </c>
      <c r="AB89" s="60">
        <f t="shared" si="30"/>
        <v>0</v>
      </c>
      <c r="AD89" s="86">
        <f t="shared" si="39"/>
        <v>1.5686243733551815</v>
      </c>
      <c r="AE89" s="87">
        <f t="shared" si="40"/>
        <v>98.431375626644368</v>
      </c>
      <c r="AF89" s="88">
        <f t="shared" si="41"/>
        <v>0</v>
      </c>
      <c r="AG89">
        <f t="shared" si="42"/>
        <v>1008</v>
      </c>
      <c r="AH89" s="62">
        <f t="shared" si="43"/>
        <v>5.0388841466195766E-2</v>
      </c>
      <c r="AI89" s="63">
        <f t="shared" si="44"/>
        <v>0.88919093018490525</v>
      </c>
      <c r="AJ89" s="63">
        <f t="shared" si="45"/>
        <v>0</v>
      </c>
    </row>
    <row r="90" spans="2:36" ht="16.5" thickBot="1" x14ac:dyDescent="0.3">
      <c r="B90">
        <f t="shared" si="32"/>
        <v>86</v>
      </c>
      <c r="C90" s="5">
        <v>5.1022229446322398E-2</v>
      </c>
      <c r="D90" s="5">
        <v>2.33113415231105</v>
      </c>
      <c r="F90" s="11">
        <f t="shared" si="48"/>
        <v>5.1022229446322398E-2</v>
      </c>
      <c r="G90" s="11">
        <f t="shared" si="24"/>
        <v>2.33113415231105</v>
      </c>
      <c r="I90" s="14">
        <f t="shared" si="31"/>
        <v>2.0919114072992184</v>
      </c>
      <c r="J90" s="12">
        <f t="shared" si="31"/>
        <v>95.576500244753049</v>
      </c>
      <c r="K90" s="31"/>
      <c r="L90" s="29">
        <f t="shared" si="46"/>
        <v>1044</v>
      </c>
      <c r="M90" s="14">
        <f t="shared" si="33"/>
        <v>2.0919114072992184</v>
      </c>
      <c r="N90" s="12">
        <f t="shared" si="33"/>
        <v>95.576500244753049</v>
      </c>
      <c r="P90" s="42">
        <v>5.8</v>
      </c>
      <c r="Q90" s="42">
        <f t="shared" si="47"/>
        <v>269.30000000000013</v>
      </c>
      <c r="R90" s="42">
        <f t="shared" si="34"/>
        <v>3.3662500000000017</v>
      </c>
      <c r="T90" s="42">
        <f t="shared" si="35"/>
        <v>12.133086162335466</v>
      </c>
      <c r="U90" s="42">
        <f t="shared" si="36"/>
        <v>554.34370141956765</v>
      </c>
      <c r="V90" s="42">
        <f t="shared" si="37"/>
        <v>0</v>
      </c>
      <c r="X90" s="57">
        <f t="shared" si="38"/>
        <v>566.47678758190307</v>
      </c>
      <c r="Y90" s="60">
        <f t="shared" si="27"/>
        <v>1036.8425520272719</v>
      </c>
      <c r="Z90" s="60">
        <f t="shared" si="28"/>
        <v>12.133086162330107</v>
      </c>
      <c r="AA90" s="60">
        <f t="shared" si="29"/>
        <v>1024.7094658649344</v>
      </c>
      <c r="AB90" s="60">
        <f t="shared" si="30"/>
        <v>0</v>
      </c>
      <c r="AD90" s="86">
        <f t="shared" si="39"/>
        <v>1.1701956231066193</v>
      </c>
      <c r="AE90" s="87">
        <f t="shared" si="40"/>
        <v>98.829804376892653</v>
      </c>
      <c r="AF90" s="88">
        <f t="shared" si="41"/>
        <v>0</v>
      </c>
      <c r="AG90">
        <f t="shared" si="42"/>
        <v>1044</v>
      </c>
      <c r="AH90" s="62">
        <f t="shared" si="43"/>
        <v>2.3084258299714815E-2</v>
      </c>
      <c r="AI90" s="63">
        <f t="shared" si="44"/>
        <v>0.54826616686192309</v>
      </c>
      <c r="AJ90" s="63">
        <f t="shared" si="45"/>
        <v>0</v>
      </c>
    </row>
    <row r="91" spans="2:36" ht="16.5" thickBot="1" x14ac:dyDescent="0.3">
      <c r="B91">
        <f t="shared" si="32"/>
        <v>87</v>
      </c>
      <c r="C91" s="4">
        <v>3.4880883460055398E-2</v>
      </c>
      <c r="D91" s="4">
        <v>2.29446714363598</v>
      </c>
      <c r="F91" s="11">
        <v>0</v>
      </c>
      <c r="G91" s="11">
        <f t="shared" si="24"/>
        <v>2.29446714363598</v>
      </c>
      <c r="I91" s="14">
        <f t="shared" si="31"/>
        <v>0</v>
      </c>
      <c r="J91" s="12">
        <f t="shared" si="31"/>
        <v>94.073152889075175</v>
      </c>
      <c r="K91" s="31"/>
      <c r="L91" s="29">
        <f t="shared" si="46"/>
        <v>1080</v>
      </c>
      <c r="M91" s="14">
        <f t="shared" si="33"/>
        <v>0</v>
      </c>
      <c r="N91" s="12">
        <f t="shared" si="33"/>
        <v>94.073152889075175</v>
      </c>
      <c r="P91" s="42">
        <v>5</v>
      </c>
      <c r="Q91" s="42">
        <f t="shared" si="47"/>
        <v>274.30000000000013</v>
      </c>
      <c r="R91" s="42">
        <f t="shared" si="34"/>
        <v>3.4287500000000017</v>
      </c>
      <c r="T91" s="42">
        <f t="shared" si="35"/>
        <v>0</v>
      </c>
      <c r="U91" s="42">
        <f t="shared" si="36"/>
        <v>470.36576444537587</v>
      </c>
      <c r="V91" s="42">
        <f t="shared" si="37"/>
        <v>0</v>
      </c>
      <c r="X91" s="59">
        <f t="shared" si="38"/>
        <v>470.36576444537587</v>
      </c>
      <c r="Y91" s="60">
        <f t="shared" si="27"/>
        <v>470.36576444536888</v>
      </c>
      <c r="Z91" s="60">
        <f t="shared" si="28"/>
        <v>-5.3592685844705557E-12</v>
      </c>
      <c r="AA91" s="60">
        <f t="shared" si="29"/>
        <v>470.36576444536672</v>
      </c>
      <c r="AB91" s="60">
        <f t="shared" si="30"/>
        <v>0</v>
      </c>
      <c r="AD91" s="92">
        <f t="shared" si="39"/>
        <v>-1.1393832182471719E-12</v>
      </c>
      <c r="AE91" s="93">
        <f t="shared" si="40"/>
        <v>99.999999999999545</v>
      </c>
      <c r="AF91" s="94">
        <f t="shared" si="41"/>
        <v>0</v>
      </c>
      <c r="AG91">
        <f t="shared" si="42"/>
        <v>1080</v>
      </c>
      <c r="AH91" s="65">
        <f t="shared" si="43"/>
        <v>-1.0196477519921149E-14</v>
      </c>
      <c r="AI91" s="66">
        <f t="shared" si="44"/>
        <v>0.25166707567970398</v>
      </c>
      <c r="AJ91" s="63">
        <f t="shared" si="45"/>
        <v>0</v>
      </c>
    </row>
    <row r="92" spans="2:36" ht="13.5" thickBot="1" x14ac:dyDescent="0.25">
      <c r="B92">
        <f t="shared" si="32"/>
        <v>88</v>
      </c>
      <c r="C92" s="5">
        <v>3.3237445968315502E-2</v>
      </c>
      <c r="D92" s="5">
        <v>2.2542351722849001</v>
      </c>
      <c r="F92" s="11">
        <v>0</v>
      </c>
      <c r="G92" s="11">
        <f t="shared" si="24"/>
        <v>2.2542351722849001</v>
      </c>
      <c r="I92" s="14">
        <f t="shared" si="31"/>
        <v>0</v>
      </c>
      <c r="J92" s="12">
        <f t="shared" si="31"/>
        <v>92.423642063680902</v>
      </c>
      <c r="K92" s="31"/>
      <c r="L92" s="29">
        <f t="shared" si="46"/>
        <v>1116</v>
      </c>
      <c r="M92" s="14">
        <f t="shared" si="33"/>
        <v>0</v>
      </c>
      <c r="N92" s="12">
        <f t="shared" si="33"/>
        <v>92.423642063680902</v>
      </c>
      <c r="P92" s="42"/>
      <c r="Q92" s="42">
        <f t="shared" si="47"/>
        <v>274.30000000000013</v>
      </c>
      <c r="R92" s="42">
        <f t="shared" si="34"/>
        <v>3.4287500000000017</v>
      </c>
      <c r="AG92">
        <f t="shared" si="42"/>
        <v>1116</v>
      </c>
    </row>
    <row r="93" spans="2:36" ht="13.5" thickBot="1" x14ac:dyDescent="0.25">
      <c r="B93">
        <f t="shared" si="32"/>
        <v>89</v>
      </c>
      <c r="C93" s="4">
        <v>3.0377437440383799E-2</v>
      </c>
      <c r="D93" s="4">
        <v>2.1950453137430501</v>
      </c>
      <c r="F93" s="11">
        <v>0</v>
      </c>
      <c r="G93" s="11">
        <f t="shared" si="24"/>
        <v>2.1950453137430501</v>
      </c>
      <c r="I93" s="15">
        <f t="shared" si="31"/>
        <v>0</v>
      </c>
      <c r="J93" s="13">
        <f t="shared" si="31"/>
        <v>89.996857863465053</v>
      </c>
      <c r="K93" s="31"/>
      <c r="L93" s="29">
        <f t="shared" si="46"/>
        <v>1152</v>
      </c>
      <c r="M93" s="15">
        <f t="shared" si="33"/>
        <v>0</v>
      </c>
      <c r="N93" s="13">
        <f t="shared" si="33"/>
        <v>89.996857863465053</v>
      </c>
      <c r="P93" s="42"/>
      <c r="Q93" s="42">
        <f t="shared" si="47"/>
        <v>274.30000000000013</v>
      </c>
      <c r="R93" s="42">
        <f t="shared" si="34"/>
        <v>3.4287500000000017</v>
      </c>
    </row>
    <row r="99" spans="25:29" ht="13.5" thickBot="1" x14ac:dyDescent="0.25"/>
    <row r="100" spans="25:29" ht="16.5" thickBot="1" x14ac:dyDescent="0.3">
      <c r="Y100" s="112" t="s">
        <v>167</v>
      </c>
      <c r="Z100" s="113"/>
      <c r="AA100" s="113"/>
      <c r="AB100" s="114"/>
    </row>
    <row r="101" spans="25:29" ht="16.5" thickBot="1" x14ac:dyDescent="0.3">
      <c r="Y101" s="43" t="s">
        <v>168</v>
      </c>
      <c r="Z101" s="44" t="s">
        <v>169</v>
      </c>
      <c r="AA101" s="43" t="s">
        <v>170</v>
      </c>
      <c r="AB101" s="45" t="s">
        <v>171</v>
      </c>
    </row>
    <row r="102" spans="25:29" ht="15.75" x14ac:dyDescent="0.25">
      <c r="Y102" s="46" t="s">
        <v>150</v>
      </c>
      <c r="Z102" s="47">
        <f>30*1752</f>
        <v>52560</v>
      </c>
      <c r="AA102" s="48">
        <f>AB98</f>
        <v>0</v>
      </c>
      <c r="AB102" s="49">
        <f>100*AA102/Z102</f>
        <v>0</v>
      </c>
    </row>
    <row r="103" spans="25:29" ht="15.75" x14ac:dyDescent="0.25">
      <c r="Y103" s="46" t="s">
        <v>149</v>
      </c>
      <c r="Z103" s="47">
        <f>30*6230</f>
        <v>186900</v>
      </c>
      <c r="AA103" s="50">
        <f>AC98</f>
        <v>0</v>
      </c>
      <c r="AB103" s="51">
        <f t="shared" ref="AB103:AB104" si="49">100*AA103/Z103</f>
        <v>0</v>
      </c>
    </row>
    <row r="104" spans="25:29" ht="16.5" thickBot="1" x14ac:dyDescent="0.3">
      <c r="Y104" s="52" t="s">
        <v>156</v>
      </c>
      <c r="Z104" s="53">
        <f>30*9726</f>
        <v>291780</v>
      </c>
      <c r="AA104" s="54">
        <f>AD98</f>
        <v>0</v>
      </c>
      <c r="AB104" s="55">
        <f t="shared" si="49"/>
        <v>0</v>
      </c>
    </row>
    <row r="110" spans="25:29" x14ac:dyDescent="0.2">
      <c r="AC110">
        <f>1752*30</f>
        <v>52560</v>
      </c>
    </row>
  </sheetData>
  <mergeCells count="9">
    <mergeCell ref="C4:D4"/>
    <mergeCell ref="F4:G4"/>
    <mergeCell ref="T3:V3"/>
    <mergeCell ref="X3:AB3"/>
    <mergeCell ref="Y100:AB100"/>
    <mergeCell ref="AD3:AF3"/>
    <mergeCell ref="AH3:AJ3"/>
    <mergeCell ref="I3:J3"/>
    <mergeCell ref="M3:N3"/>
  </mergeCells>
  <conditionalFormatting sqref="C3:D3 B4 C5:D93">
    <cfRule type="cellIs" dxfId="5" priority="1" operator="greaterThan">
      <formula>100</formula>
    </cfRule>
    <cfRule type="cellIs" dxfId="4" priority="2" operator="less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B9A20-FD22-4AA0-A0D1-23411520D771}">
  <dimension ref="B1:AH110"/>
  <sheetViews>
    <sheetView tabSelected="1" topLeftCell="X44" zoomScale="96" zoomScaleNormal="66" workbookViewId="0">
      <selection activeCell="U4" sqref="U4"/>
    </sheetView>
  </sheetViews>
  <sheetFormatPr defaultRowHeight="12.75" x14ac:dyDescent="0.2"/>
  <cols>
    <col min="9" max="10" width="9.5703125" bestFit="1" customWidth="1"/>
    <col min="11" max="11" width="9.5703125" customWidth="1"/>
    <col min="18" max="18" width="9.5703125" bestFit="1" customWidth="1"/>
    <col min="20" max="20" width="9.85546875" bestFit="1" customWidth="1"/>
    <col min="22" max="22" width="13.28515625" bestFit="1" customWidth="1"/>
    <col min="23" max="23" width="14.5703125" bestFit="1" customWidth="1"/>
    <col min="24" max="24" width="14.7109375" bestFit="1" customWidth="1"/>
    <col min="25" max="25" width="14.5703125" bestFit="1" customWidth="1"/>
    <col min="26" max="26" width="14.7109375" bestFit="1" customWidth="1"/>
  </cols>
  <sheetData>
    <row r="1" spans="2:34" ht="13.5" thickBot="1" x14ac:dyDescent="0.25"/>
    <row r="2" spans="2:34" ht="13.5" thickBot="1" x14ac:dyDescent="0.25">
      <c r="V2" s="42"/>
      <c r="W2" s="42"/>
      <c r="X2" s="42"/>
      <c r="Y2" s="42"/>
      <c r="Z2" s="42"/>
      <c r="AA2" s="42"/>
      <c r="AB2" s="116" t="s">
        <v>172</v>
      </c>
      <c r="AC2" s="117"/>
      <c r="AD2" s="118"/>
      <c r="AF2" s="110" t="s">
        <v>172</v>
      </c>
      <c r="AG2" s="115"/>
      <c r="AH2" s="111"/>
    </row>
    <row r="3" spans="2:34" ht="16.5" thickBot="1" x14ac:dyDescent="0.3">
      <c r="C3" s="17"/>
      <c r="D3" s="17"/>
      <c r="F3" s="11"/>
      <c r="G3" s="11"/>
      <c r="I3" s="108" t="s">
        <v>152</v>
      </c>
      <c r="J3" s="109"/>
      <c r="M3" s="110" t="s">
        <v>151</v>
      </c>
      <c r="N3" s="111"/>
      <c r="O3" t="s">
        <v>155</v>
      </c>
      <c r="R3" s="110" t="s">
        <v>158</v>
      </c>
      <c r="S3" s="115"/>
      <c r="T3" s="111"/>
      <c r="V3" s="119" t="s">
        <v>159</v>
      </c>
      <c r="W3" s="120"/>
      <c r="X3" s="120"/>
      <c r="Y3" s="120"/>
      <c r="Z3" s="121"/>
      <c r="AA3" s="42"/>
      <c r="AB3" s="116" t="s">
        <v>165</v>
      </c>
      <c r="AC3" s="117"/>
      <c r="AD3" s="118"/>
      <c r="AF3" s="110" t="s">
        <v>166</v>
      </c>
      <c r="AG3" s="115"/>
      <c r="AH3" s="111"/>
    </row>
    <row r="4" spans="2:34" ht="16.5" thickBot="1" x14ac:dyDescent="0.3">
      <c r="B4" s="16"/>
      <c r="C4" s="104" t="s">
        <v>152</v>
      </c>
      <c r="D4" s="105"/>
      <c r="F4" s="106" t="s">
        <v>152</v>
      </c>
      <c r="G4" s="107"/>
      <c r="I4" s="34" t="s">
        <v>150</v>
      </c>
      <c r="J4" s="34" t="s">
        <v>149</v>
      </c>
      <c r="K4" s="40" t="s">
        <v>154</v>
      </c>
      <c r="L4" s="24" t="s">
        <v>153</v>
      </c>
      <c r="M4" s="34" t="s">
        <v>150</v>
      </c>
      <c r="N4" s="34" t="s">
        <v>149</v>
      </c>
      <c r="O4" s="41" t="s">
        <v>156</v>
      </c>
      <c r="P4" t="s">
        <v>157</v>
      </c>
      <c r="R4" s="34" t="s">
        <v>150</v>
      </c>
      <c r="S4" s="34" t="s">
        <v>149</v>
      </c>
      <c r="T4" s="41" t="s">
        <v>156</v>
      </c>
      <c r="V4" s="68" t="s">
        <v>160</v>
      </c>
      <c r="W4" s="69" t="s">
        <v>161</v>
      </c>
      <c r="X4" s="68" t="s">
        <v>162</v>
      </c>
      <c r="Y4" s="69" t="s">
        <v>163</v>
      </c>
      <c r="Z4" s="68" t="s">
        <v>164</v>
      </c>
      <c r="AA4" s="42" t="s">
        <v>173</v>
      </c>
      <c r="AB4" s="34" t="s">
        <v>150</v>
      </c>
      <c r="AC4" s="34" t="s">
        <v>149</v>
      </c>
      <c r="AD4" s="70" t="s">
        <v>156</v>
      </c>
      <c r="AF4" s="34" t="s">
        <v>150</v>
      </c>
      <c r="AG4" s="34" t="s">
        <v>149</v>
      </c>
      <c r="AH4" s="41" t="s">
        <v>156</v>
      </c>
    </row>
    <row r="5" spans="2:34" ht="16.5" thickBot="1" x14ac:dyDescent="0.3">
      <c r="B5">
        <v>1</v>
      </c>
      <c r="C5" s="10">
        <v>2.6336963811409798E-2</v>
      </c>
      <c r="D5" s="10">
        <v>3.09454100221941</v>
      </c>
      <c r="F5" s="11">
        <v>0</v>
      </c>
      <c r="G5" s="11">
        <f t="shared" ref="G5:G18" si="0">D5</f>
        <v>3.09454100221941</v>
      </c>
      <c r="I5" s="18">
        <f t="shared" ref="I5:J36" si="1">41*F5</f>
        <v>0</v>
      </c>
      <c r="J5" s="19">
        <f t="shared" si="1"/>
        <v>126.87618109099581</v>
      </c>
      <c r="K5" s="26">
        <v>0.25359999999999999</v>
      </c>
      <c r="L5" s="25">
        <v>36</v>
      </c>
      <c r="M5" s="27">
        <f>I5</f>
        <v>0</v>
      </c>
      <c r="N5" s="35">
        <f>J5</f>
        <v>126.87618109099581</v>
      </c>
      <c r="O5" s="27">
        <f>71*K5</f>
        <v>18.005600000000001</v>
      </c>
      <c r="P5" s="42">
        <v>3.3</v>
      </c>
      <c r="R5" s="42">
        <f>$P5*M5</f>
        <v>0</v>
      </c>
      <c r="S5" s="42">
        <f>$P5*N5</f>
        <v>418.69139760028617</v>
      </c>
      <c r="T5" s="42">
        <f>$P5*O5</f>
        <v>59.418480000000002</v>
      </c>
      <c r="V5" s="79">
        <f>SUM(R5:T5)</f>
        <v>478.10987760028615</v>
      </c>
      <c r="W5" s="80">
        <f>SUM(V5:V28)</f>
        <v>197303.23945082034</v>
      </c>
      <c r="X5" s="80">
        <f>SUM(R5:R28)</f>
        <v>22448.323392568069</v>
      </c>
      <c r="Y5" s="80">
        <f>S5</f>
        <v>418.69139760028617</v>
      </c>
      <c r="Z5" s="79">
        <f>T5</f>
        <v>59.418480000000002</v>
      </c>
      <c r="AA5" s="42">
        <f>L5</f>
        <v>36</v>
      </c>
      <c r="AB5" s="62">
        <f>X5*100/$W5</f>
        <v>11.377574668845476</v>
      </c>
      <c r="AC5" s="63">
        <f>Y5*100/$W5</f>
        <v>0.21220705689662478</v>
      </c>
      <c r="AD5" s="64">
        <f>Z5*100/$W5</f>
        <v>3.0115308884632177E-2</v>
      </c>
      <c r="AF5" s="62">
        <f>X5*100/$X$102</f>
        <v>42.709899909756601</v>
      </c>
      <c r="AG5" s="63">
        <f>Y5*100/$X$103</f>
        <v>0.22401893932599579</v>
      </c>
      <c r="AH5" s="63">
        <f>Z5*100/$X$103</f>
        <v>3.1791589085072229E-2</v>
      </c>
    </row>
    <row r="6" spans="2:34" ht="16.5" thickBot="1" x14ac:dyDescent="0.3">
      <c r="B6">
        <f t="shared" ref="B6:B69" si="2">1+B5</f>
        <v>2</v>
      </c>
      <c r="C6" s="5">
        <v>2.2022738139231699E-2</v>
      </c>
      <c r="D6" s="5">
        <v>3.0309439730275098</v>
      </c>
      <c r="F6" s="11">
        <v>0</v>
      </c>
      <c r="G6" s="11">
        <f t="shared" si="0"/>
        <v>3.0309439730275098</v>
      </c>
      <c r="I6" s="20">
        <f t="shared" si="1"/>
        <v>0</v>
      </c>
      <c r="J6" s="21">
        <f t="shared" si="1"/>
        <v>124.2687028941279</v>
      </c>
      <c r="K6">
        <v>1.3997999999999999</v>
      </c>
      <c r="L6" s="28">
        <f>36+L5</f>
        <v>72</v>
      </c>
      <c r="M6" s="14">
        <f t="shared" ref="M6:N69" si="3">I6</f>
        <v>0</v>
      </c>
      <c r="N6" s="12">
        <f t="shared" si="3"/>
        <v>124.2687028941279</v>
      </c>
      <c r="O6" s="14">
        <f t="shared" ref="O6:O61" si="4">71*K6</f>
        <v>99.385799999999989</v>
      </c>
      <c r="P6" s="42">
        <v>3.3</v>
      </c>
      <c r="R6" s="42">
        <f t="shared" ref="R6:T69" si="5">$P6*M6</f>
        <v>0</v>
      </c>
      <c r="S6" s="42">
        <f t="shared" si="5"/>
        <v>410.08671955062204</v>
      </c>
      <c r="T6" s="42">
        <f t="shared" si="5"/>
        <v>327.97313999999994</v>
      </c>
      <c r="V6" s="81">
        <f t="shared" ref="V6:V69" si="6">SUM(R6:T6)</f>
        <v>738.05985955062192</v>
      </c>
      <c r="W6" s="80">
        <f>W5-V5</f>
        <v>196825.12957322007</v>
      </c>
      <c r="X6" s="81">
        <f>X5-R6</f>
        <v>22448.323392568069</v>
      </c>
      <c r="Y6" s="80">
        <f>S6+Y5</f>
        <v>828.7781171509082</v>
      </c>
      <c r="Z6" s="81">
        <f>T6+Z5</f>
        <v>387.39161999999993</v>
      </c>
      <c r="AA6" s="42">
        <f t="shared" ref="AA6:AA69" si="7">L6</f>
        <v>72</v>
      </c>
      <c r="AB6" s="62">
        <f t="shared" ref="AB6:AB69" si="8">X6*100/$W6</f>
        <v>11.405212048503778</v>
      </c>
      <c r="AC6" s="63">
        <f t="shared" ref="AC6:AC69" si="9">Y6*100/$W6</f>
        <v>0.42107332480764254</v>
      </c>
      <c r="AD6" s="64">
        <f t="shared" ref="AD6:AD69" si="10">Z6*100/$W6</f>
        <v>0.19682020321286672</v>
      </c>
      <c r="AF6" s="62">
        <f t="shared" ref="AF6:AF69" si="11">X6*100/$X$102</f>
        <v>42.709899909756601</v>
      </c>
      <c r="AG6" s="63">
        <f t="shared" ref="AG6:AG69" si="12">Y6*100/$X$103</f>
        <v>0.4434339845644239</v>
      </c>
      <c r="AH6" s="63">
        <f t="shared" ref="AH6:AH69" si="13">Z6*100/$X$103</f>
        <v>0.20727213483146065</v>
      </c>
    </row>
    <row r="7" spans="2:34" ht="16.5" thickBot="1" x14ac:dyDescent="0.3">
      <c r="B7">
        <f t="shared" si="2"/>
        <v>3</v>
      </c>
      <c r="C7" s="4">
        <v>1.8095835089966501E-2</v>
      </c>
      <c r="D7" s="4">
        <v>3.06501700124659</v>
      </c>
      <c r="F7" s="11">
        <v>0</v>
      </c>
      <c r="G7" s="11">
        <f t="shared" si="0"/>
        <v>3.06501700124659</v>
      </c>
      <c r="I7" s="20">
        <f t="shared" si="1"/>
        <v>0</v>
      </c>
      <c r="J7" s="21">
        <f t="shared" si="1"/>
        <v>125.66569705111019</v>
      </c>
      <c r="K7">
        <v>1.2746</v>
      </c>
      <c r="L7" s="28">
        <f t="shared" ref="L7:L70" si="14">36+L6</f>
        <v>108</v>
      </c>
      <c r="M7" s="14">
        <f t="shared" si="3"/>
        <v>0</v>
      </c>
      <c r="N7" s="12">
        <f t="shared" si="3"/>
        <v>125.66569705111019</v>
      </c>
      <c r="O7" s="14">
        <f t="shared" si="4"/>
        <v>90.496600000000001</v>
      </c>
      <c r="P7" s="42">
        <v>3</v>
      </c>
      <c r="R7" s="42">
        <f t="shared" si="5"/>
        <v>0</v>
      </c>
      <c r="S7" s="42">
        <f t="shared" si="5"/>
        <v>376.99709115333053</v>
      </c>
      <c r="T7" s="42">
        <f t="shared" si="5"/>
        <v>271.4898</v>
      </c>
      <c r="V7" s="81">
        <f t="shared" si="6"/>
        <v>648.48689115333059</v>
      </c>
      <c r="W7" s="80">
        <f t="shared" ref="W7:W70" si="15">W6-V6</f>
        <v>196087.06971366945</v>
      </c>
      <c r="X7" s="81">
        <f t="shared" ref="X7" si="16">X6-R7</f>
        <v>22448.323392568069</v>
      </c>
      <c r="Y7" s="80">
        <f t="shared" ref="Y7:Z7" si="17">S7+Y6</f>
        <v>1205.7752083042387</v>
      </c>
      <c r="Z7" s="81">
        <f t="shared" si="17"/>
        <v>658.88141999999993</v>
      </c>
      <c r="AA7" s="42">
        <f t="shared" si="7"/>
        <v>108</v>
      </c>
      <c r="AB7" s="62">
        <f t="shared" si="8"/>
        <v>11.448140576197906</v>
      </c>
      <c r="AC7" s="63">
        <f t="shared" si="9"/>
        <v>0.61491826567908714</v>
      </c>
      <c r="AD7" s="64">
        <f t="shared" si="10"/>
        <v>0.33601472089011925</v>
      </c>
      <c r="AF7" s="62">
        <f t="shared" si="11"/>
        <v>42.709899909756601</v>
      </c>
      <c r="AG7" s="63">
        <f t="shared" si="12"/>
        <v>0.64514457373153489</v>
      </c>
      <c r="AH7" s="63">
        <f t="shared" si="13"/>
        <v>0.35253152487961475</v>
      </c>
    </row>
    <row r="8" spans="2:34" ht="16.5" thickBot="1" x14ac:dyDescent="0.3">
      <c r="B8">
        <f t="shared" si="2"/>
        <v>4</v>
      </c>
      <c r="C8" s="5">
        <v>2.31811811877542E-2</v>
      </c>
      <c r="D8" s="5">
        <v>3.0356710621587699</v>
      </c>
      <c r="F8" s="11">
        <v>0</v>
      </c>
      <c r="G8" s="11">
        <f t="shared" si="0"/>
        <v>3.0356710621587699</v>
      </c>
      <c r="I8" s="22">
        <f t="shared" si="1"/>
        <v>0</v>
      </c>
      <c r="J8" s="23">
        <f t="shared" si="1"/>
        <v>124.46251354850956</v>
      </c>
      <c r="K8" s="36">
        <v>3.2000000000000001E-2</v>
      </c>
      <c r="L8" s="37">
        <v>36</v>
      </c>
      <c r="M8" s="22">
        <f t="shared" si="3"/>
        <v>0</v>
      </c>
      <c r="N8" s="23">
        <f t="shared" si="3"/>
        <v>124.46251354850956</v>
      </c>
      <c r="O8" s="22">
        <f t="shared" si="4"/>
        <v>2.2720000000000002</v>
      </c>
      <c r="P8" s="42">
        <v>3.4</v>
      </c>
      <c r="R8" s="42">
        <f t="shared" si="5"/>
        <v>0</v>
      </c>
      <c r="S8" s="42">
        <f t="shared" si="5"/>
        <v>423.17254606493248</v>
      </c>
      <c r="T8" s="42">
        <f t="shared" si="5"/>
        <v>7.724800000000001</v>
      </c>
      <c r="V8" s="73">
        <f t="shared" si="6"/>
        <v>430.89734606493249</v>
      </c>
      <c r="W8" s="74">
        <f t="shared" si="15"/>
        <v>195438.58282251612</v>
      </c>
      <c r="X8" s="73">
        <f>SUM(R8:R28)</f>
        <v>22448.323392568069</v>
      </c>
      <c r="Y8" s="73">
        <f>SUM(S8:S28)</f>
        <v>56652.43055994805</v>
      </c>
      <c r="Z8" s="73">
        <f>SUM(T8:T28)</f>
        <v>116337.82887000001</v>
      </c>
      <c r="AA8" s="99">
        <f t="shared" si="7"/>
        <v>36</v>
      </c>
      <c r="AB8" s="76">
        <f t="shared" si="8"/>
        <v>11.486126776182209</v>
      </c>
      <c r="AC8" s="77">
        <f t="shared" si="9"/>
        <v>28.987331847056982</v>
      </c>
      <c r="AD8" s="78">
        <f t="shared" si="10"/>
        <v>59.526541376760818</v>
      </c>
      <c r="AF8" s="76">
        <f t="shared" si="11"/>
        <v>42.709899909756601</v>
      </c>
      <c r="AG8" s="77">
        <f t="shared" si="12"/>
        <v>30.311626837853424</v>
      </c>
      <c r="AH8" s="77">
        <f t="shared" si="13"/>
        <v>62.246029357945439</v>
      </c>
    </row>
    <row r="9" spans="2:34" ht="16.5" thickBot="1" x14ac:dyDescent="0.3">
      <c r="B9">
        <f t="shared" si="2"/>
        <v>5</v>
      </c>
      <c r="C9" s="4">
        <v>2.9006181226042999E-2</v>
      </c>
      <c r="D9" s="4">
        <v>3.1522471192889401</v>
      </c>
      <c r="F9" s="11">
        <v>0</v>
      </c>
      <c r="G9" s="11">
        <f t="shared" si="0"/>
        <v>3.1522471192889401</v>
      </c>
      <c r="I9" s="14">
        <f t="shared" si="1"/>
        <v>0</v>
      </c>
      <c r="J9" s="12">
        <f t="shared" si="1"/>
        <v>129.24213189084654</v>
      </c>
      <c r="K9">
        <v>7.4399999999999994E-2</v>
      </c>
      <c r="L9" s="28">
        <f t="shared" si="14"/>
        <v>72</v>
      </c>
      <c r="M9" s="14">
        <f t="shared" si="3"/>
        <v>0</v>
      </c>
      <c r="N9" s="12">
        <f t="shared" si="3"/>
        <v>129.24213189084654</v>
      </c>
      <c r="O9" s="14">
        <f t="shared" si="4"/>
        <v>5.2824</v>
      </c>
      <c r="P9" s="42">
        <v>3.3</v>
      </c>
      <c r="R9" s="42">
        <f t="shared" si="5"/>
        <v>0</v>
      </c>
      <c r="S9" s="42">
        <f t="shared" si="5"/>
        <v>426.49903523979356</v>
      </c>
      <c r="T9" s="42">
        <f t="shared" si="5"/>
        <v>17.431919999999998</v>
      </c>
      <c r="V9" s="72">
        <f t="shared" si="6"/>
        <v>443.93095523979355</v>
      </c>
      <c r="W9" s="71">
        <f t="shared" si="15"/>
        <v>195007.68547645118</v>
      </c>
      <c r="X9" s="72">
        <f>X8-R8</f>
        <v>22448.323392568069</v>
      </c>
      <c r="Y9" s="71">
        <f>Y8-S8</f>
        <v>56229.258013883118</v>
      </c>
      <c r="Z9" s="72">
        <f>Z8-T8</f>
        <v>116330.10407000002</v>
      </c>
      <c r="AA9" s="42">
        <f t="shared" si="7"/>
        <v>72</v>
      </c>
      <c r="AB9" s="62">
        <f t="shared" si="8"/>
        <v>11.51150701456784</v>
      </c>
      <c r="AC9" s="63">
        <f t="shared" si="9"/>
        <v>28.834380489415775</v>
      </c>
      <c r="AD9" s="64">
        <f t="shared" si="10"/>
        <v>59.654112496016396</v>
      </c>
      <c r="AF9" s="62">
        <f t="shared" si="11"/>
        <v>42.709899909756601</v>
      </c>
      <c r="AG9" s="63">
        <f t="shared" si="12"/>
        <v>30.085210280301297</v>
      </c>
      <c r="AH9" s="63">
        <f t="shared" si="13"/>
        <v>62.241896238630289</v>
      </c>
    </row>
    <row r="10" spans="2:34" ht="16.5" thickBot="1" x14ac:dyDescent="0.3">
      <c r="B10">
        <f t="shared" si="2"/>
        <v>6</v>
      </c>
      <c r="C10" s="5">
        <v>2.4793573804206302E-2</v>
      </c>
      <c r="D10" s="5">
        <v>3.0351978744169901</v>
      </c>
      <c r="F10" s="11">
        <v>0</v>
      </c>
      <c r="G10" s="11">
        <f t="shared" si="0"/>
        <v>3.0351978744169901</v>
      </c>
      <c r="I10" s="14">
        <f t="shared" si="1"/>
        <v>0</v>
      </c>
      <c r="J10" s="12">
        <f t="shared" si="1"/>
        <v>124.44311285109659</v>
      </c>
      <c r="K10">
        <v>1.3852</v>
      </c>
      <c r="L10" s="28">
        <f t="shared" si="14"/>
        <v>108</v>
      </c>
      <c r="M10" s="14">
        <f t="shared" si="3"/>
        <v>0</v>
      </c>
      <c r="N10" s="12">
        <f t="shared" si="3"/>
        <v>124.44311285109659</v>
      </c>
      <c r="O10" s="14">
        <f t="shared" si="4"/>
        <v>98.349199999999996</v>
      </c>
      <c r="P10" s="42">
        <v>2.8</v>
      </c>
      <c r="R10" s="42">
        <f t="shared" si="5"/>
        <v>0</v>
      </c>
      <c r="S10" s="42">
        <f t="shared" si="5"/>
        <v>348.44071598307045</v>
      </c>
      <c r="T10" s="42">
        <f t="shared" si="5"/>
        <v>275.37775999999997</v>
      </c>
      <c r="V10" s="72">
        <f t="shared" si="6"/>
        <v>623.81847598307036</v>
      </c>
      <c r="W10" s="71">
        <f t="shared" si="15"/>
        <v>194563.75452121138</v>
      </c>
      <c r="X10" s="72">
        <f t="shared" ref="X10:X28" si="18">X9-R9</f>
        <v>22448.323392568069</v>
      </c>
      <c r="Y10" s="71">
        <f t="shared" ref="Y10:Y73" si="19">Y9-S9</f>
        <v>55802.758978643324</v>
      </c>
      <c r="Z10" s="72">
        <f t="shared" ref="Z10:Z73" si="20">Z9-T9</f>
        <v>116312.67215000001</v>
      </c>
      <c r="AA10" s="42">
        <f t="shared" si="7"/>
        <v>108</v>
      </c>
      <c r="AB10" s="62">
        <f t="shared" si="8"/>
        <v>11.537772514623605</v>
      </c>
      <c r="AC10" s="63">
        <f t="shared" si="9"/>
        <v>28.68096327394818</v>
      </c>
      <c r="AD10" s="64">
        <f t="shared" si="10"/>
        <v>59.78126421142823</v>
      </c>
      <c r="AF10" s="62">
        <f t="shared" si="11"/>
        <v>42.709899909756601</v>
      </c>
      <c r="AG10" s="63">
        <f t="shared" si="12"/>
        <v>29.857013899755657</v>
      </c>
      <c r="AH10" s="63">
        <f t="shared" si="13"/>
        <v>62.232569368646345</v>
      </c>
    </row>
    <row r="11" spans="2:34" ht="16.5" thickBot="1" x14ac:dyDescent="0.3">
      <c r="B11">
        <f t="shared" si="2"/>
        <v>7</v>
      </c>
      <c r="C11" s="4">
        <v>2.48032665663428E-2</v>
      </c>
      <c r="D11" s="4">
        <v>3.0202389168714801</v>
      </c>
      <c r="F11" s="11">
        <v>0</v>
      </c>
      <c r="G11" s="11">
        <f t="shared" si="0"/>
        <v>3.0202389168714801</v>
      </c>
      <c r="I11" s="14">
        <f t="shared" si="1"/>
        <v>0</v>
      </c>
      <c r="J11" s="12">
        <f t="shared" si="1"/>
        <v>123.82979559173069</v>
      </c>
      <c r="K11">
        <v>1.2764</v>
      </c>
      <c r="L11" s="28">
        <f t="shared" si="14"/>
        <v>144</v>
      </c>
      <c r="M11" s="14">
        <f t="shared" si="3"/>
        <v>0</v>
      </c>
      <c r="N11" s="12">
        <f t="shared" si="3"/>
        <v>123.82979559173069</v>
      </c>
      <c r="O11" s="14">
        <f t="shared" si="4"/>
        <v>90.624399999999994</v>
      </c>
      <c r="P11" s="42">
        <v>3.3</v>
      </c>
      <c r="R11" s="42">
        <f t="shared" si="5"/>
        <v>0</v>
      </c>
      <c r="S11" s="42">
        <f t="shared" si="5"/>
        <v>408.63832545271123</v>
      </c>
      <c r="T11" s="42">
        <f t="shared" si="5"/>
        <v>299.06051999999994</v>
      </c>
      <c r="V11" s="72">
        <f t="shared" si="6"/>
        <v>707.69884545271111</v>
      </c>
      <c r="W11" s="71">
        <f t="shared" si="15"/>
        <v>193939.9360452283</v>
      </c>
      <c r="X11" s="72">
        <f t="shared" si="18"/>
        <v>22448.323392568069</v>
      </c>
      <c r="Y11" s="71">
        <f t="shared" si="19"/>
        <v>55454.31826266025</v>
      </c>
      <c r="Z11" s="72">
        <f t="shared" si="20"/>
        <v>116037.29439000001</v>
      </c>
      <c r="AA11" s="42">
        <f t="shared" si="7"/>
        <v>144</v>
      </c>
      <c r="AB11" s="62">
        <f t="shared" si="8"/>
        <v>11.574884394791665</v>
      </c>
      <c r="AC11" s="63">
        <f t="shared" si="9"/>
        <v>28.593552928535498</v>
      </c>
      <c r="AD11" s="64">
        <f t="shared" si="10"/>
        <v>59.831562676672853</v>
      </c>
      <c r="AF11" s="62">
        <f t="shared" si="11"/>
        <v>42.709899909756601</v>
      </c>
      <c r="AG11" s="63">
        <f t="shared" si="12"/>
        <v>29.670582270016187</v>
      </c>
      <c r="AH11" s="63">
        <f t="shared" si="13"/>
        <v>62.085229743178175</v>
      </c>
    </row>
    <row r="12" spans="2:34" ht="16.5" thickBot="1" x14ac:dyDescent="0.3">
      <c r="B12">
        <f t="shared" si="2"/>
        <v>8</v>
      </c>
      <c r="C12" s="5">
        <v>2.02491478687126E-2</v>
      </c>
      <c r="D12" s="5">
        <v>3.0463455768288101</v>
      </c>
      <c r="F12" s="11">
        <v>0</v>
      </c>
      <c r="G12" s="11">
        <f t="shared" si="0"/>
        <v>3.0463455768288101</v>
      </c>
      <c r="I12" s="14">
        <f t="shared" si="1"/>
        <v>0</v>
      </c>
      <c r="J12" s="12">
        <f t="shared" si="1"/>
        <v>124.90016864998121</v>
      </c>
      <c r="K12">
        <v>1.2846</v>
      </c>
      <c r="L12" s="28">
        <f t="shared" si="14"/>
        <v>180</v>
      </c>
      <c r="M12" s="14">
        <f t="shared" si="3"/>
        <v>0</v>
      </c>
      <c r="N12" s="12">
        <f t="shared" si="3"/>
        <v>124.90016864998121</v>
      </c>
      <c r="O12" s="14">
        <f t="shared" si="4"/>
        <v>91.206599999999995</v>
      </c>
      <c r="P12" s="42">
        <v>3.8</v>
      </c>
      <c r="R12" s="42">
        <f t="shared" si="5"/>
        <v>0</v>
      </c>
      <c r="S12" s="42">
        <f t="shared" si="5"/>
        <v>474.62064086992859</v>
      </c>
      <c r="T12" s="42">
        <f t="shared" si="5"/>
        <v>346.58507999999995</v>
      </c>
      <c r="V12" s="72">
        <f t="shared" si="6"/>
        <v>821.20572086992854</v>
      </c>
      <c r="W12" s="71">
        <f t="shared" si="15"/>
        <v>193232.23719977558</v>
      </c>
      <c r="X12" s="72">
        <f t="shared" si="18"/>
        <v>22448.323392568069</v>
      </c>
      <c r="Y12" s="71">
        <f t="shared" si="19"/>
        <v>55045.67993720754</v>
      </c>
      <c r="Z12" s="72">
        <f t="shared" si="20"/>
        <v>115738.23387000001</v>
      </c>
      <c r="AA12" s="42">
        <f t="shared" si="7"/>
        <v>180</v>
      </c>
      <c r="AB12" s="62">
        <f t="shared" si="8"/>
        <v>11.617276556892309</v>
      </c>
      <c r="AC12" s="63">
        <f t="shared" si="9"/>
        <v>28.486799477614014</v>
      </c>
      <c r="AD12" s="64">
        <f t="shared" si="10"/>
        <v>59.895923965493701</v>
      </c>
      <c r="AF12" s="62">
        <f t="shared" si="11"/>
        <v>42.709899909756601</v>
      </c>
      <c r="AG12" s="63">
        <f t="shared" si="12"/>
        <v>29.451942181491461</v>
      </c>
      <c r="AH12" s="63">
        <f t="shared" si="13"/>
        <v>61.925218764044956</v>
      </c>
    </row>
    <row r="13" spans="2:34" ht="16.5" thickBot="1" x14ac:dyDescent="0.3">
      <c r="B13">
        <f t="shared" si="2"/>
        <v>9</v>
      </c>
      <c r="C13" s="4">
        <v>2.3080875238550101E-2</v>
      </c>
      <c r="D13" s="4">
        <v>12.795785517449699</v>
      </c>
      <c r="F13" s="11">
        <v>0</v>
      </c>
      <c r="G13" s="11">
        <f t="shared" si="0"/>
        <v>12.795785517449699</v>
      </c>
      <c r="I13" s="14">
        <f t="shared" si="1"/>
        <v>0</v>
      </c>
      <c r="J13" s="12">
        <f t="shared" si="1"/>
        <v>524.6272062154377</v>
      </c>
      <c r="K13">
        <v>14.9863</v>
      </c>
      <c r="L13" s="28">
        <f t="shared" si="14"/>
        <v>216</v>
      </c>
      <c r="M13" s="14">
        <f t="shared" si="3"/>
        <v>0</v>
      </c>
      <c r="N13" s="12">
        <f t="shared" si="3"/>
        <v>524.6272062154377</v>
      </c>
      <c r="O13" s="14">
        <f t="shared" si="4"/>
        <v>1064.0273</v>
      </c>
      <c r="P13" s="42">
        <v>3.2</v>
      </c>
      <c r="R13" s="42">
        <f t="shared" si="5"/>
        <v>0</v>
      </c>
      <c r="S13" s="42">
        <f t="shared" si="5"/>
        <v>1678.8070598894008</v>
      </c>
      <c r="T13" s="42">
        <f t="shared" si="5"/>
        <v>3404.8873600000002</v>
      </c>
      <c r="V13" s="72">
        <f t="shared" si="6"/>
        <v>5083.6944198894007</v>
      </c>
      <c r="W13" s="71">
        <f t="shared" si="15"/>
        <v>192411.03147890564</v>
      </c>
      <c r="X13" s="72">
        <f t="shared" si="18"/>
        <v>22448.323392568069</v>
      </c>
      <c r="Y13" s="71">
        <f t="shared" si="19"/>
        <v>54571.059296337611</v>
      </c>
      <c r="Z13" s="72">
        <f t="shared" si="20"/>
        <v>115391.64879000001</v>
      </c>
      <c r="AA13" s="42">
        <f t="shared" si="7"/>
        <v>216</v>
      </c>
      <c r="AB13" s="62">
        <f t="shared" si="8"/>
        <v>11.66685881782673</v>
      </c>
      <c r="AC13" s="63">
        <f t="shared" si="9"/>
        <v>28.361710280795585</v>
      </c>
      <c r="AD13" s="64">
        <f t="shared" si="10"/>
        <v>59.971430901377708</v>
      </c>
      <c r="AF13" s="62">
        <f t="shared" si="11"/>
        <v>42.709899909756601</v>
      </c>
      <c r="AG13" s="63">
        <f t="shared" si="12"/>
        <v>29.197998553417662</v>
      </c>
      <c r="AH13" s="63">
        <f t="shared" si="13"/>
        <v>61.739779983948637</v>
      </c>
    </row>
    <row r="14" spans="2:34" ht="16.5" thickBot="1" x14ac:dyDescent="0.3">
      <c r="B14">
        <f t="shared" si="2"/>
        <v>10</v>
      </c>
      <c r="C14" s="5">
        <v>2.7675756913406398E-2</v>
      </c>
      <c r="D14" s="5">
        <v>59.529076495095701</v>
      </c>
      <c r="F14" s="11">
        <v>0</v>
      </c>
      <c r="G14" s="11">
        <f t="shared" si="0"/>
        <v>59.529076495095701</v>
      </c>
      <c r="I14" s="20">
        <f t="shared" si="1"/>
        <v>0</v>
      </c>
      <c r="J14" s="21">
        <f t="shared" si="1"/>
        <v>2440.6921362989237</v>
      </c>
      <c r="K14" s="38">
        <v>96.152299999999997</v>
      </c>
      <c r="L14" s="39">
        <f t="shared" si="14"/>
        <v>252</v>
      </c>
      <c r="M14" s="20">
        <f t="shared" si="3"/>
        <v>0</v>
      </c>
      <c r="N14" s="21">
        <f t="shared" si="3"/>
        <v>2440.6921362989237</v>
      </c>
      <c r="O14" s="20">
        <f t="shared" si="4"/>
        <v>6826.8132999999998</v>
      </c>
      <c r="P14" s="42">
        <v>3</v>
      </c>
      <c r="R14" s="42">
        <f t="shared" si="5"/>
        <v>0</v>
      </c>
      <c r="S14" s="42">
        <f t="shared" si="5"/>
        <v>7322.0764088967717</v>
      </c>
      <c r="T14" s="42">
        <f t="shared" si="5"/>
        <v>20480.439899999998</v>
      </c>
      <c r="V14" s="72">
        <f t="shared" si="6"/>
        <v>27802.516308896767</v>
      </c>
      <c r="W14" s="71">
        <f t="shared" si="15"/>
        <v>187327.33705901625</v>
      </c>
      <c r="X14" s="72">
        <f t="shared" si="18"/>
        <v>22448.323392568069</v>
      </c>
      <c r="Y14" s="71">
        <f t="shared" si="19"/>
        <v>52892.252236448214</v>
      </c>
      <c r="Z14" s="72">
        <f t="shared" si="20"/>
        <v>111986.76143000001</v>
      </c>
      <c r="AA14" s="42">
        <f t="shared" si="7"/>
        <v>252</v>
      </c>
      <c r="AB14" s="62">
        <f t="shared" si="8"/>
        <v>11.983474352969568</v>
      </c>
      <c r="AC14" s="63">
        <f t="shared" si="9"/>
        <v>28.23520211563401</v>
      </c>
      <c r="AD14" s="64">
        <f t="shared" si="10"/>
        <v>59.781323531396446</v>
      </c>
      <c r="AF14" s="62">
        <f t="shared" si="11"/>
        <v>42.709899909756601</v>
      </c>
      <c r="AG14" s="63">
        <f t="shared" si="12"/>
        <v>28.299760426136015</v>
      </c>
      <c r="AH14" s="63">
        <f t="shared" si="13"/>
        <v>59.918010395933663</v>
      </c>
    </row>
    <row r="15" spans="2:34" ht="16.5" thickBot="1" x14ac:dyDescent="0.3">
      <c r="B15">
        <f t="shared" si="2"/>
        <v>11</v>
      </c>
      <c r="C15" s="4">
        <v>3.27741737848928E-2</v>
      </c>
      <c r="D15" s="4">
        <v>83.024552613371597</v>
      </c>
      <c r="F15" s="11">
        <v>0</v>
      </c>
      <c r="G15" s="11">
        <f t="shared" si="0"/>
        <v>83.024552613371597</v>
      </c>
      <c r="I15" s="14">
        <f t="shared" si="1"/>
        <v>0</v>
      </c>
      <c r="J15" s="12">
        <f t="shared" si="1"/>
        <v>3404.0066571482353</v>
      </c>
      <c r="K15">
        <v>138.10640000000001</v>
      </c>
      <c r="L15" s="28">
        <f t="shared" si="14"/>
        <v>288</v>
      </c>
      <c r="M15" s="14">
        <f t="shared" si="3"/>
        <v>0</v>
      </c>
      <c r="N15" s="12">
        <f t="shared" si="3"/>
        <v>3404.0066571482353</v>
      </c>
      <c r="O15" s="14">
        <f t="shared" si="4"/>
        <v>9805.5544000000009</v>
      </c>
      <c r="P15" s="42">
        <v>3</v>
      </c>
      <c r="R15" s="42">
        <f t="shared" si="5"/>
        <v>0</v>
      </c>
      <c r="S15" s="42">
        <f t="shared" si="5"/>
        <v>10212.019971444706</v>
      </c>
      <c r="T15" s="42">
        <f t="shared" si="5"/>
        <v>29416.663200000003</v>
      </c>
      <c r="V15" s="72">
        <f t="shared" si="6"/>
        <v>39628.683171444711</v>
      </c>
      <c r="W15" s="71">
        <f t="shared" si="15"/>
        <v>159524.82075011948</v>
      </c>
      <c r="X15" s="72">
        <f t="shared" si="18"/>
        <v>22448.323392568069</v>
      </c>
      <c r="Y15" s="71">
        <f t="shared" si="19"/>
        <v>45570.175827551444</v>
      </c>
      <c r="Z15" s="72">
        <f t="shared" si="20"/>
        <v>91506.321530000016</v>
      </c>
      <c r="AA15" s="42">
        <f t="shared" si="7"/>
        <v>288</v>
      </c>
      <c r="AB15" s="62">
        <f t="shared" si="8"/>
        <v>14.071994117912999</v>
      </c>
      <c r="AC15" s="63">
        <f t="shared" si="9"/>
        <v>28.566197794970609</v>
      </c>
      <c r="AD15" s="64">
        <f t="shared" si="10"/>
        <v>57.361808087116415</v>
      </c>
      <c r="AF15" s="62">
        <f t="shared" si="11"/>
        <v>42.709899909756601</v>
      </c>
      <c r="AG15" s="63">
        <f t="shared" si="12"/>
        <v>24.382116547646575</v>
      </c>
      <c r="AH15" s="63">
        <f t="shared" si="13"/>
        <v>48.960043622257899</v>
      </c>
    </row>
    <row r="16" spans="2:34" ht="16.5" thickBot="1" x14ac:dyDescent="0.3">
      <c r="B16">
        <f t="shared" si="2"/>
        <v>12</v>
      </c>
      <c r="C16" s="5">
        <v>0.2816712338715</v>
      </c>
      <c r="D16" s="5">
        <v>82.919661336725696</v>
      </c>
      <c r="F16" s="11">
        <f>C16</f>
        <v>0.2816712338715</v>
      </c>
      <c r="G16" s="11">
        <f t="shared" si="0"/>
        <v>82.919661336725696</v>
      </c>
      <c r="I16" s="14">
        <f t="shared" si="1"/>
        <v>11.548520588731501</v>
      </c>
      <c r="J16" s="12">
        <f t="shared" si="1"/>
        <v>3399.7061148057537</v>
      </c>
      <c r="K16">
        <v>139.23570000000001</v>
      </c>
      <c r="L16" s="28">
        <f t="shared" si="14"/>
        <v>324</v>
      </c>
      <c r="M16" s="14">
        <f t="shared" si="3"/>
        <v>11.548520588731501</v>
      </c>
      <c r="N16" s="12">
        <f t="shared" si="3"/>
        <v>3399.7061148057537</v>
      </c>
      <c r="O16" s="14">
        <f t="shared" si="4"/>
        <v>9885.7347000000009</v>
      </c>
      <c r="P16" s="42">
        <v>2.5</v>
      </c>
      <c r="R16" s="42">
        <f t="shared" si="5"/>
        <v>28.871301471828751</v>
      </c>
      <c r="S16" s="42">
        <f t="shared" si="5"/>
        <v>8499.2652870143847</v>
      </c>
      <c r="T16" s="42">
        <f t="shared" si="5"/>
        <v>24714.336750000002</v>
      </c>
      <c r="V16" s="72">
        <f t="shared" si="6"/>
        <v>33242.473338486219</v>
      </c>
      <c r="W16" s="71">
        <f t="shared" si="15"/>
        <v>119896.13757867477</v>
      </c>
      <c r="X16" s="72">
        <f t="shared" si="18"/>
        <v>22448.323392568069</v>
      </c>
      <c r="Y16" s="71">
        <f t="shared" si="19"/>
        <v>35358.155856106736</v>
      </c>
      <c r="Z16" s="72">
        <f t="shared" si="20"/>
        <v>62089.658330000013</v>
      </c>
      <c r="AA16" s="42">
        <f t="shared" si="7"/>
        <v>324</v>
      </c>
      <c r="AB16" s="62">
        <f t="shared" si="8"/>
        <v>18.723141417160065</v>
      </c>
      <c r="AC16" s="63">
        <f t="shared" si="9"/>
        <v>29.490654636730923</v>
      </c>
      <c r="AD16" s="64">
        <f t="shared" si="10"/>
        <v>51.786203946109055</v>
      </c>
      <c r="AF16" s="62">
        <f t="shared" si="11"/>
        <v>42.709899909756601</v>
      </c>
      <c r="AG16" s="63">
        <f t="shared" si="12"/>
        <v>18.918221431838813</v>
      </c>
      <c r="AH16" s="63">
        <f t="shared" si="13"/>
        <v>33.220790973782776</v>
      </c>
    </row>
    <row r="17" spans="2:34" ht="16.5" thickBot="1" x14ac:dyDescent="0.3">
      <c r="B17">
        <f t="shared" si="2"/>
        <v>13</v>
      </c>
      <c r="C17" s="4">
        <v>2.3250392233135</v>
      </c>
      <c r="D17" s="4">
        <v>82.4858316896227</v>
      </c>
      <c r="F17" s="11">
        <f t="shared" ref="F17:G32" si="21">C17</f>
        <v>2.3250392233135</v>
      </c>
      <c r="G17" s="11">
        <f t="shared" si="0"/>
        <v>82.4858316896227</v>
      </c>
      <c r="I17" s="14">
        <f t="shared" si="1"/>
        <v>95.326608155853506</v>
      </c>
      <c r="J17" s="12">
        <f t="shared" si="1"/>
        <v>3381.9190992745307</v>
      </c>
      <c r="K17">
        <v>140.3475</v>
      </c>
      <c r="L17" s="28">
        <f t="shared" si="14"/>
        <v>360</v>
      </c>
      <c r="M17" s="14">
        <f t="shared" si="3"/>
        <v>95.326608155853506</v>
      </c>
      <c r="N17" s="12">
        <f t="shared" si="3"/>
        <v>3381.9190992745307</v>
      </c>
      <c r="O17" s="14">
        <f t="shared" si="4"/>
        <v>9964.6725000000006</v>
      </c>
      <c r="P17" s="42">
        <v>2.8</v>
      </c>
      <c r="R17" s="42">
        <f t="shared" si="5"/>
        <v>266.91450283638983</v>
      </c>
      <c r="S17" s="42">
        <f t="shared" si="5"/>
        <v>9469.3734779686856</v>
      </c>
      <c r="T17" s="42">
        <f t="shared" si="5"/>
        <v>27901.082999999999</v>
      </c>
      <c r="V17" s="72">
        <f t="shared" si="6"/>
        <v>37637.370980805077</v>
      </c>
      <c r="W17" s="71">
        <f t="shared" si="15"/>
        <v>86653.664240188547</v>
      </c>
      <c r="X17" s="72">
        <f t="shared" si="18"/>
        <v>22419.452091096238</v>
      </c>
      <c r="Y17" s="71">
        <f t="shared" si="19"/>
        <v>26858.890569092349</v>
      </c>
      <c r="Z17" s="72">
        <f t="shared" si="20"/>
        <v>37375.321580000011</v>
      </c>
      <c r="AA17" s="42">
        <f t="shared" si="7"/>
        <v>360</v>
      </c>
      <c r="AB17" s="62">
        <f t="shared" si="8"/>
        <v>25.872480163047122</v>
      </c>
      <c r="AC17" s="63">
        <f t="shared" si="9"/>
        <v>30.995677799203367</v>
      </c>
      <c r="AD17" s="64">
        <f t="shared" si="10"/>
        <v>43.131842037749571</v>
      </c>
      <c r="AF17" s="62">
        <f t="shared" si="11"/>
        <v>42.654969731918264</v>
      </c>
      <c r="AG17" s="63">
        <f t="shared" si="12"/>
        <v>14.370727966341544</v>
      </c>
      <c r="AH17" s="63">
        <f t="shared" si="13"/>
        <v>19.997496832530771</v>
      </c>
    </row>
    <row r="18" spans="2:34" ht="16.5" thickBot="1" x14ac:dyDescent="0.3">
      <c r="B18">
        <f t="shared" si="2"/>
        <v>14</v>
      </c>
      <c r="C18" s="5">
        <v>8.9202692353226993</v>
      </c>
      <c r="D18" s="5">
        <v>85.750823819335295</v>
      </c>
      <c r="F18" s="11">
        <f t="shared" si="21"/>
        <v>8.9202692353226993</v>
      </c>
      <c r="G18" s="11">
        <f t="shared" si="0"/>
        <v>85.750823819335295</v>
      </c>
      <c r="I18" s="14">
        <f t="shared" si="1"/>
        <v>365.73103864823065</v>
      </c>
      <c r="J18" s="12">
        <f t="shared" si="1"/>
        <v>3515.783776592747</v>
      </c>
      <c r="K18">
        <v>1.8554999999999999</v>
      </c>
      <c r="L18" s="28">
        <f t="shared" si="14"/>
        <v>396</v>
      </c>
      <c r="M18" s="14">
        <f t="shared" si="3"/>
        <v>365.73103864823065</v>
      </c>
      <c r="N18" s="12">
        <f t="shared" si="3"/>
        <v>3515.783776592747</v>
      </c>
      <c r="O18" s="14">
        <f t="shared" si="4"/>
        <v>131.7405</v>
      </c>
      <c r="P18" s="42">
        <v>2.8</v>
      </c>
      <c r="R18" s="42">
        <f t="shared" si="5"/>
        <v>1024.0469082150457</v>
      </c>
      <c r="S18" s="42">
        <f t="shared" si="5"/>
        <v>9844.1945744596906</v>
      </c>
      <c r="T18" s="42">
        <f t="shared" si="5"/>
        <v>368.87339999999995</v>
      </c>
      <c r="V18" s="72">
        <f t="shared" si="6"/>
        <v>11237.114882674738</v>
      </c>
      <c r="W18" s="71">
        <f t="shared" si="15"/>
        <v>49016.29325938347</v>
      </c>
      <c r="X18" s="72">
        <f t="shared" si="18"/>
        <v>22152.537588259849</v>
      </c>
      <c r="Y18" s="71">
        <f t="shared" si="19"/>
        <v>17389.517091123664</v>
      </c>
      <c r="Z18" s="72">
        <f t="shared" si="20"/>
        <v>9474.238580000012</v>
      </c>
      <c r="AA18" s="42">
        <f t="shared" si="7"/>
        <v>396</v>
      </c>
      <c r="AB18" s="62">
        <f t="shared" si="8"/>
        <v>45.194232601460662</v>
      </c>
      <c r="AC18" s="63">
        <f t="shared" si="9"/>
        <v>35.477013733172669</v>
      </c>
      <c r="AD18" s="64">
        <f t="shared" si="10"/>
        <v>19.328753665366779</v>
      </c>
      <c r="AF18" s="62">
        <f t="shared" si="11"/>
        <v>42.14714153017475</v>
      </c>
      <c r="AG18" s="63">
        <f t="shared" si="12"/>
        <v>9.3041824992635984</v>
      </c>
      <c r="AH18" s="63">
        <f t="shared" si="13"/>
        <v>5.0691485179240301</v>
      </c>
    </row>
    <row r="19" spans="2:34" ht="16.5" thickBot="1" x14ac:dyDescent="0.3">
      <c r="B19">
        <f t="shared" si="2"/>
        <v>15</v>
      </c>
      <c r="C19" s="4">
        <v>19.434909896219899</v>
      </c>
      <c r="D19" s="4">
        <v>21.808240506650801</v>
      </c>
      <c r="F19" s="11">
        <f t="shared" si="21"/>
        <v>19.434909896219899</v>
      </c>
      <c r="G19" s="11">
        <f t="shared" si="21"/>
        <v>21.808240506650801</v>
      </c>
      <c r="I19" s="14">
        <f t="shared" si="1"/>
        <v>796.83130574501592</v>
      </c>
      <c r="J19" s="12">
        <f t="shared" si="1"/>
        <v>894.13786077268287</v>
      </c>
      <c r="K19">
        <v>29.7088</v>
      </c>
      <c r="L19" s="28">
        <f t="shared" si="14"/>
        <v>432</v>
      </c>
      <c r="M19" s="14">
        <f t="shared" si="3"/>
        <v>796.83130574501592</v>
      </c>
      <c r="N19" s="12">
        <f t="shared" si="3"/>
        <v>894.13786077268287</v>
      </c>
      <c r="O19" s="14">
        <f t="shared" si="4"/>
        <v>2109.3247999999999</v>
      </c>
      <c r="P19" s="42">
        <v>2.8</v>
      </c>
      <c r="R19" s="42">
        <f t="shared" si="5"/>
        <v>2231.1276560860442</v>
      </c>
      <c r="S19" s="42">
        <f t="shared" si="5"/>
        <v>2503.5860101635117</v>
      </c>
      <c r="T19" s="42">
        <f t="shared" si="5"/>
        <v>5906.1094399999993</v>
      </c>
      <c r="V19" s="72">
        <f t="shared" si="6"/>
        <v>10640.823106249554</v>
      </c>
      <c r="W19" s="71">
        <f t="shared" si="15"/>
        <v>37779.178376708733</v>
      </c>
      <c r="X19" s="72">
        <f t="shared" si="18"/>
        <v>21128.490680044804</v>
      </c>
      <c r="Y19" s="71">
        <f t="shared" si="19"/>
        <v>7545.3225166639731</v>
      </c>
      <c r="Z19" s="72">
        <f t="shared" si="20"/>
        <v>9105.3651800000116</v>
      </c>
      <c r="AA19" s="42">
        <f t="shared" si="7"/>
        <v>432</v>
      </c>
      <c r="AB19" s="62">
        <f t="shared" si="8"/>
        <v>55.926284233515112</v>
      </c>
      <c r="AC19" s="63">
        <f t="shared" si="9"/>
        <v>19.972172082269914</v>
      </c>
      <c r="AD19" s="64">
        <f t="shared" si="10"/>
        <v>24.10154368421513</v>
      </c>
      <c r="AF19" s="62">
        <f t="shared" si="11"/>
        <v>40.198802663707774</v>
      </c>
      <c r="AG19" s="63">
        <f t="shared" si="12"/>
        <v>4.0370906991246516</v>
      </c>
      <c r="AH19" s="63">
        <f t="shared" si="13"/>
        <v>4.8717844729802096</v>
      </c>
    </row>
    <row r="20" spans="2:34" ht="16.5" thickBot="1" x14ac:dyDescent="0.3">
      <c r="B20">
        <f t="shared" si="2"/>
        <v>16</v>
      </c>
      <c r="C20" s="5">
        <v>30.432670224057901</v>
      </c>
      <c r="D20" s="5">
        <v>3.82386129740873</v>
      </c>
      <c r="F20" s="11">
        <f t="shared" si="21"/>
        <v>30.432670224057901</v>
      </c>
      <c r="G20" s="11">
        <f t="shared" si="21"/>
        <v>3.82386129740873</v>
      </c>
      <c r="I20" s="14">
        <f t="shared" si="1"/>
        <v>1247.739479186374</v>
      </c>
      <c r="J20" s="12">
        <f t="shared" si="1"/>
        <v>156.77831319375792</v>
      </c>
      <c r="K20">
        <v>1.0298</v>
      </c>
      <c r="L20" s="28">
        <f t="shared" si="14"/>
        <v>468</v>
      </c>
      <c r="M20" s="14">
        <f t="shared" si="3"/>
        <v>1247.739479186374</v>
      </c>
      <c r="N20" s="12">
        <f t="shared" si="3"/>
        <v>156.77831319375792</v>
      </c>
      <c r="O20" s="14">
        <f t="shared" si="4"/>
        <v>73.115800000000007</v>
      </c>
      <c r="P20" s="42">
        <v>4.0999999999999996</v>
      </c>
      <c r="R20" s="42">
        <f t="shared" si="5"/>
        <v>5115.7318646641324</v>
      </c>
      <c r="S20" s="42">
        <f t="shared" si="5"/>
        <v>642.79108409440744</v>
      </c>
      <c r="T20" s="42">
        <f t="shared" si="5"/>
        <v>299.77478000000002</v>
      </c>
      <c r="V20" s="72">
        <f t="shared" si="6"/>
        <v>6058.29772875854</v>
      </c>
      <c r="W20" s="71">
        <f t="shared" si="15"/>
        <v>27138.355270459178</v>
      </c>
      <c r="X20" s="72">
        <f t="shared" si="18"/>
        <v>18897.363023958758</v>
      </c>
      <c r="Y20" s="71">
        <f t="shared" si="19"/>
        <v>5041.7365065004615</v>
      </c>
      <c r="Z20" s="72">
        <f t="shared" si="20"/>
        <v>3199.2557400000123</v>
      </c>
      <c r="AA20" s="42">
        <f t="shared" si="7"/>
        <v>468</v>
      </c>
      <c r="AB20" s="83">
        <f t="shared" si="8"/>
        <v>69.633413062909682</v>
      </c>
      <c r="AC20" s="82">
        <f t="shared" si="9"/>
        <v>18.577900009985225</v>
      </c>
      <c r="AD20" s="84">
        <f t="shared" si="10"/>
        <v>11.788686927105296</v>
      </c>
      <c r="AE20" s="38"/>
      <c r="AF20" s="83">
        <f t="shared" si="11"/>
        <v>35.953887031885003</v>
      </c>
      <c r="AG20" s="82">
        <f t="shared" si="12"/>
        <v>2.6975583234352389</v>
      </c>
      <c r="AH20" s="85">
        <f t="shared" si="13"/>
        <v>1.7117473194221575</v>
      </c>
    </row>
    <row r="21" spans="2:34" ht="16.5" thickBot="1" x14ac:dyDescent="0.3">
      <c r="B21">
        <f t="shared" si="2"/>
        <v>17</v>
      </c>
      <c r="C21" s="4">
        <v>32.181984662175097</v>
      </c>
      <c r="D21" s="4">
        <v>3.2171425614552498</v>
      </c>
      <c r="F21" s="11">
        <f t="shared" si="21"/>
        <v>32.181984662175097</v>
      </c>
      <c r="G21" s="11">
        <f t="shared" si="21"/>
        <v>3.2171425614552498</v>
      </c>
      <c r="I21" s="14">
        <f t="shared" si="1"/>
        <v>1319.4613711491791</v>
      </c>
      <c r="J21" s="12">
        <f t="shared" si="1"/>
        <v>131.90284501966525</v>
      </c>
      <c r="K21">
        <v>1.2266999999999999</v>
      </c>
      <c r="L21" s="28">
        <f t="shared" si="14"/>
        <v>504</v>
      </c>
      <c r="M21" s="14">
        <f t="shared" si="3"/>
        <v>1319.4613711491791</v>
      </c>
      <c r="N21" s="12">
        <f t="shared" si="3"/>
        <v>131.90284501966525</v>
      </c>
      <c r="O21" s="14">
        <f t="shared" si="4"/>
        <v>87.095699999999994</v>
      </c>
      <c r="P21" s="42">
        <v>5.2</v>
      </c>
      <c r="R21" s="42">
        <f t="shared" si="5"/>
        <v>6861.199129975731</v>
      </c>
      <c r="S21" s="42">
        <f t="shared" si="5"/>
        <v>685.89479410225931</v>
      </c>
      <c r="T21" s="42">
        <f t="shared" si="5"/>
        <v>452.89763999999997</v>
      </c>
      <c r="V21" s="72">
        <f t="shared" si="6"/>
        <v>7999.99156407799</v>
      </c>
      <c r="W21" s="71">
        <f t="shared" si="15"/>
        <v>21080.05754170064</v>
      </c>
      <c r="X21" s="72">
        <f t="shared" si="18"/>
        <v>13781.631159294626</v>
      </c>
      <c r="Y21" s="71">
        <f t="shared" si="19"/>
        <v>4398.9454224060537</v>
      </c>
      <c r="Z21" s="72">
        <f t="shared" si="20"/>
        <v>2899.4809600000121</v>
      </c>
      <c r="AA21" s="42">
        <f t="shared" si="7"/>
        <v>504</v>
      </c>
      <c r="AB21" s="62">
        <f t="shared" si="8"/>
        <v>65.37757846263824</v>
      </c>
      <c r="AC21" s="63">
        <f t="shared" si="9"/>
        <v>20.86780557265579</v>
      </c>
      <c r="AD21" s="64">
        <f t="shared" si="10"/>
        <v>13.754615964706213</v>
      </c>
      <c r="AF21" s="62">
        <f t="shared" si="11"/>
        <v>26.220759435492056</v>
      </c>
      <c r="AG21" s="63">
        <f t="shared" si="12"/>
        <v>2.3536358600353418</v>
      </c>
      <c r="AH21" s="63">
        <f t="shared" si="13"/>
        <v>1.5513541787051965</v>
      </c>
    </row>
    <row r="22" spans="2:34" ht="16.5" thickBot="1" x14ac:dyDescent="0.3">
      <c r="B22">
        <f t="shared" si="2"/>
        <v>18</v>
      </c>
      <c r="C22" s="5">
        <v>22.287412487779601</v>
      </c>
      <c r="D22" s="5">
        <v>3.14124212868541</v>
      </c>
      <c r="F22" s="11">
        <f t="shared" si="21"/>
        <v>22.287412487779601</v>
      </c>
      <c r="G22" s="11">
        <f t="shared" si="21"/>
        <v>3.14124212868541</v>
      </c>
      <c r="I22" s="14">
        <f t="shared" si="1"/>
        <v>913.78391199896362</v>
      </c>
      <c r="J22" s="12">
        <f t="shared" si="1"/>
        <v>128.7909272761018</v>
      </c>
      <c r="K22">
        <v>1.1515</v>
      </c>
      <c r="L22" s="28">
        <f t="shared" si="14"/>
        <v>540</v>
      </c>
      <c r="M22" s="14">
        <f t="shared" si="3"/>
        <v>913.78391199896362</v>
      </c>
      <c r="N22" s="12">
        <f t="shared" si="3"/>
        <v>128.7909272761018</v>
      </c>
      <c r="O22" s="14">
        <f t="shared" si="4"/>
        <v>81.756500000000003</v>
      </c>
      <c r="P22" s="42">
        <v>4.7</v>
      </c>
      <c r="R22" s="42">
        <f t="shared" si="5"/>
        <v>4294.7843863951293</v>
      </c>
      <c r="S22" s="42">
        <f t="shared" si="5"/>
        <v>605.31735819767846</v>
      </c>
      <c r="T22" s="42">
        <f t="shared" si="5"/>
        <v>384.25555000000003</v>
      </c>
      <c r="V22" s="72">
        <f t="shared" si="6"/>
        <v>5284.3572945928081</v>
      </c>
      <c r="W22" s="71">
        <f t="shared" si="15"/>
        <v>13080.065977622649</v>
      </c>
      <c r="X22" s="72">
        <f t="shared" si="18"/>
        <v>6920.4320293188948</v>
      </c>
      <c r="Y22" s="71">
        <f t="shared" si="19"/>
        <v>3713.0506283037944</v>
      </c>
      <c r="Z22" s="72">
        <f t="shared" si="20"/>
        <v>2446.583320000012</v>
      </c>
      <c r="AA22" s="42">
        <f t="shared" si="7"/>
        <v>540</v>
      </c>
      <c r="AB22" s="62">
        <f t="shared" si="8"/>
        <v>52.908234875560687</v>
      </c>
      <c r="AC22" s="63">
        <f t="shared" si="9"/>
        <v>28.387094030382372</v>
      </c>
      <c r="AD22" s="64">
        <f t="shared" si="10"/>
        <v>18.704671094057336</v>
      </c>
      <c r="AF22" s="62">
        <f t="shared" si="11"/>
        <v>13.166727605249038</v>
      </c>
      <c r="AG22" s="63">
        <f t="shared" si="12"/>
        <v>1.9866509514734054</v>
      </c>
      <c r="AH22" s="63">
        <f t="shared" si="13"/>
        <v>1.3090333440342492</v>
      </c>
    </row>
    <row r="23" spans="2:34" ht="16.5" thickBot="1" x14ac:dyDescent="0.3">
      <c r="B23">
        <f t="shared" si="2"/>
        <v>19</v>
      </c>
      <c r="C23" s="4">
        <v>10.5624764106106</v>
      </c>
      <c r="D23" s="4">
        <v>3.1345618531663999</v>
      </c>
      <c r="F23" s="11">
        <f t="shared" si="21"/>
        <v>10.5624764106106</v>
      </c>
      <c r="G23" s="11">
        <f t="shared" si="21"/>
        <v>3.1345618531663999</v>
      </c>
      <c r="I23" s="14">
        <f t="shared" si="1"/>
        <v>433.0615328350346</v>
      </c>
      <c r="J23" s="12">
        <f t="shared" si="1"/>
        <v>128.5170359798224</v>
      </c>
      <c r="K23">
        <v>1.4269000000000001</v>
      </c>
      <c r="L23" s="28">
        <f t="shared" si="14"/>
        <v>576</v>
      </c>
      <c r="M23" s="14">
        <f t="shared" si="3"/>
        <v>433.0615328350346</v>
      </c>
      <c r="N23" s="12">
        <f t="shared" si="3"/>
        <v>128.5170359798224</v>
      </c>
      <c r="O23" s="14">
        <f t="shared" si="4"/>
        <v>101.3099</v>
      </c>
      <c r="P23" s="42">
        <v>4.5</v>
      </c>
      <c r="R23" s="42">
        <f t="shared" si="5"/>
        <v>1948.7768977576557</v>
      </c>
      <c r="S23" s="42">
        <f t="shared" si="5"/>
        <v>578.32666190920077</v>
      </c>
      <c r="T23" s="42">
        <f t="shared" si="5"/>
        <v>455.89454999999998</v>
      </c>
      <c r="V23" s="72">
        <f t="shared" si="6"/>
        <v>2982.9981096668562</v>
      </c>
      <c r="W23" s="71">
        <f t="shared" si="15"/>
        <v>7795.7086830298413</v>
      </c>
      <c r="X23" s="72">
        <f t="shared" si="18"/>
        <v>2625.6476429237655</v>
      </c>
      <c r="Y23" s="71">
        <f t="shared" si="19"/>
        <v>3107.7332701061159</v>
      </c>
      <c r="Z23" s="72">
        <f t="shared" si="20"/>
        <v>2062.3277700000122</v>
      </c>
      <c r="AA23" s="42">
        <f t="shared" si="7"/>
        <v>576</v>
      </c>
      <c r="AB23" s="62">
        <f t="shared" si="8"/>
        <v>33.680679328608441</v>
      </c>
      <c r="AC23" s="63">
        <f t="shared" si="9"/>
        <v>39.864666529564055</v>
      </c>
      <c r="AD23" s="64">
        <f t="shared" si="10"/>
        <v>26.454654141828172</v>
      </c>
      <c r="AF23" s="62">
        <f t="shared" si="11"/>
        <v>4.9955244347864634</v>
      </c>
      <c r="AG23" s="63">
        <f t="shared" si="12"/>
        <v>1.6627786356908059</v>
      </c>
      <c r="AH23" s="63">
        <f t="shared" si="13"/>
        <v>1.1034391492776952</v>
      </c>
    </row>
    <row r="24" spans="2:34" ht="16.5" thickBot="1" x14ac:dyDescent="0.3">
      <c r="B24">
        <f t="shared" si="2"/>
        <v>20</v>
      </c>
      <c r="C24" s="4">
        <v>2.91573845190053</v>
      </c>
      <c r="D24" s="4">
        <v>3.1174003470153102</v>
      </c>
      <c r="F24" s="11">
        <f t="shared" si="21"/>
        <v>2.91573845190053</v>
      </c>
      <c r="G24" s="11">
        <f t="shared" si="21"/>
        <v>3.1174003470153102</v>
      </c>
      <c r="I24" s="14">
        <f t="shared" si="1"/>
        <v>119.54527652792173</v>
      </c>
      <c r="J24" s="12">
        <f t="shared" si="1"/>
        <v>127.81341422762772</v>
      </c>
      <c r="K24">
        <v>1.3893</v>
      </c>
      <c r="L24" s="28">
        <f t="shared" si="14"/>
        <v>612</v>
      </c>
      <c r="M24" s="14">
        <f t="shared" si="3"/>
        <v>119.54527652792173</v>
      </c>
      <c r="N24" s="12">
        <f t="shared" si="3"/>
        <v>127.81341422762772</v>
      </c>
      <c r="O24" s="14">
        <f t="shared" si="4"/>
        <v>98.640299999999996</v>
      </c>
      <c r="P24" s="42">
        <v>4.3</v>
      </c>
      <c r="R24" s="42">
        <f t="shared" si="5"/>
        <v>514.04468907006344</v>
      </c>
      <c r="S24" s="42">
        <f t="shared" si="5"/>
        <v>549.59768117879912</v>
      </c>
      <c r="T24" s="42">
        <f t="shared" si="5"/>
        <v>424.15328999999997</v>
      </c>
      <c r="V24" s="72">
        <f t="shared" si="6"/>
        <v>1487.7956602488625</v>
      </c>
      <c r="W24" s="71">
        <f t="shared" si="15"/>
        <v>4812.7105733629851</v>
      </c>
      <c r="X24" s="72">
        <f t="shared" si="18"/>
        <v>676.87074516610983</v>
      </c>
      <c r="Y24" s="71">
        <f t="shared" si="19"/>
        <v>2529.4066081969149</v>
      </c>
      <c r="Z24" s="72">
        <f t="shared" si="20"/>
        <v>1606.4332200000122</v>
      </c>
      <c r="AA24" s="42">
        <f t="shared" si="7"/>
        <v>612</v>
      </c>
      <c r="AB24" s="62">
        <f t="shared" si="8"/>
        <v>14.064231265274941</v>
      </c>
      <c r="AC24" s="63">
        <f t="shared" si="9"/>
        <v>52.556798702927978</v>
      </c>
      <c r="AD24" s="64">
        <f t="shared" si="10"/>
        <v>33.378970031798154</v>
      </c>
      <c r="AF24" s="62">
        <f t="shared" si="11"/>
        <v>1.2878058317467844</v>
      </c>
      <c r="AG24" s="63">
        <f t="shared" si="12"/>
        <v>1.3533475699287933</v>
      </c>
      <c r="AH24" s="63">
        <f t="shared" si="13"/>
        <v>0.85951483146068064</v>
      </c>
    </row>
    <row r="25" spans="2:34" ht="16.5" thickBot="1" x14ac:dyDescent="0.3">
      <c r="B25">
        <f t="shared" si="2"/>
        <v>21</v>
      </c>
      <c r="C25" s="5">
        <v>0.66033165451480402</v>
      </c>
      <c r="D25" s="5">
        <v>3.14423466350808</v>
      </c>
      <c r="F25" s="11">
        <f t="shared" si="21"/>
        <v>0.66033165451480402</v>
      </c>
      <c r="G25" s="11">
        <f t="shared" si="21"/>
        <v>3.14423466350808</v>
      </c>
      <c r="I25" s="14">
        <f t="shared" si="1"/>
        <v>27.073597835106966</v>
      </c>
      <c r="J25" s="12">
        <f t="shared" si="1"/>
        <v>128.91362120383127</v>
      </c>
      <c r="K25">
        <v>0.1923</v>
      </c>
      <c r="L25" s="28">
        <f t="shared" si="14"/>
        <v>648</v>
      </c>
      <c r="M25" s="14">
        <f t="shared" si="3"/>
        <v>27.073597835106966</v>
      </c>
      <c r="N25" s="12">
        <f t="shared" si="3"/>
        <v>128.91362120383127</v>
      </c>
      <c r="O25" s="14">
        <f t="shared" si="4"/>
        <v>13.6533</v>
      </c>
      <c r="P25" s="42">
        <v>4.2</v>
      </c>
      <c r="R25" s="42">
        <f t="shared" si="5"/>
        <v>113.70911090744926</v>
      </c>
      <c r="S25" s="42">
        <f t="shared" si="5"/>
        <v>541.43720905609132</v>
      </c>
      <c r="T25" s="42">
        <f t="shared" si="5"/>
        <v>57.343859999999999</v>
      </c>
      <c r="V25" s="72">
        <f t="shared" si="6"/>
        <v>712.49017996354053</v>
      </c>
      <c r="W25" s="71">
        <f t="shared" si="15"/>
        <v>3324.9149131141226</v>
      </c>
      <c r="X25" s="72">
        <f t="shared" si="18"/>
        <v>162.82605609604639</v>
      </c>
      <c r="Y25" s="71">
        <f t="shared" si="19"/>
        <v>1979.8089270181158</v>
      </c>
      <c r="Z25" s="72">
        <f t="shared" si="20"/>
        <v>1182.2799300000122</v>
      </c>
      <c r="AA25" s="42">
        <f t="shared" si="7"/>
        <v>648</v>
      </c>
      <c r="AB25" s="62">
        <f t="shared" si="8"/>
        <v>4.8971495617475256</v>
      </c>
      <c r="AC25" s="63">
        <f t="shared" si="9"/>
        <v>59.544649374615801</v>
      </c>
      <c r="AD25" s="64">
        <f t="shared" si="10"/>
        <v>35.558201063638236</v>
      </c>
      <c r="AF25" s="62">
        <f t="shared" si="11"/>
        <v>0.30979082210054487</v>
      </c>
      <c r="AG25" s="63">
        <f t="shared" si="12"/>
        <v>1.0592878154190026</v>
      </c>
      <c r="AH25" s="63">
        <f t="shared" si="13"/>
        <v>0.63257353130016702</v>
      </c>
    </row>
    <row r="26" spans="2:34" ht="16.5" thickBot="1" x14ac:dyDescent="0.3">
      <c r="B26">
        <f t="shared" si="2"/>
        <v>22</v>
      </c>
      <c r="C26" s="5">
        <v>0.16386749551261001</v>
      </c>
      <c r="D26" s="5">
        <v>3.12263048282473</v>
      </c>
      <c r="F26" s="11">
        <f t="shared" si="21"/>
        <v>0.16386749551261001</v>
      </c>
      <c r="G26" s="11">
        <f t="shared" si="21"/>
        <v>3.12263048282473</v>
      </c>
      <c r="I26" s="14">
        <f t="shared" si="1"/>
        <v>6.7185673160170101</v>
      </c>
      <c r="J26" s="12">
        <f t="shared" si="1"/>
        <v>128.02784979581392</v>
      </c>
      <c r="K26">
        <v>1.4208000000000001</v>
      </c>
      <c r="L26" s="28">
        <f t="shared" si="14"/>
        <v>684</v>
      </c>
      <c r="M26" s="14">
        <f t="shared" si="3"/>
        <v>6.7185673160170101</v>
      </c>
      <c r="N26" s="12">
        <f t="shared" si="3"/>
        <v>128.02784979581392</v>
      </c>
      <c r="O26" s="14">
        <f t="shared" si="4"/>
        <v>100.8768</v>
      </c>
      <c r="P26" s="42">
        <v>4.5</v>
      </c>
      <c r="R26" s="42">
        <f t="shared" si="5"/>
        <v>30.233552922076544</v>
      </c>
      <c r="S26" s="42">
        <f t="shared" si="5"/>
        <v>576.1253240811626</v>
      </c>
      <c r="T26" s="42">
        <f t="shared" si="5"/>
        <v>453.94560000000001</v>
      </c>
      <c r="V26" s="72">
        <f t="shared" si="6"/>
        <v>1060.3044770032393</v>
      </c>
      <c r="W26" s="71">
        <f t="shared" si="15"/>
        <v>2612.4247331505821</v>
      </c>
      <c r="X26" s="72">
        <f t="shared" si="18"/>
        <v>49.116945188597128</v>
      </c>
      <c r="Y26" s="71">
        <f t="shared" si="19"/>
        <v>1438.3717179620244</v>
      </c>
      <c r="Z26" s="72">
        <f t="shared" si="20"/>
        <v>1124.9360700000123</v>
      </c>
      <c r="AA26" s="42">
        <f t="shared" si="7"/>
        <v>684</v>
      </c>
      <c r="AB26" s="62">
        <f t="shared" si="8"/>
        <v>1.8801286240067911</v>
      </c>
      <c r="AC26" s="63">
        <f t="shared" si="9"/>
        <v>55.058876901205458</v>
      </c>
      <c r="AD26" s="64">
        <f t="shared" si="10"/>
        <v>43.060994474789723</v>
      </c>
      <c r="AF26" s="62">
        <f t="shared" si="11"/>
        <v>9.3449286888502903E-2</v>
      </c>
      <c r="AG26" s="63">
        <f t="shared" si="12"/>
        <v>0.76959428462387602</v>
      </c>
      <c r="AH26" s="63">
        <f t="shared" si="13"/>
        <v>0.60189195826645925</v>
      </c>
    </row>
    <row r="27" spans="2:34" ht="16.5" thickBot="1" x14ac:dyDescent="0.3">
      <c r="B27">
        <f t="shared" si="2"/>
        <v>23</v>
      </c>
      <c r="C27" s="4">
        <v>7.6686420995171103E-2</v>
      </c>
      <c r="D27" s="4">
        <v>3.0779067627621801</v>
      </c>
      <c r="F27" s="11">
        <f t="shared" si="21"/>
        <v>7.6686420995171103E-2</v>
      </c>
      <c r="G27" s="11">
        <f t="shared" si="21"/>
        <v>3.0779067627621801</v>
      </c>
      <c r="I27" s="14">
        <f t="shared" si="1"/>
        <v>3.1441432608020152</v>
      </c>
      <c r="J27" s="12">
        <f t="shared" si="1"/>
        <v>126.19417727324938</v>
      </c>
      <c r="K27">
        <v>1.3808</v>
      </c>
      <c r="L27" s="28">
        <f t="shared" si="14"/>
        <v>720</v>
      </c>
      <c r="M27" s="14">
        <f t="shared" si="3"/>
        <v>3.1441432608020152</v>
      </c>
      <c r="N27" s="12">
        <f t="shared" si="3"/>
        <v>126.19417727324938</v>
      </c>
      <c r="O27" s="14">
        <f t="shared" si="4"/>
        <v>98.036799999999999</v>
      </c>
      <c r="P27" s="42">
        <v>4.2</v>
      </c>
      <c r="R27" s="42">
        <f t="shared" si="5"/>
        <v>13.205401695368465</v>
      </c>
      <c r="S27" s="42">
        <f t="shared" si="5"/>
        <v>530.01554454764744</v>
      </c>
      <c r="T27" s="42">
        <f t="shared" si="5"/>
        <v>411.75456000000003</v>
      </c>
      <c r="V27" s="72">
        <f t="shared" si="6"/>
        <v>954.97550624301584</v>
      </c>
      <c r="W27" s="71">
        <f t="shared" si="15"/>
        <v>1552.1202561473428</v>
      </c>
      <c r="X27" s="72">
        <f t="shared" si="18"/>
        <v>18.883392266520584</v>
      </c>
      <c r="Y27" s="71">
        <f t="shared" si="19"/>
        <v>862.24639388086177</v>
      </c>
      <c r="Z27" s="72">
        <f t="shared" si="20"/>
        <v>670.99047000001224</v>
      </c>
      <c r="AA27" s="42">
        <f t="shared" si="7"/>
        <v>720</v>
      </c>
      <c r="AB27" s="62">
        <f t="shared" si="8"/>
        <v>1.2166191499486483</v>
      </c>
      <c r="AC27" s="63">
        <f t="shared" si="9"/>
        <v>55.552808518917274</v>
      </c>
      <c r="AD27" s="64">
        <f t="shared" si="10"/>
        <v>43.230572331137409</v>
      </c>
      <c r="AF27" s="62">
        <f t="shared" si="11"/>
        <v>3.5927306443151799E-2</v>
      </c>
      <c r="AG27" s="63">
        <f t="shared" si="12"/>
        <v>0.46134103471421173</v>
      </c>
      <c r="AH27" s="63">
        <f t="shared" si="13"/>
        <v>0.35901041733548011</v>
      </c>
    </row>
    <row r="28" spans="2:34" ht="16.5" thickBot="1" x14ac:dyDescent="0.3">
      <c r="B28">
        <f t="shared" si="2"/>
        <v>24</v>
      </c>
      <c r="C28" s="5">
        <v>5.1291694409678602E-2</v>
      </c>
      <c r="D28" s="5">
        <v>3.00118201746348</v>
      </c>
      <c r="F28" s="11">
        <f t="shared" si="21"/>
        <v>5.1291694409678602E-2</v>
      </c>
      <c r="G28" s="11">
        <f t="shared" si="21"/>
        <v>3.00118201746348</v>
      </c>
      <c r="I28" s="14">
        <f t="shared" si="1"/>
        <v>2.1029594707968227</v>
      </c>
      <c r="J28" s="12">
        <f t="shared" si="1"/>
        <v>123.04846271600267</v>
      </c>
      <c r="K28">
        <v>1.3523000000000001</v>
      </c>
      <c r="L28" s="28">
        <f t="shared" si="14"/>
        <v>756</v>
      </c>
      <c r="M28" s="14">
        <f t="shared" si="3"/>
        <v>2.1029594707968227</v>
      </c>
      <c r="N28" s="12">
        <f t="shared" si="3"/>
        <v>123.04846271600267</v>
      </c>
      <c r="O28" s="14">
        <f t="shared" si="4"/>
        <v>96.013300000000001</v>
      </c>
      <c r="P28" s="42">
        <v>2.7</v>
      </c>
      <c r="R28" s="42">
        <f t="shared" si="5"/>
        <v>5.6779905711514216</v>
      </c>
      <c r="S28" s="42">
        <f t="shared" si="5"/>
        <v>332.23084933320723</v>
      </c>
      <c r="T28" s="42">
        <f t="shared" si="5"/>
        <v>259.23591000000005</v>
      </c>
      <c r="V28" s="72">
        <f t="shared" si="6"/>
        <v>597.14474990435872</v>
      </c>
      <c r="W28" s="71">
        <f t="shared" si="15"/>
        <v>597.144749904327</v>
      </c>
      <c r="X28" s="72">
        <f t="shared" si="18"/>
        <v>5.6779905711521188</v>
      </c>
      <c r="Y28" s="71">
        <f t="shared" si="19"/>
        <v>332.23084933321434</v>
      </c>
      <c r="Z28" s="72">
        <f t="shared" si="20"/>
        <v>259.23591000001221</v>
      </c>
      <c r="AA28" s="42">
        <f t="shared" si="7"/>
        <v>756</v>
      </c>
      <c r="AB28" s="62">
        <f t="shared" si="8"/>
        <v>0.95085665109872142</v>
      </c>
      <c r="AC28" s="63">
        <f t="shared" si="9"/>
        <v>55.636568752625479</v>
      </c>
      <c r="AD28" s="64">
        <f t="shared" si="10"/>
        <v>43.412574596284458</v>
      </c>
      <c r="AF28" s="62">
        <f t="shared" si="11"/>
        <v>1.0802873993820622E-2</v>
      </c>
      <c r="AG28" s="63">
        <f t="shared" si="12"/>
        <v>0.17775861387544908</v>
      </c>
      <c r="AH28" s="63">
        <f t="shared" si="13"/>
        <v>0.13870300160514298</v>
      </c>
    </row>
    <row r="29" spans="2:34" ht="16.5" thickBot="1" x14ac:dyDescent="0.3">
      <c r="B29">
        <f t="shared" si="2"/>
        <v>25</v>
      </c>
      <c r="C29" s="4">
        <v>4.3458262870021698E-2</v>
      </c>
      <c r="D29" s="4">
        <v>3.0050567892754398</v>
      </c>
      <c r="F29" s="11">
        <v>0</v>
      </c>
      <c r="G29" s="11">
        <f t="shared" si="21"/>
        <v>3.0050567892754398</v>
      </c>
      <c r="I29" s="22">
        <f t="shared" si="1"/>
        <v>0</v>
      </c>
      <c r="J29" s="23">
        <f t="shared" si="1"/>
        <v>123.20732836029303</v>
      </c>
      <c r="K29" s="36">
        <v>1.3783000000000001</v>
      </c>
      <c r="L29" s="37">
        <v>36</v>
      </c>
      <c r="M29" s="22">
        <f t="shared" si="3"/>
        <v>0</v>
      </c>
      <c r="N29" s="23">
        <f t="shared" si="3"/>
        <v>123.20732836029303</v>
      </c>
      <c r="O29" s="22">
        <f t="shared" si="4"/>
        <v>97.859300000000005</v>
      </c>
      <c r="P29" s="42">
        <v>2.8</v>
      </c>
      <c r="R29" s="42">
        <f t="shared" si="5"/>
        <v>0</v>
      </c>
      <c r="S29" s="42">
        <f t="shared" si="5"/>
        <v>344.9805194088205</v>
      </c>
      <c r="T29" s="42">
        <f t="shared" si="5"/>
        <v>274.00603999999998</v>
      </c>
      <c r="V29" s="58">
        <f t="shared" si="6"/>
        <v>618.98655940882054</v>
      </c>
      <c r="W29" s="61">
        <f>SUM(V29:V61)</f>
        <v>289614.87584890606</v>
      </c>
      <c r="X29" s="61">
        <f>SUM(R29:R61)</f>
        <v>27250.374175354795</v>
      </c>
      <c r="Y29" s="61">
        <f>SUM(S29:S61)</f>
        <v>75920.479733551358</v>
      </c>
      <c r="Z29" s="61">
        <f>SUM(T29:T61)</f>
        <v>186444.02193999995</v>
      </c>
      <c r="AA29" s="99">
        <f t="shared" si="7"/>
        <v>36</v>
      </c>
      <c r="AB29" s="76">
        <f t="shared" si="8"/>
        <v>9.4091762708941413</v>
      </c>
      <c r="AC29" s="77">
        <f t="shared" si="9"/>
        <v>26.214288720845804</v>
      </c>
      <c r="AD29" s="78">
        <f t="shared" si="10"/>
        <v>64.376535008260063</v>
      </c>
      <c r="AF29" s="76">
        <f t="shared" si="11"/>
        <v>51.846221794815065</v>
      </c>
      <c r="AG29" s="77">
        <f t="shared" si="12"/>
        <v>40.62090943475193</v>
      </c>
      <c r="AH29" s="77">
        <f t="shared" si="13"/>
        <v>99.756031000535017</v>
      </c>
    </row>
    <row r="30" spans="2:34" ht="16.5" thickBot="1" x14ac:dyDescent="0.3">
      <c r="B30">
        <f t="shared" si="2"/>
        <v>26</v>
      </c>
      <c r="C30" s="5">
        <v>4.3152669250275499E-2</v>
      </c>
      <c r="D30" s="5">
        <v>3.0522635404621399</v>
      </c>
      <c r="F30" s="11">
        <v>0</v>
      </c>
      <c r="G30" s="11">
        <f t="shared" si="21"/>
        <v>3.0522635404621399</v>
      </c>
      <c r="I30" s="14">
        <f t="shared" si="1"/>
        <v>0</v>
      </c>
      <c r="J30" s="12">
        <f t="shared" si="1"/>
        <v>125.14280515894774</v>
      </c>
      <c r="K30">
        <v>1.0335000000000001</v>
      </c>
      <c r="L30" s="28">
        <f t="shared" si="14"/>
        <v>72</v>
      </c>
      <c r="M30" s="14">
        <f t="shared" si="3"/>
        <v>0</v>
      </c>
      <c r="N30" s="12">
        <f t="shared" si="3"/>
        <v>125.14280515894774</v>
      </c>
      <c r="O30" s="14">
        <f t="shared" si="4"/>
        <v>73.378500000000003</v>
      </c>
      <c r="P30" s="42">
        <v>2.8</v>
      </c>
      <c r="R30" s="42">
        <f t="shared" si="5"/>
        <v>0</v>
      </c>
      <c r="S30" s="42">
        <f t="shared" si="5"/>
        <v>350.39985444505362</v>
      </c>
      <c r="T30" s="42">
        <f t="shared" si="5"/>
        <v>205.4598</v>
      </c>
      <c r="V30" s="57">
        <f t="shared" si="6"/>
        <v>555.85965444505359</v>
      </c>
      <c r="W30" s="60">
        <f t="shared" si="15"/>
        <v>288995.88928949722</v>
      </c>
      <c r="X30" s="72">
        <f>X29-R29</f>
        <v>27250.374175354795</v>
      </c>
      <c r="Y30" s="71">
        <f t="shared" si="19"/>
        <v>75575.499214142532</v>
      </c>
      <c r="Z30" s="72">
        <f t="shared" si="20"/>
        <v>186170.01589999994</v>
      </c>
      <c r="AA30" s="42">
        <f t="shared" si="7"/>
        <v>72</v>
      </c>
      <c r="AB30" s="62">
        <f t="shared" si="8"/>
        <v>9.4293293383343428</v>
      </c>
      <c r="AC30" s="63">
        <f t="shared" si="9"/>
        <v>26.151063740022934</v>
      </c>
      <c r="AD30" s="64">
        <f t="shared" si="10"/>
        <v>64.419606921642739</v>
      </c>
      <c r="AF30" s="62">
        <f t="shared" si="11"/>
        <v>51.846221794815065</v>
      </c>
      <c r="AG30" s="63">
        <f t="shared" si="12"/>
        <v>40.436329167545495</v>
      </c>
      <c r="AH30" s="63">
        <f t="shared" si="13"/>
        <v>99.609425307651108</v>
      </c>
    </row>
    <row r="31" spans="2:34" ht="16.5" thickBot="1" x14ac:dyDescent="0.3">
      <c r="B31">
        <f t="shared" si="2"/>
        <v>27</v>
      </c>
      <c r="C31" s="4">
        <v>2.6417550427328001E-2</v>
      </c>
      <c r="D31" s="4">
        <v>3.0516427301245699</v>
      </c>
      <c r="F31" s="11">
        <v>0</v>
      </c>
      <c r="G31" s="11">
        <f t="shared" si="21"/>
        <v>3.0516427301245699</v>
      </c>
      <c r="I31" s="14">
        <f t="shared" si="1"/>
        <v>0</v>
      </c>
      <c r="J31" s="12">
        <f t="shared" si="1"/>
        <v>125.11735193510737</v>
      </c>
      <c r="K31">
        <v>1.3234999999999999</v>
      </c>
      <c r="L31" s="28">
        <f t="shared" si="14"/>
        <v>108</v>
      </c>
      <c r="M31" s="14">
        <f t="shared" si="3"/>
        <v>0</v>
      </c>
      <c r="N31" s="12">
        <f t="shared" si="3"/>
        <v>125.11735193510737</v>
      </c>
      <c r="O31" s="14">
        <f t="shared" si="4"/>
        <v>93.968499999999992</v>
      </c>
      <c r="P31" s="42">
        <v>2.8</v>
      </c>
      <c r="R31" s="42">
        <f t="shared" si="5"/>
        <v>0</v>
      </c>
      <c r="S31" s="42">
        <f t="shared" si="5"/>
        <v>350.32858541830058</v>
      </c>
      <c r="T31" s="42">
        <f t="shared" si="5"/>
        <v>263.11179999999996</v>
      </c>
      <c r="V31" s="57">
        <f t="shared" si="6"/>
        <v>613.44038541830059</v>
      </c>
      <c r="W31" s="60">
        <f t="shared" si="15"/>
        <v>288440.0296350522</v>
      </c>
      <c r="X31" s="72">
        <f t="shared" ref="X31:X61" si="22">X30-R30</f>
        <v>27250.374175354795</v>
      </c>
      <c r="Y31" s="71">
        <f t="shared" si="19"/>
        <v>75225.099359697473</v>
      </c>
      <c r="Z31" s="72">
        <f t="shared" si="20"/>
        <v>185964.55609999993</v>
      </c>
      <c r="AA31" s="42">
        <f t="shared" si="7"/>
        <v>108</v>
      </c>
      <c r="AB31" s="62">
        <f t="shared" si="8"/>
        <v>9.4475008235969344</v>
      </c>
      <c r="AC31" s="63">
        <f t="shared" si="9"/>
        <v>26.07997907047638</v>
      </c>
      <c r="AD31" s="64">
        <f t="shared" si="10"/>
        <v>64.472520105926691</v>
      </c>
      <c r="AF31" s="62">
        <f t="shared" si="11"/>
        <v>51.846221794815065</v>
      </c>
      <c r="AG31" s="63">
        <f t="shared" si="12"/>
        <v>40.24884930962947</v>
      </c>
      <c r="AH31" s="63">
        <f t="shared" si="13"/>
        <v>99.499494970572457</v>
      </c>
    </row>
    <row r="32" spans="2:34" ht="16.5" thickBot="1" x14ac:dyDescent="0.3">
      <c r="B32">
        <f t="shared" si="2"/>
        <v>28</v>
      </c>
      <c r="C32" s="5">
        <v>2.85176027020216E-2</v>
      </c>
      <c r="D32" s="5">
        <v>3.0545965504343</v>
      </c>
      <c r="F32" s="11">
        <v>0</v>
      </c>
      <c r="G32" s="11">
        <f t="shared" si="21"/>
        <v>3.0545965504343</v>
      </c>
      <c r="I32" s="14">
        <f t="shared" si="1"/>
        <v>0</v>
      </c>
      <c r="J32" s="12">
        <f t="shared" si="1"/>
        <v>125.2384585678063</v>
      </c>
      <c r="K32">
        <v>0.19040000000000001</v>
      </c>
      <c r="L32" s="28">
        <f t="shared" si="14"/>
        <v>144</v>
      </c>
      <c r="M32" s="14">
        <f t="shared" si="3"/>
        <v>0</v>
      </c>
      <c r="N32" s="12">
        <f t="shared" si="3"/>
        <v>125.2384585678063</v>
      </c>
      <c r="O32" s="14">
        <f t="shared" si="4"/>
        <v>13.518400000000002</v>
      </c>
      <c r="P32" s="42">
        <v>2.9</v>
      </c>
      <c r="R32" s="42">
        <f t="shared" si="5"/>
        <v>0</v>
      </c>
      <c r="S32" s="42">
        <f t="shared" si="5"/>
        <v>363.19152984663828</v>
      </c>
      <c r="T32" s="42">
        <f t="shared" si="5"/>
        <v>39.203360000000004</v>
      </c>
      <c r="V32" s="57">
        <f t="shared" si="6"/>
        <v>402.39488984663831</v>
      </c>
      <c r="W32" s="60">
        <f t="shared" si="15"/>
        <v>287826.58924963389</v>
      </c>
      <c r="X32" s="72">
        <f t="shared" si="22"/>
        <v>27250.374175354795</v>
      </c>
      <c r="Y32" s="71">
        <f t="shared" si="19"/>
        <v>74874.770774279168</v>
      </c>
      <c r="Z32" s="72">
        <f t="shared" si="20"/>
        <v>185701.44429999992</v>
      </c>
      <c r="AA32" s="42">
        <f t="shared" si="7"/>
        <v>144</v>
      </c>
      <c r="AB32" s="62">
        <f t="shared" si="8"/>
        <v>9.4676361368825344</v>
      </c>
      <c r="AC32" s="63">
        <f t="shared" si="9"/>
        <v>26.013847771840076</v>
      </c>
      <c r="AD32" s="64">
        <f t="shared" si="10"/>
        <v>64.518516091277391</v>
      </c>
      <c r="AF32" s="62">
        <f t="shared" si="11"/>
        <v>51.846221794815065</v>
      </c>
      <c r="AG32" s="63">
        <f t="shared" si="12"/>
        <v>40.061407583883984</v>
      </c>
      <c r="AH32" s="63">
        <f t="shared" si="13"/>
        <v>99.358718191546245</v>
      </c>
    </row>
    <row r="33" spans="2:34" ht="16.5" thickBot="1" x14ac:dyDescent="0.3">
      <c r="B33">
        <f t="shared" si="2"/>
        <v>29</v>
      </c>
      <c r="C33" s="4">
        <v>2.70381695000038E-2</v>
      </c>
      <c r="D33" s="4">
        <v>3.1652048181689398</v>
      </c>
      <c r="F33" s="11">
        <v>0</v>
      </c>
      <c r="G33" s="11">
        <f t="shared" ref="G33:G93" si="23">D33</f>
        <v>3.1652048181689398</v>
      </c>
      <c r="I33" s="14">
        <f t="shared" si="1"/>
        <v>0</v>
      </c>
      <c r="J33" s="12">
        <f t="shared" si="1"/>
        <v>129.77339754492652</v>
      </c>
      <c r="K33">
        <v>0.18210000000000001</v>
      </c>
      <c r="L33" s="28">
        <f t="shared" si="14"/>
        <v>180</v>
      </c>
      <c r="M33" s="14">
        <f t="shared" si="3"/>
        <v>0</v>
      </c>
      <c r="N33" s="12">
        <f t="shared" si="3"/>
        <v>129.77339754492652</v>
      </c>
      <c r="O33" s="14">
        <f t="shared" si="4"/>
        <v>12.9291</v>
      </c>
      <c r="P33" s="42">
        <v>2.2000000000000002</v>
      </c>
      <c r="R33" s="42">
        <f t="shared" si="5"/>
        <v>0</v>
      </c>
      <c r="S33" s="42">
        <f t="shared" si="5"/>
        <v>285.5014745988384</v>
      </c>
      <c r="T33" s="42">
        <f t="shared" si="5"/>
        <v>28.444020000000002</v>
      </c>
      <c r="V33" s="57">
        <f t="shared" si="6"/>
        <v>313.94549459883842</v>
      </c>
      <c r="W33" s="60">
        <f t="shared" si="15"/>
        <v>287424.19435978727</v>
      </c>
      <c r="X33" s="72">
        <f t="shared" si="22"/>
        <v>27250.374175354795</v>
      </c>
      <c r="Y33" s="71">
        <f t="shared" si="19"/>
        <v>74511.579244432534</v>
      </c>
      <c r="Z33" s="72">
        <f t="shared" si="20"/>
        <v>185662.2409399999</v>
      </c>
      <c r="AA33" s="42">
        <f t="shared" si="7"/>
        <v>180</v>
      </c>
      <c r="AB33" s="62">
        <f t="shared" si="8"/>
        <v>9.4808908609982065</v>
      </c>
      <c r="AC33" s="63">
        <f t="shared" si="9"/>
        <v>25.923906444410736</v>
      </c>
      <c r="AD33" s="64">
        <f t="shared" si="10"/>
        <v>64.595202694591038</v>
      </c>
      <c r="AF33" s="62">
        <f t="shared" si="11"/>
        <v>51.846221794815065</v>
      </c>
      <c r="AG33" s="63">
        <f t="shared" si="12"/>
        <v>39.867083597877226</v>
      </c>
      <c r="AH33" s="63">
        <f t="shared" si="13"/>
        <v>99.337742611021881</v>
      </c>
    </row>
    <row r="34" spans="2:34" ht="16.5" thickBot="1" x14ac:dyDescent="0.3">
      <c r="B34">
        <f t="shared" si="2"/>
        <v>30</v>
      </c>
      <c r="C34" s="5">
        <v>2.7362282645189299E-2</v>
      </c>
      <c r="D34" s="5">
        <v>14.553725636882699</v>
      </c>
      <c r="F34" s="11">
        <v>0</v>
      </c>
      <c r="G34" s="11">
        <f t="shared" si="23"/>
        <v>14.553725636882699</v>
      </c>
      <c r="I34" s="14">
        <f t="shared" si="1"/>
        <v>0</v>
      </c>
      <c r="J34" s="12">
        <f t="shared" si="1"/>
        <v>596.70275111219064</v>
      </c>
      <c r="K34">
        <v>4.1295000000000002</v>
      </c>
      <c r="L34" s="28">
        <f t="shared" si="14"/>
        <v>216</v>
      </c>
      <c r="M34" s="14">
        <f t="shared" si="3"/>
        <v>0</v>
      </c>
      <c r="N34" s="12">
        <f t="shared" si="3"/>
        <v>596.70275111219064</v>
      </c>
      <c r="O34" s="14">
        <f t="shared" si="4"/>
        <v>293.19450000000001</v>
      </c>
      <c r="P34" s="42">
        <v>3</v>
      </c>
      <c r="R34" s="42">
        <f t="shared" si="5"/>
        <v>0</v>
      </c>
      <c r="S34" s="42">
        <f t="shared" si="5"/>
        <v>1790.108253336572</v>
      </c>
      <c r="T34" s="42">
        <f t="shared" si="5"/>
        <v>879.58349999999996</v>
      </c>
      <c r="V34" s="57">
        <f t="shared" si="6"/>
        <v>2669.6917533365722</v>
      </c>
      <c r="W34" s="60">
        <f t="shared" si="15"/>
        <v>287110.24886518845</v>
      </c>
      <c r="X34" s="72">
        <f t="shared" si="22"/>
        <v>27250.374175354795</v>
      </c>
      <c r="Y34" s="71">
        <f t="shared" si="19"/>
        <v>74226.07776983369</v>
      </c>
      <c r="Z34" s="72">
        <f t="shared" si="20"/>
        <v>185633.79691999991</v>
      </c>
      <c r="AA34" s="42">
        <f t="shared" si="7"/>
        <v>216</v>
      </c>
      <c r="AB34" s="62">
        <f t="shared" si="8"/>
        <v>9.4912578993827932</v>
      </c>
      <c r="AC34" s="63">
        <f t="shared" si="9"/>
        <v>25.852813705959438</v>
      </c>
      <c r="AD34" s="64">
        <f t="shared" si="10"/>
        <v>64.655928394657749</v>
      </c>
      <c r="AF34" s="62">
        <f t="shared" si="11"/>
        <v>51.846221794815065</v>
      </c>
      <c r="AG34" s="63">
        <f t="shared" si="12"/>
        <v>39.714327324683623</v>
      </c>
      <c r="AH34" s="63">
        <f t="shared" si="13"/>
        <v>99.322523766720124</v>
      </c>
    </row>
    <row r="35" spans="2:34" ht="16.5" thickBot="1" x14ac:dyDescent="0.3">
      <c r="B35">
        <f t="shared" si="2"/>
        <v>31</v>
      </c>
      <c r="C35" s="4">
        <v>2.2447651612193E-2</v>
      </c>
      <c r="D35" s="4">
        <v>53.7945238648798</v>
      </c>
      <c r="F35" s="11">
        <v>0</v>
      </c>
      <c r="G35" s="11">
        <f t="shared" si="23"/>
        <v>53.7945238648798</v>
      </c>
      <c r="I35" s="20">
        <f t="shared" si="1"/>
        <v>0</v>
      </c>
      <c r="J35" s="21">
        <f t="shared" si="1"/>
        <v>2205.5754784600717</v>
      </c>
      <c r="K35" s="38">
        <v>82.827799999999996</v>
      </c>
      <c r="L35" s="39">
        <f t="shared" si="14"/>
        <v>252</v>
      </c>
      <c r="M35" s="20">
        <f t="shared" si="3"/>
        <v>0</v>
      </c>
      <c r="N35" s="21">
        <f t="shared" si="3"/>
        <v>2205.5754784600717</v>
      </c>
      <c r="O35" s="20">
        <f t="shared" si="4"/>
        <v>5880.7737999999999</v>
      </c>
      <c r="P35" s="42">
        <v>2.4</v>
      </c>
      <c r="R35" s="42">
        <f t="shared" si="5"/>
        <v>0</v>
      </c>
      <c r="S35" s="42">
        <f t="shared" si="5"/>
        <v>5293.3811483041718</v>
      </c>
      <c r="T35" s="42">
        <f t="shared" si="5"/>
        <v>14113.857119999999</v>
      </c>
      <c r="V35" s="57">
        <f t="shared" si="6"/>
        <v>19407.238268304172</v>
      </c>
      <c r="W35" s="60">
        <f t="shared" si="15"/>
        <v>284440.55711185187</v>
      </c>
      <c r="X35" s="72">
        <f t="shared" si="22"/>
        <v>27250.374175354795</v>
      </c>
      <c r="Y35" s="71">
        <f t="shared" si="19"/>
        <v>72435.96951649712</v>
      </c>
      <c r="Z35" s="72">
        <f t="shared" si="20"/>
        <v>184754.2134199999</v>
      </c>
      <c r="AA35" s="42">
        <f t="shared" si="7"/>
        <v>252</v>
      </c>
      <c r="AB35" s="62">
        <f t="shared" si="8"/>
        <v>9.5803405998248721</v>
      </c>
      <c r="AC35" s="63">
        <f t="shared" si="9"/>
        <v>25.4661185633991</v>
      </c>
      <c r="AD35" s="64">
        <f t="shared" si="10"/>
        <v>64.953540836776014</v>
      </c>
      <c r="AF35" s="62">
        <f t="shared" si="11"/>
        <v>51.846221794815065</v>
      </c>
      <c r="AG35" s="63">
        <f t="shared" si="12"/>
        <v>38.756537997055709</v>
      </c>
      <c r="AH35" s="63">
        <f t="shared" si="13"/>
        <v>98.85190659176024</v>
      </c>
    </row>
    <row r="36" spans="2:34" ht="16.5" thickBot="1" x14ac:dyDescent="0.3">
      <c r="B36">
        <f t="shared" si="2"/>
        <v>32</v>
      </c>
      <c r="C36" s="5">
        <v>3.3180268952740198E-2</v>
      </c>
      <c r="D36" s="5">
        <v>79.359771179650096</v>
      </c>
      <c r="F36" s="11">
        <v>0</v>
      </c>
      <c r="G36" s="11">
        <f t="shared" si="23"/>
        <v>79.359771179650096</v>
      </c>
      <c r="I36" s="14">
        <f t="shared" si="1"/>
        <v>0</v>
      </c>
      <c r="J36" s="12">
        <f t="shared" si="1"/>
        <v>3253.7506183656537</v>
      </c>
      <c r="K36">
        <v>132.0042</v>
      </c>
      <c r="L36" s="28">
        <f t="shared" si="14"/>
        <v>288</v>
      </c>
      <c r="M36" s="14">
        <f t="shared" si="3"/>
        <v>0</v>
      </c>
      <c r="N36" s="12">
        <f t="shared" si="3"/>
        <v>3253.7506183656537</v>
      </c>
      <c r="O36" s="14">
        <f t="shared" si="4"/>
        <v>9372.2981999999993</v>
      </c>
      <c r="P36" s="42">
        <v>4.3</v>
      </c>
      <c r="R36" s="42">
        <f t="shared" si="5"/>
        <v>0</v>
      </c>
      <c r="S36" s="42">
        <f t="shared" si="5"/>
        <v>13991.127658972311</v>
      </c>
      <c r="T36" s="42">
        <f t="shared" si="5"/>
        <v>40300.882259999998</v>
      </c>
      <c r="V36" s="57">
        <f t="shared" si="6"/>
        <v>54292.009918972311</v>
      </c>
      <c r="W36" s="60">
        <f t="shared" si="15"/>
        <v>265033.31884354772</v>
      </c>
      <c r="X36" s="72">
        <f t="shared" si="22"/>
        <v>27250.374175354795</v>
      </c>
      <c r="Y36" s="71">
        <f t="shared" si="19"/>
        <v>67142.588368192955</v>
      </c>
      <c r="Z36" s="72">
        <f t="shared" si="20"/>
        <v>170640.3562999999</v>
      </c>
      <c r="AA36" s="42">
        <f t="shared" si="7"/>
        <v>288</v>
      </c>
      <c r="AB36" s="62">
        <f t="shared" si="8"/>
        <v>10.281867311725064</v>
      </c>
      <c r="AC36" s="63">
        <f t="shared" si="9"/>
        <v>25.333640563067476</v>
      </c>
      <c r="AD36" s="64">
        <f t="shared" si="10"/>
        <v>64.384492125207444</v>
      </c>
      <c r="AF36" s="62">
        <f t="shared" si="11"/>
        <v>51.846221794815065</v>
      </c>
      <c r="AG36" s="63">
        <f t="shared" si="12"/>
        <v>35.924338345742619</v>
      </c>
      <c r="AH36" s="63">
        <f t="shared" si="13"/>
        <v>91.300351150347737</v>
      </c>
    </row>
    <row r="37" spans="2:34" ht="16.5" thickBot="1" x14ac:dyDescent="0.3">
      <c r="B37">
        <f t="shared" si="2"/>
        <v>33</v>
      </c>
      <c r="C37" s="4">
        <v>0.20548227645832501</v>
      </c>
      <c r="D37" s="4">
        <v>81.9590099517239</v>
      </c>
      <c r="F37" s="11">
        <f>C37</f>
        <v>0.20548227645832501</v>
      </c>
      <c r="G37" s="11">
        <f t="shared" si="23"/>
        <v>81.9590099517239</v>
      </c>
      <c r="I37" s="14">
        <f t="shared" ref="I37:J68" si="24">41*F37</f>
        <v>8.4247733347913254</v>
      </c>
      <c r="J37" s="12">
        <f t="shared" si="24"/>
        <v>3360.3194080206799</v>
      </c>
      <c r="K37">
        <v>142.2244</v>
      </c>
      <c r="L37" s="28">
        <f t="shared" si="14"/>
        <v>324</v>
      </c>
      <c r="M37" s="14">
        <f t="shared" si="3"/>
        <v>8.4247733347913254</v>
      </c>
      <c r="N37" s="12">
        <f t="shared" si="3"/>
        <v>3360.3194080206799</v>
      </c>
      <c r="O37" s="14">
        <f t="shared" si="4"/>
        <v>10097.9324</v>
      </c>
      <c r="P37" s="42">
        <v>2.8</v>
      </c>
      <c r="R37" s="42">
        <f t="shared" si="5"/>
        <v>23.58936533741571</v>
      </c>
      <c r="S37" s="42">
        <f t="shared" si="5"/>
        <v>9408.8943424579029</v>
      </c>
      <c r="T37" s="42">
        <f t="shared" si="5"/>
        <v>28274.210719999999</v>
      </c>
      <c r="V37" s="57">
        <f t="shared" si="6"/>
        <v>37706.694427795315</v>
      </c>
      <c r="W37" s="60">
        <f t="shared" si="15"/>
        <v>210741.30892457539</v>
      </c>
      <c r="X37" s="72">
        <f t="shared" si="22"/>
        <v>27250.374175354795</v>
      </c>
      <c r="Y37" s="71">
        <f t="shared" si="19"/>
        <v>53151.460709220642</v>
      </c>
      <c r="Z37" s="72">
        <f t="shared" si="20"/>
        <v>130339.4740399999</v>
      </c>
      <c r="AA37" s="42">
        <f t="shared" si="7"/>
        <v>324</v>
      </c>
      <c r="AB37" s="62">
        <f t="shared" si="8"/>
        <v>12.930722654431145</v>
      </c>
      <c r="AC37" s="63">
        <f t="shared" si="9"/>
        <v>25.221187521542646</v>
      </c>
      <c r="AD37" s="64">
        <f t="shared" si="10"/>
        <v>61.848089824026182</v>
      </c>
      <c r="AF37" s="62">
        <f t="shared" si="11"/>
        <v>51.846221794815065</v>
      </c>
      <c r="AG37" s="63">
        <f t="shared" si="12"/>
        <v>28.43844874757659</v>
      </c>
      <c r="AH37" s="63">
        <f t="shared" si="13"/>
        <v>69.737546302835682</v>
      </c>
    </row>
    <row r="38" spans="2:34" ht="16.5" thickBot="1" x14ac:dyDescent="0.3">
      <c r="B38">
        <f t="shared" si="2"/>
        <v>34</v>
      </c>
      <c r="C38" s="5">
        <v>2.3745992234806002</v>
      </c>
      <c r="D38" s="5">
        <v>83.774012251693506</v>
      </c>
      <c r="F38" s="11">
        <f t="shared" ref="F38:F53" si="25">C38</f>
        <v>2.3745992234806002</v>
      </c>
      <c r="G38" s="11">
        <f t="shared" si="23"/>
        <v>83.774012251693506</v>
      </c>
      <c r="I38" s="14">
        <f t="shared" si="24"/>
        <v>97.3585681627046</v>
      </c>
      <c r="J38" s="12">
        <f t="shared" si="24"/>
        <v>3434.7345023194339</v>
      </c>
      <c r="K38">
        <v>144.16540000000001</v>
      </c>
      <c r="L38" s="28">
        <f t="shared" si="14"/>
        <v>360</v>
      </c>
      <c r="M38" s="14">
        <f t="shared" si="3"/>
        <v>97.3585681627046</v>
      </c>
      <c r="N38" s="12">
        <f t="shared" si="3"/>
        <v>3434.7345023194339</v>
      </c>
      <c r="O38" s="14">
        <f t="shared" si="4"/>
        <v>10235.743400000001</v>
      </c>
      <c r="P38" s="42">
        <v>2.8</v>
      </c>
      <c r="R38" s="42">
        <f t="shared" si="5"/>
        <v>272.60399085557287</v>
      </c>
      <c r="S38" s="42">
        <f t="shared" si="5"/>
        <v>9617.2566064944149</v>
      </c>
      <c r="T38" s="42">
        <f t="shared" si="5"/>
        <v>28660.08152</v>
      </c>
      <c r="V38" s="57">
        <f t="shared" si="6"/>
        <v>38549.942117349987</v>
      </c>
      <c r="W38" s="60">
        <f t="shared" si="15"/>
        <v>173034.61449678009</v>
      </c>
      <c r="X38" s="72">
        <f t="shared" si="22"/>
        <v>27226.78481001738</v>
      </c>
      <c r="Y38" s="71">
        <f t="shared" si="19"/>
        <v>43742.566366762738</v>
      </c>
      <c r="Z38" s="72">
        <f t="shared" si="20"/>
        <v>102065.2633199999</v>
      </c>
      <c r="AA38" s="42">
        <f t="shared" si="7"/>
        <v>360</v>
      </c>
      <c r="AB38" s="62">
        <f t="shared" si="8"/>
        <v>15.73487760769625</v>
      </c>
      <c r="AC38" s="63">
        <f t="shared" si="9"/>
        <v>25.279662392391856</v>
      </c>
      <c r="AD38" s="64">
        <f t="shared" si="10"/>
        <v>58.985459999911846</v>
      </c>
      <c r="AF38" s="62">
        <f t="shared" si="11"/>
        <v>51.801340962742351</v>
      </c>
      <c r="AG38" s="63">
        <f t="shared" si="12"/>
        <v>23.40426236851939</v>
      </c>
      <c r="AH38" s="63">
        <f t="shared" si="13"/>
        <v>54.609557688603473</v>
      </c>
    </row>
    <row r="39" spans="2:34" ht="16.5" thickBot="1" x14ac:dyDescent="0.3">
      <c r="B39">
        <f t="shared" si="2"/>
        <v>35</v>
      </c>
      <c r="C39" s="4">
        <v>8.8193665404336894</v>
      </c>
      <c r="D39" s="4">
        <v>85.250297638342303</v>
      </c>
      <c r="F39" s="11">
        <f t="shared" si="25"/>
        <v>8.8193665404336894</v>
      </c>
      <c r="G39" s="11">
        <f t="shared" si="23"/>
        <v>85.250297638342303</v>
      </c>
      <c r="I39" s="14">
        <f t="shared" si="24"/>
        <v>361.59402815778128</v>
      </c>
      <c r="J39" s="12">
        <f t="shared" si="24"/>
        <v>3495.2622031720343</v>
      </c>
      <c r="K39">
        <v>147.69560000000001</v>
      </c>
      <c r="L39" s="28">
        <f t="shared" si="14"/>
        <v>396</v>
      </c>
      <c r="M39" s="14">
        <f t="shared" si="3"/>
        <v>361.59402815778128</v>
      </c>
      <c r="N39" s="12">
        <f t="shared" si="3"/>
        <v>3495.2622031720343</v>
      </c>
      <c r="O39" s="14">
        <f t="shared" si="4"/>
        <v>10486.387600000002</v>
      </c>
      <c r="P39" s="42">
        <v>2.8</v>
      </c>
      <c r="R39" s="42">
        <f t="shared" si="5"/>
        <v>1012.4632788417875</v>
      </c>
      <c r="S39" s="42">
        <f t="shared" si="5"/>
        <v>9786.734168881696</v>
      </c>
      <c r="T39" s="42">
        <f t="shared" si="5"/>
        <v>29361.885280000002</v>
      </c>
      <c r="V39" s="57">
        <f t="shared" si="6"/>
        <v>40161.082727723486</v>
      </c>
      <c r="W39" s="60">
        <f t="shared" si="15"/>
        <v>134484.67237943009</v>
      </c>
      <c r="X39" s="72">
        <f t="shared" si="22"/>
        <v>26954.180819161807</v>
      </c>
      <c r="Y39" s="71">
        <f t="shared" si="19"/>
        <v>34125.309760268326</v>
      </c>
      <c r="Z39" s="72">
        <f t="shared" si="20"/>
        <v>73405.181799999904</v>
      </c>
      <c r="AA39" s="42">
        <f t="shared" si="7"/>
        <v>396</v>
      </c>
      <c r="AB39" s="62">
        <f t="shared" si="8"/>
        <v>20.042567187964945</v>
      </c>
      <c r="AC39" s="63">
        <f t="shared" si="9"/>
        <v>25.374869237133908</v>
      </c>
      <c r="AD39" s="64">
        <f t="shared" si="10"/>
        <v>54.582563574901108</v>
      </c>
      <c r="AF39" s="62">
        <f t="shared" si="11"/>
        <v>51.282688012103897</v>
      </c>
      <c r="AG39" s="63">
        <f t="shared" si="12"/>
        <v>18.258592702123234</v>
      </c>
      <c r="AH39" s="63">
        <f t="shared" si="13"/>
        <v>39.275110647404979</v>
      </c>
    </row>
    <row r="40" spans="2:34" ht="16.5" thickBot="1" x14ac:dyDescent="0.3">
      <c r="B40">
        <f t="shared" si="2"/>
        <v>36</v>
      </c>
      <c r="C40" s="5">
        <v>16.933237201990998</v>
      </c>
      <c r="D40" s="5">
        <v>75.983443377218293</v>
      </c>
      <c r="F40" s="11">
        <f t="shared" si="25"/>
        <v>16.933237201990998</v>
      </c>
      <c r="G40" s="11">
        <f t="shared" si="23"/>
        <v>75.983443377218293</v>
      </c>
      <c r="I40" s="14">
        <f t="shared" si="24"/>
        <v>694.26272528163088</v>
      </c>
      <c r="J40" s="12">
        <f t="shared" si="24"/>
        <v>3115.3211784659502</v>
      </c>
      <c r="K40">
        <v>145.52979999999999</v>
      </c>
      <c r="L40" s="28">
        <f t="shared" si="14"/>
        <v>432</v>
      </c>
      <c r="M40" s="14">
        <f t="shared" si="3"/>
        <v>694.26272528163088</v>
      </c>
      <c r="N40" s="12">
        <f t="shared" si="3"/>
        <v>3115.3211784659502</v>
      </c>
      <c r="O40" s="14">
        <f t="shared" si="4"/>
        <v>10332.6158</v>
      </c>
      <c r="P40" s="42">
        <v>3.5</v>
      </c>
      <c r="R40" s="42">
        <f t="shared" si="5"/>
        <v>2429.919538485708</v>
      </c>
      <c r="S40" s="42">
        <f t="shared" si="5"/>
        <v>10903.624124630825</v>
      </c>
      <c r="T40" s="42">
        <f t="shared" si="5"/>
        <v>36164.155299999999</v>
      </c>
      <c r="V40" s="57">
        <f t="shared" si="6"/>
        <v>49497.698963116534</v>
      </c>
      <c r="W40" s="60">
        <f t="shared" si="15"/>
        <v>94323.589651706599</v>
      </c>
      <c r="X40" s="72">
        <f t="shared" si="22"/>
        <v>25941.71754032002</v>
      </c>
      <c r="Y40" s="71">
        <f t="shared" si="19"/>
        <v>24338.575591386631</v>
      </c>
      <c r="Z40" s="72">
        <f t="shared" si="20"/>
        <v>44043.296519999902</v>
      </c>
      <c r="AA40" s="42">
        <f t="shared" si="7"/>
        <v>432</v>
      </c>
      <c r="AB40" s="62">
        <f t="shared" si="8"/>
        <v>27.502894701220328</v>
      </c>
      <c r="AC40" s="63">
        <f t="shared" si="9"/>
        <v>25.803275385571876</v>
      </c>
      <c r="AD40" s="64">
        <f t="shared" si="10"/>
        <v>46.69382991320775</v>
      </c>
      <c r="AF40" s="62">
        <f t="shared" si="11"/>
        <v>49.356388014307491</v>
      </c>
      <c r="AG40" s="63">
        <f t="shared" si="12"/>
        <v>13.022244832202585</v>
      </c>
      <c r="AH40" s="63">
        <f t="shared" si="13"/>
        <v>23.565166677367525</v>
      </c>
    </row>
    <row r="41" spans="2:34" ht="16.5" thickBot="1" x14ac:dyDescent="0.3">
      <c r="B41">
        <f t="shared" si="2"/>
        <v>37</v>
      </c>
      <c r="C41" s="4">
        <v>27.557644540512602</v>
      </c>
      <c r="D41" s="4">
        <v>17.996023326919399</v>
      </c>
      <c r="F41" s="11">
        <f t="shared" si="25"/>
        <v>27.557644540512602</v>
      </c>
      <c r="G41" s="11">
        <f t="shared" si="23"/>
        <v>17.996023326919399</v>
      </c>
      <c r="I41" s="14">
        <f t="shared" si="24"/>
        <v>1129.8634261610166</v>
      </c>
      <c r="J41" s="12">
        <f t="shared" si="24"/>
        <v>737.83695640369535</v>
      </c>
      <c r="K41">
        <v>0.61839999999999995</v>
      </c>
      <c r="L41" s="28">
        <f t="shared" si="14"/>
        <v>468</v>
      </c>
      <c r="M41" s="14">
        <f t="shared" si="3"/>
        <v>1129.8634261610166</v>
      </c>
      <c r="N41" s="12">
        <f t="shared" si="3"/>
        <v>737.83695640369535</v>
      </c>
      <c r="O41" s="14">
        <f t="shared" si="4"/>
        <v>43.906399999999998</v>
      </c>
      <c r="P41" s="42">
        <v>3</v>
      </c>
      <c r="R41" s="42">
        <f t="shared" si="5"/>
        <v>3389.5902784830496</v>
      </c>
      <c r="S41" s="42">
        <f t="shared" si="5"/>
        <v>2213.5108692110862</v>
      </c>
      <c r="T41" s="42">
        <f t="shared" si="5"/>
        <v>131.7192</v>
      </c>
      <c r="V41" s="57">
        <f t="shared" si="6"/>
        <v>5734.8203476941362</v>
      </c>
      <c r="W41" s="60">
        <f t="shared" si="15"/>
        <v>44825.890688590065</v>
      </c>
      <c r="X41" s="72">
        <f t="shared" si="22"/>
        <v>23511.798001834311</v>
      </c>
      <c r="Y41" s="71">
        <f t="shared" si="19"/>
        <v>13434.951466755805</v>
      </c>
      <c r="Z41" s="72">
        <f t="shared" si="20"/>
        <v>7879.1412199999031</v>
      </c>
      <c r="AA41" s="42">
        <f t="shared" si="7"/>
        <v>468</v>
      </c>
      <c r="AB41" s="96">
        <f t="shared" si="8"/>
        <v>52.451379416358101</v>
      </c>
      <c r="AC41" s="63">
        <f t="shared" si="9"/>
        <v>29.97140996057335</v>
      </c>
      <c r="AD41" s="97">
        <f t="shared" si="10"/>
        <v>17.577210623068449</v>
      </c>
      <c r="AF41" s="96">
        <f t="shared" si="11"/>
        <v>44.733253428147471</v>
      </c>
      <c r="AG41" s="63">
        <f t="shared" si="12"/>
        <v>7.1883100410678455</v>
      </c>
      <c r="AH41" s="98">
        <f t="shared" si="13"/>
        <v>4.2156988871053525</v>
      </c>
    </row>
    <row r="42" spans="2:34" ht="16.5" thickBot="1" x14ac:dyDescent="0.3">
      <c r="B42">
        <f t="shared" si="2"/>
        <v>38</v>
      </c>
      <c r="C42" s="5">
        <v>34.536017325814797</v>
      </c>
      <c r="D42" s="5">
        <v>3.4422230659293902</v>
      </c>
      <c r="F42" s="11">
        <f t="shared" si="25"/>
        <v>34.536017325814797</v>
      </c>
      <c r="G42" s="11">
        <f t="shared" si="23"/>
        <v>3.4422230659293902</v>
      </c>
      <c r="I42" s="14">
        <f t="shared" si="24"/>
        <v>1415.9767103584068</v>
      </c>
      <c r="J42" s="12">
        <f t="shared" si="24"/>
        <v>141.13114570310501</v>
      </c>
      <c r="K42">
        <v>1.7311000000000001</v>
      </c>
      <c r="L42" s="28">
        <f t="shared" si="14"/>
        <v>504</v>
      </c>
      <c r="M42" s="14">
        <f t="shared" si="3"/>
        <v>1415.9767103584068</v>
      </c>
      <c r="N42" s="12">
        <f t="shared" si="3"/>
        <v>141.13114570310501</v>
      </c>
      <c r="O42" s="14">
        <f t="shared" si="4"/>
        <v>122.9081</v>
      </c>
      <c r="P42" s="42">
        <v>2.5</v>
      </c>
      <c r="R42" s="42">
        <f t="shared" si="5"/>
        <v>3539.9417758960171</v>
      </c>
      <c r="S42" s="42">
        <f t="shared" si="5"/>
        <v>352.82786425776249</v>
      </c>
      <c r="T42" s="42">
        <f t="shared" si="5"/>
        <v>307.27025000000003</v>
      </c>
      <c r="V42" s="57">
        <f t="shared" si="6"/>
        <v>4200.0398901537792</v>
      </c>
      <c r="W42" s="60">
        <f t="shared" si="15"/>
        <v>39091.070340895931</v>
      </c>
      <c r="X42" s="72">
        <f t="shared" si="22"/>
        <v>20122.207723351261</v>
      </c>
      <c r="Y42" s="71">
        <f t="shared" si="19"/>
        <v>11221.440597544719</v>
      </c>
      <c r="Z42" s="72">
        <f t="shared" si="20"/>
        <v>7747.4220199999036</v>
      </c>
      <c r="AA42" s="42">
        <f t="shared" si="7"/>
        <v>504</v>
      </c>
      <c r="AB42" s="62">
        <f t="shared" si="8"/>
        <v>51.475202771053311</v>
      </c>
      <c r="AC42" s="63">
        <f t="shared" si="9"/>
        <v>28.705892419131789</v>
      </c>
      <c r="AD42" s="64">
        <f t="shared" si="10"/>
        <v>19.818904809814782</v>
      </c>
      <c r="AF42" s="62">
        <f t="shared" si="11"/>
        <v>38.284261269694177</v>
      </c>
      <c r="AG42" s="63">
        <f t="shared" si="12"/>
        <v>6.003981058076362</v>
      </c>
      <c r="AH42" s="63">
        <f t="shared" si="13"/>
        <v>4.1452231246655451</v>
      </c>
    </row>
    <row r="43" spans="2:34" ht="16.5" thickBot="1" x14ac:dyDescent="0.3">
      <c r="B43">
        <f t="shared" si="2"/>
        <v>39</v>
      </c>
      <c r="C43" s="4">
        <v>35.470174635749103</v>
      </c>
      <c r="D43" s="4">
        <v>3.2420870133684199</v>
      </c>
      <c r="F43" s="11">
        <f t="shared" si="25"/>
        <v>35.470174635749103</v>
      </c>
      <c r="G43" s="11">
        <f t="shared" si="23"/>
        <v>3.2420870133684199</v>
      </c>
      <c r="I43" s="14">
        <f t="shared" si="24"/>
        <v>1454.2771600657131</v>
      </c>
      <c r="J43" s="12">
        <f t="shared" si="24"/>
        <v>132.92556754810522</v>
      </c>
      <c r="K43">
        <v>1.5989</v>
      </c>
      <c r="L43" s="28">
        <f t="shared" si="14"/>
        <v>540</v>
      </c>
      <c r="M43" s="14">
        <f t="shared" si="3"/>
        <v>1454.2771600657131</v>
      </c>
      <c r="N43" s="12">
        <f t="shared" si="3"/>
        <v>132.92556754810522</v>
      </c>
      <c r="O43" s="14">
        <f t="shared" si="4"/>
        <v>113.5219</v>
      </c>
      <c r="P43" s="42">
        <v>3.6</v>
      </c>
      <c r="R43" s="42">
        <f t="shared" si="5"/>
        <v>5235.3977762365676</v>
      </c>
      <c r="S43" s="42">
        <f t="shared" si="5"/>
        <v>478.53204317317881</v>
      </c>
      <c r="T43" s="42">
        <f t="shared" si="5"/>
        <v>408.67884000000004</v>
      </c>
      <c r="V43" s="57">
        <f t="shared" si="6"/>
        <v>6122.6086594097469</v>
      </c>
      <c r="W43" s="60">
        <f t="shared" si="15"/>
        <v>34891.030450742153</v>
      </c>
      <c r="X43" s="72">
        <f t="shared" si="22"/>
        <v>16582.265947455242</v>
      </c>
      <c r="Y43" s="71">
        <f t="shared" si="19"/>
        <v>10868.612733286956</v>
      </c>
      <c r="Z43" s="72">
        <f t="shared" si="20"/>
        <v>7440.151769999904</v>
      </c>
      <c r="AA43" s="42">
        <f t="shared" si="7"/>
        <v>540</v>
      </c>
      <c r="AB43" s="62">
        <f t="shared" si="8"/>
        <v>47.525870498050963</v>
      </c>
      <c r="AC43" s="63">
        <f t="shared" si="9"/>
        <v>31.150162643178039</v>
      </c>
      <c r="AD43" s="64">
        <f t="shared" si="10"/>
        <v>21.323966858770852</v>
      </c>
      <c r="AF43" s="62">
        <f t="shared" si="11"/>
        <v>31.549212228796122</v>
      </c>
      <c r="AG43" s="63">
        <f t="shared" si="12"/>
        <v>5.8152021044874029</v>
      </c>
      <c r="AH43" s="63">
        <f t="shared" si="13"/>
        <v>3.9808195666131105</v>
      </c>
    </row>
    <row r="44" spans="2:34" ht="16.5" thickBot="1" x14ac:dyDescent="0.3">
      <c r="B44">
        <f t="shared" si="2"/>
        <v>40</v>
      </c>
      <c r="C44" s="5">
        <v>32.389080942134797</v>
      </c>
      <c r="D44" s="5">
        <v>3.1916519909416601</v>
      </c>
      <c r="F44" s="11">
        <f t="shared" si="25"/>
        <v>32.389080942134797</v>
      </c>
      <c r="G44" s="11">
        <f t="shared" si="23"/>
        <v>3.1916519909416601</v>
      </c>
      <c r="I44" s="14">
        <f t="shared" si="24"/>
        <v>1327.9523186275267</v>
      </c>
      <c r="J44" s="12">
        <f t="shared" si="24"/>
        <v>130.85773162860806</v>
      </c>
      <c r="K44">
        <v>1.6509</v>
      </c>
      <c r="L44" s="28">
        <f t="shared" si="14"/>
        <v>576</v>
      </c>
      <c r="M44" s="14">
        <f t="shared" si="3"/>
        <v>1327.9523186275267</v>
      </c>
      <c r="N44" s="12">
        <f t="shared" si="3"/>
        <v>130.85773162860806</v>
      </c>
      <c r="O44" s="14">
        <f t="shared" si="4"/>
        <v>117.2139</v>
      </c>
      <c r="P44" s="42">
        <v>4</v>
      </c>
      <c r="R44" s="42">
        <f t="shared" si="5"/>
        <v>5311.8092745101067</v>
      </c>
      <c r="S44" s="42">
        <f t="shared" si="5"/>
        <v>523.43092651443226</v>
      </c>
      <c r="T44" s="42">
        <f t="shared" si="5"/>
        <v>468.85559999999998</v>
      </c>
      <c r="V44" s="57">
        <f t="shared" si="6"/>
        <v>6304.0958010245386</v>
      </c>
      <c r="W44" s="60">
        <f t="shared" si="15"/>
        <v>28768.421791332406</v>
      </c>
      <c r="X44" s="72">
        <f t="shared" si="22"/>
        <v>11346.868171218674</v>
      </c>
      <c r="Y44" s="71">
        <f t="shared" si="19"/>
        <v>10390.080690113778</v>
      </c>
      <c r="Z44" s="72">
        <f t="shared" si="20"/>
        <v>7031.4729299999035</v>
      </c>
      <c r="AA44" s="42">
        <f t="shared" si="7"/>
        <v>576</v>
      </c>
      <c r="AB44" s="62">
        <f t="shared" si="8"/>
        <v>39.442094715940776</v>
      </c>
      <c r="AC44" s="63">
        <f t="shared" si="9"/>
        <v>36.116269309024766</v>
      </c>
      <c r="AD44" s="64">
        <f t="shared" si="10"/>
        <v>24.441635975034284</v>
      </c>
      <c r="AF44" s="62">
        <f t="shared" si="11"/>
        <v>21.588409762592605</v>
      </c>
      <c r="AG44" s="63">
        <f t="shared" si="12"/>
        <v>5.5591656982952271</v>
      </c>
      <c r="AH44" s="63">
        <f t="shared" si="13"/>
        <v>3.7621578009630303</v>
      </c>
    </row>
    <row r="45" spans="2:34" ht="16.5" thickBot="1" x14ac:dyDescent="0.3">
      <c r="B45">
        <f t="shared" si="2"/>
        <v>41</v>
      </c>
      <c r="C45" s="4">
        <v>21.4076194794896</v>
      </c>
      <c r="D45" s="4">
        <v>3.1185564549430902</v>
      </c>
      <c r="F45" s="11">
        <f t="shared" si="25"/>
        <v>21.4076194794896</v>
      </c>
      <c r="G45" s="11">
        <f t="shared" si="23"/>
        <v>3.1185564549430902</v>
      </c>
      <c r="I45" s="14">
        <f t="shared" si="24"/>
        <v>877.71239865907364</v>
      </c>
      <c r="J45" s="12">
        <f t="shared" si="24"/>
        <v>127.8608146526667</v>
      </c>
      <c r="K45">
        <v>1.5654999999999999</v>
      </c>
      <c r="L45" s="28">
        <f t="shared" si="14"/>
        <v>612</v>
      </c>
      <c r="M45" s="14">
        <f t="shared" si="3"/>
        <v>877.71239865907364</v>
      </c>
      <c r="N45" s="12">
        <f t="shared" si="3"/>
        <v>127.8608146526667</v>
      </c>
      <c r="O45" s="14">
        <f t="shared" si="4"/>
        <v>111.15049999999999</v>
      </c>
      <c r="P45" s="42">
        <v>4.2</v>
      </c>
      <c r="R45" s="42">
        <f t="shared" si="5"/>
        <v>3686.3920743681097</v>
      </c>
      <c r="S45" s="42">
        <f t="shared" si="5"/>
        <v>537.01542154120023</v>
      </c>
      <c r="T45" s="42">
        <f t="shared" si="5"/>
        <v>466.83209999999997</v>
      </c>
      <c r="V45" s="57">
        <f t="shared" si="6"/>
        <v>4690.2395959093092</v>
      </c>
      <c r="W45" s="60">
        <f t="shared" si="15"/>
        <v>22464.325990307869</v>
      </c>
      <c r="X45" s="72">
        <f t="shared" si="22"/>
        <v>6035.0588967085669</v>
      </c>
      <c r="Y45" s="71">
        <f t="shared" si="19"/>
        <v>9866.6497635993455</v>
      </c>
      <c r="Z45" s="72">
        <f t="shared" si="20"/>
        <v>6562.6173299999036</v>
      </c>
      <c r="AA45" s="42">
        <f t="shared" si="7"/>
        <v>612</v>
      </c>
      <c r="AB45" s="62">
        <f t="shared" si="8"/>
        <v>26.8650788780058</v>
      </c>
      <c r="AC45" s="63">
        <f t="shared" si="9"/>
        <v>43.921414636950452</v>
      </c>
      <c r="AD45" s="64">
        <f t="shared" si="10"/>
        <v>29.213506485043506</v>
      </c>
      <c r="AF45" s="62">
        <f t="shared" si="11"/>
        <v>11.482227733463787</v>
      </c>
      <c r="AG45" s="63">
        <f t="shared" si="12"/>
        <v>5.2791063475651931</v>
      </c>
      <c r="AH45" s="63">
        <f t="shared" si="13"/>
        <v>3.5112987319421634</v>
      </c>
    </row>
    <row r="46" spans="2:34" ht="16.5" thickBot="1" x14ac:dyDescent="0.3">
      <c r="B46">
        <f t="shared" si="2"/>
        <v>42</v>
      </c>
      <c r="C46" s="5">
        <v>9.7049084463879307</v>
      </c>
      <c r="D46" s="5">
        <v>3.1021271476933099</v>
      </c>
      <c r="F46" s="11">
        <f t="shared" si="25"/>
        <v>9.7049084463879307</v>
      </c>
      <c r="G46" s="11">
        <f t="shared" si="23"/>
        <v>3.1021271476933099</v>
      </c>
      <c r="I46" s="14">
        <f t="shared" si="24"/>
        <v>397.90124630190513</v>
      </c>
      <c r="J46" s="12">
        <f t="shared" si="24"/>
        <v>127.1872130554257</v>
      </c>
      <c r="K46">
        <v>4.4600000000000001E-2</v>
      </c>
      <c r="L46" s="28">
        <f t="shared" si="14"/>
        <v>648</v>
      </c>
      <c r="M46" s="14">
        <f t="shared" si="3"/>
        <v>397.90124630190513</v>
      </c>
      <c r="N46" s="12">
        <f t="shared" si="3"/>
        <v>127.1872130554257</v>
      </c>
      <c r="O46" s="14">
        <f t="shared" si="4"/>
        <v>3.1665999999999999</v>
      </c>
      <c r="P46" s="42">
        <v>4.0999999999999996</v>
      </c>
      <c r="R46" s="42">
        <f t="shared" si="5"/>
        <v>1631.3951098378109</v>
      </c>
      <c r="S46" s="42">
        <f t="shared" si="5"/>
        <v>521.46757352724535</v>
      </c>
      <c r="T46" s="42">
        <f t="shared" si="5"/>
        <v>12.983059999999998</v>
      </c>
      <c r="V46" s="57">
        <f t="shared" si="6"/>
        <v>2165.845743365056</v>
      </c>
      <c r="W46" s="60">
        <f t="shared" si="15"/>
        <v>17774.086394398561</v>
      </c>
      <c r="X46" s="72">
        <f t="shared" si="22"/>
        <v>2348.6668223404572</v>
      </c>
      <c r="Y46" s="71">
        <f t="shared" si="19"/>
        <v>9329.6343420581452</v>
      </c>
      <c r="Z46" s="72">
        <f t="shared" si="20"/>
        <v>6095.785229999904</v>
      </c>
      <c r="AA46" s="42">
        <f t="shared" si="7"/>
        <v>648</v>
      </c>
      <c r="AB46" s="62">
        <f t="shared" si="8"/>
        <v>13.213994633674286</v>
      </c>
      <c r="AC46" s="63">
        <f t="shared" si="9"/>
        <v>52.490092233367029</v>
      </c>
      <c r="AD46" s="64">
        <f t="shared" si="10"/>
        <v>34.295913132958376</v>
      </c>
      <c r="AF46" s="62">
        <f t="shared" si="11"/>
        <v>4.4685441825351164</v>
      </c>
      <c r="AG46" s="63">
        <f t="shared" si="12"/>
        <v>4.9917786741884136</v>
      </c>
      <c r="AH46" s="63">
        <f t="shared" si="13"/>
        <v>3.2615223274477816</v>
      </c>
    </row>
    <row r="47" spans="2:34" ht="16.5" thickBot="1" x14ac:dyDescent="0.3">
      <c r="B47">
        <f t="shared" si="2"/>
        <v>43</v>
      </c>
      <c r="C47" s="4">
        <v>2.80697485463162</v>
      </c>
      <c r="D47" s="4">
        <v>3.17103933956502</v>
      </c>
      <c r="F47" s="11">
        <f t="shared" si="25"/>
        <v>2.80697485463162</v>
      </c>
      <c r="G47" s="11">
        <f t="shared" si="23"/>
        <v>3.17103933956502</v>
      </c>
      <c r="I47" s="14">
        <f t="shared" si="24"/>
        <v>115.08596903989643</v>
      </c>
      <c r="J47" s="12">
        <f t="shared" si="24"/>
        <v>130.01261292216583</v>
      </c>
      <c r="K47">
        <v>2.1259000000000001</v>
      </c>
      <c r="L47" s="28">
        <f t="shared" si="14"/>
        <v>684</v>
      </c>
      <c r="M47" s="14">
        <f t="shared" si="3"/>
        <v>115.08596903989643</v>
      </c>
      <c r="N47" s="12">
        <f t="shared" si="3"/>
        <v>130.01261292216583</v>
      </c>
      <c r="O47" s="14">
        <f t="shared" si="4"/>
        <v>150.93890000000002</v>
      </c>
      <c r="P47" s="42">
        <v>4.5</v>
      </c>
      <c r="R47" s="42">
        <f t="shared" si="5"/>
        <v>517.88686067953392</v>
      </c>
      <c r="S47" s="42">
        <f t="shared" si="5"/>
        <v>585.0567581497462</v>
      </c>
      <c r="T47" s="42">
        <f t="shared" si="5"/>
        <v>679.22505000000012</v>
      </c>
      <c r="V47" s="57">
        <f t="shared" si="6"/>
        <v>1782.1686688292803</v>
      </c>
      <c r="W47" s="60">
        <f t="shared" si="15"/>
        <v>15608.240651033504</v>
      </c>
      <c r="X47" s="72">
        <f t="shared" si="22"/>
        <v>717.27171250264632</v>
      </c>
      <c r="Y47" s="71">
        <f t="shared" si="19"/>
        <v>8808.1667685309003</v>
      </c>
      <c r="Z47" s="72">
        <f t="shared" si="20"/>
        <v>6082.8021699999044</v>
      </c>
      <c r="AA47" s="42">
        <f t="shared" si="7"/>
        <v>684</v>
      </c>
      <c r="AB47" s="62">
        <f t="shared" si="8"/>
        <v>4.5954680513921469</v>
      </c>
      <c r="AC47" s="63">
        <f t="shared" si="9"/>
        <v>56.432797042680562</v>
      </c>
      <c r="AD47" s="64">
        <f t="shared" si="10"/>
        <v>38.971734905926951</v>
      </c>
      <c r="AF47" s="62">
        <f t="shared" si="11"/>
        <v>1.3646722079578506</v>
      </c>
      <c r="AG47" s="63">
        <f t="shared" si="12"/>
        <v>4.7127698065975929</v>
      </c>
      <c r="AH47" s="63">
        <f t="shared" si="13"/>
        <v>3.2545757998929394</v>
      </c>
    </row>
    <row r="48" spans="2:34" ht="16.5" thickBot="1" x14ac:dyDescent="0.3">
      <c r="B48">
        <f t="shared" si="2"/>
        <v>44</v>
      </c>
      <c r="C48" s="5">
        <v>0.58717790977774398</v>
      </c>
      <c r="D48" s="5">
        <v>3.1056010571389101</v>
      </c>
      <c r="F48" s="11">
        <f t="shared" si="25"/>
        <v>0.58717790977774398</v>
      </c>
      <c r="G48" s="11">
        <f t="shared" si="23"/>
        <v>3.1056010571389101</v>
      </c>
      <c r="I48" s="14">
        <f t="shared" si="24"/>
        <v>24.074294300887502</v>
      </c>
      <c r="J48" s="12">
        <f t="shared" si="24"/>
        <v>127.32964334269532</v>
      </c>
      <c r="K48">
        <v>1.7314000000000001</v>
      </c>
      <c r="L48" s="28">
        <f t="shared" si="14"/>
        <v>720</v>
      </c>
      <c r="M48" s="14">
        <f t="shared" si="3"/>
        <v>24.074294300887502</v>
      </c>
      <c r="N48" s="12">
        <f t="shared" si="3"/>
        <v>127.32964334269532</v>
      </c>
      <c r="O48" s="14">
        <f t="shared" si="4"/>
        <v>122.9294</v>
      </c>
      <c r="P48" s="42">
        <v>4.3</v>
      </c>
      <c r="R48" s="42">
        <f t="shared" si="5"/>
        <v>103.51946549381626</v>
      </c>
      <c r="S48" s="42">
        <f t="shared" si="5"/>
        <v>547.51746637358985</v>
      </c>
      <c r="T48" s="42">
        <f t="shared" si="5"/>
        <v>528.59641999999997</v>
      </c>
      <c r="V48" s="57">
        <f t="shared" si="6"/>
        <v>1179.633351867406</v>
      </c>
      <c r="W48" s="60">
        <f t="shared" si="15"/>
        <v>13826.071982204223</v>
      </c>
      <c r="X48" s="72">
        <f t="shared" si="22"/>
        <v>199.3848518231124</v>
      </c>
      <c r="Y48" s="71">
        <f t="shared" si="19"/>
        <v>8223.110010381155</v>
      </c>
      <c r="Z48" s="72">
        <f t="shared" si="20"/>
        <v>5403.5771199999044</v>
      </c>
      <c r="AA48" s="42">
        <f t="shared" si="7"/>
        <v>720</v>
      </c>
      <c r="AB48" s="62">
        <f t="shared" si="8"/>
        <v>1.4420932574323648</v>
      </c>
      <c r="AC48" s="63">
        <f t="shared" si="9"/>
        <v>59.47538838916261</v>
      </c>
      <c r="AD48" s="64">
        <f t="shared" si="10"/>
        <v>39.082518353404652</v>
      </c>
      <c r="AF48" s="62">
        <f t="shared" si="11"/>
        <v>0.37934713056147717</v>
      </c>
      <c r="AG48" s="63">
        <f t="shared" si="12"/>
        <v>4.3997378332697457</v>
      </c>
      <c r="AH48" s="63">
        <f t="shared" si="13"/>
        <v>2.891159507758108</v>
      </c>
    </row>
    <row r="49" spans="2:34" ht="16.5" thickBot="1" x14ac:dyDescent="0.3">
      <c r="B49">
        <f t="shared" si="2"/>
        <v>45</v>
      </c>
      <c r="C49" s="4">
        <v>0.166189601553966</v>
      </c>
      <c r="D49" s="4">
        <v>3.09091444459477</v>
      </c>
      <c r="F49" s="11">
        <f t="shared" si="25"/>
        <v>0.166189601553966</v>
      </c>
      <c r="G49" s="11">
        <f t="shared" si="23"/>
        <v>3.09091444459477</v>
      </c>
      <c r="I49" s="14">
        <f t="shared" si="24"/>
        <v>6.8137736637126061</v>
      </c>
      <c r="J49" s="12">
        <f t="shared" si="24"/>
        <v>126.72749222838557</v>
      </c>
      <c r="K49">
        <v>1.6951000000000001</v>
      </c>
      <c r="L49" s="28">
        <f t="shared" si="14"/>
        <v>756</v>
      </c>
      <c r="M49" s="14">
        <f t="shared" si="3"/>
        <v>6.8137736637126061</v>
      </c>
      <c r="N49" s="12">
        <f t="shared" si="3"/>
        <v>126.72749222838557</v>
      </c>
      <c r="O49" s="14">
        <f t="shared" si="4"/>
        <v>120.35210000000001</v>
      </c>
      <c r="P49" s="42">
        <v>4.4000000000000004</v>
      </c>
      <c r="R49" s="42">
        <f t="shared" si="5"/>
        <v>29.980604120335467</v>
      </c>
      <c r="S49" s="42">
        <f t="shared" si="5"/>
        <v>557.60096580489653</v>
      </c>
      <c r="T49" s="42">
        <f t="shared" si="5"/>
        <v>529.54924000000005</v>
      </c>
      <c r="V49" s="57">
        <f t="shared" si="6"/>
        <v>1117.1308099252319</v>
      </c>
      <c r="W49" s="60">
        <f t="shared" si="15"/>
        <v>12646.438630336817</v>
      </c>
      <c r="X49" s="72">
        <f t="shared" si="22"/>
        <v>95.865386329296143</v>
      </c>
      <c r="Y49" s="71">
        <f t="shared" si="19"/>
        <v>7675.5925440075653</v>
      </c>
      <c r="Z49" s="72">
        <f t="shared" si="20"/>
        <v>4874.9806999999046</v>
      </c>
      <c r="AA49" s="42">
        <f t="shared" si="7"/>
        <v>756</v>
      </c>
      <c r="AB49" s="62">
        <f t="shared" si="8"/>
        <v>0.75804255357180284</v>
      </c>
      <c r="AC49" s="63">
        <f t="shared" si="9"/>
        <v>60.693708073631306</v>
      </c>
      <c r="AD49" s="64">
        <f t="shared" si="10"/>
        <v>38.548249372796484</v>
      </c>
      <c r="AF49" s="62">
        <f t="shared" si="11"/>
        <v>0.18239228753671261</v>
      </c>
      <c r="AG49" s="63">
        <f t="shared" si="12"/>
        <v>4.1067910882865517</v>
      </c>
      <c r="AH49" s="63">
        <f t="shared" si="13"/>
        <v>2.6083363830925119</v>
      </c>
    </row>
    <row r="50" spans="2:34" ht="16.5" thickBot="1" x14ac:dyDescent="0.3">
      <c r="B50">
        <f t="shared" si="2"/>
        <v>46</v>
      </c>
      <c r="C50" s="5">
        <v>9.37073868982157E-2</v>
      </c>
      <c r="D50" s="5">
        <v>3.0783156622413999</v>
      </c>
      <c r="F50" s="11">
        <f t="shared" si="25"/>
        <v>9.37073868982157E-2</v>
      </c>
      <c r="G50" s="11">
        <f t="shared" si="23"/>
        <v>3.0783156622413999</v>
      </c>
      <c r="I50" s="14">
        <f t="shared" si="24"/>
        <v>3.8420028628268437</v>
      </c>
      <c r="J50" s="12">
        <f t="shared" si="24"/>
        <v>126.2109421518974</v>
      </c>
      <c r="K50">
        <v>1.7482</v>
      </c>
      <c r="L50" s="28">
        <f t="shared" si="14"/>
        <v>792</v>
      </c>
      <c r="M50" s="14">
        <f t="shared" si="3"/>
        <v>3.8420028628268437</v>
      </c>
      <c r="N50" s="12">
        <f t="shared" si="3"/>
        <v>126.2109421518974</v>
      </c>
      <c r="O50" s="14">
        <f t="shared" si="4"/>
        <v>124.12219999999999</v>
      </c>
      <c r="P50" s="42">
        <v>4.5999999999999996</v>
      </c>
      <c r="R50" s="42">
        <f t="shared" si="5"/>
        <v>17.673213169003478</v>
      </c>
      <c r="S50" s="42">
        <f t="shared" si="5"/>
        <v>580.57033389872799</v>
      </c>
      <c r="T50" s="42">
        <f t="shared" si="5"/>
        <v>570.96211999999991</v>
      </c>
      <c r="V50" s="57">
        <f t="shared" si="6"/>
        <v>1169.2056670677314</v>
      </c>
      <c r="W50" s="60">
        <f t="shared" si="15"/>
        <v>11529.307820411585</v>
      </c>
      <c r="X50" s="72">
        <f t="shared" si="22"/>
        <v>65.884782208960672</v>
      </c>
      <c r="Y50" s="71">
        <f t="shared" si="19"/>
        <v>7117.9915782026692</v>
      </c>
      <c r="Z50" s="72">
        <f t="shared" si="20"/>
        <v>4345.4314599999043</v>
      </c>
      <c r="AA50" s="42">
        <f t="shared" si="7"/>
        <v>792</v>
      </c>
      <c r="AB50" s="62">
        <f t="shared" si="8"/>
        <v>0.57145479360276674</v>
      </c>
      <c r="AC50" s="63">
        <f t="shared" si="9"/>
        <v>61.738238661655963</v>
      </c>
      <c r="AD50" s="64">
        <f t="shared" si="10"/>
        <v>37.690306544740835</v>
      </c>
      <c r="AF50" s="62">
        <f t="shared" si="11"/>
        <v>0.12535156432450659</v>
      </c>
      <c r="AG50" s="63">
        <f t="shared" si="12"/>
        <v>3.8084492125214924</v>
      </c>
      <c r="AH50" s="63">
        <f t="shared" si="13"/>
        <v>2.3250034563937421</v>
      </c>
    </row>
    <row r="51" spans="2:34" ht="16.5" thickBot="1" x14ac:dyDescent="0.3">
      <c r="B51">
        <f t="shared" si="2"/>
        <v>47</v>
      </c>
      <c r="C51" s="5">
        <v>0.103607731970718</v>
      </c>
      <c r="D51" s="5">
        <v>3.0850906516927199</v>
      </c>
      <c r="F51" s="11">
        <f t="shared" si="25"/>
        <v>0.103607731970718</v>
      </c>
      <c r="G51" s="11">
        <f t="shared" si="23"/>
        <v>3.0850906516927199</v>
      </c>
      <c r="I51" s="14">
        <f t="shared" si="24"/>
        <v>4.247917010799438</v>
      </c>
      <c r="J51" s="12">
        <f t="shared" si="24"/>
        <v>126.48871671940151</v>
      </c>
      <c r="K51">
        <v>0.25640000000000002</v>
      </c>
      <c r="L51" s="28">
        <f t="shared" si="14"/>
        <v>828</v>
      </c>
      <c r="M51" s="14">
        <f t="shared" si="3"/>
        <v>4.247917010799438</v>
      </c>
      <c r="N51" s="12">
        <f t="shared" si="3"/>
        <v>126.48871671940151</v>
      </c>
      <c r="O51" s="14">
        <f t="shared" si="4"/>
        <v>18.2044</v>
      </c>
      <c r="P51" s="42">
        <v>4.4000000000000004</v>
      </c>
      <c r="R51" s="42">
        <f t="shared" si="5"/>
        <v>18.690834847517529</v>
      </c>
      <c r="S51" s="42">
        <f t="shared" si="5"/>
        <v>556.55035356536666</v>
      </c>
      <c r="T51" s="42">
        <f t="shared" si="5"/>
        <v>80.099360000000004</v>
      </c>
      <c r="V51" s="57">
        <f t="shared" si="6"/>
        <v>655.34054841288423</v>
      </c>
      <c r="W51" s="60">
        <f t="shared" si="15"/>
        <v>10360.102153343852</v>
      </c>
      <c r="X51" s="72">
        <f t="shared" si="22"/>
        <v>48.211569039957197</v>
      </c>
      <c r="Y51" s="71">
        <f t="shared" si="19"/>
        <v>6537.4212443039414</v>
      </c>
      <c r="Z51" s="72">
        <f t="shared" si="20"/>
        <v>3774.4693399999042</v>
      </c>
      <c r="AA51" s="42">
        <f t="shared" si="7"/>
        <v>828</v>
      </c>
      <c r="AB51" s="62">
        <f t="shared" si="8"/>
        <v>0.46535804692231059</v>
      </c>
      <c r="AC51" s="63">
        <f t="shared" si="9"/>
        <v>63.10189945563333</v>
      </c>
      <c r="AD51" s="64">
        <f t="shared" si="10"/>
        <v>36.432742497443876</v>
      </c>
      <c r="AF51" s="62">
        <f t="shared" si="11"/>
        <v>9.1726729528076853E-2</v>
      </c>
      <c r="AG51" s="63">
        <f t="shared" si="12"/>
        <v>3.4978176802054262</v>
      </c>
      <c r="AH51" s="63">
        <f t="shared" si="13"/>
        <v>2.0195127554841648</v>
      </c>
    </row>
    <row r="52" spans="2:34" ht="16.5" thickBot="1" x14ac:dyDescent="0.3">
      <c r="B52">
        <f t="shared" si="2"/>
        <v>48</v>
      </c>
      <c r="C52" s="4">
        <v>6.5922160152853002E-2</v>
      </c>
      <c r="D52" s="4">
        <v>3.0340368480484701</v>
      </c>
      <c r="F52" s="11">
        <f t="shared" si="25"/>
        <v>6.5922160152853002E-2</v>
      </c>
      <c r="G52" s="11">
        <f t="shared" si="23"/>
        <v>3.0340368480484701</v>
      </c>
      <c r="I52" s="14">
        <f t="shared" si="24"/>
        <v>2.702808566266973</v>
      </c>
      <c r="J52" s="12">
        <f t="shared" si="24"/>
        <v>124.39551076998727</v>
      </c>
      <c r="K52">
        <v>1.7514000000000001</v>
      </c>
      <c r="L52" s="28">
        <f t="shared" si="14"/>
        <v>864</v>
      </c>
      <c r="M52" s="14">
        <f t="shared" si="3"/>
        <v>2.702808566266973</v>
      </c>
      <c r="N52" s="12">
        <f t="shared" si="3"/>
        <v>124.39551076998727</v>
      </c>
      <c r="O52" s="14">
        <f t="shared" si="4"/>
        <v>124.3494</v>
      </c>
      <c r="P52" s="42">
        <v>4.8</v>
      </c>
      <c r="R52" s="42">
        <f t="shared" si="5"/>
        <v>12.97348111808147</v>
      </c>
      <c r="S52" s="42">
        <f t="shared" si="5"/>
        <v>597.09845169593882</v>
      </c>
      <c r="T52" s="42">
        <f t="shared" si="5"/>
        <v>596.87711999999999</v>
      </c>
      <c r="V52" s="57">
        <f t="shared" si="6"/>
        <v>1206.9490528140204</v>
      </c>
      <c r="W52" s="60">
        <f t="shared" si="15"/>
        <v>9704.761604930969</v>
      </c>
      <c r="X52" s="72">
        <f t="shared" si="22"/>
        <v>29.520734192439669</v>
      </c>
      <c r="Y52" s="71">
        <f t="shared" si="19"/>
        <v>5980.8708907385744</v>
      </c>
      <c r="Z52" s="72">
        <f t="shared" si="20"/>
        <v>3694.369979999904</v>
      </c>
      <c r="AA52" s="42">
        <f t="shared" si="7"/>
        <v>864</v>
      </c>
      <c r="AB52" s="62">
        <f t="shared" si="8"/>
        <v>0.30418814386373227</v>
      </c>
      <c r="AC52" s="63">
        <f t="shared" si="9"/>
        <v>61.628210297300924</v>
      </c>
      <c r="AD52" s="64">
        <f t="shared" si="10"/>
        <v>38.067601558834816</v>
      </c>
      <c r="AF52" s="62">
        <f t="shared" si="11"/>
        <v>5.6165780427016108E-2</v>
      </c>
      <c r="AG52" s="63">
        <f t="shared" si="12"/>
        <v>3.2000379297691675</v>
      </c>
      <c r="AH52" s="63">
        <f t="shared" si="13"/>
        <v>1.9766559550561285</v>
      </c>
    </row>
    <row r="53" spans="2:34" ht="16.5" thickBot="1" x14ac:dyDescent="0.3">
      <c r="B53">
        <f t="shared" si="2"/>
        <v>49</v>
      </c>
      <c r="C53" s="5">
        <v>6.7265256399849205E-2</v>
      </c>
      <c r="D53" s="5">
        <v>3.04486057655369</v>
      </c>
      <c r="F53" s="11">
        <f t="shared" si="25"/>
        <v>6.7265256399849205E-2</v>
      </c>
      <c r="G53" s="11">
        <f t="shared" si="23"/>
        <v>3.04486057655369</v>
      </c>
      <c r="I53" s="14">
        <f t="shared" si="24"/>
        <v>2.7578755123938175</v>
      </c>
      <c r="J53" s="12">
        <f t="shared" si="24"/>
        <v>124.83928363870129</v>
      </c>
      <c r="K53">
        <v>0.1447</v>
      </c>
      <c r="L53" s="28">
        <f t="shared" si="14"/>
        <v>900</v>
      </c>
      <c r="M53" s="14">
        <f t="shared" si="3"/>
        <v>2.7578755123938175</v>
      </c>
      <c r="N53" s="12">
        <f t="shared" si="3"/>
        <v>124.83928363870129</v>
      </c>
      <c r="O53" s="14">
        <f t="shared" si="4"/>
        <v>10.2737</v>
      </c>
      <c r="P53" s="42">
        <v>6</v>
      </c>
      <c r="R53" s="42">
        <f t="shared" si="5"/>
        <v>16.547253074362906</v>
      </c>
      <c r="S53" s="42">
        <f t="shared" si="5"/>
        <v>749.03570183220768</v>
      </c>
      <c r="T53" s="42">
        <f t="shared" si="5"/>
        <v>61.642200000000003</v>
      </c>
      <c r="V53" s="57">
        <f t="shared" si="6"/>
        <v>827.22515490657054</v>
      </c>
      <c r="W53" s="60">
        <f t="shared" si="15"/>
        <v>8497.8125521169495</v>
      </c>
      <c r="X53" s="72">
        <f t="shared" si="22"/>
        <v>16.547253074358199</v>
      </c>
      <c r="Y53" s="71">
        <f t="shared" si="19"/>
        <v>5383.7724390426356</v>
      </c>
      <c r="Z53" s="72">
        <f t="shared" si="20"/>
        <v>3097.4928599999039</v>
      </c>
      <c r="AA53" s="42">
        <f t="shared" si="7"/>
        <v>900</v>
      </c>
      <c r="AB53" s="62">
        <f t="shared" si="8"/>
        <v>0.19472367709777264</v>
      </c>
      <c r="AC53" s="63">
        <f t="shared" si="9"/>
        <v>63.354803439403319</v>
      </c>
      <c r="AD53" s="64">
        <f t="shared" si="10"/>
        <v>36.450472883498307</v>
      </c>
      <c r="AF53" s="62">
        <f t="shared" si="11"/>
        <v>3.1482597173436454E-2</v>
      </c>
      <c r="AG53" s="63">
        <f t="shared" si="12"/>
        <v>2.8805631027515441</v>
      </c>
      <c r="AH53" s="63">
        <f t="shared" si="13"/>
        <v>1.6572995505617465</v>
      </c>
    </row>
    <row r="54" spans="2:34" ht="16.5" thickBot="1" x14ac:dyDescent="0.3">
      <c r="B54">
        <f t="shared" si="2"/>
        <v>50</v>
      </c>
      <c r="C54" s="4">
        <v>4.4028357803629799E-2</v>
      </c>
      <c r="D54" s="4">
        <v>3.0955666235775601</v>
      </c>
      <c r="F54" s="11">
        <v>0</v>
      </c>
      <c r="G54" s="11">
        <f t="shared" si="23"/>
        <v>3.0955666235775601</v>
      </c>
      <c r="I54" s="14">
        <f t="shared" si="24"/>
        <v>0</v>
      </c>
      <c r="J54" s="12">
        <f t="shared" si="24"/>
        <v>126.91823156667996</v>
      </c>
      <c r="K54">
        <v>0.78810000000000002</v>
      </c>
      <c r="L54" s="28">
        <f t="shared" si="14"/>
        <v>936</v>
      </c>
      <c r="M54" s="14">
        <f t="shared" si="3"/>
        <v>0</v>
      </c>
      <c r="N54" s="12">
        <f t="shared" si="3"/>
        <v>126.91823156667996</v>
      </c>
      <c r="O54" s="14">
        <f t="shared" si="4"/>
        <v>55.955100000000002</v>
      </c>
      <c r="P54" s="42">
        <v>5</v>
      </c>
      <c r="R54" s="42">
        <f t="shared" si="5"/>
        <v>0</v>
      </c>
      <c r="S54" s="42">
        <f t="shared" si="5"/>
        <v>634.59115783339985</v>
      </c>
      <c r="T54" s="42">
        <f t="shared" si="5"/>
        <v>279.77550000000002</v>
      </c>
      <c r="V54" s="57">
        <f t="shared" si="6"/>
        <v>914.36665783339981</v>
      </c>
      <c r="W54" s="60">
        <f t="shared" si="15"/>
        <v>7670.5873972103791</v>
      </c>
      <c r="X54" s="72">
        <f t="shared" si="22"/>
        <v>-4.7073456244106637E-12</v>
      </c>
      <c r="Y54" s="71">
        <f t="shared" si="19"/>
        <v>4634.7367372104281</v>
      </c>
      <c r="Z54" s="72">
        <f t="shared" si="20"/>
        <v>3035.8506599999037</v>
      </c>
      <c r="AA54" s="42">
        <f t="shared" si="7"/>
        <v>936</v>
      </c>
      <c r="AB54" s="62">
        <f t="shared" si="8"/>
        <v>-6.1368776348505206E-14</v>
      </c>
      <c r="AC54" s="63">
        <f t="shared" si="9"/>
        <v>60.422187991704234</v>
      </c>
      <c r="AD54" s="64">
        <f t="shared" si="10"/>
        <v>39.577812008295147</v>
      </c>
      <c r="AF54" s="62">
        <f t="shared" si="11"/>
        <v>-8.9561370327447944E-15</v>
      </c>
      <c r="AG54" s="63">
        <f t="shared" si="12"/>
        <v>2.4797949369772221</v>
      </c>
      <c r="AH54" s="63">
        <f t="shared" si="13"/>
        <v>1.6243181701444109</v>
      </c>
    </row>
    <row r="55" spans="2:34" ht="16.5" thickBot="1" x14ac:dyDescent="0.3">
      <c r="B55">
        <f t="shared" si="2"/>
        <v>51</v>
      </c>
      <c r="C55" s="5">
        <v>3.2837610621673001E-2</v>
      </c>
      <c r="D55" s="5">
        <v>3.0129916468535098</v>
      </c>
      <c r="F55" s="11">
        <v>0</v>
      </c>
      <c r="G55" s="11">
        <f t="shared" si="23"/>
        <v>3.0129916468535098</v>
      </c>
      <c r="I55" s="14">
        <f t="shared" si="24"/>
        <v>0</v>
      </c>
      <c r="J55" s="12">
        <f t="shared" si="24"/>
        <v>123.53265752099391</v>
      </c>
      <c r="K55">
        <v>0.28989999999999999</v>
      </c>
      <c r="L55" s="28">
        <f t="shared" si="14"/>
        <v>972</v>
      </c>
      <c r="M55" s="14">
        <f t="shared" si="3"/>
        <v>0</v>
      </c>
      <c r="N55" s="12">
        <f t="shared" si="3"/>
        <v>123.53265752099391</v>
      </c>
      <c r="O55" s="14">
        <f t="shared" si="4"/>
        <v>20.582899999999999</v>
      </c>
      <c r="P55" s="42">
        <v>5</v>
      </c>
      <c r="R55" s="42">
        <f t="shared" si="5"/>
        <v>0</v>
      </c>
      <c r="S55" s="42">
        <f t="shared" si="5"/>
        <v>617.66328760496958</v>
      </c>
      <c r="T55" s="42">
        <f t="shared" si="5"/>
        <v>102.91449999999999</v>
      </c>
      <c r="V55" s="57">
        <f t="shared" si="6"/>
        <v>720.57778760496956</v>
      </c>
      <c r="W55" s="60">
        <f t="shared" si="15"/>
        <v>6756.2207393769795</v>
      </c>
      <c r="X55" s="72">
        <f t="shared" si="22"/>
        <v>-4.7073456244106637E-12</v>
      </c>
      <c r="Y55" s="71">
        <f t="shared" si="19"/>
        <v>4000.1455793770283</v>
      </c>
      <c r="Z55" s="72">
        <f t="shared" si="20"/>
        <v>2756.0751599999035</v>
      </c>
      <c r="AA55" s="42">
        <f t="shared" si="7"/>
        <v>972</v>
      </c>
      <c r="AB55" s="62">
        <f t="shared" si="8"/>
        <v>-6.9674242538806514E-14</v>
      </c>
      <c r="AC55" s="63">
        <f t="shared" si="9"/>
        <v>59.206851488187148</v>
      </c>
      <c r="AD55" s="64">
        <f t="shared" si="10"/>
        <v>40.793148511812142</v>
      </c>
      <c r="AF55" s="62">
        <f t="shared" si="11"/>
        <v>-8.9561370327447944E-15</v>
      </c>
      <c r="AG55" s="63">
        <f t="shared" si="12"/>
        <v>2.1402598070503092</v>
      </c>
      <c r="AH55" s="63">
        <f t="shared" si="13"/>
        <v>1.474625553772019</v>
      </c>
    </row>
    <row r="56" spans="2:34" ht="16.5" thickBot="1" x14ac:dyDescent="0.3">
      <c r="B56">
        <f t="shared" si="2"/>
        <v>52</v>
      </c>
      <c r="C56" s="4">
        <v>2.6763186345967499E-2</v>
      </c>
      <c r="D56" s="4">
        <v>2.9861682439924202</v>
      </c>
      <c r="F56" s="11">
        <v>0</v>
      </c>
      <c r="G56" s="11">
        <f t="shared" si="23"/>
        <v>2.9861682439924202</v>
      </c>
      <c r="I56" s="14">
        <f t="shared" si="24"/>
        <v>0</v>
      </c>
      <c r="J56" s="12">
        <f t="shared" si="24"/>
        <v>122.43289800368923</v>
      </c>
      <c r="K56">
        <v>1.6307</v>
      </c>
      <c r="L56" s="28">
        <f t="shared" si="14"/>
        <v>1008</v>
      </c>
      <c r="M56" s="14">
        <f t="shared" si="3"/>
        <v>0</v>
      </c>
      <c r="N56" s="12">
        <f t="shared" si="3"/>
        <v>122.43289800368923</v>
      </c>
      <c r="O56" s="14">
        <f t="shared" si="4"/>
        <v>115.77970000000001</v>
      </c>
      <c r="P56" s="42">
        <v>6.2</v>
      </c>
      <c r="R56" s="42">
        <f t="shared" si="5"/>
        <v>0</v>
      </c>
      <c r="S56" s="42">
        <f t="shared" si="5"/>
        <v>759.08396762287327</v>
      </c>
      <c r="T56" s="42">
        <f t="shared" si="5"/>
        <v>717.83414000000005</v>
      </c>
      <c r="V56" s="57">
        <f t="shared" si="6"/>
        <v>1476.9181076228733</v>
      </c>
      <c r="W56" s="60">
        <f t="shared" si="15"/>
        <v>6035.6429517720098</v>
      </c>
      <c r="X56" s="72">
        <f t="shared" si="22"/>
        <v>-4.7073456244106637E-12</v>
      </c>
      <c r="Y56" s="71">
        <f t="shared" si="19"/>
        <v>3382.4822917720585</v>
      </c>
      <c r="Z56" s="72">
        <f t="shared" si="20"/>
        <v>2653.1606599999036</v>
      </c>
      <c r="AA56" s="42">
        <f t="shared" si="7"/>
        <v>1008</v>
      </c>
      <c r="AB56" s="62">
        <f t="shared" si="8"/>
        <v>-7.7992446902920756E-14</v>
      </c>
      <c r="AC56" s="63">
        <f t="shared" si="9"/>
        <v>56.041789065388507</v>
      </c>
      <c r="AD56" s="64">
        <f t="shared" si="10"/>
        <v>43.958210934610705</v>
      </c>
      <c r="AF56" s="62">
        <f t="shared" si="11"/>
        <v>-8.9561370327447944E-15</v>
      </c>
      <c r="AG56" s="63">
        <f t="shared" si="12"/>
        <v>1.8097818575559435</v>
      </c>
      <c r="AH56" s="63">
        <f t="shared" si="13"/>
        <v>1.4195616158372948</v>
      </c>
    </row>
    <row r="57" spans="2:34" ht="16.5" thickBot="1" x14ac:dyDescent="0.3">
      <c r="B57">
        <f t="shared" si="2"/>
        <v>53</v>
      </c>
      <c r="C57" s="5">
        <v>2.9958263996915799E-2</v>
      </c>
      <c r="D57" s="5">
        <v>3.0271996308098501</v>
      </c>
      <c r="F57" s="11">
        <v>0</v>
      </c>
      <c r="G57" s="11">
        <f t="shared" si="23"/>
        <v>3.0271996308098501</v>
      </c>
      <c r="I57" s="14">
        <f t="shared" si="24"/>
        <v>0</v>
      </c>
      <c r="J57" s="12">
        <f t="shared" si="24"/>
        <v>124.11518486320385</v>
      </c>
      <c r="K57">
        <v>1.6899</v>
      </c>
      <c r="L57" s="28">
        <f t="shared" si="14"/>
        <v>1044</v>
      </c>
      <c r="M57" s="14">
        <f t="shared" si="3"/>
        <v>0</v>
      </c>
      <c r="N57" s="12">
        <f t="shared" si="3"/>
        <v>124.11518486320385</v>
      </c>
      <c r="O57" s="14">
        <f t="shared" si="4"/>
        <v>119.9829</v>
      </c>
      <c r="P57" s="42">
        <v>4.8</v>
      </c>
      <c r="R57" s="42">
        <f t="shared" si="5"/>
        <v>0</v>
      </c>
      <c r="S57" s="42">
        <f t="shared" si="5"/>
        <v>595.75288734337846</v>
      </c>
      <c r="T57" s="42">
        <f t="shared" si="5"/>
        <v>575.91791999999998</v>
      </c>
      <c r="V57" s="57">
        <f t="shared" si="6"/>
        <v>1171.6708073433783</v>
      </c>
      <c r="W57" s="60">
        <f t="shared" si="15"/>
        <v>4558.7248441491365</v>
      </c>
      <c r="X57" s="72">
        <f t="shared" si="22"/>
        <v>-4.7073456244106637E-12</v>
      </c>
      <c r="Y57" s="71">
        <f t="shared" si="19"/>
        <v>2623.3983241491851</v>
      </c>
      <c r="Z57" s="72">
        <f t="shared" si="20"/>
        <v>1935.3265199999037</v>
      </c>
      <c r="AA57" s="42">
        <f t="shared" si="7"/>
        <v>1044</v>
      </c>
      <c r="AB57" s="62">
        <f t="shared" si="8"/>
        <v>-1.032601393008458E-13</v>
      </c>
      <c r="AC57" s="63">
        <f t="shared" si="9"/>
        <v>57.546757346326075</v>
      </c>
      <c r="AD57" s="64">
        <f t="shared" si="10"/>
        <v>42.453242653672881</v>
      </c>
      <c r="AF57" s="62">
        <f t="shared" si="11"/>
        <v>-8.9561370327447944E-15</v>
      </c>
      <c r="AG57" s="63">
        <f t="shared" si="12"/>
        <v>1.4036374125998852</v>
      </c>
      <c r="AH57" s="63">
        <f t="shared" si="13"/>
        <v>1.0354877046548441</v>
      </c>
    </row>
    <row r="58" spans="2:34" ht="16.5" thickBot="1" x14ac:dyDescent="0.3">
      <c r="B58">
        <f t="shared" si="2"/>
        <v>54</v>
      </c>
      <c r="C58" s="4">
        <v>3.0613331211414001E-2</v>
      </c>
      <c r="D58" s="4">
        <v>3.0223742868481498</v>
      </c>
      <c r="F58" s="11">
        <v>0</v>
      </c>
      <c r="G58" s="11">
        <f t="shared" si="23"/>
        <v>3.0223742868481498</v>
      </c>
      <c r="I58" s="14">
        <f t="shared" si="24"/>
        <v>0</v>
      </c>
      <c r="J58" s="12">
        <f t="shared" si="24"/>
        <v>123.91734576077414</v>
      </c>
      <c r="K58">
        <v>0.4763</v>
      </c>
      <c r="L58" s="28">
        <f t="shared" si="14"/>
        <v>1080</v>
      </c>
      <c r="M58" s="14">
        <f t="shared" si="3"/>
        <v>0</v>
      </c>
      <c r="N58" s="12">
        <f t="shared" si="3"/>
        <v>123.91734576077414</v>
      </c>
      <c r="O58" s="14">
        <f t="shared" si="4"/>
        <v>33.817300000000003</v>
      </c>
      <c r="P58" s="42">
        <v>4.5</v>
      </c>
      <c r="R58" s="42">
        <f t="shared" si="5"/>
        <v>0</v>
      </c>
      <c r="S58" s="42">
        <f t="shared" si="5"/>
        <v>557.62805592348366</v>
      </c>
      <c r="T58" s="42">
        <f t="shared" si="5"/>
        <v>152.17785000000001</v>
      </c>
      <c r="V58" s="57">
        <f t="shared" si="6"/>
        <v>709.80590592348369</v>
      </c>
      <c r="W58" s="60">
        <f t="shared" si="15"/>
        <v>3387.0540368057582</v>
      </c>
      <c r="X58" s="72">
        <f t="shared" si="22"/>
        <v>-4.7073456244106637E-12</v>
      </c>
      <c r="Y58" s="71">
        <f t="shared" si="19"/>
        <v>2027.6454368058066</v>
      </c>
      <c r="Z58" s="72">
        <f t="shared" si="20"/>
        <v>1359.4085999999038</v>
      </c>
      <c r="AA58" s="42">
        <f t="shared" si="7"/>
        <v>1080</v>
      </c>
      <c r="AB58" s="62">
        <f t="shared" si="8"/>
        <v>-1.389805291931521E-13</v>
      </c>
      <c r="AC58" s="63">
        <f t="shared" si="9"/>
        <v>59.864573011596406</v>
      </c>
      <c r="AD58" s="64">
        <f t="shared" si="10"/>
        <v>40.13542698840218</v>
      </c>
      <c r="AF58" s="62">
        <f t="shared" si="11"/>
        <v>-8.9561370327447944E-15</v>
      </c>
      <c r="AG58" s="63">
        <f t="shared" si="12"/>
        <v>1.0848825237056214</v>
      </c>
      <c r="AH58" s="63">
        <f t="shared" si="13"/>
        <v>0.72734542536110425</v>
      </c>
    </row>
    <row r="59" spans="2:34" ht="16.5" thickBot="1" x14ac:dyDescent="0.3">
      <c r="B59">
        <f t="shared" si="2"/>
        <v>55</v>
      </c>
      <c r="C59" s="5">
        <v>2.8238918745564601E-2</v>
      </c>
      <c r="D59" s="5">
        <v>2.9968374645854898</v>
      </c>
      <c r="F59" s="11">
        <v>0</v>
      </c>
      <c r="G59" s="11">
        <f t="shared" si="23"/>
        <v>2.9968374645854898</v>
      </c>
      <c r="I59" s="14">
        <f t="shared" si="24"/>
        <v>0</v>
      </c>
      <c r="J59" s="12">
        <f t="shared" si="24"/>
        <v>122.87033604800509</v>
      </c>
      <c r="K59">
        <v>1.6932</v>
      </c>
      <c r="L59" s="28">
        <f t="shared" si="14"/>
        <v>1116</v>
      </c>
      <c r="M59" s="14">
        <f t="shared" si="3"/>
        <v>0</v>
      </c>
      <c r="N59" s="12">
        <f t="shared" si="3"/>
        <v>122.87033604800509</v>
      </c>
      <c r="O59" s="14">
        <f t="shared" si="4"/>
        <v>120.21720000000001</v>
      </c>
      <c r="P59" s="42">
        <v>4.5999999999999996</v>
      </c>
      <c r="R59" s="42">
        <f t="shared" si="5"/>
        <v>0</v>
      </c>
      <c r="S59" s="42">
        <f t="shared" si="5"/>
        <v>565.20354582082336</v>
      </c>
      <c r="T59" s="42">
        <f t="shared" si="5"/>
        <v>552.99911999999995</v>
      </c>
      <c r="V59" s="57">
        <f t="shared" si="6"/>
        <v>1118.2026658208233</v>
      </c>
      <c r="W59" s="60">
        <f t="shared" si="15"/>
        <v>2677.2481308822744</v>
      </c>
      <c r="X59" s="72">
        <f t="shared" si="22"/>
        <v>-4.7073456244106637E-12</v>
      </c>
      <c r="Y59" s="71">
        <f t="shared" si="19"/>
        <v>1470.0173808823229</v>
      </c>
      <c r="Z59" s="72">
        <f t="shared" si="20"/>
        <v>1207.2307499999038</v>
      </c>
      <c r="AA59" s="42">
        <f t="shared" si="7"/>
        <v>1116</v>
      </c>
      <c r="AB59" s="62">
        <f t="shared" si="8"/>
        <v>-1.758277677033761E-13</v>
      </c>
      <c r="AC59" s="63">
        <f t="shared" si="9"/>
        <v>54.907775036820574</v>
      </c>
      <c r="AD59" s="64">
        <f t="shared" si="10"/>
        <v>45.092224963177642</v>
      </c>
      <c r="AF59" s="62">
        <f t="shared" si="11"/>
        <v>-8.9561370327447944E-15</v>
      </c>
      <c r="AG59" s="63">
        <f t="shared" si="12"/>
        <v>0.78652615349508981</v>
      </c>
      <c r="AH59" s="63">
        <f t="shared" si="13"/>
        <v>0.64592335473510099</v>
      </c>
    </row>
    <row r="60" spans="2:34" ht="16.5" thickBot="1" x14ac:dyDescent="0.3">
      <c r="B60">
        <f t="shared" si="2"/>
        <v>56</v>
      </c>
      <c r="C60" s="4">
        <v>2.2056885816122401E-2</v>
      </c>
      <c r="D60" s="4">
        <v>3.0166684813442499</v>
      </c>
      <c r="F60" s="11">
        <v>0</v>
      </c>
      <c r="G60" s="11">
        <f t="shared" si="23"/>
        <v>3.0166684813442499</v>
      </c>
      <c r="I60" s="14">
        <f t="shared" si="24"/>
        <v>0</v>
      </c>
      <c r="J60" s="12">
        <f t="shared" si="24"/>
        <v>123.68340773511424</v>
      </c>
      <c r="K60">
        <v>1.7369000000000001</v>
      </c>
      <c r="L60" s="28">
        <f t="shared" si="14"/>
        <v>1152</v>
      </c>
      <c r="M60" s="14">
        <f t="shared" si="3"/>
        <v>0</v>
      </c>
      <c r="N60" s="12">
        <f t="shared" si="3"/>
        <v>123.68340773511424</v>
      </c>
      <c r="O60" s="14">
        <f t="shared" si="4"/>
        <v>123.3199</v>
      </c>
      <c r="P60" s="42">
        <v>3.5</v>
      </c>
      <c r="R60" s="42">
        <f t="shared" si="5"/>
        <v>0</v>
      </c>
      <c r="S60" s="42">
        <f t="shared" si="5"/>
        <v>432.89192707289988</v>
      </c>
      <c r="T60" s="42">
        <f t="shared" si="5"/>
        <v>431.61965000000004</v>
      </c>
      <c r="V60" s="57">
        <f t="shared" si="6"/>
        <v>864.51157707289985</v>
      </c>
      <c r="W60" s="60">
        <f t="shared" si="15"/>
        <v>1559.0454650614511</v>
      </c>
      <c r="X60" s="72">
        <f t="shared" si="22"/>
        <v>-4.7073456244106637E-12</v>
      </c>
      <c r="Y60" s="71">
        <f t="shared" si="19"/>
        <v>904.8138350614995</v>
      </c>
      <c r="Z60" s="72">
        <f t="shared" si="20"/>
        <v>654.23162999990382</v>
      </c>
      <c r="AA60" s="42">
        <f t="shared" si="7"/>
        <v>1152</v>
      </c>
      <c r="AB60" s="62">
        <f t="shared" si="8"/>
        <v>-3.0193767468000812E-13</v>
      </c>
      <c r="AC60" s="63">
        <f t="shared" si="9"/>
        <v>58.036398253840247</v>
      </c>
      <c r="AD60" s="64">
        <f t="shared" si="10"/>
        <v>41.963601746156691</v>
      </c>
      <c r="AF60" s="62">
        <f t="shared" si="11"/>
        <v>-8.9561370327447944E-15</v>
      </c>
      <c r="AG60" s="63">
        <f t="shared" si="12"/>
        <v>0.48411655166479378</v>
      </c>
      <c r="AH60" s="63">
        <f t="shared" si="13"/>
        <v>0.35004367576238832</v>
      </c>
    </row>
    <row r="61" spans="2:34" ht="16.5" thickBot="1" x14ac:dyDescent="0.3">
      <c r="B61">
        <f t="shared" si="2"/>
        <v>57</v>
      </c>
      <c r="C61" s="5">
        <v>2.7967631534187E-2</v>
      </c>
      <c r="D61" s="5">
        <v>3.0290237996698299</v>
      </c>
      <c r="F61" s="11">
        <v>0</v>
      </c>
      <c r="G61" s="11">
        <f t="shared" si="23"/>
        <v>3.0290237996698299</v>
      </c>
      <c r="I61" s="15">
        <f t="shared" si="24"/>
        <v>0</v>
      </c>
      <c r="J61" s="13">
        <f t="shared" si="24"/>
        <v>124.18997578646302</v>
      </c>
      <c r="K61" s="30">
        <v>0.82509999999999994</v>
      </c>
      <c r="L61" s="29">
        <f t="shared" si="14"/>
        <v>1188</v>
      </c>
      <c r="M61" s="15">
        <f t="shared" si="3"/>
        <v>0</v>
      </c>
      <c r="N61" s="13">
        <f t="shared" si="3"/>
        <v>124.18997578646302</v>
      </c>
      <c r="O61" s="15">
        <f t="shared" si="4"/>
        <v>58.582099999999997</v>
      </c>
      <c r="P61" s="42">
        <v>3.8</v>
      </c>
      <c r="R61" s="42">
        <f t="shared" si="5"/>
        <v>0</v>
      </c>
      <c r="S61" s="42">
        <f t="shared" si="5"/>
        <v>471.92190798855944</v>
      </c>
      <c r="T61" s="42">
        <f t="shared" si="5"/>
        <v>222.61197999999999</v>
      </c>
      <c r="V61" s="57">
        <f t="shared" si="6"/>
        <v>694.5338879885594</v>
      </c>
      <c r="W61" s="60">
        <f t="shared" si="15"/>
        <v>694.53388798855121</v>
      </c>
      <c r="X61" s="72">
        <f t="shared" si="22"/>
        <v>-4.7073456244106637E-12</v>
      </c>
      <c r="Y61" s="71">
        <f t="shared" si="19"/>
        <v>471.92190798859963</v>
      </c>
      <c r="Z61" s="72">
        <f t="shared" si="20"/>
        <v>222.61197999990378</v>
      </c>
      <c r="AA61" s="42">
        <f t="shared" si="7"/>
        <v>1188</v>
      </c>
      <c r="AB61" s="62">
        <f t="shared" si="8"/>
        <v>-6.7777047395681006E-13</v>
      </c>
      <c r="AC61" s="63">
        <f t="shared" si="9"/>
        <v>67.948003135648122</v>
      </c>
      <c r="AD61" s="64">
        <f t="shared" si="10"/>
        <v>32.051996864344993</v>
      </c>
      <c r="AF61" s="62">
        <f t="shared" si="11"/>
        <v>-8.9561370327447944E-15</v>
      </c>
      <c r="AG61" s="63">
        <f t="shared" si="12"/>
        <v>0.2524996832469768</v>
      </c>
      <c r="AH61" s="63">
        <f t="shared" si="13"/>
        <v>0.11910753344029094</v>
      </c>
    </row>
    <row r="62" spans="2:34" ht="16.5" thickBot="1" x14ac:dyDescent="0.3">
      <c r="B62">
        <f t="shared" si="2"/>
        <v>58</v>
      </c>
      <c r="C62" s="4">
        <v>3.7563535274208498E-2</v>
      </c>
      <c r="D62" s="4">
        <v>3.01518466115385</v>
      </c>
      <c r="F62" s="11">
        <v>0</v>
      </c>
      <c r="G62" s="11">
        <f t="shared" si="23"/>
        <v>3.01518466115385</v>
      </c>
      <c r="I62" s="22">
        <f t="shared" si="24"/>
        <v>0</v>
      </c>
      <c r="J62" s="23">
        <f t="shared" si="24"/>
        <v>123.62257110730785</v>
      </c>
      <c r="K62" s="32"/>
      <c r="L62" s="29">
        <v>36</v>
      </c>
      <c r="M62" s="14">
        <f t="shared" si="3"/>
        <v>0</v>
      </c>
      <c r="N62" s="12">
        <f t="shared" si="3"/>
        <v>123.62257110730785</v>
      </c>
      <c r="P62" s="42">
        <v>3.8</v>
      </c>
      <c r="R62" s="42">
        <f t="shared" si="5"/>
        <v>0</v>
      </c>
      <c r="S62" s="42">
        <f t="shared" si="5"/>
        <v>469.76577020776978</v>
      </c>
      <c r="T62" s="42">
        <f t="shared" si="5"/>
        <v>0</v>
      </c>
      <c r="V62" s="73">
        <f t="shared" si="6"/>
        <v>469.76577020776978</v>
      </c>
      <c r="W62" s="61">
        <f>SUM(V62:V91)</f>
        <v>156388.01300280189</v>
      </c>
      <c r="X62" s="61">
        <f>SUM(R62:R91)</f>
        <v>44948.94093959545</v>
      </c>
      <c r="Y62" s="61">
        <f>SUM(S62:S91)</f>
        <v>111439.07206320645</v>
      </c>
      <c r="Z62" s="61">
        <f>SUM(T62:T91)</f>
        <v>0</v>
      </c>
      <c r="AA62" s="99">
        <f t="shared" si="7"/>
        <v>36</v>
      </c>
      <c r="AB62" s="76">
        <f t="shared" si="8"/>
        <v>28.741934932564256</v>
      </c>
      <c r="AC62" s="77">
        <f t="shared" si="9"/>
        <v>71.258065067435751</v>
      </c>
      <c r="AD62" s="78">
        <f t="shared" si="10"/>
        <v>0</v>
      </c>
      <c r="AF62" s="76">
        <f t="shared" si="11"/>
        <v>85.519294025105495</v>
      </c>
      <c r="AG62" s="77">
        <f t="shared" si="12"/>
        <v>59.624971676407945</v>
      </c>
      <c r="AH62" s="77">
        <f t="shared" si="13"/>
        <v>0</v>
      </c>
    </row>
    <row r="63" spans="2:34" ht="16.5" thickBot="1" x14ac:dyDescent="0.3">
      <c r="B63">
        <f t="shared" si="2"/>
        <v>59</v>
      </c>
      <c r="C63" s="5">
        <v>2.6152813199292701E-2</v>
      </c>
      <c r="D63" s="5">
        <v>2.9345397196990799</v>
      </c>
      <c r="F63" s="11">
        <v>0</v>
      </c>
      <c r="G63" s="11">
        <f t="shared" si="23"/>
        <v>2.9345397196990799</v>
      </c>
      <c r="I63" s="14">
        <f t="shared" si="24"/>
        <v>0</v>
      </c>
      <c r="J63" s="12">
        <f t="shared" si="24"/>
        <v>120.31612850766227</v>
      </c>
      <c r="K63" s="31"/>
      <c r="L63" s="29">
        <f t="shared" si="14"/>
        <v>72</v>
      </c>
      <c r="M63" s="14">
        <f t="shared" si="3"/>
        <v>0</v>
      </c>
      <c r="N63" s="12">
        <f t="shared" si="3"/>
        <v>120.31612850766227</v>
      </c>
      <c r="P63" s="42">
        <v>4.2</v>
      </c>
      <c r="R63" s="42">
        <f t="shared" si="5"/>
        <v>0</v>
      </c>
      <c r="S63" s="42">
        <f t="shared" si="5"/>
        <v>505.32773973218156</v>
      </c>
      <c r="T63" s="42">
        <f t="shared" si="5"/>
        <v>0</v>
      </c>
      <c r="V63" s="72">
        <f t="shared" si="6"/>
        <v>505.32773973218156</v>
      </c>
      <c r="W63" s="71">
        <f t="shared" si="15"/>
        <v>155918.24723259412</v>
      </c>
      <c r="X63" s="72">
        <f>X62-R62</f>
        <v>44948.94093959545</v>
      </c>
      <c r="Y63" s="71">
        <f t="shared" si="19"/>
        <v>110969.30629299868</v>
      </c>
      <c r="Z63" s="72">
        <f t="shared" si="20"/>
        <v>0</v>
      </c>
      <c r="AA63" s="42">
        <f t="shared" si="7"/>
        <v>72</v>
      </c>
      <c r="AB63" s="62">
        <f t="shared" si="8"/>
        <v>28.828531449909118</v>
      </c>
      <c r="AC63" s="63">
        <f t="shared" si="9"/>
        <v>71.171468550090893</v>
      </c>
      <c r="AD63" s="64">
        <f t="shared" si="10"/>
        <v>0</v>
      </c>
      <c r="AF63" s="62">
        <f t="shared" si="11"/>
        <v>85.519294025105495</v>
      </c>
      <c r="AG63" s="63">
        <f t="shared" si="12"/>
        <v>59.373625624932416</v>
      </c>
      <c r="AH63" s="63">
        <f t="shared" si="13"/>
        <v>0</v>
      </c>
    </row>
    <row r="64" spans="2:34" ht="16.5" thickBot="1" x14ac:dyDescent="0.3">
      <c r="B64">
        <f t="shared" si="2"/>
        <v>60</v>
      </c>
      <c r="C64" s="4">
        <v>2.8834273925976601E-2</v>
      </c>
      <c r="D64" s="4">
        <v>2.99868976035141</v>
      </c>
      <c r="F64" s="11">
        <v>0</v>
      </c>
      <c r="G64" s="11">
        <f t="shared" si="23"/>
        <v>2.99868976035141</v>
      </c>
      <c r="I64" s="14">
        <f t="shared" si="24"/>
        <v>0</v>
      </c>
      <c r="J64" s="12">
        <f t="shared" si="24"/>
        <v>122.9462801744078</v>
      </c>
      <c r="K64" s="31"/>
      <c r="L64" s="29">
        <f t="shared" si="14"/>
        <v>108</v>
      </c>
      <c r="M64" s="14">
        <f t="shared" si="3"/>
        <v>0</v>
      </c>
      <c r="N64" s="12">
        <f t="shared" si="3"/>
        <v>122.9462801744078</v>
      </c>
      <c r="P64" s="42">
        <v>4.0999999999999996</v>
      </c>
      <c r="R64" s="42">
        <f t="shared" si="5"/>
        <v>0</v>
      </c>
      <c r="S64" s="42">
        <f t="shared" si="5"/>
        <v>504.07974871507196</v>
      </c>
      <c r="T64" s="42">
        <f t="shared" si="5"/>
        <v>0</v>
      </c>
      <c r="V64" s="72">
        <f t="shared" si="6"/>
        <v>504.07974871507196</v>
      </c>
      <c r="W64" s="71">
        <f t="shared" si="15"/>
        <v>155412.91949286193</v>
      </c>
      <c r="X64" s="72">
        <f t="shared" ref="X64:X91" si="26">X63-R63</f>
        <v>44948.94093959545</v>
      </c>
      <c r="Y64" s="71">
        <f t="shared" si="19"/>
        <v>110463.9785532665</v>
      </c>
      <c r="Z64" s="72">
        <f t="shared" si="20"/>
        <v>0</v>
      </c>
      <c r="AA64" s="42">
        <f t="shared" si="7"/>
        <v>108</v>
      </c>
      <c r="AB64" s="62">
        <f t="shared" si="8"/>
        <v>28.922267908145141</v>
      </c>
      <c r="AC64" s="63">
        <f t="shared" si="9"/>
        <v>71.07773209185487</v>
      </c>
      <c r="AD64" s="64">
        <f t="shared" si="10"/>
        <v>0</v>
      </c>
      <c r="AF64" s="62">
        <f t="shared" si="11"/>
        <v>85.519294025105495</v>
      </c>
      <c r="AG64" s="63">
        <f t="shared" si="12"/>
        <v>59.103252302443281</v>
      </c>
      <c r="AH64" s="63">
        <f t="shared" si="13"/>
        <v>0</v>
      </c>
    </row>
    <row r="65" spans="2:34" ht="16.5" thickBot="1" x14ac:dyDescent="0.3">
      <c r="B65">
        <f t="shared" si="2"/>
        <v>61</v>
      </c>
      <c r="C65" s="5">
        <v>2.52116422899239E-2</v>
      </c>
      <c r="D65" s="5">
        <v>2.89484189737572</v>
      </c>
      <c r="F65" s="11">
        <v>0</v>
      </c>
      <c r="G65" s="11">
        <f t="shared" si="23"/>
        <v>2.89484189737572</v>
      </c>
      <c r="I65" s="14">
        <f t="shared" si="24"/>
        <v>0</v>
      </c>
      <c r="J65" s="12">
        <f t="shared" si="24"/>
        <v>118.68851779240453</v>
      </c>
      <c r="K65" s="31"/>
      <c r="L65" s="29">
        <f t="shared" si="14"/>
        <v>144</v>
      </c>
      <c r="M65" s="14">
        <f t="shared" si="3"/>
        <v>0</v>
      </c>
      <c r="N65" s="12">
        <f t="shared" si="3"/>
        <v>118.68851779240453</v>
      </c>
      <c r="P65" s="42">
        <v>4</v>
      </c>
      <c r="R65" s="42">
        <f t="shared" si="5"/>
        <v>0</v>
      </c>
      <c r="S65" s="42">
        <f t="shared" si="5"/>
        <v>474.7540711696181</v>
      </c>
      <c r="T65" s="42">
        <f t="shared" si="5"/>
        <v>0</v>
      </c>
      <c r="V65" s="72">
        <f t="shared" si="6"/>
        <v>474.7540711696181</v>
      </c>
      <c r="W65" s="71">
        <f t="shared" si="15"/>
        <v>154908.83974414686</v>
      </c>
      <c r="X65" s="72">
        <f t="shared" si="26"/>
        <v>44948.94093959545</v>
      </c>
      <c r="Y65" s="71">
        <f t="shared" si="19"/>
        <v>109959.89880455143</v>
      </c>
      <c r="Z65" s="72">
        <f t="shared" si="20"/>
        <v>0</v>
      </c>
      <c r="AA65" s="42">
        <f t="shared" si="7"/>
        <v>144</v>
      </c>
      <c r="AB65" s="62">
        <f t="shared" si="8"/>
        <v>29.016382159878528</v>
      </c>
      <c r="AC65" s="63">
        <f t="shared" si="9"/>
        <v>70.983617840121482</v>
      </c>
      <c r="AD65" s="64">
        <f t="shared" si="10"/>
        <v>0</v>
      </c>
      <c r="AF65" s="62">
        <f t="shared" si="11"/>
        <v>85.519294025105495</v>
      </c>
      <c r="AG65" s="63">
        <f t="shared" si="12"/>
        <v>58.83354671190552</v>
      </c>
      <c r="AH65" s="63">
        <f t="shared" si="13"/>
        <v>0</v>
      </c>
    </row>
    <row r="66" spans="2:34" ht="16.5" thickBot="1" x14ac:dyDescent="0.3">
      <c r="B66">
        <f t="shared" si="2"/>
        <v>62</v>
      </c>
      <c r="C66" s="4">
        <v>3.6861960638003399E-2</v>
      </c>
      <c r="D66" s="4">
        <v>2.9333189687690302</v>
      </c>
      <c r="F66" s="11">
        <v>0</v>
      </c>
      <c r="G66" s="11">
        <f t="shared" si="23"/>
        <v>2.9333189687690302</v>
      </c>
      <c r="I66" s="14">
        <f t="shared" si="24"/>
        <v>0</v>
      </c>
      <c r="J66" s="12">
        <f t="shared" si="24"/>
        <v>120.26607771953024</v>
      </c>
      <c r="K66" s="31"/>
      <c r="L66" s="29">
        <f t="shared" si="14"/>
        <v>180</v>
      </c>
      <c r="M66" s="14">
        <f t="shared" si="3"/>
        <v>0</v>
      </c>
      <c r="N66" s="12">
        <f t="shared" si="3"/>
        <v>120.26607771953024</v>
      </c>
      <c r="P66" s="42">
        <v>4.3</v>
      </c>
      <c r="R66" s="42">
        <f t="shared" si="5"/>
        <v>0</v>
      </c>
      <c r="S66" s="42">
        <f t="shared" si="5"/>
        <v>517.14413419397999</v>
      </c>
      <c r="T66" s="42">
        <f t="shared" si="5"/>
        <v>0</v>
      </c>
      <c r="V66" s="72">
        <f t="shared" si="6"/>
        <v>517.14413419397999</v>
      </c>
      <c r="W66" s="71">
        <f t="shared" si="15"/>
        <v>154434.08567297723</v>
      </c>
      <c r="X66" s="72">
        <f t="shared" si="26"/>
        <v>44948.94093959545</v>
      </c>
      <c r="Y66" s="71">
        <f t="shared" si="19"/>
        <v>109485.14473338181</v>
      </c>
      <c r="Z66" s="72">
        <f t="shared" si="20"/>
        <v>0</v>
      </c>
      <c r="AA66" s="42">
        <f t="shared" si="7"/>
        <v>180</v>
      </c>
      <c r="AB66" s="62">
        <f t="shared" si="8"/>
        <v>29.105582970055799</v>
      </c>
      <c r="AC66" s="63">
        <f t="shared" si="9"/>
        <v>70.894417029944208</v>
      </c>
      <c r="AD66" s="64">
        <f t="shared" si="10"/>
        <v>0</v>
      </c>
      <c r="AF66" s="62">
        <f t="shared" si="11"/>
        <v>85.519294025105495</v>
      </c>
      <c r="AG66" s="63">
        <f t="shared" si="12"/>
        <v>58.57953169255314</v>
      </c>
      <c r="AH66" s="63">
        <f t="shared" si="13"/>
        <v>0</v>
      </c>
    </row>
    <row r="67" spans="2:34" ht="16.5" thickBot="1" x14ac:dyDescent="0.3">
      <c r="B67">
        <f t="shared" si="2"/>
        <v>63</v>
      </c>
      <c r="C67" s="5">
        <v>1.9848081403500001E-2</v>
      </c>
      <c r="D67" s="5">
        <v>3.0681508385400802</v>
      </c>
      <c r="F67" s="11">
        <v>0</v>
      </c>
      <c r="G67" s="11">
        <f t="shared" si="23"/>
        <v>3.0681508385400802</v>
      </c>
      <c r="I67" s="14">
        <f t="shared" si="24"/>
        <v>0</v>
      </c>
      <c r="J67" s="12">
        <f t="shared" si="24"/>
        <v>125.79418438014329</v>
      </c>
      <c r="K67" s="31"/>
      <c r="L67" s="29">
        <f t="shared" si="14"/>
        <v>216</v>
      </c>
      <c r="M67" s="14">
        <f t="shared" si="3"/>
        <v>0</v>
      </c>
      <c r="N67" s="12">
        <f t="shared" si="3"/>
        <v>125.79418438014329</v>
      </c>
      <c r="P67" s="42">
        <v>4.4000000000000004</v>
      </c>
      <c r="R67" s="42">
        <f t="shared" si="5"/>
        <v>0</v>
      </c>
      <c r="S67" s="42">
        <f t="shared" si="5"/>
        <v>553.49441127263049</v>
      </c>
      <c r="T67" s="42">
        <f t="shared" si="5"/>
        <v>0</v>
      </c>
      <c r="V67" s="72">
        <f t="shared" si="6"/>
        <v>553.49441127263049</v>
      </c>
      <c r="W67" s="71">
        <f t="shared" si="15"/>
        <v>153916.94153878326</v>
      </c>
      <c r="X67" s="72">
        <f t="shared" si="26"/>
        <v>44948.94093959545</v>
      </c>
      <c r="Y67" s="71">
        <f t="shared" si="19"/>
        <v>108968.00059918783</v>
      </c>
      <c r="Z67" s="72">
        <f t="shared" si="20"/>
        <v>0</v>
      </c>
      <c r="AA67" s="42">
        <f t="shared" si="7"/>
        <v>216</v>
      </c>
      <c r="AB67" s="62">
        <f t="shared" si="8"/>
        <v>29.203374553976197</v>
      </c>
      <c r="AC67" s="63">
        <f t="shared" si="9"/>
        <v>70.796625446023825</v>
      </c>
      <c r="AD67" s="64">
        <f t="shared" si="10"/>
        <v>0</v>
      </c>
      <c r="AF67" s="62">
        <f t="shared" si="11"/>
        <v>85.519294025105495</v>
      </c>
      <c r="AG67" s="63">
        <f t="shared" si="12"/>
        <v>58.302836061630728</v>
      </c>
      <c r="AH67" s="63">
        <f t="shared" si="13"/>
        <v>0</v>
      </c>
    </row>
    <row r="68" spans="2:34" ht="16.5" thickBot="1" x14ac:dyDescent="0.3">
      <c r="B68">
        <f t="shared" si="2"/>
        <v>64</v>
      </c>
      <c r="C68" s="4">
        <v>2.8360970884039698E-2</v>
      </c>
      <c r="D68" s="4">
        <v>22.273758122757801</v>
      </c>
      <c r="F68" s="11">
        <v>0</v>
      </c>
      <c r="G68" s="11">
        <f t="shared" si="23"/>
        <v>22.273758122757801</v>
      </c>
      <c r="I68" s="14">
        <f t="shared" si="24"/>
        <v>0</v>
      </c>
      <c r="J68" s="12">
        <f t="shared" si="24"/>
        <v>913.22408303306986</v>
      </c>
      <c r="K68" s="31"/>
      <c r="L68" s="29">
        <f t="shared" si="14"/>
        <v>252</v>
      </c>
      <c r="M68" s="14">
        <f t="shared" si="3"/>
        <v>0</v>
      </c>
      <c r="N68" s="12">
        <f t="shared" si="3"/>
        <v>913.22408303306986</v>
      </c>
      <c r="P68" s="42">
        <v>2.8</v>
      </c>
      <c r="R68" s="42">
        <f t="shared" si="5"/>
        <v>0</v>
      </c>
      <c r="S68" s="42">
        <f t="shared" si="5"/>
        <v>2557.0274324925954</v>
      </c>
      <c r="T68" s="42">
        <f t="shared" si="5"/>
        <v>0</v>
      </c>
      <c r="V68" s="72">
        <f t="shared" si="6"/>
        <v>2557.0274324925954</v>
      </c>
      <c r="W68" s="71">
        <f t="shared" si="15"/>
        <v>153363.44712751062</v>
      </c>
      <c r="X68" s="72">
        <f t="shared" si="26"/>
        <v>44948.94093959545</v>
      </c>
      <c r="Y68" s="71">
        <f t="shared" si="19"/>
        <v>108414.50618791519</v>
      </c>
      <c r="Z68" s="72">
        <f t="shared" si="20"/>
        <v>0</v>
      </c>
      <c r="AA68" s="42">
        <f t="shared" si="7"/>
        <v>252</v>
      </c>
      <c r="AB68" s="62">
        <f t="shared" si="8"/>
        <v>29.308770623956864</v>
      </c>
      <c r="AC68" s="63">
        <f t="shared" si="9"/>
        <v>70.691229376043154</v>
      </c>
      <c r="AD68" s="64">
        <f t="shared" si="10"/>
        <v>0</v>
      </c>
      <c r="AF68" s="62">
        <f t="shared" si="11"/>
        <v>85.519294025105495</v>
      </c>
      <c r="AG68" s="63">
        <f t="shared" si="12"/>
        <v>58.006691379301863</v>
      </c>
      <c r="AH68" s="63">
        <f t="shared" si="13"/>
        <v>0</v>
      </c>
    </row>
    <row r="69" spans="2:34" ht="16.5" thickBot="1" x14ac:dyDescent="0.3">
      <c r="B69">
        <f t="shared" si="2"/>
        <v>65</v>
      </c>
      <c r="C69" s="5">
        <v>2.70378856759118E-2</v>
      </c>
      <c r="D69" s="5">
        <v>60.367739259609699</v>
      </c>
      <c r="F69" s="11">
        <v>0</v>
      </c>
      <c r="G69" s="11">
        <f t="shared" si="23"/>
        <v>60.367739259609699</v>
      </c>
      <c r="I69" s="14">
        <f t="shared" ref="I69:J93" si="27">41*F69</f>
        <v>0</v>
      </c>
      <c r="J69" s="12">
        <f t="shared" si="27"/>
        <v>2475.0773096439975</v>
      </c>
      <c r="K69" s="31"/>
      <c r="L69" s="29">
        <f t="shared" si="14"/>
        <v>288</v>
      </c>
      <c r="M69" s="14">
        <f t="shared" si="3"/>
        <v>0</v>
      </c>
      <c r="N69" s="12">
        <f t="shared" si="3"/>
        <v>2475.0773096439975</v>
      </c>
      <c r="P69" s="42">
        <v>2.8</v>
      </c>
      <c r="R69" s="42">
        <f t="shared" si="5"/>
        <v>0</v>
      </c>
      <c r="S69" s="42">
        <f t="shared" si="5"/>
        <v>6930.2164670031925</v>
      </c>
      <c r="T69" s="42">
        <f t="shared" si="5"/>
        <v>0</v>
      </c>
      <c r="V69" s="72">
        <f t="shared" si="6"/>
        <v>6930.2164670031925</v>
      </c>
      <c r="W69" s="71">
        <f t="shared" si="15"/>
        <v>150806.41969501803</v>
      </c>
      <c r="X69" s="72">
        <f t="shared" si="26"/>
        <v>44948.94093959545</v>
      </c>
      <c r="Y69" s="71">
        <f t="shared" si="19"/>
        <v>105857.47875542259</v>
      </c>
      <c r="Z69" s="72">
        <f t="shared" si="20"/>
        <v>0</v>
      </c>
      <c r="AA69" s="42">
        <f t="shared" si="7"/>
        <v>288</v>
      </c>
      <c r="AB69" s="62">
        <f t="shared" si="8"/>
        <v>29.80572115596771</v>
      </c>
      <c r="AC69" s="63">
        <f t="shared" si="9"/>
        <v>70.194278844032283</v>
      </c>
      <c r="AD69" s="64">
        <f t="shared" si="10"/>
        <v>0</v>
      </c>
      <c r="AF69" s="62">
        <f t="shared" si="11"/>
        <v>85.519294025105495</v>
      </c>
      <c r="AG69" s="63">
        <f t="shared" si="12"/>
        <v>56.638565412211122</v>
      </c>
      <c r="AH69" s="63">
        <f t="shared" si="13"/>
        <v>0</v>
      </c>
    </row>
    <row r="70" spans="2:34" ht="16.5" thickBot="1" x14ac:dyDescent="0.3">
      <c r="B70">
        <f t="shared" ref="B70:B93" si="28">1+B69</f>
        <v>66</v>
      </c>
      <c r="C70" s="4">
        <v>1.7581343173155298E-2</v>
      </c>
      <c r="D70" s="4">
        <v>75.909764643373606</v>
      </c>
      <c r="F70" s="11">
        <v>0</v>
      </c>
      <c r="G70" s="11">
        <f t="shared" si="23"/>
        <v>75.909764643373606</v>
      </c>
      <c r="I70" s="20">
        <f t="shared" si="27"/>
        <v>0</v>
      </c>
      <c r="J70" s="21">
        <f t="shared" si="27"/>
        <v>3112.3003503783179</v>
      </c>
      <c r="K70" s="33"/>
      <c r="L70" s="29">
        <f t="shared" si="14"/>
        <v>324</v>
      </c>
      <c r="M70" s="14">
        <f t="shared" ref="M70:N93" si="29">I70</f>
        <v>0</v>
      </c>
      <c r="N70" s="12">
        <f t="shared" si="29"/>
        <v>3112.3003503783179</v>
      </c>
      <c r="P70" s="42">
        <v>3.2</v>
      </c>
      <c r="R70" s="42">
        <f t="shared" ref="R70:T91" si="30">$P70*M70</f>
        <v>0</v>
      </c>
      <c r="S70" s="42">
        <f t="shared" si="30"/>
        <v>9959.3611212106189</v>
      </c>
      <c r="T70" s="42">
        <f t="shared" si="30"/>
        <v>0</v>
      </c>
      <c r="V70" s="72">
        <f t="shared" ref="V70:V91" si="31">SUM(R70:T70)</f>
        <v>9959.3611212106189</v>
      </c>
      <c r="W70" s="71">
        <f t="shared" si="15"/>
        <v>143876.20322801484</v>
      </c>
      <c r="X70" s="72">
        <f t="shared" si="26"/>
        <v>44948.94093959545</v>
      </c>
      <c r="Y70" s="71">
        <f t="shared" si="19"/>
        <v>98927.262288419399</v>
      </c>
      <c r="Z70" s="72">
        <f t="shared" si="20"/>
        <v>0</v>
      </c>
      <c r="AA70" s="42">
        <f t="shared" ref="AA70:AA91" si="32">L70</f>
        <v>324</v>
      </c>
      <c r="AB70" s="62">
        <f t="shared" ref="AB70:AB91" si="33">X70*100/$W70</f>
        <v>31.241400545134219</v>
      </c>
      <c r="AC70" s="63">
        <f t="shared" ref="AC70:AC91" si="34">Y70*100/$W70</f>
        <v>68.758599454865788</v>
      </c>
      <c r="AD70" s="64">
        <f t="shared" ref="AD70:AD91" si="35">Z70*100/$W70</f>
        <v>0</v>
      </c>
      <c r="AF70" s="62">
        <f t="shared" ref="AF70:AF91" si="36">X70*100/$X$102</f>
        <v>85.519294025105495</v>
      </c>
      <c r="AG70" s="63">
        <f t="shared" ref="AG70:AG91" si="37">Y70*100/$X$103</f>
        <v>52.93058442398042</v>
      </c>
      <c r="AH70" s="63">
        <f t="shared" ref="AH70:AH91" si="38">Z70*100/$X$103</f>
        <v>0</v>
      </c>
    </row>
    <row r="71" spans="2:34" ht="16.5" thickBot="1" x14ac:dyDescent="0.3">
      <c r="B71">
        <f t="shared" si="28"/>
        <v>67</v>
      </c>
      <c r="C71" s="5">
        <v>5.1356747666119702E-2</v>
      </c>
      <c r="D71" s="5">
        <v>80.648826222656794</v>
      </c>
      <c r="F71" s="11">
        <f>C71</f>
        <v>5.1356747666119702E-2</v>
      </c>
      <c r="G71" s="11">
        <f t="shared" si="23"/>
        <v>80.648826222656794</v>
      </c>
      <c r="I71" s="14">
        <f t="shared" si="27"/>
        <v>2.1056266543109077</v>
      </c>
      <c r="J71" s="12">
        <f t="shared" si="27"/>
        <v>3306.6018751289284</v>
      </c>
      <c r="K71" s="31"/>
      <c r="L71" s="29">
        <f t="shared" ref="L71:L93" si="39">36+L70</f>
        <v>360</v>
      </c>
      <c r="M71" s="14">
        <f t="shared" si="29"/>
        <v>2.1056266543109077</v>
      </c>
      <c r="N71" s="12">
        <f t="shared" si="29"/>
        <v>3306.6018751289284</v>
      </c>
      <c r="P71" s="42">
        <v>5.3</v>
      </c>
      <c r="R71" s="42">
        <f t="shared" si="30"/>
        <v>11.159821267847811</v>
      </c>
      <c r="S71" s="42">
        <f t="shared" si="30"/>
        <v>17524.98993818332</v>
      </c>
      <c r="T71" s="42">
        <f t="shared" si="30"/>
        <v>0</v>
      </c>
      <c r="V71" s="72">
        <f t="shared" si="31"/>
        <v>17536.149759451167</v>
      </c>
      <c r="W71" s="71">
        <f t="shared" ref="W71:W91" si="40">W70-V70</f>
        <v>133916.84210680422</v>
      </c>
      <c r="X71" s="72">
        <f t="shared" si="26"/>
        <v>44948.94093959545</v>
      </c>
      <c r="Y71" s="71">
        <f t="shared" si="19"/>
        <v>88967.90116720878</v>
      </c>
      <c r="Z71" s="72">
        <f t="shared" si="20"/>
        <v>0</v>
      </c>
      <c r="AA71" s="42">
        <f t="shared" si="32"/>
        <v>360</v>
      </c>
      <c r="AB71" s="62">
        <f t="shared" si="33"/>
        <v>33.564815472386073</v>
      </c>
      <c r="AC71" s="63">
        <f t="shared" si="34"/>
        <v>66.435184527613927</v>
      </c>
      <c r="AD71" s="64">
        <f t="shared" si="35"/>
        <v>0</v>
      </c>
      <c r="AF71" s="62">
        <f t="shared" si="36"/>
        <v>85.519294025105495</v>
      </c>
      <c r="AG71" s="63">
        <f t="shared" si="37"/>
        <v>47.601873283685805</v>
      </c>
      <c r="AH71" s="63">
        <f t="shared" si="38"/>
        <v>0</v>
      </c>
    </row>
    <row r="72" spans="2:34" ht="16.5" thickBot="1" x14ac:dyDescent="0.3">
      <c r="B72">
        <f t="shared" si="28"/>
        <v>68</v>
      </c>
      <c r="C72" s="4">
        <v>0.73955391407939897</v>
      </c>
      <c r="D72" s="4">
        <v>83.796511818891801</v>
      </c>
      <c r="F72" s="11">
        <f t="shared" ref="F72:F90" si="41">C72</f>
        <v>0.73955391407939897</v>
      </c>
      <c r="G72" s="11">
        <f t="shared" si="23"/>
        <v>83.796511818891801</v>
      </c>
      <c r="I72" s="14">
        <f t="shared" si="27"/>
        <v>30.321710477255358</v>
      </c>
      <c r="J72" s="12">
        <f t="shared" si="27"/>
        <v>3435.6569845745639</v>
      </c>
      <c r="K72" s="31"/>
      <c r="L72" s="29">
        <f t="shared" si="39"/>
        <v>396</v>
      </c>
      <c r="M72" s="14">
        <f t="shared" si="29"/>
        <v>30.321710477255358</v>
      </c>
      <c r="N72" s="12">
        <f t="shared" si="29"/>
        <v>3435.6569845745639</v>
      </c>
      <c r="P72" s="42">
        <v>3.9</v>
      </c>
      <c r="R72" s="42">
        <f t="shared" si="30"/>
        <v>118.25467086129589</v>
      </c>
      <c r="S72" s="42">
        <f t="shared" si="30"/>
        <v>13399.0622398408</v>
      </c>
      <c r="T72" s="42">
        <f t="shared" si="30"/>
        <v>0</v>
      </c>
      <c r="V72" s="72">
        <f t="shared" si="31"/>
        <v>13517.316910702095</v>
      </c>
      <c r="W72" s="71">
        <f t="shared" si="40"/>
        <v>116380.69234735306</v>
      </c>
      <c r="X72" s="72">
        <f t="shared" si="26"/>
        <v>44937.781118327599</v>
      </c>
      <c r="Y72" s="71">
        <f t="shared" si="19"/>
        <v>71442.911229025456</v>
      </c>
      <c r="Z72" s="72">
        <f t="shared" si="20"/>
        <v>0</v>
      </c>
      <c r="AA72" s="42">
        <f t="shared" si="32"/>
        <v>396</v>
      </c>
      <c r="AB72" s="62">
        <f t="shared" si="33"/>
        <v>38.612745990722452</v>
      </c>
      <c r="AC72" s="63">
        <f t="shared" si="34"/>
        <v>61.387254009277548</v>
      </c>
      <c r="AD72" s="64">
        <f t="shared" si="35"/>
        <v>0</v>
      </c>
      <c r="AF72" s="62">
        <f t="shared" si="36"/>
        <v>85.498061488446737</v>
      </c>
      <c r="AG72" s="63">
        <f t="shared" si="37"/>
        <v>38.225206650093881</v>
      </c>
      <c r="AH72" s="63">
        <f t="shared" si="38"/>
        <v>0</v>
      </c>
    </row>
    <row r="73" spans="2:34" ht="16.5" thickBot="1" x14ac:dyDescent="0.3">
      <c r="B73">
        <f t="shared" si="28"/>
        <v>69</v>
      </c>
      <c r="C73" s="5">
        <v>4.6965695306262099</v>
      </c>
      <c r="D73" s="5">
        <v>81.949175752825695</v>
      </c>
      <c r="F73" s="11">
        <f t="shared" si="41"/>
        <v>4.6965695306262099</v>
      </c>
      <c r="G73" s="11">
        <f t="shared" si="23"/>
        <v>81.949175752825695</v>
      </c>
      <c r="I73" s="14">
        <f t="shared" si="27"/>
        <v>192.55935075567461</v>
      </c>
      <c r="J73" s="12">
        <f t="shared" si="27"/>
        <v>3359.9162058658535</v>
      </c>
      <c r="K73" s="31"/>
      <c r="L73" s="29">
        <f t="shared" si="39"/>
        <v>432</v>
      </c>
      <c r="M73" s="14">
        <f t="shared" si="29"/>
        <v>192.55935075567461</v>
      </c>
      <c r="N73" s="12">
        <f t="shared" si="29"/>
        <v>3359.9162058658535</v>
      </c>
      <c r="P73" s="42">
        <v>4</v>
      </c>
      <c r="R73" s="42">
        <f t="shared" si="30"/>
        <v>770.23740302269846</v>
      </c>
      <c r="S73" s="42">
        <f t="shared" si="30"/>
        <v>13439.664823463414</v>
      </c>
      <c r="T73" s="42">
        <f t="shared" si="30"/>
        <v>0</v>
      </c>
      <c r="V73" s="72">
        <f t="shared" si="31"/>
        <v>14209.902226486112</v>
      </c>
      <c r="W73" s="71">
        <f t="shared" si="40"/>
        <v>102863.37543665097</v>
      </c>
      <c r="X73" s="72">
        <f t="shared" si="26"/>
        <v>44819.526447466305</v>
      </c>
      <c r="Y73" s="71">
        <f t="shared" si="19"/>
        <v>58043.848989184655</v>
      </c>
      <c r="Z73" s="72">
        <f t="shared" si="20"/>
        <v>0</v>
      </c>
      <c r="AA73" s="42">
        <f t="shared" si="32"/>
        <v>432</v>
      </c>
      <c r="AB73" s="62">
        <f t="shared" si="33"/>
        <v>43.571899383244215</v>
      </c>
      <c r="AC73" s="63">
        <f t="shared" si="34"/>
        <v>56.428100616755778</v>
      </c>
      <c r="AD73" s="64">
        <f t="shared" si="35"/>
        <v>0</v>
      </c>
      <c r="AF73" s="62">
        <f t="shared" si="36"/>
        <v>85.273071627599521</v>
      </c>
      <c r="AG73" s="63">
        <f t="shared" si="37"/>
        <v>31.056098977626888</v>
      </c>
      <c r="AH73" s="63">
        <f t="shared" si="38"/>
        <v>0</v>
      </c>
    </row>
    <row r="74" spans="2:34" ht="16.5" thickBot="1" x14ac:dyDescent="0.3">
      <c r="B74">
        <f t="shared" si="28"/>
        <v>70</v>
      </c>
      <c r="C74" s="4">
        <v>14.4903546263722</v>
      </c>
      <c r="D74" s="4">
        <v>88.513383553248403</v>
      </c>
      <c r="F74" s="11">
        <f t="shared" si="41"/>
        <v>14.4903546263722</v>
      </c>
      <c r="G74" s="11">
        <f t="shared" si="23"/>
        <v>88.513383553248403</v>
      </c>
      <c r="I74" s="14">
        <f t="shared" si="27"/>
        <v>594.10453968126023</v>
      </c>
      <c r="J74" s="12">
        <f t="shared" si="27"/>
        <v>3629.0487256831843</v>
      </c>
      <c r="K74" s="31"/>
      <c r="L74" s="29">
        <f t="shared" si="39"/>
        <v>468</v>
      </c>
      <c r="M74" s="14">
        <f t="shared" si="29"/>
        <v>594.10453968126023</v>
      </c>
      <c r="N74" s="12">
        <f t="shared" si="29"/>
        <v>3629.0487256831843</v>
      </c>
      <c r="P74" s="42">
        <v>3.9</v>
      </c>
      <c r="R74" s="42">
        <f t="shared" si="30"/>
        <v>2317.0077047569148</v>
      </c>
      <c r="S74" s="42">
        <f t="shared" si="30"/>
        <v>14153.290030164419</v>
      </c>
      <c r="T74" s="42">
        <f t="shared" si="30"/>
        <v>0</v>
      </c>
      <c r="V74" s="72">
        <f t="shared" si="31"/>
        <v>16470.297734921332</v>
      </c>
      <c r="W74" s="71">
        <f t="shared" si="40"/>
        <v>88653.473210164855</v>
      </c>
      <c r="X74" s="72">
        <f t="shared" si="26"/>
        <v>44049.289044443605</v>
      </c>
      <c r="Y74" s="71">
        <f t="shared" ref="Y74:Y91" si="42">Y73-S73</f>
        <v>44604.184165721243</v>
      </c>
      <c r="Z74" s="72">
        <f t="shared" ref="Z74:Z91" si="43">Z73-T73</f>
        <v>0</v>
      </c>
      <c r="AA74" s="42">
        <f t="shared" si="32"/>
        <v>468</v>
      </c>
      <c r="AB74" s="62">
        <f t="shared" si="33"/>
        <v>49.68704264977741</v>
      </c>
      <c r="AC74" s="63">
        <f t="shared" si="34"/>
        <v>50.312957350222582</v>
      </c>
      <c r="AD74" s="64">
        <f t="shared" si="35"/>
        <v>0</v>
      </c>
      <c r="AF74" s="62">
        <f t="shared" si="36"/>
        <v>83.80762755792162</v>
      </c>
      <c r="AG74" s="63">
        <f t="shared" si="37"/>
        <v>23.865267076362358</v>
      </c>
      <c r="AH74" s="63">
        <f t="shared" si="38"/>
        <v>0</v>
      </c>
    </row>
    <row r="75" spans="2:34" ht="16.5" thickBot="1" x14ac:dyDescent="0.3">
      <c r="B75">
        <f t="shared" si="28"/>
        <v>71</v>
      </c>
      <c r="C75" s="5">
        <v>24.405967486625901</v>
      </c>
      <c r="D75" s="5">
        <v>86.691392975057497</v>
      </c>
      <c r="F75" s="11">
        <f t="shared" si="41"/>
        <v>24.405967486625901</v>
      </c>
      <c r="G75" s="11">
        <f t="shared" si="23"/>
        <v>86.691392975057497</v>
      </c>
      <c r="I75" s="14">
        <f t="shared" si="27"/>
        <v>1000.644666951662</v>
      </c>
      <c r="J75" s="12">
        <f t="shared" si="27"/>
        <v>3554.3471119773571</v>
      </c>
      <c r="K75" s="31"/>
      <c r="L75" s="29">
        <f t="shared" si="39"/>
        <v>504</v>
      </c>
      <c r="M75" s="14">
        <f t="shared" si="29"/>
        <v>1000.644666951662</v>
      </c>
      <c r="N75" s="12">
        <f t="shared" si="29"/>
        <v>3554.3471119773571</v>
      </c>
      <c r="P75" s="42">
        <v>4</v>
      </c>
      <c r="R75" s="42">
        <f t="shared" si="30"/>
        <v>4002.5786678066479</v>
      </c>
      <c r="S75" s="42">
        <f t="shared" si="30"/>
        <v>14217.388447909429</v>
      </c>
      <c r="T75" s="42">
        <f t="shared" si="30"/>
        <v>0</v>
      </c>
      <c r="V75" s="72">
        <f t="shared" si="31"/>
        <v>18219.967115716077</v>
      </c>
      <c r="W75" s="71">
        <f t="shared" si="40"/>
        <v>72183.175475243523</v>
      </c>
      <c r="X75" s="72">
        <f t="shared" si="26"/>
        <v>41732.281339686691</v>
      </c>
      <c r="Y75" s="71">
        <f t="shared" si="42"/>
        <v>30450.894135556824</v>
      </c>
      <c r="Z75" s="72">
        <f t="shared" si="43"/>
        <v>0</v>
      </c>
      <c r="AA75" s="42">
        <f t="shared" si="32"/>
        <v>504</v>
      </c>
      <c r="AB75" s="62">
        <f t="shared" si="33"/>
        <v>57.814415983956678</v>
      </c>
      <c r="AC75" s="63">
        <f t="shared" si="34"/>
        <v>42.185584016043308</v>
      </c>
      <c r="AD75" s="64">
        <f t="shared" si="35"/>
        <v>0</v>
      </c>
      <c r="AF75" s="62">
        <f t="shared" si="36"/>
        <v>79.399317617364332</v>
      </c>
      <c r="AG75" s="63">
        <f t="shared" si="37"/>
        <v>16.292613234647849</v>
      </c>
      <c r="AH75" s="63">
        <f t="shared" si="38"/>
        <v>0</v>
      </c>
    </row>
    <row r="76" spans="2:34" ht="16.5" thickBot="1" x14ac:dyDescent="0.3">
      <c r="B76">
        <f t="shared" si="28"/>
        <v>72</v>
      </c>
      <c r="C76" s="5">
        <v>32.911198267617202</v>
      </c>
      <c r="D76" s="5">
        <v>31.526938167465801</v>
      </c>
      <c r="F76" s="11">
        <f t="shared" si="41"/>
        <v>32.911198267617202</v>
      </c>
      <c r="G76" s="11">
        <f t="shared" si="23"/>
        <v>31.526938167465801</v>
      </c>
      <c r="I76" s="14">
        <f t="shared" si="27"/>
        <v>1349.3591289723054</v>
      </c>
      <c r="J76" s="12">
        <f t="shared" si="27"/>
        <v>1292.6044648660977</v>
      </c>
      <c r="K76" s="31"/>
      <c r="L76" s="29">
        <f t="shared" si="39"/>
        <v>540</v>
      </c>
      <c r="M76" s="14">
        <f t="shared" si="29"/>
        <v>1349.3591289723054</v>
      </c>
      <c r="N76" s="12">
        <f t="shared" si="29"/>
        <v>1292.6044648660977</v>
      </c>
      <c r="P76" s="42">
        <v>4</v>
      </c>
      <c r="R76" s="42">
        <f t="shared" si="30"/>
        <v>5397.4365158892215</v>
      </c>
      <c r="S76" s="42">
        <f t="shared" si="30"/>
        <v>5170.4178594643909</v>
      </c>
      <c r="T76" s="42">
        <f t="shared" si="30"/>
        <v>0</v>
      </c>
      <c r="V76" s="72">
        <f t="shared" si="31"/>
        <v>10567.854375353612</v>
      </c>
      <c r="W76" s="71">
        <f t="shared" si="40"/>
        <v>53963.208359527445</v>
      </c>
      <c r="X76" s="72">
        <f t="shared" si="26"/>
        <v>37729.702671880041</v>
      </c>
      <c r="Y76" s="71">
        <f t="shared" si="42"/>
        <v>16233.505687647395</v>
      </c>
      <c r="Z76" s="72">
        <f t="shared" si="43"/>
        <v>0</v>
      </c>
      <c r="AA76" s="42">
        <f t="shared" si="32"/>
        <v>540</v>
      </c>
      <c r="AB76" s="62">
        <f t="shared" si="33"/>
        <v>69.917456390857268</v>
      </c>
      <c r="AC76" s="63">
        <f t="shared" si="34"/>
        <v>30.082543609142721</v>
      </c>
      <c r="AD76" s="64">
        <f t="shared" si="35"/>
        <v>0</v>
      </c>
      <c r="AF76" s="62">
        <f t="shared" si="36"/>
        <v>71.784061400076183</v>
      </c>
      <c r="AG76" s="63">
        <f t="shared" si="37"/>
        <v>8.685663824316423</v>
      </c>
      <c r="AH76" s="63">
        <f t="shared" si="38"/>
        <v>0</v>
      </c>
    </row>
    <row r="77" spans="2:34" ht="16.5" thickBot="1" x14ac:dyDescent="0.3">
      <c r="B77">
        <f t="shared" si="28"/>
        <v>73</v>
      </c>
      <c r="C77" s="4">
        <v>35.400080815706403</v>
      </c>
      <c r="D77" s="4">
        <v>7.4922547946895204</v>
      </c>
      <c r="F77" s="11">
        <f t="shared" si="41"/>
        <v>35.400080815706403</v>
      </c>
      <c r="G77" s="11">
        <f t="shared" si="23"/>
        <v>7.4922547946895204</v>
      </c>
      <c r="I77" s="14">
        <f t="shared" si="27"/>
        <v>1451.4033134439626</v>
      </c>
      <c r="J77" s="12">
        <f t="shared" si="27"/>
        <v>307.18244658227036</v>
      </c>
      <c r="K77" s="31"/>
      <c r="L77" s="29">
        <f t="shared" si="39"/>
        <v>576</v>
      </c>
      <c r="M77" s="14">
        <f t="shared" si="29"/>
        <v>1451.4033134439626</v>
      </c>
      <c r="N77" s="12">
        <f t="shared" si="29"/>
        <v>307.18244658227036</v>
      </c>
      <c r="P77" s="42">
        <v>4.3</v>
      </c>
      <c r="R77" s="42">
        <f t="shared" si="30"/>
        <v>6241.0342478090388</v>
      </c>
      <c r="S77" s="42">
        <f t="shared" si="30"/>
        <v>1320.8845203037624</v>
      </c>
      <c r="T77" s="42">
        <f t="shared" si="30"/>
        <v>0</v>
      </c>
      <c r="V77" s="72">
        <f t="shared" si="31"/>
        <v>7561.9187681128014</v>
      </c>
      <c r="W77" s="71">
        <f t="shared" si="40"/>
        <v>43395.353984173831</v>
      </c>
      <c r="X77" s="72">
        <f t="shared" si="26"/>
        <v>32332.266155990819</v>
      </c>
      <c r="Y77" s="71">
        <f t="shared" si="42"/>
        <v>11063.087828183005</v>
      </c>
      <c r="Z77" s="72">
        <f t="shared" si="43"/>
        <v>0</v>
      </c>
      <c r="AA77" s="42">
        <f t="shared" si="32"/>
        <v>576</v>
      </c>
      <c r="AB77" s="62">
        <f t="shared" si="33"/>
        <v>74.506285091676659</v>
      </c>
      <c r="AC77" s="63">
        <f t="shared" si="34"/>
        <v>25.493714908323327</v>
      </c>
      <c r="AD77" s="64">
        <f t="shared" si="35"/>
        <v>0</v>
      </c>
      <c r="AF77" s="62">
        <f t="shared" si="36"/>
        <v>61.514966050210845</v>
      </c>
      <c r="AG77" s="63">
        <f t="shared" si="37"/>
        <v>5.9192551247635121</v>
      </c>
      <c r="AH77" s="63">
        <f t="shared" si="38"/>
        <v>0</v>
      </c>
    </row>
    <row r="78" spans="2:34" ht="16.5" thickBot="1" x14ac:dyDescent="0.3">
      <c r="B78">
        <f t="shared" si="28"/>
        <v>74</v>
      </c>
      <c r="C78" s="5">
        <v>37.121210786876198</v>
      </c>
      <c r="D78" s="5">
        <v>5.62724341778513</v>
      </c>
      <c r="F78" s="11">
        <f t="shared" si="41"/>
        <v>37.121210786876198</v>
      </c>
      <c r="G78" s="11">
        <f t="shared" si="23"/>
        <v>5.62724341778513</v>
      </c>
      <c r="I78" s="14">
        <f t="shared" si="27"/>
        <v>1521.969642261924</v>
      </c>
      <c r="J78" s="12">
        <f t="shared" si="27"/>
        <v>230.71698012919032</v>
      </c>
      <c r="K78" s="31"/>
      <c r="L78" s="29">
        <f t="shared" si="39"/>
        <v>612</v>
      </c>
      <c r="M78" s="14">
        <f t="shared" si="29"/>
        <v>1521.969642261924</v>
      </c>
      <c r="N78" s="12">
        <f t="shared" si="29"/>
        <v>230.71698012919032</v>
      </c>
      <c r="P78" s="42">
        <v>6</v>
      </c>
      <c r="R78" s="42">
        <f t="shared" si="30"/>
        <v>9131.8178535715451</v>
      </c>
      <c r="S78" s="42">
        <f t="shared" si="30"/>
        <v>1384.3018807751419</v>
      </c>
      <c r="T78" s="42">
        <f t="shared" si="30"/>
        <v>0</v>
      </c>
      <c r="V78" s="72">
        <f t="shared" si="31"/>
        <v>10516.119734346687</v>
      </c>
      <c r="W78" s="71">
        <f t="shared" si="40"/>
        <v>35833.435216061029</v>
      </c>
      <c r="X78" s="72">
        <f t="shared" si="26"/>
        <v>26091.23190818178</v>
      </c>
      <c r="Y78" s="71">
        <f t="shared" si="42"/>
        <v>9742.2033078792429</v>
      </c>
      <c r="Z78" s="72">
        <f t="shared" si="43"/>
        <v>0</v>
      </c>
      <c r="AA78" s="42">
        <f t="shared" si="32"/>
        <v>612</v>
      </c>
      <c r="AB78" s="62">
        <f t="shared" si="33"/>
        <v>72.812533185451727</v>
      </c>
      <c r="AC78" s="63">
        <f t="shared" si="34"/>
        <v>27.187466814548262</v>
      </c>
      <c r="AD78" s="64">
        <f t="shared" si="35"/>
        <v>0</v>
      </c>
      <c r="AF78" s="62">
        <f t="shared" si="36"/>
        <v>49.640852184516326</v>
      </c>
      <c r="AG78" s="63">
        <f t="shared" si="37"/>
        <v>5.2125218340712909</v>
      </c>
      <c r="AH78" s="63">
        <f t="shared" si="38"/>
        <v>0</v>
      </c>
    </row>
    <row r="79" spans="2:34" ht="16.5" thickBot="1" x14ac:dyDescent="0.3">
      <c r="B79">
        <f t="shared" si="28"/>
        <v>75</v>
      </c>
      <c r="C79" s="4">
        <v>32.486802801464499</v>
      </c>
      <c r="D79" s="4">
        <v>4.1848678153839103</v>
      </c>
      <c r="F79" s="11">
        <f t="shared" si="41"/>
        <v>32.486802801464499</v>
      </c>
      <c r="G79" s="11">
        <f t="shared" si="23"/>
        <v>4.1848678153839103</v>
      </c>
      <c r="I79" s="14">
        <f t="shared" si="27"/>
        <v>1331.9589148600444</v>
      </c>
      <c r="J79" s="12">
        <f t="shared" si="27"/>
        <v>171.57958043074032</v>
      </c>
      <c r="K79" s="31"/>
      <c r="L79" s="29">
        <f t="shared" si="39"/>
        <v>648</v>
      </c>
      <c r="M79" s="14">
        <f t="shared" si="29"/>
        <v>1331.9589148600444</v>
      </c>
      <c r="N79" s="12">
        <f t="shared" si="29"/>
        <v>171.57958043074032</v>
      </c>
      <c r="P79" s="42">
        <v>5.8</v>
      </c>
      <c r="R79" s="42">
        <f t="shared" si="30"/>
        <v>7725.3617061882569</v>
      </c>
      <c r="S79" s="42">
        <f t="shared" si="30"/>
        <v>995.16156649829384</v>
      </c>
      <c r="T79" s="42">
        <f t="shared" si="30"/>
        <v>0</v>
      </c>
      <c r="V79" s="72">
        <f t="shared" si="31"/>
        <v>8720.5232726865506</v>
      </c>
      <c r="W79" s="71">
        <f t="shared" si="40"/>
        <v>25317.315481714344</v>
      </c>
      <c r="X79" s="72">
        <f t="shared" si="26"/>
        <v>16959.414054610235</v>
      </c>
      <c r="Y79" s="71">
        <f t="shared" si="42"/>
        <v>8357.9014271041015</v>
      </c>
      <c r="Z79" s="72">
        <f t="shared" si="43"/>
        <v>0</v>
      </c>
      <c r="AA79" s="42">
        <f t="shared" si="32"/>
        <v>648</v>
      </c>
      <c r="AB79" s="62">
        <f t="shared" si="33"/>
        <v>66.987410520911368</v>
      </c>
      <c r="AC79" s="63">
        <f t="shared" si="34"/>
        <v>33.012589479088611</v>
      </c>
      <c r="AD79" s="64">
        <f t="shared" si="35"/>
        <v>0</v>
      </c>
      <c r="AF79" s="62">
        <f t="shared" si="36"/>
        <v>32.26676951029345</v>
      </c>
      <c r="AG79" s="63">
        <f t="shared" si="37"/>
        <v>4.4718573713772614</v>
      </c>
      <c r="AH79" s="63">
        <f t="shared" si="38"/>
        <v>0</v>
      </c>
    </row>
    <row r="80" spans="2:34" ht="16.5" thickBot="1" x14ac:dyDescent="0.3">
      <c r="B80">
        <f t="shared" si="28"/>
        <v>76</v>
      </c>
      <c r="C80" s="5">
        <v>22.270759528074102</v>
      </c>
      <c r="D80" s="5">
        <v>3.86807682349983</v>
      </c>
      <c r="F80" s="11">
        <f t="shared" si="41"/>
        <v>22.270759528074102</v>
      </c>
      <c r="G80" s="11">
        <f t="shared" si="23"/>
        <v>3.86807682349983</v>
      </c>
      <c r="I80" s="14">
        <f t="shared" si="27"/>
        <v>913.10114065103812</v>
      </c>
      <c r="J80" s="12">
        <f t="shared" si="27"/>
        <v>158.59114976349304</v>
      </c>
      <c r="K80" s="31"/>
      <c r="L80" s="29">
        <f t="shared" si="39"/>
        <v>684</v>
      </c>
      <c r="M80" s="14">
        <f t="shared" si="29"/>
        <v>913.10114065103812</v>
      </c>
      <c r="N80" s="12">
        <f t="shared" si="29"/>
        <v>158.59114976349304</v>
      </c>
      <c r="P80" s="42">
        <v>6</v>
      </c>
      <c r="R80" s="42">
        <f t="shared" si="30"/>
        <v>5478.6068439062292</v>
      </c>
      <c r="S80" s="42">
        <f t="shared" si="30"/>
        <v>951.54689858095821</v>
      </c>
      <c r="T80" s="42">
        <f t="shared" si="30"/>
        <v>0</v>
      </c>
      <c r="V80" s="72">
        <f t="shared" si="31"/>
        <v>6430.1537424871876</v>
      </c>
      <c r="W80" s="71">
        <f t="shared" si="40"/>
        <v>16596.792209027793</v>
      </c>
      <c r="X80" s="72">
        <f t="shared" si="26"/>
        <v>9234.0523484219775</v>
      </c>
      <c r="Y80" s="71">
        <f t="shared" si="42"/>
        <v>7362.7398606058077</v>
      </c>
      <c r="Z80" s="72">
        <f t="shared" si="43"/>
        <v>0</v>
      </c>
      <c r="AA80" s="42">
        <f t="shared" si="32"/>
        <v>684</v>
      </c>
      <c r="AB80" s="62">
        <f t="shared" si="33"/>
        <v>55.637572803973121</v>
      </c>
      <c r="AC80" s="63">
        <f t="shared" si="34"/>
        <v>44.362427196026829</v>
      </c>
      <c r="AD80" s="64">
        <f t="shared" si="35"/>
        <v>0</v>
      </c>
      <c r="AF80" s="62">
        <f t="shared" si="36"/>
        <v>17.568592748139228</v>
      </c>
      <c r="AG80" s="63">
        <f t="shared" si="37"/>
        <v>3.9394006744814383</v>
      </c>
      <c r="AH80" s="63">
        <f t="shared" si="38"/>
        <v>0</v>
      </c>
    </row>
    <row r="81" spans="2:34" ht="16.5" thickBot="1" x14ac:dyDescent="0.3">
      <c r="B81">
        <f t="shared" si="28"/>
        <v>77</v>
      </c>
      <c r="C81" s="4">
        <v>9.2670507799598205</v>
      </c>
      <c r="D81" s="4">
        <v>2.6088649813727698</v>
      </c>
      <c r="F81" s="11">
        <f t="shared" si="41"/>
        <v>9.2670507799598205</v>
      </c>
      <c r="G81" s="11">
        <f t="shared" si="23"/>
        <v>2.6088649813727698</v>
      </c>
      <c r="I81" s="14">
        <f t="shared" si="27"/>
        <v>379.94908197835264</v>
      </c>
      <c r="J81" s="12">
        <f t="shared" si="27"/>
        <v>106.96346423628356</v>
      </c>
      <c r="K81" s="31"/>
      <c r="L81" s="29">
        <f t="shared" si="39"/>
        <v>720</v>
      </c>
      <c r="M81" s="14">
        <f t="shared" si="29"/>
        <v>379.94908197835264</v>
      </c>
      <c r="N81" s="12">
        <f t="shared" si="29"/>
        <v>106.96346423628356</v>
      </c>
      <c r="P81" s="42">
        <v>5.9</v>
      </c>
      <c r="R81" s="42">
        <f t="shared" si="30"/>
        <v>2241.6995836722808</v>
      </c>
      <c r="S81" s="42">
        <f t="shared" si="30"/>
        <v>631.08443899407303</v>
      </c>
      <c r="T81" s="42">
        <f t="shared" si="30"/>
        <v>0</v>
      </c>
      <c r="V81" s="72">
        <f t="shared" si="31"/>
        <v>2872.7840226663538</v>
      </c>
      <c r="W81" s="71">
        <f t="shared" si="40"/>
        <v>10166.638466540606</v>
      </c>
      <c r="X81" s="72">
        <f t="shared" si="26"/>
        <v>3755.4455045157483</v>
      </c>
      <c r="Y81" s="71">
        <f t="shared" si="42"/>
        <v>6411.1929620248493</v>
      </c>
      <c r="Z81" s="72">
        <f t="shared" si="43"/>
        <v>0</v>
      </c>
      <c r="AA81" s="42">
        <f t="shared" si="32"/>
        <v>720</v>
      </c>
      <c r="AB81" s="62">
        <f t="shared" si="33"/>
        <v>36.938910701657036</v>
      </c>
      <c r="AC81" s="63">
        <f t="shared" si="34"/>
        <v>63.061089298342893</v>
      </c>
      <c r="AD81" s="64">
        <f t="shared" si="35"/>
        <v>0</v>
      </c>
      <c r="AF81" s="62">
        <f t="shared" si="36"/>
        <v>7.145063745273494</v>
      </c>
      <c r="AG81" s="63">
        <f t="shared" si="37"/>
        <v>3.4302798084670143</v>
      </c>
      <c r="AH81" s="63">
        <f t="shared" si="38"/>
        <v>0</v>
      </c>
    </row>
    <row r="82" spans="2:34" ht="16.5" thickBot="1" x14ac:dyDescent="0.3">
      <c r="B82">
        <f t="shared" si="28"/>
        <v>78</v>
      </c>
      <c r="C82" s="5">
        <v>3.5735389555699002</v>
      </c>
      <c r="D82" s="5">
        <v>2.3981000321023598</v>
      </c>
      <c r="F82" s="11">
        <f t="shared" si="41"/>
        <v>3.5735389555699002</v>
      </c>
      <c r="G82" s="11">
        <f t="shared" si="23"/>
        <v>2.3981000321023598</v>
      </c>
      <c r="I82" s="14">
        <f t="shared" si="27"/>
        <v>146.51509717836592</v>
      </c>
      <c r="J82" s="12">
        <f t="shared" si="27"/>
        <v>98.322101316196751</v>
      </c>
      <c r="K82" s="31"/>
      <c r="L82" s="29">
        <f t="shared" si="39"/>
        <v>756</v>
      </c>
      <c r="M82" s="14">
        <f t="shared" si="29"/>
        <v>146.51509717836592</v>
      </c>
      <c r="N82" s="12">
        <f t="shared" si="29"/>
        <v>98.322101316196751</v>
      </c>
      <c r="P82" s="42">
        <v>5.9</v>
      </c>
      <c r="R82" s="42">
        <f t="shared" si="30"/>
        <v>864.43907335235895</v>
      </c>
      <c r="S82" s="42">
        <f t="shared" si="30"/>
        <v>580.10039776556084</v>
      </c>
      <c r="T82" s="42">
        <f t="shared" si="30"/>
        <v>0</v>
      </c>
      <c r="V82" s="72">
        <f t="shared" si="31"/>
        <v>1444.5394711179197</v>
      </c>
      <c r="W82" s="71">
        <f t="shared" si="40"/>
        <v>7293.854443874252</v>
      </c>
      <c r="X82" s="72">
        <f t="shared" si="26"/>
        <v>1513.7459208434675</v>
      </c>
      <c r="Y82" s="71">
        <f t="shared" si="42"/>
        <v>5780.1085230307763</v>
      </c>
      <c r="Z82" s="72">
        <f t="shared" si="43"/>
        <v>0</v>
      </c>
      <c r="AA82" s="42">
        <f t="shared" si="32"/>
        <v>756</v>
      </c>
      <c r="AB82" s="62">
        <f t="shared" si="33"/>
        <v>20.753717153140997</v>
      </c>
      <c r="AC82" s="63">
        <f t="shared" si="34"/>
        <v>79.24628284685889</v>
      </c>
      <c r="AD82" s="64">
        <f t="shared" si="35"/>
        <v>0</v>
      </c>
      <c r="AF82" s="62">
        <f t="shared" si="36"/>
        <v>2.8800340959731114</v>
      </c>
      <c r="AG82" s="63">
        <f t="shared" si="37"/>
        <v>3.0926209326007363</v>
      </c>
      <c r="AH82" s="63">
        <f t="shared" si="38"/>
        <v>0</v>
      </c>
    </row>
    <row r="83" spans="2:34" ht="16.5" thickBot="1" x14ac:dyDescent="0.3">
      <c r="B83">
        <f t="shared" si="28"/>
        <v>79</v>
      </c>
      <c r="C83" s="4">
        <v>1.2959229267596</v>
      </c>
      <c r="D83" s="4">
        <v>2.3635391076396299</v>
      </c>
      <c r="F83" s="11">
        <f t="shared" si="41"/>
        <v>1.2959229267596</v>
      </c>
      <c r="G83" s="11">
        <f t="shared" si="23"/>
        <v>2.3635391076396299</v>
      </c>
      <c r="I83" s="14">
        <f t="shared" si="27"/>
        <v>53.132839997143599</v>
      </c>
      <c r="J83" s="12">
        <f t="shared" si="27"/>
        <v>96.905103413224822</v>
      </c>
      <c r="K83" s="31"/>
      <c r="L83" s="29">
        <f t="shared" si="39"/>
        <v>792</v>
      </c>
      <c r="M83" s="14">
        <f t="shared" si="29"/>
        <v>53.132839997143599</v>
      </c>
      <c r="N83" s="12">
        <f t="shared" si="29"/>
        <v>96.905103413224822</v>
      </c>
      <c r="P83" s="42">
        <v>6.4</v>
      </c>
      <c r="R83" s="42">
        <f t="shared" si="30"/>
        <v>340.05017598171906</v>
      </c>
      <c r="S83" s="42">
        <f t="shared" si="30"/>
        <v>620.19266184463891</v>
      </c>
      <c r="T83" s="42">
        <f t="shared" si="30"/>
        <v>0</v>
      </c>
      <c r="V83" s="72">
        <f t="shared" si="31"/>
        <v>960.24283782635803</v>
      </c>
      <c r="W83" s="71">
        <f t="shared" si="40"/>
        <v>5849.3149727563323</v>
      </c>
      <c r="X83" s="72">
        <f t="shared" si="26"/>
        <v>649.30684749110856</v>
      </c>
      <c r="Y83" s="71">
        <f t="shared" si="42"/>
        <v>5200.0081252652153</v>
      </c>
      <c r="Z83" s="72">
        <f t="shared" si="43"/>
        <v>0</v>
      </c>
      <c r="AA83" s="42">
        <f t="shared" si="32"/>
        <v>792</v>
      </c>
      <c r="AB83" s="62">
        <f t="shared" si="33"/>
        <v>11.100562211392425</v>
      </c>
      <c r="AC83" s="63">
        <f t="shared" si="34"/>
        <v>88.899437788607429</v>
      </c>
      <c r="AD83" s="64">
        <f t="shared" si="35"/>
        <v>0</v>
      </c>
      <c r="AF83" s="62">
        <f t="shared" si="36"/>
        <v>1.2353631040546205</v>
      </c>
      <c r="AG83" s="63">
        <f t="shared" si="37"/>
        <v>2.7822408374880765</v>
      </c>
      <c r="AH83" s="63">
        <f t="shared" si="38"/>
        <v>0</v>
      </c>
    </row>
    <row r="84" spans="2:34" ht="16.5" thickBot="1" x14ac:dyDescent="0.3">
      <c r="B84">
        <f t="shared" si="28"/>
        <v>80</v>
      </c>
      <c r="C84" s="5">
        <v>0.59488727644656603</v>
      </c>
      <c r="D84" s="5">
        <v>2.3243447162553701</v>
      </c>
      <c r="F84" s="11">
        <f t="shared" si="41"/>
        <v>0.59488727644656603</v>
      </c>
      <c r="G84" s="11">
        <f t="shared" si="23"/>
        <v>2.3243447162553701</v>
      </c>
      <c r="I84" s="14">
        <f t="shared" si="27"/>
        <v>24.390378334309208</v>
      </c>
      <c r="J84" s="12">
        <f t="shared" si="27"/>
        <v>95.298133366470168</v>
      </c>
      <c r="K84" s="31"/>
      <c r="L84" s="29">
        <f t="shared" si="39"/>
        <v>828</v>
      </c>
      <c r="M84" s="14">
        <f t="shared" si="29"/>
        <v>24.390378334309208</v>
      </c>
      <c r="N84" s="12">
        <f t="shared" si="29"/>
        <v>95.298133366470168</v>
      </c>
      <c r="P84" s="42">
        <v>4.8</v>
      </c>
      <c r="R84" s="42">
        <f t="shared" si="30"/>
        <v>117.07381600468419</v>
      </c>
      <c r="S84" s="42">
        <f t="shared" si="30"/>
        <v>457.43104015905681</v>
      </c>
      <c r="T84" s="42">
        <f t="shared" si="30"/>
        <v>0</v>
      </c>
      <c r="V84" s="72">
        <f t="shared" si="31"/>
        <v>574.50485616374101</v>
      </c>
      <c r="W84" s="71">
        <f t="shared" si="40"/>
        <v>4889.0721349299747</v>
      </c>
      <c r="X84" s="72">
        <f t="shared" si="26"/>
        <v>309.25667150938949</v>
      </c>
      <c r="Y84" s="71">
        <f t="shared" si="42"/>
        <v>4579.8154634205766</v>
      </c>
      <c r="Z84" s="72">
        <f t="shared" si="43"/>
        <v>0</v>
      </c>
      <c r="AA84" s="42">
        <f t="shared" si="32"/>
        <v>828</v>
      </c>
      <c r="AB84" s="62">
        <f t="shared" si="33"/>
        <v>6.3254675524197177</v>
      </c>
      <c r="AC84" s="63">
        <f t="shared" si="34"/>
        <v>93.674532447580106</v>
      </c>
      <c r="AD84" s="64">
        <f t="shared" si="35"/>
        <v>0</v>
      </c>
      <c r="AF84" s="62">
        <f t="shared" si="36"/>
        <v>0.58838788338924941</v>
      </c>
      <c r="AG84" s="63">
        <f t="shared" si="37"/>
        <v>2.4504095577424163</v>
      </c>
      <c r="AH84" s="63">
        <f t="shared" si="38"/>
        <v>0</v>
      </c>
    </row>
    <row r="85" spans="2:34" ht="16.5" thickBot="1" x14ac:dyDescent="0.3">
      <c r="B85">
        <f t="shared" si="28"/>
        <v>81</v>
      </c>
      <c r="C85" s="4">
        <v>0.29176914792853398</v>
      </c>
      <c r="D85" s="4">
        <v>2.2991333650109</v>
      </c>
      <c r="F85" s="11">
        <f t="shared" si="41"/>
        <v>0.29176914792853398</v>
      </c>
      <c r="G85" s="11">
        <f t="shared" si="23"/>
        <v>2.2991333650109</v>
      </c>
      <c r="I85" s="14">
        <f t="shared" si="27"/>
        <v>11.962535065069893</v>
      </c>
      <c r="J85" s="12">
        <f t="shared" si="27"/>
        <v>94.264467965446897</v>
      </c>
      <c r="K85" s="31"/>
      <c r="L85" s="29">
        <f t="shared" si="39"/>
        <v>864</v>
      </c>
      <c r="M85" s="14">
        <f t="shared" si="29"/>
        <v>11.962535065069893</v>
      </c>
      <c r="N85" s="12">
        <f t="shared" si="29"/>
        <v>94.264467965446897</v>
      </c>
      <c r="P85" s="42">
        <v>6.5</v>
      </c>
      <c r="R85" s="42">
        <f t="shared" si="30"/>
        <v>77.756477922954303</v>
      </c>
      <c r="S85" s="42">
        <f t="shared" si="30"/>
        <v>612.71904177540478</v>
      </c>
      <c r="T85" s="42">
        <f t="shared" si="30"/>
        <v>0</v>
      </c>
      <c r="V85" s="72">
        <f t="shared" si="31"/>
        <v>690.47551969835911</v>
      </c>
      <c r="W85" s="71">
        <f t="shared" si="40"/>
        <v>4314.5672787662334</v>
      </c>
      <c r="X85" s="72">
        <f t="shared" si="26"/>
        <v>192.18285550470529</v>
      </c>
      <c r="Y85" s="71">
        <f t="shared" si="42"/>
        <v>4122.3844232615202</v>
      </c>
      <c r="Z85" s="72">
        <f t="shared" si="43"/>
        <v>0</v>
      </c>
      <c r="AA85" s="42">
        <f t="shared" si="32"/>
        <v>864</v>
      </c>
      <c r="AB85" s="62">
        <f t="shared" si="33"/>
        <v>4.4542787975636964</v>
      </c>
      <c r="AC85" s="63">
        <f t="shared" si="34"/>
        <v>95.545721202436113</v>
      </c>
      <c r="AD85" s="64">
        <f t="shared" si="35"/>
        <v>0</v>
      </c>
      <c r="AF85" s="62">
        <f t="shared" si="36"/>
        <v>0.36564470225400553</v>
      </c>
      <c r="AG85" s="63">
        <f t="shared" si="37"/>
        <v>2.2056631478124773</v>
      </c>
      <c r="AH85" s="63">
        <f t="shared" si="38"/>
        <v>0</v>
      </c>
    </row>
    <row r="86" spans="2:34" ht="16.5" thickBot="1" x14ac:dyDescent="0.3">
      <c r="B86">
        <f t="shared" si="28"/>
        <v>82</v>
      </c>
      <c r="C86" s="5">
        <v>0.168309494193709</v>
      </c>
      <c r="D86" s="5">
        <v>2.3467191774932701</v>
      </c>
      <c r="F86" s="11">
        <f t="shared" si="41"/>
        <v>0.168309494193709</v>
      </c>
      <c r="G86" s="11">
        <f t="shared" si="23"/>
        <v>2.3467191774932701</v>
      </c>
      <c r="I86" s="14">
        <f t="shared" si="27"/>
        <v>6.9006892619420688</v>
      </c>
      <c r="J86" s="12">
        <f t="shared" si="27"/>
        <v>96.215486277224073</v>
      </c>
      <c r="K86" s="31"/>
      <c r="L86" s="29">
        <f t="shared" si="39"/>
        <v>900</v>
      </c>
      <c r="M86" s="14">
        <f t="shared" si="29"/>
        <v>6.9006892619420688</v>
      </c>
      <c r="N86" s="12">
        <f t="shared" si="29"/>
        <v>96.215486277224073</v>
      </c>
      <c r="P86" s="42">
        <v>6.5</v>
      </c>
      <c r="R86" s="42">
        <f t="shared" si="30"/>
        <v>44.854480202623449</v>
      </c>
      <c r="S86" s="42">
        <f t="shared" si="30"/>
        <v>625.40066080195652</v>
      </c>
      <c r="T86" s="42">
        <f t="shared" si="30"/>
        <v>0</v>
      </c>
      <c r="V86" s="72">
        <f t="shared" si="31"/>
        <v>670.25514100457997</v>
      </c>
      <c r="W86" s="71">
        <f t="shared" si="40"/>
        <v>3624.0917590678741</v>
      </c>
      <c r="X86" s="72">
        <f t="shared" si="26"/>
        <v>114.42637758175098</v>
      </c>
      <c r="Y86" s="71">
        <f t="shared" si="42"/>
        <v>3509.6653814861156</v>
      </c>
      <c r="Z86" s="72">
        <f t="shared" si="43"/>
        <v>0</v>
      </c>
      <c r="AA86" s="42">
        <f t="shared" si="32"/>
        <v>900</v>
      </c>
      <c r="AB86" s="62">
        <f t="shared" si="33"/>
        <v>3.157380805699626</v>
      </c>
      <c r="AC86" s="63">
        <f t="shared" si="34"/>
        <v>96.84261919430017</v>
      </c>
      <c r="AD86" s="64">
        <f t="shared" si="35"/>
        <v>0</v>
      </c>
      <c r="AF86" s="62">
        <f t="shared" si="36"/>
        <v>0.21770619783438164</v>
      </c>
      <c r="AG86" s="63">
        <f t="shared" si="37"/>
        <v>1.8778305946956209</v>
      </c>
      <c r="AH86" s="63">
        <f t="shared" si="38"/>
        <v>0</v>
      </c>
    </row>
    <row r="87" spans="2:34" ht="16.5" thickBot="1" x14ac:dyDescent="0.3">
      <c r="B87">
        <f t="shared" si="28"/>
        <v>83</v>
      </c>
      <c r="C87" s="4">
        <v>9.7271631183735399E-2</v>
      </c>
      <c r="D87" s="4">
        <v>2.2668157638610702</v>
      </c>
      <c r="F87" s="11">
        <f t="shared" si="41"/>
        <v>9.7271631183735399E-2</v>
      </c>
      <c r="G87" s="11">
        <f t="shared" si="23"/>
        <v>2.2668157638610702</v>
      </c>
      <c r="I87" s="14">
        <f t="shared" si="27"/>
        <v>3.9881368785331515</v>
      </c>
      <c r="J87" s="12">
        <f t="shared" si="27"/>
        <v>92.939446318303879</v>
      </c>
      <c r="K87" s="31"/>
      <c r="L87" s="29">
        <f t="shared" si="39"/>
        <v>936</v>
      </c>
      <c r="M87" s="14">
        <f t="shared" si="29"/>
        <v>3.9881368785331515</v>
      </c>
      <c r="N87" s="12">
        <f t="shared" si="29"/>
        <v>92.939446318303879</v>
      </c>
      <c r="P87" s="42">
        <v>6.5</v>
      </c>
      <c r="R87" s="42">
        <f t="shared" si="30"/>
        <v>25.922889710465483</v>
      </c>
      <c r="S87" s="42">
        <f t="shared" si="30"/>
        <v>604.10640106897517</v>
      </c>
      <c r="T87" s="42">
        <f t="shared" si="30"/>
        <v>0</v>
      </c>
      <c r="V87" s="72">
        <f t="shared" si="31"/>
        <v>630.02929077944066</v>
      </c>
      <c r="W87" s="71">
        <f t="shared" si="40"/>
        <v>2953.8366180632943</v>
      </c>
      <c r="X87" s="72">
        <f t="shared" si="26"/>
        <v>69.571897379127535</v>
      </c>
      <c r="Y87" s="71">
        <f t="shared" si="42"/>
        <v>2884.2647206841593</v>
      </c>
      <c r="Z87" s="72">
        <f t="shared" si="43"/>
        <v>0</v>
      </c>
      <c r="AA87" s="42">
        <f t="shared" si="32"/>
        <v>936</v>
      </c>
      <c r="AB87" s="62">
        <f t="shared" si="33"/>
        <v>2.3553062127296291</v>
      </c>
      <c r="AC87" s="63">
        <f t="shared" si="34"/>
        <v>97.644693787270128</v>
      </c>
      <c r="AD87" s="64">
        <f t="shared" si="35"/>
        <v>0</v>
      </c>
      <c r="AF87" s="62">
        <f t="shared" si="36"/>
        <v>0.13236662362847704</v>
      </c>
      <c r="AG87" s="63">
        <f t="shared" si="37"/>
        <v>1.543212798653911</v>
      </c>
      <c r="AH87" s="63">
        <f t="shared" si="38"/>
        <v>0</v>
      </c>
    </row>
    <row r="88" spans="2:34" ht="16.5" thickBot="1" x14ac:dyDescent="0.3">
      <c r="B88">
        <f t="shared" si="28"/>
        <v>84</v>
      </c>
      <c r="C88" s="5">
        <v>6.4407626994482395E-2</v>
      </c>
      <c r="D88" s="5">
        <v>2.3199267208240002</v>
      </c>
      <c r="F88" s="11">
        <f t="shared" si="41"/>
        <v>6.4407626994482395E-2</v>
      </c>
      <c r="G88" s="11">
        <f t="shared" si="23"/>
        <v>2.3199267208240002</v>
      </c>
      <c r="I88" s="14">
        <f t="shared" si="27"/>
        <v>2.6407127067737783</v>
      </c>
      <c r="J88" s="12">
        <f t="shared" si="27"/>
        <v>95.116995553784008</v>
      </c>
      <c r="K88" s="31"/>
      <c r="L88" s="29">
        <f t="shared" si="39"/>
        <v>972</v>
      </c>
      <c r="M88" s="14">
        <f t="shared" si="29"/>
        <v>2.6407127067737783</v>
      </c>
      <c r="N88" s="12">
        <f t="shared" si="29"/>
        <v>95.116995553784008</v>
      </c>
      <c r="P88" s="42">
        <v>6.5</v>
      </c>
      <c r="R88" s="42">
        <f t="shared" si="30"/>
        <v>17.164632594029559</v>
      </c>
      <c r="S88" s="42">
        <f t="shared" si="30"/>
        <v>618.26047109959609</v>
      </c>
      <c r="T88" s="42">
        <f t="shared" si="30"/>
        <v>0</v>
      </c>
      <c r="V88" s="72">
        <f t="shared" si="31"/>
        <v>635.4251036936256</v>
      </c>
      <c r="W88" s="71">
        <f t="shared" si="40"/>
        <v>2323.8073272838537</v>
      </c>
      <c r="X88" s="72">
        <f t="shared" si="26"/>
        <v>43.649007668662051</v>
      </c>
      <c r="Y88" s="71">
        <f t="shared" si="42"/>
        <v>2280.1583196151842</v>
      </c>
      <c r="Z88" s="72">
        <f t="shared" si="43"/>
        <v>0</v>
      </c>
      <c r="AA88" s="42">
        <f t="shared" si="32"/>
        <v>972</v>
      </c>
      <c r="AB88" s="62">
        <f t="shared" si="33"/>
        <v>1.8783402202144066</v>
      </c>
      <c r="AC88" s="63">
        <f t="shared" si="34"/>
        <v>98.121659779785276</v>
      </c>
      <c r="AD88" s="64">
        <f t="shared" si="35"/>
        <v>0</v>
      </c>
      <c r="AF88" s="62">
        <f t="shared" si="36"/>
        <v>8.3046057208261137E-2</v>
      </c>
      <c r="AG88" s="63">
        <f t="shared" si="37"/>
        <v>1.2199884000081243</v>
      </c>
      <c r="AH88" s="63">
        <f t="shared" si="38"/>
        <v>0</v>
      </c>
    </row>
    <row r="89" spans="2:34" ht="16.5" thickBot="1" x14ac:dyDescent="0.3">
      <c r="B89">
        <f t="shared" si="28"/>
        <v>85</v>
      </c>
      <c r="C89" s="4">
        <v>5.1475211306680001E-2</v>
      </c>
      <c r="D89" s="4">
        <v>2.28546765656619</v>
      </c>
      <c r="F89" s="11">
        <f t="shared" si="41"/>
        <v>5.1475211306680001E-2</v>
      </c>
      <c r="G89" s="11">
        <f t="shared" si="23"/>
        <v>2.28546765656619</v>
      </c>
      <c r="I89" s="14">
        <f t="shared" si="27"/>
        <v>2.1104836635738802</v>
      </c>
      <c r="J89" s="12">
        <f t="shared" si="27"/>
        <v>93.704173919213787</v>
      </c>
      <c r="K89" s="31"/>
      <c r="L89" s="29">
        <f t="shared" si="39"/>
        <v>1008</v>
      </c>
      <c r="M89" s="14">
        <f t="shared" si="29"/>
        <v>2.1104836635738802</v>
      </c>
      <c r="N89" s="12">
        <f t="shared" si="29"/>
        <v>93.704173919213787</v>
      </c>
      <c r="P89" s="42">
        <v>6.8</v>
      </c>
      <c r="R89" s="42">
        <f t="shared" si="30"/>
        <v>14.351288912302385</v>
      </c>
      <c r="S89" s="42">
        <f t="shared" si="30"/>
        <v>637.18838265065369</v>
      </c>
      <c r="T89" s="42">
        <f t="shared" si="30"/>
        <v>0</v>
      </c>
      <c r="V89" s="72">
        <f t="shared" si="31"/>
        <v>651.53967156295607</v>
      </c>
      <c r="W89" s="71">
        <f t="shared" si="40"/>
        <v>1688.382223590228</v>
      </c>
      <c r="X89" s="72">
        <f t="shared" si="26"/>
        <v>26.484375074632492</v>
      </c>
      <c r="Y89" s="71">
        <f t="shared" si="42"/>
        <v>1661.8978485155881</v>
      </c>
      <c r="Z89" s="72">
        <f t="shared" si="43"/>
        <v>0</v>
      </c>
      <c r="AA89" s="42">
        <f t="shared" si="32"/>
        <v>1008</v>
      </c>
      <c r="AB89" s="62">
        <f t="shared" si="33"/>
        <v>1.5686243733551815</v>
      </c>
      <c r="AC89" s="63">
        <f t="shared" si="34"/>
        <v>98.431375626644368</v>
      </c>
      <c r="AD89" s="64">
        <f t="shared" si="35"/>
        <v>0</v>
      </c>
      <c r="AF89" s="62">
        <f t="shared" si="36"/>
        <v>5.0388841466195766E-2</v>
      </c>
      <c r="AG89" s="63">
        <f t="shared" si="37"/>
        <v>0.88919093018490525</v>
      </c>
      <c r="AH89" s="63">
        <f t="shared" si="38"/>
        <v>0</v>
      </c>
    </row>
    <row r="90" spans="2:34" ht="16.5" thickBot="1" x14ac:dyDescent="0.3">
      <c r="B90">
        <f t="shared" si="28"/>
        <v>86</v>
      </c>
      <c r="C90" s="5">
        <v>5.1022229446322398E-2</v>
      </c>
      <c r="D90" s="5">
        <v>2.33113415231105</v>
      </c>
      <c r="F90" s="11">
        <f t="shared" si="41"/>
        <v>5.1022229446322398E-2</v>
      </c>
      <c r="G90" s="11">
        <f t="shared" si="23"/>
        <v>2.33113415231105</v>
      </c>
      <c r="I90" s="14">
        <f t="shared" si="27"/>
        <v>2.0919114072992184</v>
      </c>
      <c r="J90" s="12">
        <f t="shared" si="27"/>
        <v>95.576500244753049</v>
      </c>
      <c r="K90" s="31"/>
      <c r="L90" s="29">
        <f t="shared" si="39"/>
        <v>1044</v>
      </c>
      <c r="M90" s="14">
        <f t="shared" si="29"/>
        <v>2.0919114072992184</v>
      </c>
      <c r="N90" s="12">
        <f t="shared" si="29"/>
        <v>95.576500244753049</v>
      </c>
      <c r="P90" s="42">
        <v>5.8</v>
      </c>
      <c r="R90" s="42">
        <f t="shared" si="30"/>
        <v>12.133086162335466</v>
      </c>
      <c r="S90" s="42">
        <f t="shared" si="30"/>
        <v>554.34370141956765</v>
      </c>
      <c r="T90" s="42">
        <f t="shared" si="30"/>
        <v>0</v>
      </c>
      <c r="V90" s="72">
        <f t="shared" si="31"/>
        <v>566.47678758190307</v>
      </c>
      <c r="W90" s="71">
        <f t="shared" si="40"/>
        <v>1036.8425520272719</v>
      </c>
      <c r="X90" s="72">
        <f t="shared" si="26"/>
        <v>12.133086162330107</v>
      </c>
      <c r="Y90" s="71">
        <f t="shared" si="42"/>
        <v>1024.7094658649344</v>
      </c>
      <c r="Z90" s="72">
        <f t="shared" si="43"/>
        <v>0</v>
      </c>
      <c r="AA90" s="42">
        <f t="shared" si="32"/>
        <v>1044</v>
      </c>
      <c r="AB90" s="62">
        <f t="shared" si="33"/>
        <v>1.1701956231066193</v>
      </c>
      <c r="AC90" s="63">
        <f t="shared" si="34"/>
        <v>98.829804376892653</v>
      </c>
      <c r="AD90" s="64">
        <f t="shared" si="35"/>
        <v>0</v>
      </c>
      <c r="AF90" s="62">
        <f t="shared" si="36"/>
        <v>2.3084258299714815E-2</v>
      </c>
      <c r="AG90" s="63">
        <f t="shared" si="37"/>
        <v>0.54826616686192309</v>
      </c>
      <c r="AH90" s="63">
        <f t="shared" si="38"/>
        <v>0</v>
      </c>
    </row>
    <row r="91" spans="2:34" ht="16.5" thickBot="1" x14ac:dyDescent="0.3">
      <c r="B91">
        <f t="shared" si="28"/>
        <v>87</v>
      </c>
      <c r="C91" s="4">
        <v>3.4880883460055398E-2</v>
      </c>
      <c r="D91" s="4">
        <v>2.29446714363598</v>
      </c>
      <c r="F91" s="11">
        <v>0</v>
      </c>
      <c r="G91" s="11">
        <f t="shared" si="23"/>
        <v>2.29446714363598</v>
      </c>
      <c r="I91" s="14">
        <f t="shared" si="27"/>
        <v>0</v>
      </c>
      <c r="J91" s="12">
        <f t="shared" si="27"/>
        <v>94.073152889075175</v>
      </c>
      <c r="K91" s="31"/>
      <c r="L91" s="29">
        <f t="shared" si="39"/>
        <v>1080</v>
      </c>
      <c r="M91" s="14">
        <f t="shared" si="29"/>
        <v>0</v>
      </c>
      <c r="N91" s="12">
        <f t="shared" si="29"/>
        <v>94.073152889075175</v>
      </c>
      <c r="P91" s="42">
        <v>5</v>
      </c>
      <c r="R91" s="42">
        <f t="shared" si="30"/>
        <v>0</v>
      </c>
      <c r="S91" s="42">
        <f t="shared" si="30"/>
        <v>470.36576444537587</v>
      </c>
      <c r="T91" s="42">
        <f t="shared" si="30"/>
        <v>0</v>
      </c>
      <c r="V91" s="75">
        <f t="shared" si="31"/>
        <v>470.36576444537587</v>
      </c>
      <c r="W91" s="71">
        <f t="shared" si="40"/>
        <v>470.36576444536888</v>
      </c>
      <c r="X91" s="72">
        <f t="shared" si="26"/>
        <v>-5.3592685844705557E-12</v>
      </c>
      <c r="Y91" s="71">
        <f t="shared" si="42"/>
        <v>470.36576444536672</v>
      </c>
      <c r="Z91" s="72">
        <f t="shared" si="43"/>
        <v>0</v>
      </c>
      <c r="AA91" s="42">
        <f t="shared" si="32"/>
        <v>1080</v>
      </c>
      <c r="AB91" s="65">
        <f t="shared" si="33"/>
        <v>-1.1393832182471719E-12</v>
      </c>
      <c r="AC91" s="66">
        <f t="shared" si="34"/>
        <v>99.999999999999545</v>
      </c>
      <c r="AD91" s="67">
        <f t="shared" si="35"/>
        <v>0</v>
      </c>
      <c r="AF91" s="65">
        <f t="shared" si="36"/>
        <v>-1.0196477519921149E-14</v>
      </c>
      <c r="AG91" s="66">
        <f t="shared" si="37"/>
        <v>0.25166707567970398</v>
      </c>
      <c r="AH91" s="66">
        <f t="shared" si="38"/>
        <v>0</v>
      </c>
    </row>
    <row r="92" spans="2:34" ht="13.5" thickBot="1" x14ac:dyDescent="0.25">
      <c r="B92">
        <f t="shared" si="28"/>
        <v>88</v>
      </c>
      <c r="C92" s="5">
        <v>3.3237445968315502E-2</v>
      </c>
      <c r="D92" s="5">
        <v>2.2542351722849001</v>
      </c>
      <c r="F92" s="11">
        <v>0</v>
      </c>
      <c r="G92" s="11">
        <f t="shared" si="23"/>
        <v>2.2542351722849001</v>
      </c>
      <c r="I92" s="14">
        <f t="shared" si="27"/>
        <v>0</v>
      </c>
      <c r="J92" s="12">
        <f t="shared" si="27"/>
        <v>92.423642063680902</v>
      </c>
      <c r="K92" s="31"/>
      <c r="L92" s="29">
        <f t="shared" si="39"/>
        <v>1116</v>
      </c>
      <c r="M92" s="14">
        <f t="shared" si="29"/>
        <v>0</v>
      </c>
      <c r="N92" s="12">
        <f t="shared" si="29"/>
        <v>92.423642063680902</v>
      </c>
      <c r="P92" s="42"/>
    </row>
    <row r="93" spans="2:34" ht="13.5" thickBot="1" x14ac:dyDescent="0.25">
      <c r="B93">
        <f t="shared" si="28"/>
        <v>89</v>
      </c>
      <c r="C93" s="4">
        <v>3.0377437440383799E-2</v>
      </c>
      <c r="D93" s="4">
        <v>2.1950453137430501</v>
      </c>
      <c r="F93" s="11">
        <v>0</v>
      </c>
      <c r="G93" s="11">
        <f t="shared" si="23"/>
        <v>2.1950453137430501</v>
      </c>
      <c r="I93" s="15">
        <f t="shared" si="27"/>
        <v>0</v>
      </c>
      <c r="J93" s="13">
        <f t="shared" si="27"/>
        <v>89.996857863465053</v>
      </c>
      <c r="K93" s="31"/>
      <c r="L93" s="29">
        <f t="shared" si="39"/>
        <v>1152</v>
      </c>
      <c r="M93" s="15">
        <f t="shared" si="29"/>
        <v>0</v>
      </c>
      <c r="N93" s="13">
        <f t="shared" si="29"/>
        <v>89.996857863465053</v>
      </c>
      <c r="P93" s="42"/>
    </row>
    <row r="99" spans="23:27" ht="13.5" thickBot="1" x14ac:dyDescent="0.25"/>
    <row r="100" spans="23:27" ht="16.5" thickBot="1" x14ac:dyDescent="0.3">
      <c r="W100" s="112" t="s">
        <v>167</v>
      </c>
      <c r="X100" s="113"/>
      <c r="Y100" s="113"/>
      <c r="Z100" s="114"/>
    </row>
    <row r="101" spans="23:27" ht="16.5" thickBot="1" x14ac:dyDescent="0.3">
      <c r="W101" s="43" t="s">
        <v>168</v>
      </c>
      <c r="X101" s="44" t="s">
        <v>169</v>
      </c>
      <c r="Y101" s="43" t="s">
        <v>170</v>
      </c>
      <c r="Z101" s="45" t="s">
        <v>171</v>
      </c>
    </row>
    <row r="102" spans="23:27" ht="15.75" x14ac:dyDescent="0.25">
      <c r="W102" s="46" t="s">
        <v>150</v>
      </c>
      <c r="X102" s="47">
        <f>30*1752</f>
        <v>52560</v>
      </c>
      <c r="Y102" s="48">
        <f>Z98</f>
        <v>0</v>
      </c>
      <c r="Z102" s="49">
        <f>100*Y102/X102</f>
        <v>0</v>
      </c>
    </row>
    <row r="103" spans="23:27" ht="15.75" x14ac:dyDescent="0.25">
      <c r="W103" s="46" t="s">
        <v>149</v>
      </c>
      <c r="X103" s="47">
        <f>30*6230</f>
        <v>186900</v>
      </c>
      <c r="Y103" s="50">
        <f>AA98</f>
        <v>0</v>
      </c>
      <c r="Z103" s="51">
        <f t="shared" ref="Z103:Z104" si="44">100*Y103/X103</f>
        <v>0</v>
      </c>
    </row>
    <row r="104" spans="23:27" ht="16.5" thickBot="1" x14ac:dyDescent="0.3">
      <c r="W104" s="52" t="s">
        <v>156</v>
      </c>
      <c r="X104" s="53">
        <f>30*9726</f>
        <v>291780</v>
      </c>
      <c r="Y104" s="54">
        <f>AB98</f>
        <v>0</v>
      </c>
      <c r="Z104" s="55">
        <f t="shared" si="44"/>
        <v>0</v>
      </c>
    </row>
    <row r="110" spans="23:27" x14ac:dyDescent="0.2">
      <c r="AA110">
        <f>1752*30</f>
        <v>52560</v>
      </c>
    </row>
  </sheetData>
  <mergeCells count="11">
    <mergeCell ref="C4:D4"/>
    <mergeCell ref="F4:G4"/>
    <mergeCell ref="W100:Z100"/>
    <mergeCell ref="AB2:AD2"/>
    <mergeCell ref="AF2:AH2"/>
    <mergeCell ref="I3:J3"/>
    <mergeCell ref="M3:N3"/>
    <mergeCell ref="R3:T3"/>
    <mergeCell ref="V3:Z3"/>
    <mergeCell ref="AB3:AD3"/>
    <mergeCell ref="AF3:AH3"/>
  </mergeCells>
  <conditionalFormatting sqref="C3:D3 B4 C5:D93">
    <cfRule type="cellIs" dxfId="3" priority="1" operator="greaterThan">
      <formula>100</formula>
    </cfRule>
    <cfRule type="cellIs" dxfId="2" priority="2" operator="less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44"/>
  <sheetViews>
    <sheetView zoomScaleNormal="100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Q4" sqref="Q4"/>
    </sheetView>
  </sheetViews>
  <sheetFormatPr defaultColWidth="9.140625" defaultRowHeight="12.75" x14ac:dyDescent="0.2"/>
  <cols>
    <col min="1" max="1" width="23.28515625" bestFit="1" customWidth="1"/>
    <col min="2" max="6" width="10.7109375" customWidth="1"/>
  </cols>
  <sheetData>
    <row r="1" spans="1:6" x14ac:dyDescent="0.2">
      <c r="A1" s="7" t="s">
        <v>147</v>
      </c>
      <c r="B1" s="122" t="s">
        <v>148</v>
      </c>
      <c r="C1" s="122"/>
      <c r="D1" s="122"/>
      <c r="E1" s="8"/>
      <c r="F1" s="8"/>
    </row>
    <row r="2" spans="1:6" x14ac:dyDescent="0.2">
      <c r="A2" s="6" t="s">
        <v>146</v>
      </c>
      <c r="B2" s="122"/>
      <c r="C2" s="122"/>
      <c r="D2" s="122"/>
      <c r="E2" s="8"/>
      <c r="F2" s="8"/>
    </row>
    <row r="3" spans="1:6" ht="39.75" customHeight="1" x14ac:dyDescent="0.2">
      <c r="B3" s="123"/>
      <c r="C3" s="123"/>
      <c r="D3" s="123"/>
      <c r="E3" s="9"/>
      <c r="F3" s="9"/>
    </row>
    <row r="4" spans="1:6" ht="27" customHeight="1" x14ac:dyDescent="0.2">
      <c r="A4" s="1" t="s">
        <v>117</v>
      </c>
      <c r="B4" s="1" t="s">
        <v>48</v>
      </c>
      <c r="C4" s="1" t="s">
        <v>47</v>
      </c>
      <c r="D4" s="1" t="s">
        <v>20</v>
      </c>
      <c r="E4" s="1" t="s">
        <v>87</v>
      </c>
      <c r="F4" s="1" t="s">
        <v>113</v>
      </c>
    </row>
    <row r="5" spans="1:6" x14ac:dyDescent="0.2">
      <c r="A5" s="3" t="s">
        <v>112</v>
      </c>
      <c r="B5" s="4">
        <v>5.64903144542791E-2</v>
      </c>
      <c r="C5" s="4">
        <v>5.4058102072569898E-2</v>
      </c>
      <c r="D5" s="4">
        <v>6.9810712514629295E-2</v>
      </c>
      <c r="E5" s="4">
        <v>6.18825425831864</v>
      </c>
      <c r="F5" s="4">
        <v>6.1186723757030297</v>
      </c>
    </row>
    <row r="6" spans="1:6" x14ac:dyDescent="0.2">
      <c r="A6" s="2" t="s">
        <v>5</v>
      </c>
      <c r="B6" s="5">
        <v>4.71591506829152E-2</v>
      </c>
      <c r="C6" s="5">
        <v>4.8909645137754497E-2</v>
      </c>
      <c r="D6" s="5">
        <v>5.7751022707182097E-2</v>
      </c>
      <c r="E6" s="5">
        <v>6.0863698455497603</v>
      </c>
      <c r="F6" s="5">
        <v>6.0462514361679203</v>
      </c>
    </row>
    <row r="7" spans="1:6" x14ac:dyDescent="0.2">
      <c r="A7" s="3" t="s">
        <v>9</v>
      </c>
      <c r="B7" s="4">
        <v>5.5960512869240697E-2</v>
      </c>
      <c r="C7" s="4">
        <v>6.1384828793540999E-2</v>
      </c>
      <c r="D7" s="4">
        <v>5.9711663720272298E-2</v>
      </c>
      <c r="E7" s="4">
        <v>7.0217765148337703</v>
      </c>
      <c r="F7" s="4">
        <v>6.9866555595361799</v>
      </c>
    </row>
    <row r="8" spans="1:6" x14ac:dyDescent="0.2">
      <c r="A8" s="3" t="s">
        <v>136</v>
      </c>
      <c r="B8" s="4">
        <v>3.7969162303861298E-2</v>
      </c>
      <c r="C8" s="4">
        <v>4.1730387148016301E-2</v>
      </c>
      <c r="D8" s="4">
        <v>2.7094179401517999E-2</v>
      </c>
      <c r="E8" s="4">
        <v>6.2613123290011004</v>
      </c>
      <c r="F8" s="4">
        <v>6.1653605017234403</v>
      </c>
    </row>
    <row r="9" spans="1:6" x14ac:dyDescent="0.2">
      <c r="A9" s="2" t="s">
        <v>52</v>
      </c>
      <c r="B9" s="5">
        <v>4.4373920238244803E-2</v>
      </c>
      <c r="C9" s="5">
        <v>4.2184025733281699E-2</v>
      </c>
      <c r="D9" s="5">
        <v>5.66997820598244E-2</v>
      </c>
      <c r="E9" s="5">
        <v>6.1406404642150898</v>
      </c>
      <c r="F9" s="5">
        <v>6.0598848326463299</v>
      </c>
    </row>
    <row r="10" spans="1:6" x14ac:dyDescent="0.2">
      <c r="A10" s="3" t="s">
        <v>4</v>
      </c>
      <c r="B10" s="4">
        <v>3.7592131341485098E-2</v>
      </c>
      <c r="C10" s="4">
        <v>3.9740185965399702E-2</v>
      </c>
      <c r="D10" s="4">
        <v>1.95289349627508E-2</v>
      </c>
      <c r="E10" s="4">
        <v>6.24620143906193</v>
      </c>
      <c r="F10" s="4">
        <v>6.1763177298498499</v>
      </c>
    </row>
    <row r="11" spans="1:6" x14ac:dyDescent="0.2">
      <c r="A11" s="2" t="s">
        <v>79</v>
      </c>
      <c r="B11" s="5">
        <v>4.13161517705034E-2</v>
      </c>
      <c r="C11" s="5">
        <v>3.3644755014139202E-2</v>
      </c>
      <c r="D11" s="5">
        <v>1.7446055072989599E-2</v>
      </c>
      <c r="E11" s="5">
        <v>6.1093148350519302</v>
      </c>
      <c r="F11" s="5">
        <v>6.0612058630285004</v>
      </c>
    </row>
    <row r="12" spans="1:6" x14ac:dyDescent="0.2">
      <c r="A12" s="3" t="s">
        <v>28</v>
      </c>
      <c r="B12" s="4">
        <v>3.40344342162874E-2</v>
      </c>
      <c r="C12" s="4">
        <v>4.0681832415560497E-2</v>
      </c>
      <c r="D12" s="4">
        <v>3.5333066197232602E-2</v>
      </c>
      <c r="E12" s="4">
        <v>6.13492553786143</v>
      </c>
      <c r="F12" s="4">
        <v>6.0182612174892904</v>
      </c>
    </row>
    <row r="13" spans="1:6" x14ac:dyDescent="0.2">
      <c r="A13" s="2" t="s">
        <v>53</v>
      </c>
      <c r="B13" s="5">
        <v>1.4981397861468E-2</v>
      </c>
      <c r="C13" s="5">
        <v>3.1918627102738198E-2</v>
      </c>
      <c r="D13" s="5">
        <v>3.36615040822901E-2</v>
      </c>
      <c r="E13" s="5">
        <v>45.671928568307301</v>
      </c>
      <c r="F13" s="5">
        <v>45.667562114934299</v>
      </c>
    </row>
    <row r="14" spans="1:6" x14ac:dyDescent="0.2">
      <c r="A14" s="3" t="s">
        <v>55</v>
      </c>
      <c r="B14" s="4">
        <v>3.2896630573256098E-2</v>
      </c>
      <c r="C14" s="4">
        <v>3.7682389227543897E-2</v>
      </c>
      <c r="D14" s="4">
        <v>3.5596396344905801E-2</v>
      </c>
      <c r="E14" s="4">
        <v>83.646058039396706</v>
      </c>
      <c r="F14" s="4">
        <v>83.692389891281493</v>
      </c>
    </row>
    <row r="15" spans="1:6" x14ac:dyDescent="0.2">
      <c r="A15" s="2" t="s">
        <v>65</v>
      </c>
      <c r="B15" s="5">
        <v>0.19120063370833101</v>
      </c>
      <c r="C15" s="5">
        <v>0.18247150353819999</v>
      </c>
      <c r="D15" s="5">
        <v>0.173290122850219</v>
      </c>
      <c r="E15" s="5">
        <v>94.252261708570003</v>
      </c>
      <c r="F15" s="5">
        <v>94.334756979317902</v>
      </c>
    </row>
    <row r="16" spans="1:6" x14ac:dyDescent="0.2">
      <c r="A16" s="3" t="s">
        <v>142</v>
      </c>
      <c r="B16" s="4">
        <v>1.4840070194950701</v>
      </c>
      <c r="C16" s="4">
        <v>1.5108449009007601</v>
      </c>
      <c r="D16" s="4">
        <v>1.49302871740125</v>
      </c>
      <c r="E16" s="4">
        <v>102.439264954902</v>
      </c>
      <c r="F16" s="4">
        <v>102.46111619419401</v>
      </c>
    </row>
    <row r="17" spans="1:6" x14ac:dyDescent="0.2">
      <c r="A17" s="2" t="s">
        <v>13</v>
      </c>
      <c r="B17" s="5">
        <v>5.3877359437536301</v>
      </c>
      <c r="C17" s="5">
        <v>5.4373728707923004</v>
      </c>
      <c r="D17" s="5">
        <v>5.3862291324437699</v>
      </c>
      <c r="E17" s="5">
        <v>93.601708933211896</v>
      </c>
      <c r="F17" s="5">
        <v>93.751069565705095</v>
      </c>
    </row>
    <row r="18" spans="1:6" x14ac:dyDescent="0.2">
      <c r="A18" s="3" t="s">
        <v>32</v>
      </c>
      <c r="B18" s="4">
        <v>13.644720319361699</v>
      </c>
      <c r="C18" s="4">
        <v>13.8479607814538</v>
      </c>
      <c r="D18" s="4">
        <v>13.609789476169899</v>
      </c>
      <c r="E18" s="4">
        <v>65.959647672009496</v>
      </c>
      <c r="F18" s="4">
        <v>65.852246782560897</v>
      </c>
    </row>
    <row r="19" spans="1:6" x14ac:dyDescent="0.2">
      <c r="A19" s="2" t="s">
        <v>58</v>
      </c>
      <c r="B19" s="5">
        <v>22.620201273176999</v>
      </c>
      <c r="C19" s="5">
        <v>22.655732034547899</v>
      </c>
      <c r="D19" s="5">
        <v>22.649052885026901</v>
      </c>
      <c r="E19" s="5">
        <v>8.8278007624734407</v>
      </c>
      <c r="F19" s="5">
        <v>8.7055340964054508</v>
      </c>
    </row>
    <row r="20" spans="1:6" x14ac:dyDescent="0.2">
      <c r="A20" s="3" t="s">
        <v>41</v>
      </c>
      <c r="B20" s="4">
        <v>31.0675000262842</v>
      </c>
      <c r="C20" s="4">
        <v>31.465683772229799</v>
      </c>
      <c r="D20" s="4">
        <v>31.571204941240101</v>
      </c>
      <c r="E20" s="4">
        <v>6.3636833121713501</v>
      </c>
      <c r="F20" s="4">
        <v>6.2419371856204302</v>
      </c>
    </row>
    <row r="21" spans="1:6" x14ac:dyDescent="0.2">
      <c r="A21" s="2" t="s">
        <v>29</v>
      </c>
      <c r="B21" s="5">
        <v>27.194213511732901</v>
      </c>
      <c r="C21" s="5">
        <v>27.4778317571533</v>
      </c>
      <c r="D21" s="5">
        <v>27.594116006287599</v>
      </c>
      <c r="E21" s="5">
        <v>6.2333716223356603</v>
      </c>
      <c r="F21" s="5">
        <v>6.13122957905171</v>
      </c>
    </row>
    <row r="22" spans="1:6" x14ac:dyDescent="0.2">
      <c r="A22" s="3" t="s">
        <v>34</v>
      </c>
      <c r="B22" s="4">
        <v>21.3298720560005</v>
      </c>
      <c r="C22" s="4">
        <v>21.358954203002401</v>
      </c>
      <c r="D22" s="4">
        <v>21.408271462702501</v>
      </c>
      <c r="E22" s="4">
        <v>6.1875594317873599</v>
      </c>
      <c r="F22" s="4">
        <v>6.0664287726129604</v>
      </c>
    </row>
    <row r="23" spans="1:6" x14ac:dyDescent="0.2">
      <c r="A23" s="2" t="s">
        <v>140</v>
      </c>
      <c r="B23" s="5">
        <v>10.7448048702945</v>
      </c>
      <c r="C23" s="5">
        <v>10.759373930411</v>
      </c>
      <c r="D23" s="5">
        <v>10.827863005612199</v>
      </c>
      <c r="E23" s="5">
        <v>6.1658528975839797</v>
      </c>
      <c r="F23" s="5">
        <v>6.0739801149501602</v>
      </c>
    </row>
    <row r="24" spans="1:6" x14ac:dyDescent="0.2">
      <c r="A24" s="3" t="s">
        <v>94</v>
      </c>
      <c r="B24" s="4">
        <v>3.6455930234616698</v>
      </c>
      <c r="C24" s="4">
        <v>3.65522929311489</v>
      </c>
      <c r="D24" s="4">
        <v>3.66098689940846</v>
      </c>
      <c r="E24" s="4">
        <v>6.1742026990039998</v>
      </c>
      <c r="F24" s="4">
        <v>6.0719133908123899</v>
      </c>
    </row>
    <row r="25" spans="1:6" x14ac:dyDescent="0.2">
      <c r="A25" s="2" t="s">
        <v>16</v>
      </c>
      <c r="B25" s="5">
        <v>0.77550509163774695</v>
      </c>
      <c r="C25" s="5">
        <v>0.79581140229482195</v>
      </c>
      <c r="D25" s="5">
        <v>0.80327788499883901</v>
      </c>
      <c r="E25" s="5">
        <v>6.1549314192228302</v>
      </c>
      <c r="F25" s="5">
        <v>6.08209245587192</v>
      </c>
    </row>
    <row r="26" spans="1:6" x14ac:dyDescent="0.2">
      <c r="A26" s="3" t="s">
        <v>33</v>
      </c>
      <c r="B26" s="4">
        <v>0.14696405445689301</v>
      </c>
      <c r="C26" s="4">
        <v>0.152983302413922</v>
      </c>
      <c r="D26" s="4">
        <v>0.13449631520807601</v>
      </c>
      <c r="E26" s="4">
        <v>6.1598700631743402</v>
      </c>
      <c r="F26" s="4">
        <v>6.0943298671141601</v>
      </c>
    </row>
    <row r="27" spans="1:6" x14ac:dyDescent="0.2">
      <c r="A27" s="2" t="s">
        <v>14</v>
      </c>
      <c r="B27" s="5">
        <v>7.7755564663751803E-2</v>
      </c>
      <c r="C27" s="5">
        <v>7.39408680574693E-2</v>
      </c>
      <c r="D27" s="5">
        <v>8.0204486330126099E-2</v>
      </c>
      <c r="E27" s="5">
        <v>6.1277575681285796</v>
      </c>
      <c r="F27" s="5">
        <v>6.0343395405793903</v>
      </c>
    </row>
    <row r="28" spans="1:6" x14ac:dyDescent="0.2">
      <c r="A28" s="2" t="s">
        <v>115</v>
      </c>
      <c r="B28" s="5">
        <v>7.9839467142228601E-2</v>
      </c>
      <c r="C28" s="5">
        <v>8.80671769508551E-2</v>
      </c>
      <c r="D28" s="5">
        <v>0.103281560989485</v>
      </c>
      <c r="E28" s="5">
        <v>6.2209667518280298</v>
      </c>
      <c r="F28" s="5">
        <v>6.0019057983917401</v>
      </c>
    </row>
    <row r="29" spans="1:6" x14ac:dyDescent="0.2">
      <c r="A29" s="3" t="s">
        <v>11</v>
      </c>
      <c r="B29" s="4">
        <v>5.9733918637217998E-2</v>
      </c>
      <c r="C29" s="4">
        <v>6.4880729945713395E-2</v>
      </c>
      <c r="D29" s="4">
        <v>7.8035058906842106E-2</v>
      </c>
      <c r="E29" s="4">
        <v>6.7792358656768297</v>
      </c>
      <c r="F29" s="4">
        <v>6.5985384543598196</v>
      </c>
    </row>
    <row r="30" spans="1:6" x14ac:dyDescent="0.2">
      <c r="A30" s="2" t="s">
        <v>85</v>
      </c>
      <c r="B30" s="5">
        <v>4.6274427791270202E-2</v>
      </c>
      <c r="C30" s="5">
        <v>5.4318596012689603E-2</v>
      </c>
      <c r="D30" s="5">
        <v>7.0208523198964604E-2</v>
      </c>
      <c r="E30" s="5">
        <v>3.24015953677694</v>
      </c>
      <c r="F30" s="5">
        <v>3.0012550296887102</v>
      </c>
    </row>
    <row r="31" spans="1:6" x14ac:dyDescent="0.2">
      <c r="A31" s="3" t="s">
        <v>105</v>
      </c>
      <c r="B31" s="4">
        <v>3.5940981196535403E-2</v>
      </c>
      <c r="C31" s="4">
        <v>4.11524292099796E-2</v>
      </c>
      <c r="D31" s="4">
        <v>5.26784865400481E-2</v>
      </c>
      <c r="E31" s="4">
        <v>3.1857010806106598</v>
      </c>
      <c r="F31" s="4">
        <v>3.0401397097221201</v>
      </c>
    </row>
    <row r="32" spans="1:6" x14ac:dyDescent="0.2">
      <c r="A32" s="2" t="s">
        <v>74</v>
      </c>
      <c r="B32" s="5">
        <v>2.82468496176317E-2</v>
      </c>
      <c r="C32" s="5">
        <v>3.8445014941308003E-2</v>
      </c>
      <c r="D32" s="5">
        <v>3.7834045170408198E-2</v>
      </c>
      <c r="E32" s="5">
        <v>3.3076214242398199</v>
      </c>
      <c r="F32" s="5">
        <v>3.1213269800205299</v>
      </c>
    </row>
    <row r="33" spans="1:6" x14ac:dyDescent="0.2">
      <c r="A33" s="3" t="s">
        <v>88</v>
      </c>
      <c r="B33" s="4">
        <v>2.3387530039876099E-2</v>
      </c>
      <c r="C33" s="4">
        <v>3.5956739625715203E-2</v>
      </c>
      <c r="D33" s="4">
        <v>4.5112963179637602E-2</v>
      </c>
      <c r="E33" s="4">
        <v>3.1768515874212699</v>
      </c>
      <c r="F33" s="4">
        <v>3.0689108846523498</v>
      </c>
    </row>
    <row r="34" spans="1:6" x14ac:dyDescent="0.2">
      <c r="A34" s="2" t="s">
        <v>50</v>
      </c>
      <c r="B34" s="5">
        <v>2.5210001715586201E-2</v>
      </c>
      <c r="C34" s="5">
        <v>3.2964311060685599E-2</v>
      </c>
      <c r="D34" s="5">
        <v>4.7865561797818597E-2</v>
      </c>
      <c r="E34" s="5">
        <v>3.22719564486933</v>
      </c>
      <c r="F34" s="5">
        <v>3.16852295626328</v>
      </c>
    </row>
    <row r="35" spans="1:6" x14ac:dyDescent="0.2">
      <c r="A35" s="3" t="s">
        <v>36</v>
      </c>
      <c r="B35" s="4">
        <v>3.0837905394739299E-2</v>
      </c>
      <c r="C35" s="4">
        <v>3.0810794290916901E-2</v>
      </c>
      <c r="D35" s="4">
        <v>4.0279188126625898E-2</v>
      </c>
      <c r="E35" s="4">
        <v>3.1849281076392901</v>
      </c>
      <c r="F35" s="4">
        <v>3.1037288572650499</v>
      </c>
    </row>
    <row r="36" spans="1:6" x14ac:dyDescent="0.2">
      <c r="A36" s="2" t="s">
        <v>109</v>
      </c>
      <c r="B36" s="5">
        <v>2.8989202478740199E-2</v>
      </c>
      <c r="C36" s="5">
        <v>3.1497302120662103E-2</v>
      </c>
      <c r="D36" s="5">
        <v>2.2013730287758201E-2</v>
      </c>
      <c r="E36" s="5">
        <v>3.1459318829718002</v>
      </c>
      <c r="F36" s="5">
        <v>3.0541303585708501</v>
      </c>
    </row>
    <row r="37" spans="1:6" x14ac:dyDescent="0.2">
      <c r="A37" s="3" t="s">
        <v>19</v>
      </c>
      <c r="B37" s="4">
        <v>1.76451853022081E-2</v>
      </c>
      <c r="C37" s="4">
        <v>2.9451936548071801E-2</v>
      </c>
      <c r="D37" s="4">
        <v>2.5403190061511101E-2</v>
      </c>
      <c r="E37" s="4">
        <v>3.0639656695147801</v>
      </c>
      <c r="F37" s="4">
        <v>2.96626806825439</v>
      </c>
    </row>
    <row r="38" spans="1:6" x14ac:dyDescent="0.2">
      <c r="A38" s="2" t="s">
        <v>1</v>
      </c>
      <c r="B38" s="5">
        <v>2.14659856297627E-2</v>
      </c>
      <c r="C38" s="5">
        <v>2.42291644712667E-2</v>
      </c>
      <c r="D38" s="5">
        <v>4.3280776064048999E-3</v>
      </c>
      <c r="E38" s="5">
        <v>4.0998751369629902</v>
      </c>
      <c r="F38" s="5">
        <v>3.9909993919101598</v>
      </c>
    </row>
    <row r="39" spans="1:6" x14ac:dyDescent="0.2">
      <c r="A39" s="3" t="s">
        <v>132</v>
      </c>
      <c r="B39" s="4">
        <v>1.36533548541132E-2</v>
      </c>
      <c r="C39" s="4">
        <v>2.4481476802709901E-2</v>
      </c>
      <c r="D39" s="4">
        <v>-2.0738706998876602E-3</v>
      </c>
      <c r="E39" s="4">
        <v>27.4876424390023</v>
      </c>
      <c r="F39" s="4">
        <v>27.5221847884475</v>
      </c>
    </row>
    <row r="40" spans="1:6" x14ac:dyDescent="0.2">
      <c r="A40" s="2" t="s">
        <v>76</v>
      </c>
      <c r="B40" s="5">
        <v>2.28476181641049E-2</v>
      </c>
      <c r="C40" s="5">
        <v>2.14088427462115E-2</v>
      </c>
      <c r="D40" s="5">
        <v>3.1223735807812899E-2</v>
      </c>
      <c r="E40" s="5">
        <v>68.4331433939589</v>
      </c>
      <c r="F40" s="5">
        <v>68.485581389906798</v>
      </c>
    </row>
    <row r="41" spans="1:6" x14ac:dyDescent="0.2">
      <c r="A41" s="3" t="s">
        <v>78</v>
      </c>
      <c r="B41" s="4">
        <v>4.0657838989804497E-2</v>
      </c>
      <c r="C41" s="4">
        <v>4.1329528012019903E-2</v>
      </c>
      <c r="D41" s="4">
        <v>4.8176555584884297E-2</v>
      </c>
      <c r="E41" s="4">
        <v>83.734556941780198</v>
      </c>
      <c r="F41" s="4">
        <v>83.871521093978302</v>
      </c>
    </row>
    <row r="42" spans="1:6" x14ac:dyDescent="0.2">
      <c r="A42" s="2" t="s">
        <v>133</v>
      </c>
      <c r="B42" s="5">
        <v>0.37170944373732201</v>
      </c>
      <c r="C42" s="5">
        <v>0.394530724257037</v>
      </c>
      <c r="D42" s="5">
        <v>0.38191588043205699</v>
      </c>
      <c r="E42" s="5">
        <v>94.185071214376407</v>
      </c>
      <c r="F42" s="5">
        <v>94.335642816962306</v>
      </c>
    </row>
    <row r="43" spans="1:6" x14ac:dyDescent="0.2">
      <c r="A43" s="3" t="s">
        <v>103</v>
      </c>
      <c r="B43" s="4">
        <v>2.2762418145007799</v>
      </c>
      <c r="C43" s="4">
        <v>2.3169481428711598</v>
      </c>
      <c r="D43" s="4">
        <v>2.2951687247032799</v>
      </c>
      <c r="E43" s="4">
        <v>94.893254934990296</v>
      </c>
      <c r="F43" s="4">
        <v>95.047437229254896</v>
      </c>
    </row>
    <row r="44" spans="1:6" x14ac:dyDescent="0.2">
      <c r="A44" s="2" t="s">
        <v>18</v>
      </c>
      <c r="B44" s="5">
        <v>9.2265463110161896</v>
      </c>
      <c r="C44" s="5">
        <v>9.2691448323826293</v>
      </c>
      <c r="D44" s="5">
        <v>9.2965937030555299</v>
      </c>
      <c r="E44" s="5">
        <v>74.346043485206295</v>
      </c>
      <c r="F44" s="5">
        <v>74.502032650132804</v>
      </c>
    </row>
    <row r="45" spans="1:6" x14ac:dyDescent="0.2">
      <c r="A45" s="3" t="s">
        <v>67</v>
      </c>
      <c r="B45" s="4">
        <v>21.456500327073201</v>
      </c>
      <c r="C45" s="4">
        <v>21.456865375414498</v>
      </c>
      <c r="D45" s="4">
        <v>21.381588732058301</v>
      </c>
      <c r="E45" s="4">
        <v>5.8268988689974304</v>
      </c>
      <c r="F45" s="4">
        <v>5.71489793669019</v>
      </c>
    </row>
    <row r="46" spans="1:6" x14ac:dyDescent="0.2">
      <c r="A46" s="2" t="s">
        <v>138</v>
      </c>
      <c r="B46" s="5">
        <v>28.105271013004401</v>
      </c>
      <c r="C46" s="5">
        <v>28.658107887727802</v>
      </c>
      <c r="D46" s="5">
        <v>28.932070275753201</v>
      </c>
      <c r="E46" s="5">
        <v>3.3249754598240799</v>
      </c>
      <c r="F46" s="5">
        <v>3.2000252448523598</v>
      </c>
    </row>
    <row r="47" spans="1:6" x14ac:dyDescent="0.2">
      <c r="A47" s="3" t="s">
        <v>127</v>
      </c>
      <c r="B47" s="4">
        <v>26.417447061701601</v>
      </c>
      <c r="C47" s="4">
        <v>26.747169697851302</v>
      </c>
      <c r="D47" s="4">
        <v>26.890648091255901</v>
      </c>
      <c r="E47" s="4">
        <v>3.1411178208888302</v>
      </c>
      <c r="F47" s="4">
        <v>3.0405227557019701</v>
      </c>
    </row>
    <row r="48" spans="1:6" x14ac:dyDescent="0.2">
      <c r="A48" s="2" t="s">
        <v>7</v>
      </c>
      <c r="B48" s="5">
        <v>13.892720086499899</v>
      </c>
      <c r="C48" s="5">
        <v>13.9997647560877</v>
      </c>
      <c r="D48" s="5">
        <v>13.9403506722378</v>
      </c>
      <c r="E48" s="5">
        <v>3.1623363016111501</v>
      </c>
      <c r="F48" s="5">
        <v>3.0594757252745199</v>
      </c>
    </row>
    <row r="49" spans="1:6" x14ac:dyDescent="0.2">
      <c r="A49" s="3" t="s">
        <v>91</v>
      </c>
      <c r="B49" s="4">
        <v>3.4846666055331101</v>
      </c>
      <c r="C49" s="4">
        <v>3.5115510131910201</v>
      </c>
      <c r="D49" s="4">
        <v>3.5247265242207502</v>
      </c>
      <c r="E49" s="4">
        <v>3.1537704534637898</v>
      </c>
      <c r="F49" s="4">
        <v>3.0598472258028599</v>
      </c>
    </row>
    <row r="50" spans="1:6" x14ac:dyDescent="0.2">
      <c r="A50" s="2" t="s">
        <v>72</v>
      </c>
      <c r="B50" s="5">
        <v>0.48987035522940098</v>
      </c>
      <c r="C50" s="5">
        <v>0.51417485603567503</v>
      </c>
      <c r="D50" s="5">
        <v>0.51671713701723798</v>
      </c>
      <c r="E50" s="5">
        <v>3.1863736315474598</v>
      </c>
      <c r="F50" s="5">
        <v>3.0418327042516</v>
      </c>
    </row>
    <row r="51" spans="1:6" x14ac:dyDescent="0.2">
      <c r="A51" s="3" t="s">
        <v>63</v>
      </c>
      <c r="B51" s="4">
        <v>0.10165986586586</v>
      </c>
      <c r="C51" s="4">
        <v>0.10680652412056001</v>
      </c>
      <c r="D51" s="4">
        <v>9.3987241362133406E-2</v>
      </c>
      <c r="E51" s="4">
        <v>3.1377723132423601</v>
      </c>
      <c r="F51" s="4">
        <v>2.9848622311338602</v>
      </c>
    </row>
    <row r="52" spans="1:6" x14ac:dyDescent="0.2">
      <c r="A52" s="2" t="s">
        <v>122</v>
      </c>
      <c r="B52" s="5">
        <v>4.9625779650420102E-2</v>
      </c>
      <c r="C52" s="5">
        <v>6.3444608629545804E-2</v>
      </c>
      <c r="D52" s="5">
        <v>5.7153565032767403E-2</v>
      </c>
      <c r="E52" s="5">
        <v>3.0841952562591701</v>
      </c>
      <c r="F52" s="5">
        <v>2.93021906559441</v>
      </c>
    </row>
    <row r="53" spans="1:6" x14ac:dyDescent="0.2">
      <c r="A53" s="2" t="s">
        <v>134</v>
      </c>
      <c r="B53" s="5">
        <v>6.1836009288433198E-2</v>
      </c>
      <c r="C53" s="5">
        <v>7.39356466240048E-2</v>
      </c>
      <c r="D53" s="5">
        <v>5.3184424294498697E-2</v>
      </c>
      <c r="E53" s="5">
        <v>3.0866009361725202</v>
      </c>
      <c r="F53" s="5">
        <v>2.9153302136753201</v>
      </c>
    </row>
    <row r="54" spans="1:6" x14ac:dyDescent="0.2">
      <c r="A54" s="3" t="s">
        <v>27</v>
      </c>
      <c r="B54" s="4">
        <v>5.4028545577434403E-2</v>
      </c>
      <c r="C54" s="4">
        <v>5.0613530215725198E-2</v>
      </c>
      <c r="D54" s="4">
        <v>2.9901551584555298E-2</v>
      </c>
      <c r="E54" s="4">
        <v>3.1108872695189098</v>
      </c>
      <c r="F54" s="4">
        <v>2.9456199909011498</v>
      </c>
    </row>
    <row r="55" spans="1:6" x14ac:dyDescent="0.2">
      <c r="A55" s="2" t="s">
        <v>45</v>
      </c>
      <c r="B55" s="5">
        <v>3.6212716826416497E-2</v>
      </c>
      <c r="C55" s="5">
        <v>3.9824381964900998E-2</v>
      </c>
      <c r="D55" s="5">
        <v>4.0327890384713398E-2</v>
      </c>
      <c r="E55" s="5">
        <v>3.08266043148652</v>
      </c>
      <c r="F55" s="5">
        <v>2.9251437787004102</v>
      </c>
    </row>
    <row r="56" spans="1:6" x14ac:dyDescent="0.2">
      <c r="A56" s="3" t="s">
        <v>108</v>
      </c>
      <c r="B56" s="4">
        <v>2.6336963811409798E-2</v>
      </c>
      <c r="C56" s="4">
        <v>3.6901809943217401E-2</v>
      </c>
      <c r="D56" s="4">
        <v>2.9632413566338799E-2</v>
      </c>
      <c r="E56" s="4">
        <v>3.09454100221941</v>
      </c>
      <c r="F56" s="4">
        <v>2.8950669453130802</v>
      </c>
    </row>
    <row r="57" spans="1:6" x14ac:dyDescent="0.2">
      <c r="A57" s="2" t="s">
        <v>96</v>
      </c>
      <c r="B57" s="5">
        <v>2.2022738139231699E-2</v>
      </c>
      <c r="C57" s="5">
        <v>3.2042496861910699E-2</v>
      </c>
      <c r="D57" s="5">
        <v>2.61633302789889E-2</v>
      </c>
      <c r="E57" s="5">
        <v>3.0309439730275098</v>
      </c>
      <c r="F57" s="5">
        <v>2.8427056171456901</v>
      </c>
    </row>
    <row r="58" spans="1:6" x14ac:dyDescent="0.2">
      <c r="A58" s="3" t="s">
        <v>123</v>
      </c>
      <c r="B58" s="4">
        <v>1.8095835089966501E-2</v>
      </c>
      <c r="C58" s="4">
        <v>2.95404118880256E-2</v>
      </c>
      <c r="D58" s="4">
        <v>9.6042760953903693E-3</v>
      </c>
      <c r="E58" s="4">
        <v>3.06501700124659</v>
      </c>
      <c r="F58" s="4">
        <v>2.9076183704360199</v>
      </c>
    </row>
    <row r="59" spans="1:6" x14ac:dyDescent="0.2">
      <c r="A59" s="2" t="s">
        <v>124</v>
      </c>
      <c r="B59" s="5">
        <v>2.31811811877542E-2</v>
      </c>
      <c r="C59" s="5">
        <v>2.9041747421434099E-2</v>
      </c>
      <c r="D59" s="5">
        <v>4.9310596655130698E-2</v>
      </c>
      <c r="E59" s="5">
        <v>3.0356710621587699</v>
      </c>
      <c r="F59" s="5">
        <v>2.8179176831852</v>
      </c>
    </row>
    <row r="60" spans="1:6" x14ac:dyDescent="0.2">
      <c r="A60" s="3" t="s">
        <v>22</v>
      </c>
      <c r="B60" s="4">
        <v>2.9006181226042999E-2</v>
      </c>
      <c r="C60" s="4">
        <v>2.7021480655467299E-2</v>
      </c>
      <c r="D60" s="4">
        <v>2.0400099146691201E-3</v>
      </c>
      <c r="E60" s="4">
        <v>3.1522471192889401</v>
      </c>
      <c r="F60" s="4">
        <v>2.9142713761192498</v>
      </c>
    </row>
    <row r="61" spans="1:6" x14ac:dyDescent="0.2">
      <c r="A61" s="2" t="s">
        <v>43</v>
      </c>
      <c r="B61" s="5">
        <v>2.4793573804206302E-2</v>
      </c>
      <c r="C61" s="5">
        <v>2.93845319633931E-2</v>
      </c>
      <c r="D61" s="5">
        <v>6.0800626231778598E-3</v>
      </c>
      <c r="E61" s="5">
        <v>3.0351978744169901</v>
      </c>
      <c r="F61" s="5">
        <v>2.8500221933082899</v>
      </c>
    </row>
    <row r="62" spans="1:6" x14ac:dyDescent="0.2">
      <c r="A62" s="3" t="s">
        <v>73</v>
      </c>
      <c r="B62" s="4">
        <v>2.48032665663428E-2</v>
      </c>
      <c r="C62" s="4">
        <v>2.68678457783274E-2</v>
      </c>
      <c r="D62" s="4">
        <v>1.7415135199673599E-2</v>
      </c>
      <c r="E62" s="4">
        <v>3.0202389168714801</v>
      </c>
      <c r="F62" s="4">
        <v>2.8564855537228699</v>
      </c>
    </row>
    <row r="63" spans="1:6" x14ac:dyDescent="0.2">
      <c r="A63" s="2" t="s">
        <v>89</v>
      </c>
      <c r="B63" s="5">
        <v>2.02491478687126E-2</v>
      </c>
      <c r="C63" s="5">
        <v>2.6918557526294899E-2</v>
      </c>
      <c r="D63" s="5">
        <v>3.6414283687223298E-2</v>
      </c>
      <c r="E63" s="5">
        <v>3.0463455768288101</v>
      </c>
      <c r="F63" s="5">
        <v>2.8139830448728298</v>
      </c>
    </row>
    <row r="64" spans="1:6" x14ac:dyDescent="0.2">
      <c r="A64" s="3" t="s">
        <v>100</v>
      </c>
      <c r="B64" s="4">
        <v>2.3080875238550101E-2</v>
      </c>
      <c r="C64" s="4">
        <v>2.29529295558418E-2</v>
      </c>
      <c r="D64" s="4">
        <v>2.7092874322997101E-2</v>
      </c>
      <c r="E64" s="4">
        <v>12.795785517449699</v>
      </c>
      <c r="F64" s="4">
        <v>12.6439585782968</v>
      </c>
    </row>
    <row r="65" spans="1:6" x14ac:dyDescent="0.2">
      <c r="A65" s="2" t="s">
        <v>75</v>
      </c>
      <c r="B65" s="5">
        <v>2.7675756913406398E-2</v>
      </c>
      <c r="C65" s="5">
        <v>2.44181035544901E-2</v>
      </c>
      <c r="D65" s="5">
        <v>1.8794965777773998E-2</v>
      </c>
      <c r="E65" s="5">
        <v>59.529076495095701</v>
      </c>
      <c r="F65" s="5">
        <v>59.351771807595</v>
      </c>
    </row>
    <row r="66" spans="1:6" x14ac:dyDescent="0.2">
      <c r="A66" s="3" t="s">
        <v>15</v>
      </c>
      <c r="B66" s="4">
        <v>3.27741737848928E-2</v>
      </c>
      <c r="C66" s="4">
        <v>3.1306324084844898E-2</v>
      </c>
      <c r="D66" s="4">
        <v>5.06615344523655E-2</v>
      </c>
      <c r="E66" s="4">
        <v>83.024552613371597</v>
      </c>
      <c r="F66" s="4">
        <v>83.085179741108604</v>
      </c>
    </row>
    <row r="67" spans="1:6" x14ac:dyDescent="0.2">
      <c r="A67" s="2" t="s">
        <v>92</v>
      </c>
      <c r="B67" s="5">
        <v>0.2816712338715</v>
      </c>
      <c r="C67" s="5">
        <v>0.283649784749614</v>
      </c>
      <c r="D67" s="5">
        <v>0.29671821674336402</v>
      </c>
      <c r="E67" s="5">
        <v>82.919661336725696</v>
      </c>
      <c r="F67" s="5">
        <v>83.0183064148803</v>
      </c>
    </row>
    <row r="68" spans="1:6" x14ac:dyDescent="0.2">
      <c r="A68" s="3" t="s">
        <v>107</v>
      </c>
      <c r="B68" s="4">
        <v>2.3250392233135</v>
      </c>
      <c r="C68" s="4">
        <v>2.3417738642835002</v>
      </c>
      <c r="D68" s="4">
        <v>2.30770815541422</v>
      </c>
      <c r="E68" s="4">
        <v>82.4858316896227</v>
      </c>
      <c r="F68" s="4">
        <v>82.5802062790207</v>
      </c>
    </row>
    <row r="69" spans="1:6" x14ac:dyDescent="0.2">
      <c r="A69" s="2" t="s">
        <v>3</v>
      </c>
      <c r="B69" s="5">
        <v>8.9202692353226993</v>
      </c>
      <c r="C69" s="5">
        <v>8.9658988041923493</v>
      </c>
      <c r="D69" s="5">
        <v>9.0240366532719296</v>
      </c>
      <c r="E69" s="5">
        <v>85.750823819335295</v>
      </c>
      <c r="F69" s="5">
        <v>85.846453758114606</v>
      </c>
    </row>
    <row r="70" spans="1:6" x14ac:dyDescent="0.2">
      <c r="A70" s="3" t="s">
        <v>57</v>
      </c>
      <c r="B70" s="4">
        <v>19.434909896219899</v>
      </c>
      <c r="C70" s="4">
        <v>19.547375054066901</v>
      </c>
      <c r="D70" s="4">
        <v>19.624200631505101</v>
      </c>
      <c r="E70" s="4">
        <v>21.808240506650801</v>
      </c>
      <c r="F70" s="4">
        <v>21.779327544681198</v>
      </c>
    </row>
    <row r="71" spans="1:6" x14ac:dyDescent="0.2">
      <c r="A71" s="2" t="s">
        <v>54</v>
      </c>
      <c r="B71" s="5">
        <v>30.432670224057901</v>
      </c>
      <c r="C71" s="5">
        <v>30.571653295155699</v>
      </c>
      <c r="D71" s="5">
        <v>30.586930651057099</v>
      </c>
      <c r="E71" s="5">
        <v>3.82386129740873</v>
      </c>
      <c r="F71" s="5">
        <v>3.6345296351006802</v>
      </c>
    </row>
    <row r="72" spans="1:6" x14ac:dyDescent="0.2">
      <c r="A72" s="3" t="s">
        <v>128</v>
      </c>
      <c r="B72" s="4">
        <v>32.181984662175097</v>
      </c>
      <c r="C72" s="4">
        <v>32.365640946618001</v>
      </c>
      <c r="D72" s="4">
        <v>32.360311278322598</v>
      </c>
      <c r="E72" s="4">
        <v>3.2171425614552498</v>
      </c>
      <c r="F72" s="4">
        <v>3.0916237774474</v>
      </c>
    </row>
    <row r="73" spans="1:6" x14ac:dyDescent="0.2">
      <c r="A73" s="2" t="s">
        <v>64</v>
      </c>
      <c r="B73" s="5">
        <v>22.287412487779601</v>
      </c>
      <c r="C73" s="5">
        <v>22.5268800051441</v>
      </c>
      <c r="D73" s="5">
        <v>22.791386971322201</v>
      </c>
      <c r="E73" s="5">
        <v>3.14124212868541</v>
      </c>
      <c r="F73" s="5">
        <v>3.0093486958333702</v>
      </c>
    </row>
    <row r="74" spans="1:6" x14ac:dyDescent="0.2">
      <c r="A74" s="3" t="s">
        <v>137</v>
      </c>
      <c r="B74" s="4">
        <v>10.5624764106106</v>
      </c>
      <c r="C74" s="4">
        <v>10.5544516661028</v>
      </c>
      <c r="D74" s="4">
        <v>10.6662755685173</v>
      </c>
      <c r="E74" s="4">
        <v>3.1345618531663999</v>
      </c>
      <c r="F74" s="4">
        <v>2.9958649297302302</v>
      </c>
    </row>
    <row r="75" spans="1:6" x14ac:dyDescent="0.2">
      <c r="A75" s="3" t="s">
        <v>83</v>
      </c>
      <c r="B75" s="4">
        <v>2.91573845190053</v>
      </c>
      <c r="C75" s="4">
        <v>2.93139653274085</v>
      </c>
      <c r="D75" s="4">
        <v>2.98171413251116</v>
      </c>
      <c r="E75" s="4">
        <v>3.1174003470153102</v>
      </c>
      <c r="F75" s="4">
        <v>2.9597628852134998</v>
      </c>
    </row>
    <row r="76" spans="1:6" x14ac:dyDescent="0.2">
      <c r="A76" s="2" t="s">
        <v>125</v>
      </c>
      <c r="B76" s="5">
        <v>0.66033165451480402</v>
      </c>
      <c r="C76" s="5">
        <v>0.67311033580698998</v>
      </c>
      <c r="D76" s="5">
        <v>0.66871156118798802</v>
      </c>
      <c r="E76" s="5">
        <v>3.14423466350808</v>
      </c>
      <c r="F76" s="5">
        <v>2.9967116136012701</v>
      </c>
    </row>
    <row r="77" spans="1:6" x14ac:dyDescent="0.2">
      <c r="A77" s="2" t="s">
        <v>120</v>
      </c>
      <c r="B77" s="5">
        <v>0.16386749551261001</v>
      </c>
      <c r="C77" s="5">
        <v>0.171138680933622</v>
      </c>
      <c r="D77" s="5">
        <v>0.171818389590564</v>
      </c>
      <c r="E77" s="5">
        <v>3.12263048282473</v>
      </c>
      <c r="F77" s="5">
        <v>2.9693115079311001</v>
      </c>
    </row>
    <row r="78" spans="1:6" x14ac:dyDescent="0.2">
      <c r="A78" s="3" t="s">
        <v>24</v>
      </c>
      <c r="B78" s="4">
        <v>7.6686420995171103E-2</v>
      </c>
      <c r="C78" s="4">
        <v>7.3904014432664394E-2</v>
      </c>
      <c r="D78" s="4">
        <v>7.3110196844564102E-2</v>
      </c>
      <c r="E78" s="4">
        <v>3.0779067627621801</v>
      </c>
      <c r="F78" s="4">
        <v>2.9333917934375502</v>
      </c>
    </row>
    <row r="79" spans="1:6" x14ac:dyDescent="0.2">
      <c r="A79" s="2" t="s">
        <v>81</v>
      </c>
      <c r="B79" s="5">
        <v>5.1291694409678602E-2</v>
      </c>
      <c r="C79" s="5">
        <v>5.6782551288015702E-2</v>
      </c>
      <c r="D79" s="5">
        <v>4.5530343160243403E-2</v>
      </c>
      <c r="E79" s="5">
        <v>3.00118201746348</v>
      </c>
      <c r="F79" s="5">
        <v>2.8816900422462699</v>
      </c>
    </row>
    <row r="80" spans="1:6" x14ac:dyDescent="0.2">
      <c r="A80" s="3" t="s">
        <v>56</v>
      </c>
      <c r="B80" s="4">
        <v>4.3458262870021698E-2</v>
      </c>
      <c r="C80" s="4">
        <v>4.6109309243630998E-2</v>
      </c>
      <c r="D80" s="4">
        <v>5.32298090293555E-2</v>
      </c>
      <c r="E80" s="4">
        <v>3.0050567892754398</v>
      </c>
      <c r="F80" s="4">
        <v>2.9072259647035699</v>
      </c>
    </row>
    <row r="81" spans="1:6" x14ac:dyDescent="0.2">
      <c r="A81" s="2" t="s">
        <v>66</v>
      </c>
      <c r="B81" s="5">
        <v>4.3152669250275499E-2</v>
      </c>
      <c r="C81" s="5">
        <v>4.3557059356670903E-2</v>
      </c>
      <c r="D81" s="5">
        <v>4.6369730618052003E-2</v>
      </c>
      <c r="E81" s="5">
        <v>3.0522635404621399</v>
      </c>
      <c r="F81" s="5">
        <v>2.9119267386744099</v>
      </c>
    </row>
    <row r="82" spans="1:6" x14ac:dyDescent="0.2">
      <c r="A82" s="3" t="s">
        <v>82</v>
      </c>
      <c r="B82" s="4">
        <v>2.6417550427328001E-2</v>
      </c>
      <c r="C82" s="4">
        <v>3.1934363844992902E-2</v>
      </c>
      <c r="D82" s="4">
        <v>6.7697827460906398E-2</v>
      </c>
      <c r="E82" s="4">
        <v>3.0516427301245699</v>
      </c>
      <c r="F82" s="4">
        <v>2.9146581101057198</v>
      </c>
    </row>
    <row r="83" spans="1:6" x14ac:dyDescent="0.2">
      <c r="A83" s="2" t="s">
        <v>102</v>
      </c>
      <c r="B83" s="5">
        <v>2.85176027020216E-2</v>
      </c>
      <c r="C83" s="5">
        <v>3.8176096590199299E-2</v>
      </c>
      <c r="D83" s="5">
        <v>-1.84204198945864E-3</v>
      </c>
      <c r="E83" s="5">
        <v>3.0545965504343</v>
      </c>
      <c r="F83" s="5">
        <v>2.92422234668155</v>
      </c>
    </row>
    <row r="84" spans="1:6" x14ac:dyDescent="0.2">
      <c r="A84" s="3" t="s">
        <v>61</v>
      </c>
      <c r="B84" s="4">
        <v>2.70381695000038E-2</v>
      </c>
      <c r="C84" s="4">
        <v>3.2158606225107703E-2</v>
      </c>
      <c r="D84" s="4">
        <v>3.9064370658207899E-2</v>
      </c>
      <c r="E84" s="4">
        <v>3.1652048181689398</v>
      </c>
      <c r="F84" s="4">
        <v>2.9463205896529701</v>
      </c>
    </row>
    <row r="85" spans="1:6" x14ac:dyDescent="0.2">
      <c r="A85" s="2" t="s">
        <v>10</v>
      </c>
      <c r="B85" s="5">
        <v>2.7362282645189299E-2</v>
      </c>
      <c r="C85" s="5">
        <v>2.79914211036442E-2</v>
      </c>
      <c r="D85" s="5">
        <v>3.1648936440757301E-2</v>
      </c>
      <c r="E85" s="5">
        <v>14.553725636882699</v>
      </c>
      <c r="F85" s="5">
        <v>14.429458437611</v>
      </c>
    </row>
    <row r="86" spans="1:6" x14ac:dyDescent="0.2">
      <c r="A86" s="3" t="s">
        <v>126</v>
      </c>
      <c r="B86" s="4">
        <v>2.2447651612193E-2</v>
      </c>
      <c r="C86" s="4">
        <v>3.4778115339764999E-2</v>
      </c>
      <c r="D86" s="4">
        <v>2.0956433861181501E-2</v>
      </c>
      <c r="E86" s="4">
        <v>53.7945238648798</v>
      </c>
      <c r="F86" s="4">
        <v>53.679294028980301</v>
      </c>
    </row>
    <row r="87" spans="1:6" x14ac:dyDescent="0.2">
      <c r="A87" s="2" t="s">
        <v>97</v>
      </c>
      <c r="B87" s="5">
        <v>3.3180268952740198E-2</v>
      </c>
      <c r="C87" s="5">
        <v>3.1309632144626301E-2</v>
      </c>
      <c r="D87" s="5">
        <v>4.4973656446887403E-2</v>
      </c>
      <c r="E87" s="5">
        <v>79.359771179650096</v>
      </c>
      <c r="F87" s="5">
        <v>79.469340474604095</v>
      </c>
    </row>
    <row r="88" spans="1:6" x14ac:dyDescent="0.2">
      <c r="A88" s="3" t="s">
        <v>131</v>
      </c>
      <c r="B88" s="4">
        <v>0.20548227645832501</v>
      </c>
      <c r="C88" s="4">
        <v>0.21925362060682699</v>
      </c>
      <c r="D88" s="4">
        <v>0.211588274809663</v>
      </c>
      <c r="E88" s="4">
        <v>81.9590099517239</v>
      </c>
      <c r="F88" s="4">
        <v>82.044537685232299</v>
      </c>
    </row>
    <row r="89" spans="1:6" x14ac:dyDescent="0.2">
      <c r="A89" s="2" t="s">
        <v>130</v>
      </c>
      <c r="B89" s="5">
        <v>2.3745992234806002</v>
      </c>
      <c r="C89" s="5">
        <v>2.38112078158332</v>
      </c>
      <c r="D89" s="5">
        <v>2.38258758534031</v>
      </c>
      <c r="E89" s="5">
        <v>83.774012251693506</v>
      </c>
      <c r="F89" s="5">
        <v>83.892100710845597</v>
      </c>
    </row>
    <row r="90" spans="1:6" x14ac:dyDescent="0.2">
      <c r="A90" s="3" t="s">
        <v>31</v>
      </c>
      <c r="B90" s="4">
        <v>8.8193665404336894</v>
      </c>
      <c r="C90" s="4">
        <v>8.8336312435024897</v>
      </c>
      <c r="D90" s="4">
        <v>8.9280981407961093</v>
      </c>
      <c r="E90" s="4">
        <v>85.250297638342303</v>
      </c>
      <c r="F90" s="4">
        <v>85.328131081735705</v>
      </c>
    </row>
    <row r="91" spans="1:6" x14ac:dyDescent="0.2">
      <c r="A91" s="2" t="s">
        <v>135</v>
      </c>
      <c r="B91" s="5">
        <v>16.933237201990998</v>
      </c>
      <c r="C91" s="5">
        <v>16.939343980038199</v>
      </c>
      <c r="D91" s="5">
        <v>17.2541869988349</v>
      </c>
      <c r="E91" s="5">
        <v>75.983443377218293</v>
      </c>
      <c r="F91" s="5">
        <v>76.088452097936397</v>
      </c>
    </row>
    <row r="92" spans="1:6" x14ac:dyDescent="0.2">
      <c r="A92" s="3" t="s">
        <v>35</v>
      </c>
      <c r="B92" s="4">
        <v>27.557644540512602</v>
      </c>
      <c r="C92" s="4">
        <v>27.856844146430699</v>
      </c>
      <c r="D92" s="4">
        <v>27.757230852655699</v>
      </c>
      <c r="E92" s="4">
        <v>17.996023326919399</v>
      </c>
      <c r="F92" s="4">
        <v>17.949469668427501</v>
      </c>
    </row>
    <row r="93" spans="1:6" x14ac:dyDescent="0.2">
      <c r="A93" s="2" t="s">
        <v>46</v>
      </c>
      <c r="B93" s="5">
        <v>34.536017325814797</v>
      </c>
      <c r="C93" s="5">
        <v>34.6407605859415</v>
      </c>
      <c r="D93" s="5">
        <v>34.997496345143603</v>
      </c>
      <c r="E93" s="5">
        <v>3.4422230659293902</v>
      </c>
      <c r="F93" s="5">
        <v>3.2929972745551002</v>
      </c>
    </row>
    <row r="94" spans="1:6" x14ac:dyDescent="0.2">
      <c r="A94" s="3" t="s">
        <v>118</v>
      </c>
      <c r="B94" s="4">
        <v>35.470174635749103</v>
      </c>
      <c r="C94" s="4">
        <v>35.524758132122301</v>
      </c>
      <c r="D94" s="4">
        <v>35.847866944425199</v>
      </c>
      <c r="E94" s="4">
        <v>3.2420870133684199</v>
      </c>
      <c r="F94" s="4">
        <v>3.1044900546738101</v>
      </c>
    </row>
    <row r="95" spans="1:6" x14ac:dyDescent="0.2">
      <c r="A95" s="2" t="s">
        <v>42</v>
      </c>
      <c r="B95" s="5">
        <v>32.389080942134797</v>
      </c>
      <c r="C95" s="5">
        <v>32.526551043502501</v>
      </c>
      <c r="D95" s="5">
        <v>32.785785150479697</v>
      </c>
      <c r="E95" s="5">
        <v>3.1916519909416601</v>
      </c>
      <c r="F95" s="5">
        <v>3.0453104590507198</v>
      </c>
    </row>
    <row r="96" spans="1:6" x14ac:dyDescent="0.2">
      <c r="A96" s="3" t="s">
        <v>121</v>
      </c>
      <c r="B96" s="4">
        <v>21.4076194794896</v>
      </c>
      <c r="C96" s="4">
        <v>21.315570510618901</v>
      </c>
      <c r="D96" s="4">
        <v>21.4751498004441</v>
      </c>
      <c r="E96" s="4">
        <v>3.1185564549430902</v>
      </c>
      <c r="F96" s="4">
        <v>2.9538511683588302</v>
      </c>
    </row>
    <row r="97" spans="1:6" x14ac:dyDescent="0.2">
      <c r="A97" s="2" t="s">
        <v>111</v>
      </c>
      <c r="B97" s="5">
        <v>9.7049084463879307</v>
      </c>
      <c r="C97" s="5">
        <v>9.6684011994786108</v>
      </c>
      <c r="D97" s="5">
        <v>9.7607536563884292</v>
      </c>
      <c r="E97" s="5">
        <v>3.1021271476933099</v>
      </c>
      <c r="F97" s="5">
        <v>2.9308243826531299</v>
      </c>
    </row>
    <row r="98" spans="1:6" x14ac:dyDescent="0.2">
      <c r="A98" s="3" t="s">
        <v>141</v>
      </c>
      <c r="B98" s="4">
        <v>2.80697485463162</v>
      </c>
      <c r="C98" s="4">
        <v>2.8298239175808</v>
      </c>
      <c r="D98" s="4">
        <v>2.8751035600271302</v>
      </c>
      <c r="E98" s="4">
        <v>3.17103933956502</v>
      </c>
      <c r="F98" s="4">
        <v>2.9395936108304701</v>
      </c>
    </row>
    <row r="99" spans="1:6" x14ac:dyDescent="0.2">
      <c r="A99" s="2" t="s">
        <v>84</v>
      </c>
      <c r="B99" s="5">
        <v>0.58717790977774398</v>
      </c>
      <c r="C99" s="5">
        <v>0.59013731265504699</v>
      </c>
      <c r="D99" s="5">
        <v>0.60362289868848296</v>
      </c>
      <c r="E99" s="5">
        <v>3.1056010571389101</v>
      </c>
      <c r="F99" s="5">
        <v>2.9064560503950898</v>
      </c>
    </row>
    <row r="100" spans="1:6" x14ac:dyDescent="0.2">
      <c r="A100" s="3" t="s">
        <v>93</v>
      </c>
      <c r="B100" s="4">
        <v>0.166189601553966</v>
      </c>
      <c r="C100" s="4">
        <v>0.170694899457555</v>
      </c>
      <c r="D100" s="4">
        <v>0.18387824712467499</v>
      </c>
      <c r="E100" s="4">
        <v>3.09091444459477</v>
      </c>
      <c r="F100" s="4">
        <v>2.87974903410508</v>
      </c>
    </row>
    <row r="101" spans="1:6" x14ac:dyDescent="0.2">
      <c r="A101" s="2" t="s">
        <v>62</v>
      </c>
      <c r="B101" s="5">
        <v>9.37073868982157E-2</v>
      </c>
      <c r="C101" s="5">
        <v>9.4600825097350696E-2</v>
      </c>
      <c r="D101" s="5">
        <v>0.100024127102151</v>
      </c>
      <c r="E101" s="5">
        <v>3.0783156622413999</v>
      </c>
      <c r="F101" s="5">
        <v>2.8939793147323498</v>
      </c>
    </row>
    <row r="102" spans="1:6" x14ac:dyDescent="0.2">
      <c r="A102" s="2" t="s">
        <v>40</v>
      </c>
      <c r="B102" s="5">
        <v>0.103607731970718</v>
      </c>
      <c r="C102" s="5">
        <v>9.7531338174382601E-2</v>
      </c>
      <c r="D102" s="5">
        <v>8.9945725009036401E-2</v>
      </c>
      <c r="E102" s="5">
        <v>3.0850906516927199</v>
      </c>
      <c r="F102" s="5">
        <v>2.9592206124611899</v>
      </c>
    </row>
    <row r="103" spans="1:6" x14ac:dyDescent="0.2">
      <c r="A103" s="3" t="s">
        <v>26</v>
      </c>
      <c r="B103" s="4">
        <v>6.5922160152853002E-2</v>
      </c>
      <c r="C103" s="4">
        <v>7.7307071603006094E-2</v>
      </c>
      <c r="D103" s="4">
        <v>7.4132181086931204E-2</v>
      </c>
      <c r="E103" s="4">
        <v>3.0340368480484701</v>
      </c>
      <c r="F103" s="4">
        <v>2.9749786012541501</v>
      </c>
    </row>
    <row r="104" spans="1:6" x14ac:dyDescent="0.2">
      <c r="A104" s="2" t="s">
        <v>21</v>
      </c>
      <c r="B104" s="5">
        <v>6.7265256399849205E-2</v>
      </c>
      <c r="C104" s="5">
        <v>6.4779494908819304E-2</v>
      </c>
      <c r="D104" s="5">
        <v>4.8317555822839101E-2</v>
      </c>
      <c r="E104" s="5">
        <v>3.04486057655369</v>
      </c>
      <c r="F104" s="5">
        <v>2.99287496924532</v>
      </c>
    </row>
    <row r="105" spans="1:6" x14ac:dyDescent="0.2">
      <c r="A105" s="3" t="s">
        <v>0</v>
      </c>
      <c r="B105" s="4">
        <v>4.4028357803629799E-2</v>
      </c>
      <c r="C105" s="4">
        <v>4.8964441499722698E-2</v>
      </c>
      <c r="D105" s="4">
        <v>3.9249581437172699E-2</v>
      </c>
      <c r="E105" s="4">
        <v>3.0955666235775601</v>
      </c>
      <c r="F105" s="4">
        <v>3.0479817012206398</v>
      </c>
    </row>
    <row r="106" spans="1:6" x14ac:dyDescent="0.2">
      <c r="A106" s="2" t="s">
        <v>8</v>
      </c>
      <c r="B106" s="5">
        <v>3.2837610621673001E-2</v>
      </c>
      <c r="C106" s="5">
        <v>5.0956175110315603E-2</v>
      </c>
      <c r="D106" s="5">
        <v>4.7040698328245999E-2</v>
      </c>
      <c r="E106" s="5">
        <v>3.0129916468535098</v>
      </c>
      <c r="F106" s="5">
        <v>2.9817479054008702</v>
      </c>
    </row>
    <row r="107" spans="1:6" x14ac:dyDescent="0.2">
      <c r="A107" s="3" t="s">
        <v>38</v>
      </c>
      <c r="B107" s="4">
        <v>2.6763186345967499E-2</v>
      </c>
      <c r="C107" s="4">
        <v>3.4177178007591603E-2</v>
      </c>
      <c r="D107" s="4">
        <v>4.3026160397169E-2</v>
      </c>
      <c r="E107" s="4">
        <v>2.9861682439924202</v>
      </c>
      <c r="F107" s="4">
        <v>2.9384057996689101</v>
      </c>
    </row>
    <row r="108" spans="1:6" x14ac:dyDescent="0.2">
      <c r="A108" s="2" t="s">
        <v>145</v>
      </c>
      <c r="B108" s="5">
        <v>2.9958263996915799E-2</v>
      </c>
      <c r="C108" s="5">
        <v>3.4711697527881502E-2</v>
      </c>
      <c r="D108" s="5">
        <v>1.7579336807431099E-2</v>
      </c>
      <c r="E108" s="5">
        <v>3.0271996308098501</v>
      </c>
      <c r="F108" s="5">
        <v>2.9297493371582202</v>
      </c>
    </row>
    <row r="109" spans="1:6" x14ac:dyDescent="0.2">
      <c r="A109" s="3" t="s">
        <v>116</v>
      </c>
      <c r="B109" s="4">
        <v>3.0613331211414001E-2</v>
      </c>
      <c r="C109" s="4">
        <v>3.9653667586796899E-2</v>
      </c>
      <c r="D109" s="4">
        <v>4.0724661194554097E-2</v>
      </c>
      <c r="E109" s="4">
        <v>3.0223742868481498</v>
      </c>
      <c r="F109" s="4">
        <v>2.9789914340880199</v>
      </c>
    </row>
    <row r="110" spans="1:6" x14ac:dyDescent="0.2">
      <c r="A110" s="2" t="s">
        <v>104</v>
      </c>
      <c r="B110" s="5">
        <v>2.8238918745564601E-2</v>
      </c>
      <c r="C110" s="5">
        <v>3.0563990969299699E-2</v>
      </c>
      <c r="D110" s="5">
        <v>5.8270357549396199E-3</v>
      </c>
      <c r="E110" s="5">
        <v>2.9968374645854898</v>
      </c>
      <c r="F110" s="5">
        <v>2.9614872161851298</v>
      </c>
    </row>
    <row r="111" spans="1:6" x14ac:dyDescent="0.2">
      <c r="A111" s="3" t="s">
        <v>70</v>
      </c>
      <c r="B111" s="4">
        <v>2.2056885816122401E-2</v>
      </c>
      <c r="C111" s="4">
        <v>3.03882994865456E-2</v>
      </c>
      <c r="D111" s="4">
        <v>2.88746448820449E-2</v>
      </c>
      <c r="E111" s="4">
        <v>3.0166684813442499</v>
      </c>
      <c r="F111" s="4">
        <v>2.9550486492307502</v>
      </c>
    </row>
    <row r="112" spans="1:6" x14ac:dyDescent="0.2">
      <c r="A112" s="2" t="s">
        <v>139</v>
      </c>
      <c r="B112" s="5">
        <v>2.7967631534187E-2</v>
      </c>
      <c r="C112" s="5">
        <v>2.8490644011440001E-2</v>
      </c>
      <c r="D112" s="5">
        <v>3.7972798292618203E-2</v>
      </c>
      <c r="E112" s="5">
        <v>3.0290237996698299</v>
      </c>
      <c r="F112" s="5">
        <v>3.0063553849887499</v>
      </c>
    </row>
    <row r="113" spans="1:6" x14ac:dyDescent="0.2">
      <c r="A113" s="3" t="s">
        <v>44</v>
      </c>
      <c r="B113" s="4">
        <v>3.7563535274208498E-2</v>
      </c>
      <c r="C113" s="4">
        <v>2.9704268288561E-2</v>
      </c>
      <c r="D113" s="4">
        <v>3.8727022527359399E-2</v>
      </c>
      <c r="E113" s="4">
        <v>3.01518466115385</v>
      </c>
      <c r="F113" s="4">
        <v>2.9175177450571899</v>
      </c>
    </row>
    <row r="114" spans="1:6" x14ac:dyDescent="0.2">
      <c r="A114" s="2" t="s">
        <v>6</v>
      </c>
      <c r="B114" s="5">
        <v>2.6152813199292701E-2</v>
      </c>
      <c r="C114" s="5">
        <v>3.3748670764050602E-2</v>
      </c>
      <c r="D114" s="5">
        <v>5.2763611864211302E-2</v>
      </c>
      <c r="E114" s="5">
        <v>2.9345397196990799</v>
      </c>
      <c r="F114" s="5">
        <v>2.8585210244364201</v>
      </c>
    </row>
    <row r="115" spans="1:6" x14ac:dyDescent="0.2">
      <c r="A115" s="3" t="s">
        <v>69</v>
      </c>
      <c r="B115" s="4">
        <v>2.8834273925976601E-2</v>
      </c>
      <c r="C115" s="4">
        <v>2.91030443422923E-2</v>
      </c>
      <c r="D115" s="4">
        <v>3.56000210374302E-2</v>
      </c>
      <c r="E115" s="4">
        <v>2.99868976035141</v>
      </c>
      <c r="F115" s="4">
        <v>2.9130668974723202</v>
      </c>
    </row>
    <row r="116" spans="1:6" x14ac:dyDescent="0.2">
      <c r="A116" s="2" t="s">
        <v>98</v>
      </c>
      <c r="B116" s="5">
        <v>2.52116422899239E-2</v>
      </c>
      <c r="C116" s="5">
        <v>2.4179716848656E-2</v>
      </c>
      <c r="D116" s="5">
        <v>1.30650745570653E-2</v>
      </c>
      <c r="E116" s="5">
        <v>2.89484189737572</v>
      </c>
      <c r="F116" s="5">
        <v>2.82181896877296</v>
      </c>
    </row>
    <row r="117" spans="1:6" x14ac:dyDescent="0.2">
      <c r="A117" s="3" t="s">
        <v>49</v>
      </c>
      <c r="B117" s="4">
        <v>3.6861960638003399E-2</v>
      </c>
      <c r="C117" s="4">
        <v>3.0694937392168099E-2</v>
      </c>
      <c r="D117" s="4">
        <v>2.35799711365412E-2</v>
      </c>
      <c r="E117" s="4">
        <v>2.9333189687690302</v>
      </c>
      <c r="F117" s="4">
        <v>2.8527740913174102</v>
      </c>
    </row>
    <row r="118" spans="1:6" x14ac:dyDescent="0.2">
      <c r="A118" s="2" t="s">
        <v>23</v>
      </c>
      <c r="B118" s="5">
        <v>1.9848081403500001E-2</v>
      </c>
      <c r="C118" s="5">
        <v>2.94220217827891E-2</v>
      </c>
      <c r="D118" s="5">
        <v>9.9118816423557896E-4</v>
      </c>
      <c r="E118" s="5">
        <v>3.0681508385400802</v>
      </c>
      <c r="F118" s="5">
        <v>2.9912626472195201</v>
      </c>
    </row>
    <row r="119" spans="1:6" x14ac:dyDescent="0.2">
      <c r="A119" s="3" t="s">
        <v>37</v>
      </c>
      <c r="B119" s="4">
        <v>2.8360970884039698E-2</v>
      </c>
      <c r="C119" s="4">
        <v>2.6643349331887702E-2</v>
      </c>
      <c r="D119" s="4">
        <v>3.8070381860963801E-2</v>
      </c>
      <c r="E119" s="4">
        <v>22.273758122757801</v>
      </c>
      <c r="F119" s="4">
        <v>22.284035453636601</v>
      </c>
    </row>
    <row r="120" spans="1:6" x14ac:dyDescent="0.2">
      <c r="A120" s="2" t="s">
        <v>59</v>
      </c>
      <c r="B120" s="5">
        <v>2.70378856759118E-2</v>
      </c>
      <c r="C120" s="5">
        <v>2.6565539223726099E-2</v>
      </c>
      <c r="D120" s="5">
        <v>2.27035812777092E-2</v>
      </c>
      <c r="E120" s="5">
        <v>60.367739259609699</v>
      </c>
      <c r="F120" s="5">
        <v>60.228428423047703</v>
      </c>
    </row>
    <row r="121" spans="1:6" x14ac:dyDescent="0.2">
      <c r="A121" s="3" t="s">
        <v>110</v>
      </c>
      <c r="B121" s="4">
        <v>1.7581343173155298E-2</v>
      </c>
      <c r="C121" s="4">
        <v>2.4769672395168502E-2</v>
      </c>
      <c r="D121" s="4">
        <v>7.62139970920958E-3</v>
      </c>
      <c r="E121" s="4">
        <v>75.909764643373606</v>
      </c>
      <c r="F121" s="4">
        <v>75.994871605845304</v>
      </c>
    </row>
    <row r="122" spans="1:6" x14ac:dyDescent="0.2">
      <c r="A122" s="2" t="s">
        <v>119</v>
      </c>
      <c r="B122" s="5">
        <v>5.1356747666119702E-2</v>
      </c>
      <c r="C122" s="5">
        <v>4.7584899439473798E-2</v>
      </c>
      <c r="D122" s="5">
        <v>7.4758026056612401E-2</v>
      </c>
      <c r="E122" s="5">
        <v>80.648826222656794</v>
      </c>
      <c r="F122" s="5">
        <v>80.778256140916397</v>
      </c>
    </row>
    <row r="123" spans="1:6" x14ac:dyDescent="0.2">
      <c r="A123" s="3" t="s">
        <v>39</v>
      </c>
      <c r="B123" s="4">
        <v>0.73955391407939897</v>
      </c>
      <c r="C123" s="4">
        <v>0.74032531416053404</v>
      </c>
      <c r="D123" s="4">
        <v>0.70776176797602297</v>
      </c>
      <c r="E123" s="4">
        <v>83.796511818891801</v>
      </c>
      <c r="F123" s="4">
        <v>83.888589291080393</v>
      </c>
    </row>
    <row r="124" spans="1:6" x14ac:dyDescent="0.2">
      <c r="A124" s="2" t="s">
        <v>77</v>
      </c>
      <c r="B124" s="5">
        <v>4.6965695306262099</v>
      </c>
      <c r="C124" s="5">
        <v>4.7112984925894104</v>
      </c>
      <c r="D124" s="5">
        <v>4.7340180780347003</v>
      </c>
      <c r="E124" s="5">
        <v>81.949175752825695</v>
      </c>
      <c r="F124" s="5">
        <v>82.059500911469001</v>
      </c>
    </row>
    <row r="125" spans="1:6" x14ac:dyDescent="0.2">
      <c r="A125" s="3" t="s">
        <v>90</v>
      </c>
      <c r="B125" s="4">
        <v>14.4903546263722</v>
      </c>
      <c r="C125" s="4">
        <v>14.4953090359854</v>
      </c>
      <c r="D125" s="4">
        <v>14.5970718750545</v>
      </c>
      <c r="E125" s="4">
        <v>88.513383553248403</v>
      </c>
      <c r="F125" s="4">
        <v>88.550206149108206</v>
      </c>
    </row>
    <row r="126" spans="1:6" x14ac:dyDescent="0.2">
      <c r="A126" s="2" t="s">
        <v>129</v>
      </c>
      <c r="B126" s="5">
        <v>24.405967486625901</v>
      </c>
      <c r="C126" s="5">
        <v>24.620775752267502</v>
      </c>
      <c r="D126" s="5">
        <v>24.6318867910934</v>
      </c>
      <c r="E126" s="5">
        <v>86.691392975057497</v>
      </c>
      <c r="F126" s="5">
        <v>86.726772739837102</v>
      </c>
    </row>
    <row r="127" spans="1:6" x14ac:dyDescent="0.2">
      <c r="A127" s="2" t="s">
        <v>71</v>
      </c>
      <c r="B127" s="5">
        <v>32.911198267617202</v>
      </c>
      <c r="C127" s="5">
        <v>32.9031544062262</v>
      </c>
      <c r="D127" s="5">
        <v>33.121155028551499</v>
      </c>
      <c r="E127" s="5">
        <v>31.526938167465801</v>
      </c>
      <c r="F127" s="5">
        <v>31.600259466935999</v>
      </c>
    </row>
    <row r="128" spans="1:6" x14ac:dyDescent="0.2">
      <c r="A128" s="3" t="s">
        <v>2</v>
      </c>
      <c r="B128" s="4">
        <v>35.400080815706403</v>
      </c>
      <c r="C128" s="4">
        <v>35.294284096503098</v>
      </c>
      <c r="D128" s="4">
        <v>35.741520627542101</v>
      </c>
      <c r="E128" s="4">
        <v>7.4922547946895204</v>
      </c>
      <c r="F128" s="4">
        <v>7.4616816661265997</v>
      </c>
    </row>
    <row r="129" spans="1:6" x14ac:dyDescent="0.2">
      <c r="A129" s="2" t="s">
        <v>95</v>
      </c>
      <c r="B129" s="5">
        <v>37.121210786876198</v>
      </c>
      <c r="C129" s="5">
        <v>37.0118095877326</v>
      </c>
      <c r="D129" s="5">
        <v>37.5036896641084</v>
      </c>
      <c r="E129" s="5">
        <v>5.62724341778513</v>
      </c>
      <c r="F129" s="5">
        <v>5.57706179800876</v>
      </c>
    </row>
    <row r="130" spans="1:6" x14ac:dyDescent="0.2">
      <c r="A130" s="3" t="s">
        <v>101</v>
      </c>
      <c r="B130" s="4">
        <v>32.486802801464499</v>
      </c>
      <c r="C130" s="4">
        <v>32.420898915760702</v>
      </c>
      <c r="D130" s="4">
        <v>32.734374671426501</v>
      </c>
      <c r="E130" s="4">
        <v>4.1848678153839103</v>
      </c>
      <c r="F130" s="4">
        <v>4.10366798421488</v>
      </c>
    </row>
    <row r="131" spans="1:6" x14ac:dyDescent="0.2">
      <c r="A131" s="2" t="s">
        <v>12</v>
      </c>
      <c r="B131" s="5">
        <v>22.270759528074102</v>
      </c>
      <c r="C131" s="5">
        <v>22.190739426063999</v>
      </c>
      <c r="D131" s="5">
        <v>22.300238075116201</v>
      </c>
      <c r="E131" s="5">
        <v>3.86807682349983</v>
      </c>
      <c r="F131" s="5">
        <v>3.64200767329966</v>
      </c>
    </row>
    <row r="132" spans="1:6" x14ac:dyDescent="0.2">
      <c r="A132" s="3" t="s">
        <v>17</v>
      </c>
      <c r="B132" s="4">
        <v>9.2670507799598205</v>
      </c>
      <c r="C132" s="4">
        <v>9.2546148726387205</v>
      </c>
      <c r="D132" s="4">
        <v>9.3519602495488705</v>
      </c>
      <c r="E132" s="4">
        <v>2.6088649813727698</v>
      </c>
      <c r="F132" s="4">
        <v>2.4890581072217399</v>
      </c>
    </row>
    <row r="133" spans="1:6" x14ac:dyDescent="0.2">
      <c r="A133" s="2" t="s">
        <v>51</v>
      </c>
      <c r="B133" s="5">
        <v>3.5735389555699002</v>
      </c>
      <c r="C133" s="5">
        <v>3.55407534120984</v>
      </c>
      <c r="D133" s="5">
        <v>3.6208066128001999</v>
      </c>
      <c r="E133" s="5">
        <v>2.3981000321023598</v>
      </c>
      <c r="F133" s="5">
        <v>2.3449484034605699</v>
      </c>
    </row>
    <row r="134" spans="1:6" x14ac:dyDescent="0.2">
      <c r="A134" s="3" t="s">
        <v>114</v>
      </c>
      <c r="B134" s="4">
        <v>1.2959229267596</v>
      </c>
      <c r="C134" s="4">
        <v>1.31944404143986</v>
      </c>
      <c r="D134" s="4">
        <v>1.3472795787083001</v>
      </c>
      <c r="E134" s="4">
        <v>2.3635391076396299</v>
      </c>
      <c r="F134" s="4">
        <v>2.28272054067885</v>
      </c>
    </row>
    <row r="135" spans="1:6" x14ac:dyDescent="0.2">
      <c r="A135" s="2" t="s">
        <v>106</v>
      </c>
      <c r="B135" s="5">
        <v>0.59488727644656603</v>
      </c>
      <c r="C135" s="5">
        <v>0.599302756330507</v>
      </c>
      <c r="D135" s="5">
        <v>0.61196152817625904</v>
      </c>
      <c r="E135" s="5">
        <v>2.3243447162553701</v>
      </c>
      <c r="F135" s="5">
        <v>2.28143837902019</v>
      </c>
    </row>
    <row r="136" spans="1:6" x14ac:dyDescent="0.2">
      <c r="A136" s="3" t="s">
        <v>30</v>
      </c>
      <c r="B136" s="4">
        <v>0.29176914792853398</v>
      </c>
      <c r="C136" s="4">
        <v>0.29136388624362503</v>
      </c>
      <c r="D136" s="4">
        <v>0.295874531479355</v>
      </c>
      <c r="E136" s="4">
        <v>2.2991333650109</v>
      </c>
      <c r="F136" s="4">
        <v>2.2586457714682302</v>
      </c>
    </row>
    <row r="137" spans="1:6" x14ac:dyDescent="0.2">
      <c r="A137" s="2" t="s">
        <v>144</v>
      </c>
      <c r="B137" s="5">
        <v>0.168309494193709</v>
      </c>
      <c r="C137" s="5">
        <v>0.16897497927511701</v>
      </c>
      <c r="D137" s="5">
        <v>0.15587447545118699</v>
      </c>
      <c r="E137" s="5">
        <v>2.3467191774932701</v>
      </c>
      <c r="F137" s="5">
        <v>2.2804008798753999</v>
      </c>
    </row>
    <row r="138" spans="1:6" x14ac:dyDescent="0.2">
      <c r="A138" s="3" t="s">
        <v>60</v>
      </c>
      <c r="B138" s="4">
        <v>9.7271631183735399E-2</v>
      </c>
      <c r="C138" s="4">
        <v>0.10136940687507601</v>
      </c>
      <c r="D138" s="4">
        <v>9.1657169546702902E-2</v>
      </c>
      <c r="E138" s="4">
        <v>2.2668157638610702</v>
      </c>
      <c r="F138" s="4">
        <v>2.2002762648185499</v>
      </c>
    </row>
    <row r="139" spans="1:6" x14ac:dyDescent="0.2">
      <c r="A139" s="2" t="s">
        <v>99</v>
      </c>
      <c r="B139" s="5">
        <v>6.4407626994482395E-2</v>
      </c>
      <c r="C139" s="5">
        <v>6.5623049782598405E-2</v>
      </c>
      <c r="D139" s="5">
        <v>6.5682625471260997E-2</v>
      </c>
      <c r="E139" s="5">
        <v>2.3199267208240002</v>
      </c>
      <c r="F139" s="5">
        <v>2.2637383061918501</v>
      </c>
    </row>
    <row r="140" spans="1:6" x14ac:dyDescent="0.2">
      <c r="A140" s="3" t="s">
        <v>86</v>
      </c>
      <c r="B140" s="4">
        <v>5.1475211306680001E-2</v>
      </c>
      <c r="C140" s="4">
        <v>5.2730359828016403E-2</v>
      </c>
      <c r="D140" s="4">
        <v>5.8954701747425002E-2</v>
      </c>
      <c r="E140" s="4">
        <v>2.28546765656619</v>
      </c>
      <c r="F140" s="4">
        <v>2.20160006008288</v>
      </c>
    </row>
    <row r="141" spans="1:6" x14ac:dyDescent="0.2">
      <c r="A141" s="2" t="s">
        <v>80</v>
      </c>
      <c r="B141" s="5">
        <v>5.1022229446322398E-2</v>
      </c>
      <c r="C141" s="5">
        <v>4.8365147697713301E-2</v>
      </c>
      <c r="D141" s="5">
        <v>5.0009744351370199E-2</v>
      </c>
      <c r="E141" s="5">
        <v>2.33113415231105</v>
      </c>
      <c r="F141" s="5">
        <v>2.25624948442147</v>
      </c>
    </row>
    <row r="142" spans="1:6" x14ac:dyDescent="0.2">
      <c r="A142" s="3" t="s">
        <v>68</v>
      </c>
      <c r="B142" s="4">
        <v>3.4880883460055398E-2</v>
      </c>
      <c r="C142" s="4">
        <v>4.2720065782410603E-2</v>
      </c>
      <c r="D142" s="4">
        <v>1.34249658045777E-2</v>
      </c>
      <c r="E142" s="4">
        <v>2.29446714363598</v>
      </c>
      <c r="F142" s="4">
        <v>2.2334003206247899</v>
      </c>
    </row>
    <row r="143" spans="1:6" x14ac:dyDescent="0.2">
      <c r="A143" s="2" t="s">
        <v>25</v>
      </c>
      <c r="B143" s="5">
        <v>3.3237445968315502E-2</v>
      </c>
      <c r="C143" s="5">
        <v>4.25432835540294E-2</v>
      </c>
      <c r="D143" s="5">
        <v>1.6999046800278701E-2</v>
      </c>
      <c r="E143" s="5">
        <v>2.2542351722849001</v>
      </c>
      <c r="F143" s="5">
        <v>2.1778186231001202</v>
      </c>
    </row>
    <row r="144" spans="1:6" x14ac:dyDescent="0.2">
      <c r="A144" s="3" t="s">
        <v>143</v>
      </c>
      <c r="B144" s="4">
        <v>3.0377437440383799E-2</v>
      </c>
      <c r="C144" s="4">
        <v>3.6564167305553799E-2</v>
      </c>
      <c r="D144" s="4">
        <v>2.1062729269263E-2</v>
      </c>
      <c r="E144" s="4">
        <v>2.1950453137430501</v>
      </c>
      <c r="F144" s="4">
        <v>2.1495078660318701</v>
      </c>
    </row>
  </sheetData>
  <mergeCells count="1">
    <mergeCell ref="B1:D3"/>
  </mergeCells>
  <conditionalFormatting sqref="B5:F144">
    <cfRule type="cellIs" dxfId="1" priority="3" operator="greaterThan">
      <formula>100</formula>
    </cfRule>
    <cfRule type="cellIs" dxfId="0" priority="4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UBK 530, 2.2</vt:lpstr>
      <vt:lpstr>bar elution</vt:lpstr>
      <vt:lpstr>RAFFINATE %</vt:lpstr>
      <vt:lpstr>EXTRACT %</vt:lpstr>
      <vt:lpstr>Conc. in Calib 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Thomas, TB, Mr [28830040@sun.ac.za]</cp:lastModifiedBy>
  <dcterms:created xsi:type="dcterms:W3CDTF">2025-01-30T10:43:29Z</dcterms:created>
  <dcterms:modified xsi:type="dcterms:W3CDTF">2025-05-05T16:37:56Z</dcterms:modified>
</cp:coreProperties>
</file>