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67" documentId="13_ncr:1_{D61B1303-2DDD-4ECE-94AC-CBE3AC66F9D9}" xr6:coauthVersionLast="47" xr6:coauthVersionMax="47" xr10:uidLastSave="{36BA1349-8F11-4BE7-B836-9892BFA1F287}"/>
  <bookViews>
    <workbookView xWindow="11424" yWindow="0" windowWidth="11712" windowHeight="12336" activeTab="1" xr2:uid="{00000000-000D-0000-FFFF-FFFF00000000}"/>
  </bookViews>
  <sheets>
    <sheet name="Conc. in Calib Units" sheetId="3" r:id="rId1"/>
    <sheet name="ubk 530 adsorption" sheetId="7" r:id="rId2"/>
    <sheet name="Sheet1" sheetId="8" r:id="rId3"/>
  </sheets>
  <definedNames>
    <definedName name="_xlcn.WorksheetConnection_adsorption.xlsxTable1" hidden="1">Table1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adsorption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7" l="1"/>
  <c r="D20" i="7"/>
  <c r="D21" i="7"/>
  <c r="D22" i="7"/>
  <c r="D23" i="7"/>
  <c r="D24" i="7"/>
  <c r="D18" i="7"/>
  <c r="C19" i="7"/>
  <c r="C20" i="7"/>
  <c r="C21" i="7"/>
  <c r="C22" i="7"/>
  <c r="C23" i="7"/>
  <c r="C24" i="7"/>
  <c r="C18" i="7"/>
  <c r="D10" i="7"/>
  <c r="D11" i="7"/>
  <c r="D12" i="7"/>
  <c r="D13" i="7"/>
  <c r="D14" i="7"/>
  <c r="D15" i="7"/>
  <c r="D9" i="7"/>
  <c r="C8" i="7"/>
  <c r="C10" i="7"/>
  <c r="C11" i="7"/>
  <c r="C12" i="7"/>
  <c r="C13" i="7"/>
  <c r="C14" i="7"/>
  <c r="C15" i="7"/>
  <c r="C9" i="7"/>
  <c r="E3" i="7"/>
  <c r="L17" i="7" l="1"/>
  <c r="M27" i="7"/>
  <c r="M9" i="7"/>
  <c r="M15" i="7"/>
  <c r="L28" i="7"/>
  <c r="L24" i="7" l="1"/>
  <c r="M24" i="7" s="1"/>
  <c r="K24" i="7"/>
  <c r="N24" i="7" s="1"/>
  <c r="O24" i="7" s="1"/>
  <c r="P24" i="7" s="1"/>
  <c r="Q24" i="7" s="1"/>
  <c r="R24" i="7" s="1"/>
  <c r="S24" i="7" s="1"/>
  <c r="M23" i="7"/>
  <c r="L23" i="7"/>
  <c r="K23" i="7"/>
  <c r="N23" i="7" s="1"/>
  <c r="O23" i="7" s="1"/>
  <c r="P23" i="7" s="1"/>
  <c r="Q23" i="7" s="1"/>
  <c r="R23" i="7" s="1"/>
  <c r="S23" i="7" s="1"/>
  <c r="M22" i="7"/>
  <c r="L22" i="7"/>
  <c r="K22" i="7"/>
  <c r="N22" i="7" s="1"/>
  <c r="O22" i="7" s="1"/>
  <c r="P22" i="7" s="1"/>
  <c r="Q22" i="7" s="1"/>
  <c r="R22" i="7" s="1"/>
  <c r="S22" i="7" s="1"/>
  <c r="M21" i="7"/>
  <c r="L21" i="7"/>
  <c r="K21" i="7"/>
  <c r="N21" i="7" s="1"/>
  <c r="O21" i="7" s="1"/>
  <c r="P21" i="7" s="1"/>
  <c r="Q21" i="7" s="1"/>
  <c r="R21" i="7" s="1"/>
  <c r="S21" i="7" s="1"/>
  <c r="M20" i="7"/>
  <c r="L20" i="7"/>
  <c r="K20" i="7"/>
  <c r="N20" i="7" s="1"/>
  <c r="O20" i="7" s="1"/>
  <c r="P20" i="7" s="1"/>
  <c r="Q20" i="7" s="1"/>
  <c r="R20" i="7" s="1"/>
  <c r="S20" i="7" s="1"/>
  <c r="M19" i="7"/>
  <c r="L19" i="7"/>
  <c r="K19" i="7"/>
  <c r="N19" i="7" s="1"/>
  <c r="O19" i="7" s="1"/>
  <c r="P19" i="7" s="1"/>
  <c r="Q19" i="7" s="1"/>
  <c r="R19" i="7" s="1"/>
  <c r="S19" i="7" s="1"/>
  <c r="M18" i="7"/>
  <c r="L18" i="7"/>
  <c r="K18" i="7"/>
  <c r="N18" i="7" s="1"/>
  <c r="O18" i="7" s="1"/>
  <c r="P18" i="7" s="1"/>
  <c r="Q18" i="7" s="1"/>
  <c r="R18" i="7" s="1"/>
  <c r="S18" i="7" s="1"/>
  <c r="L34" i="7"/>
  <c r="L33" i="7"/>
  <c r="L27" i="7"/>
  <c r="L32" i="7"/>
  <c r="L31" i="7"/>
  <c r="L30" i="7"/>
  <c r="L29" i="7"/>
  <c r="M10" i="7"/>
  <c r="M11" i="7"/>
  <c r="M12" i="7"/>
  <c r="M13" i="7"/>
  <c r="M14" i="7"/>
  <c r="N14" i="7"/>
  <c r="O14" i="7" s="1"/>
  <c r="P14" i="7" s="1"/>
  <c r="Q14" i="7" s="1"/>
  <c r="R14" i="7" s="1"/>
  <c r="S14" i="7" s="1"/>
  <c r="M29" i="7" s="1"/>
  <c r="N15" i="7"/>
  <c r="O15" i="7" s="1"/>
  <c r="P15" i="7" s="1"/>
  <c r="Q15" i="7" s="1"/>
  <c r="R15" i="7" s="1"/>
  <c r="S15" i="7" s="1"/>
  <c r="M28" i="7" s="1"/>
  <c r="L10" i="7"/>
  <c r="L11" i="7"/>
  <c r="L12" i="7"/>
  <c r="L13" i="7"/>
  <c r="L14" i="7"/>
  <c r="L15" i="7"/>
  <c r="L9" i="7"/>
  <c r="L8" i="7"/>
  <c r="K10" i="7"/>
  <c r="N10" i="7" s="1"/>
  <c r="O10" i="7" s="1"/>
  <c r="P10" i="7" s="1"/>
  <c r="Q10" i="7" s="1"/>
  <c r="R10" i="7" s="1"/>
  <c r="S10" i="7" s="1"/>
  <c r="M33" i="7" s="1"/>
  <c r="K11" i="7"/>
  <c r="N11" i="7" s="1"/>
  <c r="O11" i="7" s="1"/>
  <c r="P11" i="7" s="1"/>
  <c r="Q11" i="7" s="1"/>
  <c r="R11" i="7" s="1"/>
  <c r="S11" i="7" s="1"/>
  <c r="M32" i="7" s="1"/>
  <c r="K12" i="7"/>
  <c r="N12" i="7" s="1"/>
  <c r="O12" i="7" s="1"/>
  <c r="P12" i="7" s="1"/>
  <c r="Q12" i="7" s="1"/>
  <c r="R12" i="7" s="1"/>
  <c r="S12" i="7" s="1"/>
  <c r="M31" i="7" s="1"/>
  <c r="K13" i="7"/>
  <c r="N13" i="7" s="1"/>
  <c r="O13" i="7" s="1"/>
  <c r="P13" i="7" s="1"/>
  <c r="Q13" i="7" s="1"/>
  <c r="R13" i="7" s="1"/>
  <c r="S13" i="7" s="1"/>
  <c r="M30" i="7" s="1"/>
  <c r="K14" i="7"/>
  <c r="K15" i="7"/>
  <c r="K9" i="7"/>
  <c r="N9" i="7" s="1"/>
  <c r="O9" i="7" s="1"/>
  <c r="P9" i="7" s="1"/>
  <c r="Q9" i="7" s="1"/>
  <c r="R9" i="7" s="1"/>
  <c r="S9" i="7" s="1"/>
  <c r="M34" i="7" s="1"/>
  <c r="F9" i="7"/>
  <c r="N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tc={1E4EC30E-43B7-4B26-B927-C75B6BE65A83}</author>
  </authors>
  <commentList>
    <comment ref="N5" authorId="0" shapeId="0" xr:uid="{1E4EC30E-43B7-4B26-B927-C75B6BE65A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an estimate from UBK:
https://www.diaion.com/en/products/ion_exchange_resins/strongly_acidic_cation/data_sheet_ubk/pdf/ubk530.pdf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57D5F4-5F9D-4E99-9AAB-A375307402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796779-5708-4B92-8A01-98C2997D71D0}" name="WorksheetConnection_adsorption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dsorption.xlsxTable1"/>
        </x15:connection>
      </ext>
    </extLst>
  </connection>
</connections>
</file>

<file path=xl/sharedStrings.xml><?xml version="1.0" encoding="utf-8"?>
<sst xmlns="http://schemas.openxmlformats.org/spreadsheetml/2006/main" count="208" uniqueCount="194">
  <si>
    <t>TT1210 Sample 91</t>
  </si>
  <si>
    <t>TT1210 Sample 119</t>
  </si>
  <si>
    <t>TT1210 Sample 24</t>
  </si>
  <si>
    <t>TT1210 Sample 26</t>
  </si>
  <si>
    <t>TT1210 Sample 2</t>
  </si>
  <si>
    <t>TT1210 Sample 68</t>
  </si>
  <si>
    <t>TT1210 Sample 64</t>
  </si>
  <si>
    <t>TT1210 Sample 115</t>
  </si>
  <si>
    <t>TT1210 Sample 67</t>
  </si>
  <si>
    <t>TT1210 Sample 132</t>
  </si>
  <si>
    <t>TT1210 Sample 27</t>
  </si>
  <si>
    <t>TT1210 Sample 92</t>
  </si>
  <si>
    <t>TT1210 Sample 16</t>
  </si>
  <si>
    <t>TT1210 Sample 15</t>
  </si>
  <si>
    <t>TT1210 Sample 120</t>
  </si>
  <si>
    <t>TT1210 Sample 129</t>
  </si>
  <si>
    <t>TT1210 Sample 18</t>
  </si>
  <si>
    <t>TT1210 Sample 73</t>
  </si>
  <si>
    <t>TT1210 Sample 125</t>
  </si>
  <si>
    <t>TT1210 Sample 123</t>
  </si>
  <si>
    <t>TT1210 Sample 116</t>
  </si>
  <si>
    <t>TT1210 Sample 39</t>
  </si>
  <si>
    <t>TT1210 Sample 47</t>
  </si>
  <si>
    <t>TT1210 Sample 70</t>
  </si>
  <si>
    <t>B 208.957
(mg/L)</t>
  </si>
  <si>
    <t>TT1210 Sample 69</t>
  </si>
  <si>
    <t>TT1210 Sample 104</t>
  </si>
  <si>
    <t>TT1210 Sample 113</t>
  </si>
  <si>
    <t>TT1210 Sample 59</t>
  </si>
  <si>
    <t>TT1210 Sample 100</t>
  </si>
  <si>
    <t>TT1210 Sample 42</t>
  </si>
  <si>
    <t>TT1210 Sample 38</t>
  </si>
  <si>
    <t>TT1210 Sample 118</t>
  </si>
  <si>
    <t>TT1210 Sample 106</t>
  </si>
  <si>
    <t>TT1210 Sample 56</t>
  </si>
  <si>
    <t>TT1210 Sample 58</t>
  </si>
  <si>
    <t>TT1210 Sample 25</t>
  </si>
  <si>
    <t>TT1210 Sample 128</t>
  </si>
  <si>
    <t>TT1210 Sample 65</t>
  </si>
  <si>
    <t>TT1210 Sample 50</t>
  </si>
  <si>
    <t>TT1210 Sample 32</t>
  </si>
  <si>
    <t>TT1210 Sample 130</t>
  </si>
  <si>
    <t>TT1210 Sample 77</t>
  </si>
  <si>
    <t>TT1210 Sample 83</t>
  </si>
  <si>
    <t>TT1210 Sample 96</t>
  </si>
  <si>
    <t>TT1210 Sample 13</t>
  </si>
  <si>
    <t>TT1210 Sample 35</t>
  </si>
  <si>
    <t>TT1210 Sample 137</t>
  </si>
  <si>
    <t>TT1210 Sample 82</t>
  </si>
  <si>
    <t>TT1210 Sample 14</t>
  </si>
  <si>
    <t>TT1210 Sample 61</t>
  </si>
  <si>
    <t>TT1210 Sample 93</t>
  </si>
  <si>
    <t>TT1210 Sample 133</t>
  </si>
  <si>
    <t>TT1210 Sample 85</t>
  </si>
  <si>
    <t>TT1210 Sample 122</t>
  </si>
  <si>
    <t>TT1210 Sample 75</t>
  </si>
  <si>
    <t>TT1210 Sample 145</t>
  </si>
  <si>
    <t>TT1210 Sample 136</t>
  </si>
  <si>
    <t>TT1210 Sample 112</t>
  </si>
  <si>
    <t>TT1210 Sample 66</t>
  </si>
  <si>
    <t>TT1210 Sample 30</t>
  </si>
  <si>
    <t>TT1210 Sample 62</t>
  </si>
  <si>
    <t>TT1210 Sample 105</t>
  </si>
  <si>
    <t>TT1210 Sample 55</t>
  </si>
  <si>
    <t>TT1210 Sample 95</t>
  </si>
  <si>
    <t>TT1210 Sample 124</t>
  </si>
  <si>
    <t>B 249.772
(mg/L)</t>
  </si>
  <si>
    <t>B 249.677
(mg/L)</t>
  </si>
  <si>
    <t>TT1210 Sample 28</t>
  </si>
  <si>
    <t>TT1210 Sample 63</t>
  </si>
  <si>
    <t>TT1210 Sample 108</t>
  </si>
  <si>
    <t>TT1210 Sample 23</t>
  </si>
  <si>
    <t>TT1210 Sample 12</t>
  </si>
  <si>
    <t>TT1210 Sample 80</t>
  </si>
  <si>
    <t>TT1210 Sample 5</t>
  </si>
  <si>
    <t>TT1210 Sample 17</t>
  </si>
  <si>
    <t>TT1210 Sample 107</t>
  </si>
  <si>
    <t>TT1210 Sample 19</t>
  </si>
  <si>
    <t>TT1210 Sample 54</t>
  </si>
  <si>
    <t>TT1210 Sample 34</t>
  </si>
  <si>
    <t>TT1210 Sample 36</t>
  </si>
  <si>
    <t>TT1210 Sample 103</t>
  </si>
  <si>
    <t>TT1210 Sample 60</t>
  </si>
  <si>
    <t>TT1210 Sample 8</t>
  </si>
  <si>
    <t>TT1210 Sample 142</t>
  </si>
  <si>
    <t>TT1210 Sample 84</t>
  </si>
  <si>
    <t>TT1210 Sample 99</t>
  </si>
  <si>
    <t>TT1210 Sample 126</t>
  </si>
  <si>
    <t>TT1210 Sample 40</t>
  </si>
  <si>
    <t>TT1210 Sample 10</t>
  </si>
  <si>
    <t>TT1210 Sample 134</t>
  </si>
  <si>
    <t>TT1210 Sample 109</t>
  </si>
  <si>
    <t>TT1210 Sample 111</t>
  </si>
  <si>
    <t>TT1210 Sample 81</t>
  </si>
  <si>
    <t>TT1210 Sample 6</t>
  </si>
  <si>
    <t>TT1210 Sample 43</t>
  </si>
  <si>
    <t>TT1210 Sample 31</t>
  </si>
  <si>
    <t>TT1210 Sample 21</t>
  </si>
  <si>
    <t>TT1210 Sample 29</t>
  </si>
  <si>
    <t>TT1210 Sample 114</t>
  </si>
  <si>
    <t>TT1210 Sample 51</t>
  </si>
  <si>
    <t>TT1210 Sample 144</t>
  </si>
  <si>
    <t>TT1210 Sample 20</t>
  </si>
  <si>
    <t>TT1210 Sample 110</t>
  </si>
  <si>
    <t>TT1210 Sample 138</t>
  </si>
  <si>
    <t>TT1210 Sample 139</t>
  </si>
  <si>
    <t>TT1210 Sample 76</t>
  </si>
  <si>
    <t>TT1210 Sample 45</t>
  </si>
  <si>
    <t>Na 589.592
(mg/L)</t>
  </si>
  <si>
    <t>TT1210 Sample 101</t>
  </si>
  <si>
    <t>TT1210 Sample 9</t>
  </si>
  <si>
    <t>TT1210 Sample 41</t>
  </si>
  <si>
    <t>TT1210 Sample 37</t>
  </si>
  <si>
    <t>TT1210 Sample 71</t>
  </si>
  <si>
    <t>TT1210 Sample 86</t>
  </si>
  <si>
    <t>TT1210 Sample 90</t>
  </si>
  <si>
    <t>TT1210 Sample 143</t>
  </si>
  <si>
    <t>TT1210 Sample 57</t>
  </si>
  <si>
    <t>TT1210 Sample 97</t>
  </si>
  <si>
    <t>TT1210 Sample 79</t>
  </si>
  <si>
    <t>TT1210 Sample 102</t>
  </si>
  <si>
    <t>TT1210 Sample 121</t>
  </si>
  <si>
    <t>TT1210 Sample 7</t>
  </si>
  <si>
    <t>TT1210 Sample 89</t>
  </si>
  <si>
    <t>TT1210 Sample 141</t>
  </si>
  <si>
    <t>TT1210 Sample 131</t>
  </si>
  <si>
    <t>TT1210 Sample 140</t>
  </si>
  <si>
    <t>TT1210 Sample 117</t>
  </si>
  <si>
    <t>TT1210 Sample 53</t>
  </si>
  <si>
    <t>TT1210 Sample 22</t>
  </si>
  <si>
    <t>TT1210 Sample 72</t>
  </si>
  <si>
    <t>TT1210 Sample 1</t>
  </si>
  <si>
    <t>Na 588.995
(mg/L)</t>
  </si>
  <si>
    <t>TT1210 Sample 11</t>
  </si>
  <si>
    <t>TT1210 Sample 46</t>
  </si>
  <si>
    <t>TT1210 Sample 33</t>
  </si>
  <si>
    <t>Sample Id</t>
  </si>
  <si>
    <t>TT1210 Sample 135</t>
  </si>
  <si>
    <t>TT1210 Sample 127</t>
  </si>
  <si>
    <t>TT1210 Sample 94</t>
  </si>
  <si>
    <t>TT1210 Sample 4</t>
  </si>
  <si>
    <t>TT1210 Sample 98</t>
  </si>
  <si>
    <t>TT1210 Sample 49</t>
  </si>
  <si>
    <t>TT1210 Sample 88</t>
  </si>
  <si>
    <t>TT1210 Sample 48</t>
  </si>
  <si>
    <t>TT1210 Sample 44</t>
  </si>
  <si>
    <t>TT1210 Sample 87</t>
  </si>
  <si>
    <t>TT1210 Sample 74</t>
  </si>
  <si>
    <t>TT1210 Sample 78</t>
  </si>
  <si>
    <t>TT1210 Sample 3</t>
  </si>
  <si>
    <t>TT1210 Sample 52</t>
  </si>
  <si>
    <t>B208 is less senstive than the B249 doublet, so for results &lt;0.1 mg/L or where there is a difference in the results between the lines, please preferentially refer to the B249 lines.</t>
  </si>
  <si>
    <t>Below lowest standard</t>
  </si>
  <si>
    <t>2 runs</t>
  </si>
  <si>
    <t>resin</t>
  </si>
  <si>
    <t>resin used</t>
  </si>
  <si>
    <t>solution</t>
  </si>
  <si>
    <t>ppm</t>
  </si>
  <si>
    <t>initial concentration</t>
  </si>
  <si>
    <t>Diaion UBK 530</t>
  </si>
  <si>
    <t>UBK 530 2nd Run</t>
  </si>
  <si>
    <t>UBK 530 1st Run</t>
  </si>
  <si>
    <t>2ND RUN</t>
  </si>
  <si>
    <t>1ST RUN</t>
  </si>
  <si>
    <t>final concentrations</t>
  </si>
  <si>
    <t>ppm is</t>
  </si>
  <si>
    <t>g/L</t>
  </si>
  <si>
    <t>resin density</t>
  </si>
  <si>
    <t>g_resin/mL_resin</t>
  </si>
  <si>
    <t>resin volume</t>
  </si>
  <si>
    <t>g</t>
  </si>
  <si>
    <t>mL_resin</t>
  </si>
  <si>
    <t>Change in Mass (g_solute)</t>
  </si>
  <si>
    <t>Change in C (g_solute/mL_liquid)</t>
  </si>
  <si>
    <t>mL</t>
  </si>
  <si>
    <t>qe (g_solute/mL_resin)</t>
  </si>
  <si>
    <t>Model</t>
  </si>
  <si>
    <t>Adj Rsq</t>
  </si>
  <si>
    <t>Linear</t>
  </si>
  <si>
    <t>Lang</t>
  </si>
  <si>
    <t>Fred</t>
  </si>
  <si>
    <t>Ce (mg_solute/L)</t>
  </si>
  <si>
    <t>Co (mg_solute/L)</t>
  </si>
  <si>
    <t>Co (mg_solute/L_liquid)</t>
  </si>
  <si>
    <t>Ce (mg_solute/L_liquid)</t>
  </si>
  <si>
    <t>Change in C  (mg_solute/L_liquid)</t>
  </si>
  <si>
    <t>Change in C  (g_solute/L_liquid)</t>
  </si>
  <si>
    <t>qe (g_solute/g_resin)</t>
  </si>
  <si>
    <t>Ce (g_solute/mL_liquid)</t>
  </si>
  <si>
    <t>Boron, MW (g/mol)</t>
  </si>
  <si>
    <t>Boric Acid MW (g/mol)</t>
  </si>
  <si>
    <t>fraction boron per wt boric acid</t>
  </si>
  <si>
    <t>Co (mg_solute/L) Boric Acid</t>
  </si>
  <si>
    <t>Boron Co (mg_solute/L)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</si>
</sst>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"/>
    <numFmt numFmtId="167" formatCode="0.00000000"/>
    <numFmt numFmtId="168" formatCode="0.0"/>
    <numFmt numFmtId="169" formatCode="0.0000000"/>
  </numFmts>
  <fonts count="11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10"/>
      <color rgb="FF00B0F0"/>
      <name val="Arial"/>
      <family val="2"/>
    </font>
    <font>
      <sz val="8"/>
      <color rgb="FF000000"/>
      <name val="Arial"/>
      <family val="2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b/>
      <sz val="12"/>
      <color rgb="FF00B0F0"/>
      <name val="Cambria"/>
      <family val="1"/>
      <scheme val="major"/>
    </font>
    <font>
      <i/>
      <sz val="12"/>
      <color rgb="FF000000"/>
      <name val="Cambria"/>
      <family val="1"/>
      <scheme val="major"/>
    </font>
    <font>
      <sz val="12"/>
      <color rgb="FFFF0000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1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rgb="FF95B3D7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9A9A9"/>
      </right>
      <top/>
      <bottom/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rgb="FF95B3D7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5" fillId="0" borderId="4" xfId="0" applyFont="1" applyBorder="1"/>
    <xf numFmtId="0" fontId="5" fillId="4" borderId="1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0" fontId="5" fillId="4" borderId="9" xfId="0" applyFont="1" applyFill="1" applyBorder="1"/>
    <xf numFmtId="0" fontId="5" fillId="4" borderId="0" xfId="0" applyFont="1" applyFill="1"/>
    <xf numFmtId="164" fontId="6" fillId="6" borderId="15" xfId="0" applyNumberFormat="1" applyFont="1" applyFill="1" applyBorder="1" applyAlignment="1">
      <alignment horizontal="right"/>
    </xf>
    <xf numFmtId="0" fontId="5" fillId="4" borderId="13" xfId="0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right" vertical="center"/>
    </xf>
    <xf numFmtId="0" fontId="5" fillId="12" borderId="0" xfId="0" applyFont="1" applyFill="1"/>
    <xf numFmtId="0" fontId="5" fillId="7" borderId="14" xfId="0" applyFont="1" applyFill="1" applyBorder="1" applyAlignment="1">
      <alignment horizontal="right" vertical="center"/>
    </xf>
    <xf numFmtId="164" fontId="7" fillId="5" borderId="11" xfId="0" applyNumberFormat="1" applyFont="1" applyFill="1" applyBorder="1" applyAlignment="1">
      <alignment vertical="center"/>
    </xf>
    <xf numFmtId="0" fontId="5" fillId="0" borderId="8" xfId="0" applyFont="1" applyBorder="1"/>
    <xf numFmtId="0" fontId="5" fillId="9" borderId="4" xfId="0" applyFont="1" applyFill="1" applyBorder="1"/>
    <xf numFmtId="0" fontId="5" fillId="7" borderId="4" xfId="0" applyFont="1" applyFill="1" applyBorder="1"/>
    <xf numFmtId="0" fontId="5" fillId="9" borderId="16" xfId="0" applyFont="1" applyFill="1" applyBorder="1"/>
    <xf numFmtId="0" fontId="9" fillId="9" borderId="16" xfId="0" applyFont="1" applyFill="1" applyBorder="1"/>
    <xf numFmtId="0" fontId="5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4" borderId="17" xfId="0" applyFont="1" applyFill="1" applyBorder="1" applyAlignment="1">
      <alignment horizontal="right" vertical="center"/>
    </xf>
    <xf numFmtId="0" fontId="5" fillId="7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" fillId="13" borderId="0" xfId="0" applyFont="1" applyFill="1"/>
    <xf numFmtId="11" fontId="5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6" fontId="5" fillId="13" borderId="0" xfId="0" applyNumberFormat="1" applyFont="1" applyFill="1"/>
    <xf numFmtId="167" fontId="5" fillId="13" borderId="0" xfId="0" applyNumberFormat="1" applyFont="1" applyFill="1"/>
    <xf numFmtId="0" fontId="5" fillId="14" borderId="0" xfId="0" applyFont="1" applyFill="1"/>
    <xf numFmtId="165" fontId="5" fillId="14" borderId="0" xfId="0" applyNumberFormat="1" applyFont="1" applyFill="1"/>
    <xf numFmtId="0" fontId="5" fillId="15" borderId="0" xfId="0" applyFont="1" applyFill="1"/>
    <xf numFmtId="165" fontId="5" fillId="15" borderId="0" xfId="0" applyNumberFormat="1" applyFont="1" applyFill="1"/>
    <xf numFmtId="0" fontId="5" fillId="0" borderId="9" xfId="0" applyFont="1" applyBorder="1"/>
    <xf numFmtId="0" fontId="5" fillId="0" borderId="16" xfId="0" applyFont="1" applyBorder="1"/>
    <xf numFmtId="0" fontId="6" fillId="11" borderId="16" xfId="0" applyFont="1" applyFill="1" applyBorder="1" applyAlignment="1">
      <alignment horizontal="right"/>
    </xf>
    <xf numFmtId="0" fontId="5" fillId="9" borderId="16" xfId="0" applyFont="1" applyFill="1" applyBorder="1" applyAlignment="1">
      <alignment horizontal="right" vertical="center"/>
    </xf>
    <xf numFmtId="2" fontId="6" fillId="11" borderId="18" xfId="0" applyNumberFormat="1" applyFont="1" applyFill="1" applyBorder="1" applyAlignment="1">
      <alignment horizontal="right"/>
    </xf>
    <xf numFmtId="2" fontId="5" fillId="9" borderId="19" xfId="0" applyNumberFormat="1" applyFont="1" applyFill="1" applyBorder="1" applyAlignment="1">
      <alignment horizontal="right" vertical="center"/>
    </xf>
    <xf numFmtId="1" fontId="5" fillId="15" borderId="0" xfId="0" applyNumberFormat="1" applyFont="1" applyFill="1"/>
    <xf numFmtId="1" fontId="10" fillId="15" borderId="0" xfId="0" applyNumberFormat="1" applyFont="1" applyFill="1"/>
    <xf numFmtId="0" fontId="10" fillId="13" borderId="0" xfId="0" applyFont="1" applyFill="1"/>
    <xf numFmtId="164" fontId="10" fillId="0" borderId="0" xfId="0" applyNumberFormat="1" applyFont="1"/>
    <xf numFmtId="0" fontId="10" fillId="0" borderId="0" xfId="0" applyFont="1"/>
    <xf numFmtId="11" fontId="10" fillId="0" borderId="0" xfId="0" applyNumberFormat="1" applyFont="1"/>
    <xf numFmtId="165" fontId="10" fillId="15" borderId="0" xfId="0" applyNumberFormat="1" applyFont="1" applyFill="1"/>
    <xf numFmtId="165" fontId="10" fillId="14" borderId="0" xfId="0" applyNumberFormat="1" applyFont="1" applyFill="1"/>
    <xf numFmtId="169" fontId="5" fillId="14" borderId="0" xfId="0" applyNumberFormat="1" applyFont="1" applyFill="1"/>
    <xf numFmtId="168" fontId="10" fillId="15" borderId="0" xfId="0" applyNumberFormat="1" applyFont="1" applyFill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Isotherm</a:t>
            </a:r>
            <a:r>
              <a:rPr lang="en-GB" baseline="0"/>
              <a:t> Data </a:t>
            </a:r>
            <a:r>
              <a:rPr lang="en-GB"/>
              <a:t>Model</a:t>
            </a:r>
            <a:r>
              <a:rPr lang="en-GB" baseline="0"/>
              <a:t> Fitting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UBK-530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Sheet1!$D$24:$D$26</c:f>
              <c:strCache>
                <c:ptCount val="3"/>
                <c:pt idx="0">
                  <c:v>Linear</c:v>
                </c:pt>
                <c:pt idx="1">
                  <c:v>Lang</c:v>
                </c:pt>
                <c:pt idx="2">
                  <c:v>Fred</c:v>
                </c:pt>
              </c:strCache>
            </c:strRef>
          </c:cat>
          <c:val>
            <c:numRef>
              <c:f>Sheet1!$E$24:$E$26</c:f>
              <c:numCache>
                <c:formatCode>0.000</c:formatCode>
                <c:ptCount val="3"/>
                <c:pt idx="0">
                  <c:v>0.99470000000000003</c:v>
                </c:pt>
                <c:pt idx="1">
                  <c:v>0.99470000000000003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E-43A0-81D9-18531F3F03D6}"/>
            </c:ext>
          </c:extLst>
        </c:ser>
        <c:ser>
          <c:idx val="1"/>
          <c:order val="1"/>
          <c:tx>
            <c:v>PCR-642Ca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Sheet1!$D$24:$D$26</c:f>
              <c:strCache>
                <c:ptCount val="3"/>
                <c:pt idx="0">
                  <c:v>Linear</c:v>
                </c:pt>
                <c:pt idx="1">
                  <c:v>Lang</c:v>
                </c:pt>
                <c:pt idx="2">
                  <c:v>Fred</c:v>
                </c:pt>
              </c:strCache>
            </c:strRef>
          </c:cat>
          <c:val>
            <c:numRef>
              <c:f>Sheet1!$H$24:$H$26</c:f>
              <c:numCache>
                <c:formatCode>0.000</c:formatCode>
                <c:ptCount val="3"/>
                <c:pt idx="0">
                  <c:v>0.98270000000000002</c:v>
                </c:pt>
                <c:pt idx="1">
                  <c:v>0.99470000000000003</c:v>
                </c:pt>
                <c:pt idx="2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E-43A0-81D9-18531F3F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08560"/>
        <c:axId val="443516240"/>
      </c:barChart>
      <c:catAx>
        <c:axId val="4435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6240"/>
        <c:crosses val="autoZero"/>
        <c:auto val="1"/>
        <c:lblAlgn val="ctr"/>
        <c:lblOffset val="100"/>
        <c:noMultiLvlLbl val="0"/>
      </c:catAx>
      <c:valAx>
        <c:axId val="44351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0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19</xdr:row>
      <xdr:rowOff>0</xdr:rowOff>
    </xdr:from>
    <xdr:to>
      <xdr:col>5</xdr:col>
      <xdr:colOff>116541</xdr:colOff>
      <xdr:row>21</xdr:row>
      <xdr:rowOff>80682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186809-16AB-6657-72E9-13CD0BECD991}"/>
            </a:ext>
          </a:extLst>
        </xdr:cNvPr>
        <xdr:cNvSpPr txBox="1"/>
      </xdr:nvSpPr>
      <xdr:spPr>
        <a:xfrm>
          <a:off x="1801906" y="3236259"/>
          <a:ext cx="1362635" cy="421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ubk</a:t>
          </a:r>
        </a:p>
      </xdr:txBody>
    </xdr:sp>
    <xdr:clientData/>
  </xdr:twoCellAnchor>
  <xdr:twoCellAnchor>
    <xdr:from>
      <xdr:col>6</xdr:col>
      <xdr:colOff>80682</xdr:colOff>
      <xdr:row>19</xdr:row>
      <xdr:rowOff>8964</xdr:rowOff>
    </xdr:from>
    <xdr:to>
      <xdr:col>8</xdr:col>
      <xdr:colOff>224117</xdr:colOff>
      <xdr:row>21</xdr:row>
      <xdr:rowOff>89645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58B784-6F34-4643-B6E9-D6B4E92C940F}"/>
            </a:ext>
          </a:extLst>
        </xdr:cNvPr>
        <xdr:cNvSpPr txBox="1"/>
      </xdr:nvSpPr>
      <xdr:spPr>
        <a:xfrm>
          <a:off x="3738282" y="3245223"/>
          <a:ext cx="1362635" cy="42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PCR</a:t>
          </a:r>
        </a:p>
      </xdr:txBody>
    </xdr:sp>
    <xdr:clientData/>
  </xdr:twoCellAnchor>
  <xdr:twoCellAnchor>
    <xdr:from>
      <xdr:col>0</xdr:col>
      <xdr:colOff>596154</xdr:colOff>
      <xdr:row>27</xdr:row>
      <xdr:rowOff>152400</xdr:rowOff>
    </xdr:from>
    <xdr:to>
      <xdr:col>6</xdr:col>
      <xdr:colOff>304799</xdr:colOff>
      <xdr:row>41</xdr:row>
      <xdr:rowOff>31375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792D7-D5D9-3D65-FB83-BC7604B7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56074</xdr:colOff>
      <xdr:row>16</xdr:row>
      <xdr:rowOff>56251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E5F3BB-7FD3-6DB5-F1D4-B7DE042B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38474" cy="27815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wa Punabantu Punabantu" id="{94E1FBDF-70BA-4003-B39A-8C06C1B738F6}" userId="f1979230255d33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5-07-10T08:35:15.77" personId="{94E1FBDF-70BA-4003-B39A-8C06C1B738F6}" id="{1E4EC30E-43B7-4B26-B927-C75B6BE65A83}">
    <text xml:space="preserve">Just an estimate from UBK:
https://www.diaion.com/en/products/ion_exchange_resins/strongly_acidic_cation/data_sheet_ubk/pdf/ubk530.pdf
</text>
    <extLst>
      <x:ext xmlns:xltc2="http://schemas.microsoft.com/office/spreadsheetml/2020/threadedcomments2" uri="{F7C98A9C-CBB3-438F-8F68-D28B6AF4A901}">
        <xltc2:checksum>3247326814</xltc2:checksum>
        <xltc2:hyperlink startIndex="27" length="107" url="https://www.diaion.com/en/products/ion_exchange_resins/strongly_acidic_cation/data_sheet_ubk/pdf/ubk530.pdf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5" sqref="K15"/>
    </sheetView>
  </sheetViews>
  <sheetFormatPr defaultColWidth="9.109375" defaultRowHeight="13.2" x14ac:dyDescent="0.25"/>
  <cols>
    <col min="1" max="1" width="21.44140625" customWidth="1"/>
    <col min="2" max="6" width="10.6640625" customWidth="1"/>
  </cols>
  <sheetData>
    <row r="1" spans="1:6" x14ac:dyDescent="0.25">
      <c r="A1" s="6" t="s">
        <v>152</v>
      </c>
      <c r="B1" s="57" t="s">
        <v>151</v>
      </c>
      <c r="C1" s="57"/>
      <c r="D1" s="57"/>
    </row>
    <row r="2" spans="1:6" x14ac:dyDescent="0.25">
      <c r="B2" s="57"/>
      <c r="C2" s="57"/>
      <c r="D2" s="57"/>
    </row>
    <row r="3" spans="1:6" ht="33" customHeight="1" x14ac:dyDescent="0.25">
      <c r="B3" s="58"/>
      <c r="C3" s="58"/>
      <c r="D3" s="58"/>
    </row>
    <row r="4" spans="1:6" ht="27" customHeight="1" x14ac:dyDescent="0.25">
      <c r="A4" s="1" t="s">
        <v>136</v>
      </c>
      <c r="B4" s="1" t="s">
        <v>67</v>
      </c>
      <c r="C4" s="1" t="s">
        <v>66</v>
      </c>
      <c r="D4" s="1" t="s">
        <v>24</v>
      </c>
      <c r="E4" s="1" t="s">
        <v>108</v>
      </c>
      <c r="F4" s="1" t="s">
        <v>132</v>
      </c>
    </row>
    <row r="5" spans="1:6" x14ac:dyDescent="0.25">
      <c r="A5" s="2" t="s">
        <v>131</v>
      </c>
      <c r="B5" s="5">
        <v>0.13934593742186999</v>
      </c>
      <c r="C5" s="5">
        <v>0.15002917085662101</v>
      </c>
      <c r="D5" s="5">
        <v>0.16200051092054699</v>
      </c>
      <c r="E5" s="5">
        <v>11.0180474035313</v>
      </c>
      <c r="F5" s="5">
        <v>11.035864503402999</v>
      </c>
    </row>
    <row r="6" spans="1:6" x14ac:dyDescent="0.25">
      <c r="A6" s="3" t="s">
        <v>4</v>
      </c>
      <c r="B6" s="4">
        <v>0.103179368984533</v>
      </c>
      <c r="C6" s="4">
        <v>0.104667945145669</v>
      </c>
      <c r="D6" s="4">
        <v>9.1962399131796893E-2</v>
      </c>
      <c r="E6" s="4">
        <v>9.6316283816507493</v>
      </c>
      <c r="F6" s="4">
        <v>9.6454901323346807</v>
      </c>
    </row>
    <row r="7" spans="1:6" x14ac:dyDescent="0.25">
      <c r="A7" s="2" t="s">
        <v>149</v>
      </c>
      <c r="B7" s="5">
        <v>0.106417851942802</v>
      </c>
      <c r="C7" s="5">
        <v>0.111734799774228</v>
      </c>
      <c r="D7" s="5">
        <v>9.39539035851331E-2</v>
      </c>
      <c r="E7" s="5">
        <v>10.0307678328998</v>
      </c>
      <c r="F7" s="5">
        <v>10.0275693104696</v>
      </c>
    </row>
    <row r="8" spans="1:6" x14ac:dyDescent="0.25">
      <c r="A8" s="3" t="s">
        <v>140</v>
      </c>
      <c r="B8" s="4">
        <v>0.104576887543709</v>
      </c>
      <c r="C8" s="4">
        <v>0.110332343289629</v>
      </c>
      <c r="D8" s="4">
        <v>0.127545778035345</v>
      </c>
      <c r="E8" s="4">
        <v>10.146706670860199</v>
      </c>
      <c r="F8" s="4">
        <v>10.17237794583</v>
      </c>
    </row>
    <row r="9" spans="1:6" x14ac:dyDescent="0.25">
      <c r="A9" s="2" t="s">
        <v>74</v>
      </c>
      <c r="B9" s="5">
        <v>8.65876525707822E-2</v>
      </c>
      <c r="C9" s="5">
        <v>8.7107149603789999E-2</v>
      </c>
      <c r="D9" s="5">
        <v>9.8545070764745502E-2</v>
      </c>
      <c r="E9" s="5">
        <v>9.1798246679490898</v>
      </c>
      <c r="F9" s="5">
        <v>9.2201160251604097</v>
      </c>
    </row>
    <row r="10" spans="1:6" x14ac:dyDescent="0.25">
      <c r="A10" s="3" t="s">
        <v>94</v>
      </c>
      <c r="B10" s="4">
        <v>0.101125727385475</v>
      </c>
      <c r="C10" s="4">
        <v>0.10575079570885999</v>
      </c>
      <c r="D10" s="4">
        <v>9.9582166172059602E-2</v>
      </c>
      <c r="E10" s="4">
        <v>10.466836615506599</v>
      </c>
      <c r="F10" s="4">
        <v>10.514356286760799</v>
      </c>
    </row>
    <row r="11" spans="1:6" x14ac:dyDescent="0.25">
      <c r="A11" s="2" t="s">
        <v>122</v>
      </c>
      <c r="B11" s="5">
        <v>0.102050724693973</v>
      </c>
      <c r="C11" s="5">
        <v>9.8752871686219601E-2</v>
      </c>
      <c r="D11" s="5">
        <v>0.117721853226465</v>
      </c>
      <c r="E11" s="5">
        <v>10.0120593231347</v>
      </c>
      <c r="F11" s="5">
        <v>10.081842762486099</v>
      </c>
    </row>
    <row r="12" spans="1:6" x14ac:dyDescent="0.25">
      <c r="A12" s="3" t="s">
        <v>83</v>
      </c>
      <c r="B12" s="4">
        <v>9.6602758311543593E-2</v>
      </c>
      <c r="C12" s="4">
        <v>9.8470951470531906E-2</v>
      </c>
      <c r="D12" s="4">
        <v>0.114431676952093</v>
      </c>
      <c r="E12" s="4">
        <v>9.8413607554983908</v>
      </c>
      <c r="F12" s="4">
        <v>9.9259891905008892</v>
      </c>
    </row>
    <row r="13" spans="1:6" x14ac:dyDescent="0.25">
      <c r="A13" s="2" t="s">
        <v>110</v>
      </c>
      <c r="B13" s="5">
        <v>9.5675843552520803E-2</v>
      </c>
      <c r="C13" s="5">
        <v>0.101220009111852</v>
      </c>
      <c r="D13" s="5">
        <v>0.11187729816417701</v>
      </c>
      <c r="E13" s="5">
        <v>10.455828053338299</v>
      </c>
      <c r="F13" s="5">
        <v>10.5415549074316</v>
      </c>
    </row>
    <row r="14" spans="1:6" x14ac:dyDescent="0.25">
      <c r="A14" s="3" t="s">
        <v>89</v>
      </c>
      <c r="B14" s="4">
        <v>0.27912725073857197</v>
      </c>
      <c r="C14" s="4">
        <v>0.28728937817525402</v>
      </c>
      <c r="D14" s="4">
        <v>0.269468964098942</v>
      </c>
      <c r="E14" s="4">
        <v>9.6372375822211804</v>
      </c>
      <c r="F14" s="4">
        <v>9.7042473112968199</v>
      </c>
    </row>
    <row r="15" spans="1:6" x14ac:dyDescent="0.25">
      <c r="A15" s="2" t="s">
        <v>133</v>
      </c>
      <c r="B15" s="5">
        <v>3.0534489635297302</v>
      </c>
      <c r="C15" s="5">
        <v>3.0526685855530999</v>
      </c>
      <c r="D15" s="5">
        <v>3.0436960994084301</v>
      </c>
      <c r="E15" s="5">
        <v>9.5203512974222004</v>
      </c>
      <c r="F15" s="5">
        <v>9.6085009182874792</v>
      </c>
    </row>
    <row r="16" spans="1:6" x14ac:dyDescent="0.25">
      <c r="A16" s="3" t="s">
        <v>72</v>
      </c>
      <c r="B16" s="4">
        <v>14.5309018977708</v>
      </c>
      <c r="C16" s="4">
        <v>14.6620709558245</v>
      </c>
      <c r="D16" s="4">
        <v>14.7753794465231</v>
      </c>
      <c r="E16" s="4">
        <v>10.4362130126478</v>
      </c>
      <c r="F16" s="4">
        <v>10.522735328981399</v>
      </c>
    </row>
    <row r="17" spans="1:6" x14ac:dyDescent="0.25">
      <c r="A17" s="2" t="s">
        <v>45</v>
      </c>
      <c r="B17" s="5">
        <v>17.448563399811199</v>
      </c>
      <c r="C17" s="5">
        <v>17.4582499172006</v>
      </c>
      <c r="D17" s="5">
        <v>17.257913956907899</v>
      </c>
      <c r="E17" s="5">
        <v>10.2323160751217</v>
      </c>
      <c r="F17" s="5">
        <v>10.315567202198901</v>
      </c>
    </row>
    <row r="18" spans="1:6" x14ac:dyDescent="0.25">
      <c r="A18" s="3" t="s">
        <v>49</v>
      </c>
      <c r="B18" s="4">
        <v>35.720020112266802</v>
      </c>
      <c r="C18" s="4">
        <v>35.903792211601903</v>
      </c>
      <c r="D18" s="4">
        <v>36.018055103762997</v>
      </c>
      <c r="E18" s="4">
        <v>10.499474111250599</v>
      </c>
      <c r="F18" s="4">
        <v>10.5351019219208</v>
      </c>
    </row>
    <row r="19" spans="1:6" x14ac:dyDescent="0.25">
      <c r="A19" s="2" t="s">
        <v>13</v>
      </c>
      <c r="B19" s="5">
        <v>31.824485658663601</v>
      </c>
      <c r="C19" s="5">
        <v>31.9710091480415</v>
      </c>
      <c r="D19" s="5">
        <v>31.645101358334401</v>
      </c>
      <c r="E19" s="5">
        <v>10.9150945021446</v>
      </c>
      <c r="F19" s="5">
        <v>11.000142308045399</v>
      </c>
    </row>
    <row r="20" spans="1:6" x14ac:dyDescent="0.25">
      <c r="A20" s="3" t="s">
        <v>12</v>
      </c>
      <c r="B20" s="4">
        <v>35.853416712321099</v>
      </c>
      <c r="C20" s="4">
        <v>35.826719327645598</v>
      </c>
      <c r="D20" s="4">
        <v>35.486031883652103</v>
      </c>
      <c r="E20" s="4">
        <v>10.427244237190999</v>
      </c>
      <c r="F20" s="4">
        <v>10.4778102058395</v>
      </c>
    </row>
    <row r="21" spans="1:6" x14ac:dyDescent="0.25">
      <c r="A21" s="2" t="s">
        <v>75</v>
      </c>
      <c r="B21" s="5">
        <v>33.116768579231099</v>
      </c>
      <c r="C21" s="5">
        <v>33.268883844560598</v>
      </c>
      <c r="D21" s="5">
        <v>32.919955302310299</v>
      </c>
      <c r="E21" s="5">
        <v>10.892375858609901</v>
      </c>
      <c r="F21" s="5">
        <v>10.903658421075001</v>
      </c>
    </row>
    <row r="22" spans="1:6" x14ac:dyDescent="0.25">
      <c r="A22" s="3" t="s">
        <v>16</v>
      </c>
      <c r="B22" s="4">
        <v>22.926204432997501</v>
      </c>
      <c r="C22" s="4">
        <v>22.911438537531001</v>
      </c>
      <c r="D22" s="4">
        <v>22.953678700445199</v>
      </c>
      <c r="E22" s="4">
        <v>10.220885078733501</v>
      </c>
      <c r="F22" s="4">
        <v>10.275923958282201</v>
      </c>
    </row>
    <row r="23" spans="1:6" x14ac:dyDescent="0.25">
      <c r="A23" s="2" t="s">
        <v>77</v>
      </c>
      <c r="B23" s="5">
        <v>15.825166970979</v>
      </c>
      <c r="C23" s="5">
        <v>15.860037020585199</v>
      </c>
      <c r="D23" s="5">
        <v>15.7656530146104</v>
      </c>
      <c r="E23" s="5">
        <v>10.339117147536101</v>
      </c>
      <c r="F23" s="5">
        <v>10.373629078468401</v>
      </c>
    </row>
    <row r="24" spans="1:6" x14ac:dyDescent="0.25">
      <c r="A24" s="3" t="s">
        <v>102</v>
      </c>
      <c r="B24" s="4">
        <v>7.6493828063055398</v>
      </c>
      <c r="C24" s="4">
        <v>7.6679846540169798</v>
      </c>
      <c r="D24" s="4">
        <v>7.5926417639894197</v>
      </c>
      <c r="E24" s="4">
        <v>10.0848041281499</v>
      </c>
      <c r="F24" s="4">
        <v>10.062542323577199</v>
      </c>
    </row>
    <row r="25" spans="1:6" x14ac:dyDescent="0.25">
      <c r="A25" s="2" t="s">
        <v>97</v>
      </c>
      <c r="B25" s="5">
        <v>3.0208719385178302</v>
      </c>
      <c r="C25" s="5">
        <v>3.0394901916280501</v>
      </c>
      <c r="D25" s="5">
        <v>3.0259614556865602</v>
      </c>
      <c r="E25" s="5">
        <v>9.4071741148046595</v>
      </c>
      <c r="F25" s="5">
        <v>9.3619369149743203</v>
      </c>
    </row>
    <row r="26" spans="1:6" x14ac:dyDescent="0.25">
      <c r="A26" s="3" t="s">
        <v>129</v>
      </c>
      <c r="B26" s="4">
        <v>0.97775343625470601</v>
      </c>
      <c r="C26" s="4">
        <v>0.99989588908759897</v>
      </c>
      <c r="D26" s="4">
        <v>0.96805266038630999</v>
      </c>
      <c r="E26" s="4">
        <v>9.7644668697072792</v>
      </c>
      <c r="F26" s="4">
        <v>9.7375389590705197</v>
      </c>
    </row>
    <row r="27" spans="1:6" x14ac:dyDescent="0.25">
      <c r="A27" s="2" t="s">
        <v>71</v>
      </c>
      <c r="B27" s="5">
        <v>0.39867088590232402</v>
      </c>
      <c r="C27" s="5">
        <v>0.40359208358042498</v>
      </c>
      <c r="D27" s="5">
        <v>0.40812284932431198</v>
      </c>
      <c r="E27" s="5">
        <v>8.7402784618537392</v>
      </c>
      <c r="F27" s="5">
        <v>8.7263703216569102</v>
      </c>
    </row>
    <row r="28" spans="1:6" x14ac:dyDescent="0.25">
      <c r="A28" s="3" t="s">
        <v>2</v>
      </c>
      <c r="B28" s="4">
        <v>0.19815409172383999</v>
      </c>
      <c r="C28" s="4">
        <v>0.19510484167356801</v>
      </c>
      <c r="D28" s="4">
        <v>0.17824332081840299</v>
      </c>
      <c r="E28" s="4">
        <v>8.4781935947582792</v>
      </c>
      <c r="F28" s="4">
        <v>8.4694894621410306</v>
      </c>
    </row>
    <row r="29" spans="1:6" x14ac:dyDescent="0.25">
      <c r="A29" s="2" t="s">
        <v>36</v>
      </c>
      <c r="B29" s="5">
        <v>0.13923125405171399</v>
      </c>
      <c r="C29" s="5">
        <v>0.14256223680059801</v>
      </c>
      <c r="D29" s="5">
        <v>0.133090269562883</v>
      </c>
      <c r="E29" s="5">
        <v>8.7887138958070192</v>
      </c>
      <c r="F29" s="5">
        <v>8.8000962652533001</v>
      </c>
    </row>
    <row r="30" spans="1:6" x14ac:dyDescent="0.25">
      <c r="A30" s="3" t="s">
        <v>3</v>
      </c>
      <c r="B30" s="4">
        <v>0.114387318814473</v>
      </c>
      <c r="C30" s="4">
        <v>0.121223188570541</v>
      </c>
      <c r="D30" s="4">
        <v>0.11316503594900799</v>
      </c>
      <c r="E30" s="4">
        <v>8.6553556698285803</v>
      </c>
      <c r="F30" s="4">
        <v>8.6896972244002892</v>
      </c>
    </row>
    <row r="31" spans="1:6" x14ac:dyDescent="0.25">
      <c r="A31" s="2" t="s">
        <v>10</v>
      </c>
      <c r="B31" s="5">
        <v>0.120261485455452</v>
      </c>
      <c r="C31" s="5">
        <v>0.12105912548146899</v>
      </c>
      <c r="D31" s="5">
        <v>0.122510399107262</v>
      </c>
      <c r="E31" s="5">
        <v>8.8300000382290005</v>
      </c>
      <c r="F31" s="5">
        <v>8.8834449445054897</v>
      </c>
    </row>
    <row r="32" spans="1:6" x14ac:dyDescent="0.25">
      <c r="A32" s="3" t="s">
        <v>68</v>
      </c>
      <c r="B32" s="4">
        <v>0.12308214629738</v>
      </c>
      <c r="C32" s="4">
        <v>0.121072388282097</v>
      </c>
      <c r="D32" s="4">
        <v>0.13038212628151599</v>
      </c>
      <c r="E32" s="4">
        <v>8.8719239851171707</v>
      </c>
      <c r="F32" s="4">
        <v>8.9348139573570204</v>
      </c>
    </row>
    <row r="33" spans="1:6" x14ac:dyDescent="0.25">
      <c r="A33" s="2" t="s">
        <v>98</v>
      </c>
      <c r="B33" s="5">
        <v>0.89700956752011896</v>
      </c>
      <c r="C33" s="5">
        <v>0.90940756482765905</v>
      </c>
      <c r="D33" s="5">
        <v>0.90212218818516499</v>
      </c>
      <c r="E33" s="5">
        <v>8.5789855225187104</v>
      </c>
      <c r="F33" s="5">
        <v>8.5839860820608092</v>
      </c>
    </row>
    <row r="34" spans="1:6" x14ac:dyDescent="0.25">
      <c r="A34" s="3" t="s">
        <v>60</v>
      </c>
      <c r="B34" s="4">
        <v>9.1024103310393498E-2</v>
      </c>
      <c r="C34" s="4">
        <v>0.114613302236869</v>
      </c>
      <c r="D34" s="4">
        <v>0.12997812488170901</v>
      </c>
      <c r="E34" s="4">
        <v>6.0246380164393099</v>
      </c>
      <c r="F34" s="4">
        <v>6.0500113954084904</v>
      </c>
    </row>
    <row r="35" spans="1:6" x14ac:dyDescent="0.25">
      <c r="A35" s="2" t="s">
        <v>96</v>
      </c>
      <c r="B35" s="5">
        <v>0.10289940501117099</v>
      </c>
      <c r="C35" s="5">
        <v>9.8346889409810997E-2</v>
      </c>
      <c r="D35" s="5">
        <v>8.3741024053322594E-2</v>
      </c>
      <c r="E35" s="5">
        <v>5.8600832293510701</v>
      </c>
      <c r="F35" s="5">
        <v>5.8361825060889698</v>
      </c>
    </row>
    <row r="36" spans="1:6" x14ac:dyDescent="0.25">
      <c r="A36" s="3" t="s">
        <v>40</v>
      </c>
      <c r="B36" s="4">
        <v>14.585250016222901</v>
      </c>
      <c r="C36" s="4">
        <v>14.9051458911848</v>
      </c>
      <c r="D36" s="4">
        <v>14.871749888845899</v>
      </c>
      <c r="E36" s="4">
        <v>6.4205019212388903</v>
      </c>
      <c r="F36" s="4">
        <v>6.3819112371849096</v>
      </c>
    </row>
    <row r="37" spans="1:6" x14ac:dyDescent="0.25">
      <c r="A37" s="2" t="s">
        <v>135</v>
      </c>
      <c r="B37" s="5">
        <v>17.519107527312201</v>
      </c>
      <c r="C37" s="5">
        <v>17.5882883028581</v>
      </c>
      <c r="D37" s="5">
        <v>17.437115802051199</v>
      </c>
      <c r="E37" s="5">
        <v>7.59472936978141</v>
      </c>
      <c r="F37" s="5">
        <v>7.5105750483119103</v>
      </c>
    </row>
    <row r="38" spans="1:6" x14ac:dyDescent="0.25">
      <c r="A38" s="3" t="s">
        <v>79</v>
      </c>
      <c r="B38" s="4">
        <v>16.697072073682701</v>
      </c>
      <c r="C38" s="4">
        <v>16.779554127620099</v>
      </c>
      <c r="D38" s="4">
        <v>16.621469730296798</v>
      </c>
      <c r="E38" s="4">
        <v>6.5019322220643003</v>
      </c>
      <c r="F38" s="4">
        <v>6.4060023459183597</v>
      </c>
    </row>
    <row r="39" spans="1:6" x14ac:dyDescent="0.25">
      <c r="A39" s="2" t="s">
        <v>46</v>
      </c>
      <c r="B39" s="5">
        <v>15.4385650676066</v>
      </c>
      <c r="C39" s="5">
        <v>15.726452634349499</v>
      </c>
      <c r="D39" s="5">
        <v>15.6524063153811</v>
      </c>
      <c r="E39" s="5">
        <v>6.5268416616154799</v>
      </c>
      <c r="F39" s="5">
        <v>6.4497747945980599</v>
      </c>
    </row>
    <row r="40" spans="1:6" x14ac:dyDescent="0.25">
      <c r="A40" s="3" t="s">
        <v>80</v>
      </c>
      <c r="B40" s="4">
        <v>8.5384024745428597</v>
      </c>
      <c r="C40" s="4">
        <v>8.5749909258488</v>
      </c>
      <c r="D40" s="4">
        <v>8.4875837514376204</v>
      </c>
      <c r="E40" s="4">
        <v>6.35748041117842</v>
      </c>
      <c r="F40" s="4">
        <v>6.2989856850613499</v>
      </c>
    </row>
    <row r="41" spans="1:6" x14ac:dyDescent="0.25">
      <c r="A41" s="2" t="s">
        <v>112</v>
      </c>
      <c r="B41" s="5">
        <v>12.133217204321999</v>
      </c>
      <c r="C41" s="5">
        <v>12.2859401296313</v>
      </c>
      <c r="D41" s="5">
        <v>12.2819704044279</v>
      </c>
      <c r="E41" s="5">
        <v>23.167737401157201</v>
      </c>
      <c r="F41" s="5">
        <v>23.226877196709498</v>
      </c>
    </row>
    <row r="42" spans="1:6" x14ac:dyDescent="0.25">
      <c r="A42" s="3" t="s">
        <v>31</v>
      </c>
      <c r="B42" s="4">
        <v>3.94397474758975</v>
      </c>
      <c r="C42" s="4">
        <v>3.9411791704899599</v>
      </c>
      <c r="D42" s="4">
        <v>3.9347717939521001</v>
      </c>
      <c r="E42" s="4">
        <v>10.7865104810418</v>
      </c>
      <c r="F42" s="4">
        <v>10.814663844631999</v>
      </c>
    </row>
    <row r="43" spans="1:6" x14ac:dyDescent="0.25">
      <c r="A43" s="2" t="s">
        <v>21</v>
      </c>
      <c r="B43" s="5">
        <v>14.573383433518201</v>
      </c>
      <c r="C43" s="5">
        <v>14.795823466695399</v>
      </c>
      <c r="D43" s="5">
        <v>14.694838360366701</v>
      </c>
      <c r="E43" s="5">
        <v>23.3769998510246</v>
      </c>
      <c r="F43" s="5">
        <v>23.477016966646101</v>
      </c>
    </row>
    <row r="44" spans="1:6" x14ac:dyDescent="0.25">
      <c r="A44" s="3" t="s">
        <v>88</v>
      </c>
      <c r="B44" s="4">
        <v>0.21288480603038601</v>
      </c>
      <c r="C44" s="4">
        <v>0.217566587122375</v>
      </c>
      <c r="D44" s="4">
        <v>0.197274115428274</v>
      </c>
      <c r="E44" s="4">
        <v>8.6502150865384699</v>
      </c>
      <c r="F44" s="4">
        <v>8.6590683705717897</v>
      </c>
    </row>
    <row r="45" spans="1:6" x14ac:dyDescent="0.25">
      <c r="A45" s="2" t="s">
        <v>111</v>
      </c>
      <c r="B45" s="5">
        <v>0.197602994931072</v>
      </c>
      <c r="C45" s="5">
        <v>0.199015542545743</v>
      </c>
      <c r="D45" s="5">
        <v>0.19376075645788499</v>
      </c>
      <c r="E45" s="5">
        <v>9.1918233393708704</v>
      </c>
      <c r="F45" s="5">
        <v>9.2123394744167708</v>
      </c>
    </row>
    <row r="46" spans="1:6" x14ac:dyDescent="0.25">
      <c r="A46" s="3" t="s">
        <v>30</v>
      </c>
      <c r="B46" s="4">
        <v>0.166386650769412</v>
      </c>
      <c r="C46" s="4">
        <v>0.165743143090962</v>
      </c>
      <c r="D46" s="4">
        <v>0.163622074408934</v>
      </c>
      <c r="E46" s="4">
        <v>10.6176142474048</v>
      </c>
      <c r="F46" s="4">
        <v>10.6561064501077</v>
      </c>
    </row>
    <row r="47" spans="1:6" x14ac:dyDescent="0.25">
      <c r="A47" s="2" t="s">
        <v>95</v>
      </c>
      <c r="B47" s="5">
        <v>0.16641204847541599</v>
      </c>
      <c r="C47" s="5">
        <v>0.15883169563202201</v>
      </c>
      <c r="D47" s="5">
        <v>0.165437678357784</v>
      </c>
      <c r="E47" s="5">
        <v>8.8311173163081502</v>
      </c>
      <c r="F47" s="5">
        <v>8.8390873218212693</v>
      </c>
    </row>
    <row r="48" spans="1:6" x14ac:dyDescent="0.25">
      <c r="A48" s="3" t="s">
        <v>145</v>
      </c>
      <c r="B48" s="4">
        <v>0.15699044419553701</v>
      </c>
      <c r="C48" s="4">
        <v>0.15397244784554701</v>
      </c>
      <c r="D48" s="4">
        <v>0.13300249914123199</v>
      </c>
      <c r="E48" s="4">
        <v>8.8377309106715707</v>
      </c>
      <c r="F48" s="4">
        <v>8.8526743187963408</v>
      </c>
    </row>
    <row r="49" spans="1:6" x14ac:dyDescent="0.25">
      <c r="A49" s="2" t="s">
        <v>107</v>
      </c>
      <c r="B49" s="5">
        <v>0.140571185123746</v>
      </c>
      <c r="C49" s="5">
        <v>0.147105258875846</v>
      </c>
      <c r="D49" s="5">
        <v>0.12606825371448299</v>
      </c>
      <c r="E49" s="5">
        <v>8.9180427947751806</v>
      </c>
      <c r="F49" s="5">
        <v>8.9147638739064501</v>
      </c>
    </row>
    <row r="50" spans="1:6" x14ac:dyDescent="0.25">
      <c r="A50" s="3" t="s">
        <v>134</v>
      </c>
      <c r="B50" s="4">
        <v>0.14558209712193901</v>
      </c>
      <c r="C50" s="4">
        <v>0.154119057530202</v>
      </c>
      <c r="D50" s="4">
        <v>0.15770076137866901</v>
      </c>
      <c r="E50" s="4">
        <v>9.7147606149529793</v>
      </c>
      <c r="F50" s="4">
        <v>9.7203280776554699</v>
      </c>
    </row>
    <row r="51" spans="1:6" x14ac:dyDescent="0.25">
      <c r="A51" s="2" t="s">
        <v>22</v>
      </c>
      <c r="B51" s="5">
        <v>0.14703564041314601</v>
      </c>
      <c r="C51" s="5">
        <v>0.14225885831417301</v>
      </c>
      <c r="D51" s="5">
        <v>0.14674408626897401</v>
      </c>
      <c r="E51" s="5">
        <v>22.992445236522499</v>
      </c>
      <c r="F51" s="5">
        <v>23.0723311724167</v>
      </c>
    </row>
    <row r="52" spans="1:6" x14ac:dyDescent="0.25">
      <c r="A52" s="3" t="s">
        <v>144</v>
      </c>
      <c r="B52" s="4">
        <v>0.122183526193237</v>
      </c>
      <c r="C52" s="4">
        <v>0.13854991531524699</v>
      </c>
      <c r="D52" s="4">
        <v>0.13070396825775801</v>
      </c>
      <c r="E52" s="4">
        <v>64.728926446102605</v>
      </c>
      <c r="F52" s="4">
        <v>65.018930092566706</v>
      </c>
    </row>
    <row r="53" spans="1:6" x14ac:dyDescent="0.25">
      <c r="A53" s="2" t="s">
        <v>142</v>
      </c>
      <c r="B53" s="5">
        <v>0.186772773885968</v>
      </c>
      <c r="C53" s="5">
        <v>0.200975089328187</v>
      </c>
      <c r="D53" s="5">
        <v>0.19233420347093799</v>
      </c>
      <c r="E53" s="5">
        <v>88.922070708558707</v>
      </c>
      <c r="F53" s="5">
        <v>89.275751651188799</v>
      </c>
    </row>
    <row r="54" spans="1:6" x14ac:dyDescent="0.25">
      <c r="A54" s="3" t="s">
        <v>39</v>
      </c>
      <c r="B54" s="4">
        <v>1.0018889095939001</v>
      </c>
      <c r="C54" s="4">
        <v>0.99862364030079598</v>
      </c>
      <c r="D54" s="4">
        <v>0.98871238499212899</v>
      </c>
      <c r="E54" s="4">
        <v>93.789250608274799</v>
      </c>
      <c r="F54" s="4">
        <v>94.107899308501601</v>
      </c>
    </row>
    <row r="55" spans="1:6" x14ac:dyDescent="0.25">
      <c r="A55" s="2" t="s">
        <v>100</v>
      </c>
      <c r="B55" s="5">
        <v>4.0176213711964799</v>
      </c>
      <c r="C55" s="5">
        <v>3.9999593503709998</v>
      </c>
      <c r="D55" s="5">
        <v>4.0563399370221802</v>
      </c>
      <c r="E55" s="5">
        <v>93.070561909622995</v>
      </c>
      <c r="F55" s="5">
        <v>93.438189861174095</v>
      </c>
    </row>
    <row r="56" spans="1:6" x14ac:dyDescent="0.25">
      <c r="A56" s="3" t="s">
        <v>150</v>
      </c>
      <c r="B56" s="4">
        <v>10.766283446030601</v>
      </c>
      <c r="C56" s="4">
        <v>10.7298732350335</v>
      </c>
      <c r="D56" s="4">
        <v>10.7531149931205</v>
      </c>
      <c r="E56" s="4">
        <v>100.06674237612501</v>
      </c>
      <c r="F56" s="4">
        <v>100.341955455903</v>
      </c>
    </row>
    <row r="57" spans="1:6" x14ac:dyDescent="0.25">
      <c r="A57" s="2" t="s">
        <v>128</v>
      </c>
      <c r="B57" s="5">
        <v>19.573255126814502</v>
      </c>
      <c r="C57" s="5">
        <v>19.637418443652201</v>
      </c>
      <c r="D57" s="5">
        <v>19.3887810853677</v>
      </c>
      <c r="E57" s="5">
        <v>82.173000505104895</v>
      </c>
      <c r="F57" s="5">
        <v>82.443619249933604</v>
      </c>
    </row>
    <row r="58" spans="1:6" x14ac:dyDescent="0.25">
      <c r="A58" s="3" t="s">
        <v>78</v>
      </c>
      <c r="B58" s="4">
        <v>25.6861155786073</v>
      </c>
      <c r="C58" s="4">
        <v>26.024869064894901</v>
      </c>
      <c r="D58" s="4">
        <v>26.139808839164399</v>
      </c>
      <c r="E58" s="4">
        <v>13.856420529325</v>
      </c>
      <c r="F58" s="4">
        <v>13.8333236806985</v>
      </c>
    </row>
    <row r="59" spans="1:6" x14ac:dyDescent="0.25">
      <c r="A59" s="2" t="s">
        <v>63</v>
      </c>
      <c r="B59" s="5">
        <v>29.959924783079401</v>
      </c>
      <c r="C59" s="5">
        <v>30.254653713079598</v>
      </c>
      <c r="D59" s="5">
        <v>30.2477781848939</v>
      </c>
      <c r="E59" s="5">
        <v>9.4864344657962807</v>
      </c>
      <c r="F59" s="5">
        <v>9.4454711146249508</v>
      </c>
    </row>
    <row r="60" spans="1:6" x14ac:dyDescent="0.25">
      <c r="A60" s="3" t="s">
        <v>34</v>
      </c>
      <c r="B60" s="4">
        <v>28.374715389058299</v>
      </c>
      <c r="C60" s="4">
        <v>28.759616006884102</v>
      </c>
      <c r="D60" s="4">
        <v>29.132328735961298</v>
      </c>
      <c r="E60" s="4">
        <v>9.7258051367959304</v>
      </c>
      <c r="F60" s="4">
        <v>9.6960716655106705</v>
      </c>
    </row>
    <row r="61" spans="1:6" x14ac:dyDescent="0.25">
      <c r="A61" s="2" t="s">
        <v>117</v>
      </c>
      <c r="B61" s="5">
        <v>21.829208860105901</v>
      </c>
      <c r="C61" s="5">
        <v>21.8209226054582</v>
      </c>
      <c r="D61" s="5">
        <v>21.7799364003961</v>
      </c>
      <c r="E61" s="5">
        <v>9.3724531200070196</v>
      </c>
      <c r="F61" s="5">
        <v>9.2870539094403703</v>
      </c>
    </row>
    <row r="62" spans="1:6" x14ac:dyDescent="0.25">
      <c r="A62" s="3" t="s">
        <v>35</v>
      </c>
      <c r="B62" s="4">
        <v>9.3001245680042395</v>
      </c>
      <c r="C62" s="4">
        <v>9.3341692637629894</v>
      </c>
      <c r="D62" s="4">
        <v>9.25230313053126</v>
      </c>
      <c r="E62" s="4">
        <v>9.3894301580326296</v>
      </c>
      <c r="F62" s="4">
        <v>9.3164479742365192</v>
      </c>
    </row>
    <row r="63" spans="1:6" x14ac:dyDescent="0.25">
      <c r="A63" s="2" t="s">
        <v>28</v>
      </c>
      <c r="B63" s="5">
        <v>2.3537506320140098</v>
      </c>
      <c r="C63" s="5">
        <v>2.3776010287257501</v>
      </c>
      <c r="D63" s="5">
        <v>2.3381875452670799</v>
      </c>
      <c r="E63" s="5">
        <v>8.9334617015084792</v>
      </c>
      <c r="F63" s="5">
        <v>8.8600523186944606</v>
      </c>
    </row>
    <row r="64" spans="1:6" x14ac:dyDescent="0.25">
      <c r="A64" s="3" t="s">
        <v>82</v>
      </c>
      <c r="B64" s="4">
        <v>0.54847346037159495</v>
      </c>
      <c r="C64" s="4">
        <v>0.55441556466229602</v>
      </c>
      <c r="D64" s="4">
        <v>0.54983531544998299</v>
      </c>
      <c r="E64" s="4">
        <v>9.0943615734788299</v>
      </c>
      <c r="F64" s="4">
        <v>9.0224024119587796</v>
      </c>
    </row>
    <row r="65" spans="1:6" x14ac:dyDescent="0.25">
      <c r="A65" s="2" t="s">
        <v>50</v>
      </c>
      <c r="B65" s="5">
        <v>0.225678537301434</v>
      </c>
      <c r="C65" s="5">
        <v>0.231776940300323</v>
      </c>
      <c r="D65" s="5">
        <v>0.189494491369396</v>
      </c>
      <c r="E65" s="5">
        <v>8.6892138596638908</v>
      </c>
      <c r="F65" s="5">
        <v>8.6423234202072798</v>
      </c>
    </row>
    <row r="66" spans="1:6" x14ac:dyDescent="0.25">
      <c r="A66" s="3" t="s">
        <v>61</v>
      </c>
      <c r="B66" s="4">
        <v>0.181707391820603</v>
      </c>
      <c r="C66" s="4">
        <v>0.19425019041657901</v>
      </c>
      <c r="D66" s="4">
        <v>0.17318643819667301</v>
      </c>
      <c r="E66" s="4">
        <v>8.7855013821663306</v>
      </c>
      <c r="F66" s="4">
        <v>8.7854610971429299</v>
      </c>
    </row>
    <row r="67" spans="1:6" x14ac:dyDescent="0.25">
      <c r="A67" s="2" t="s">
        <v>69</v>
      </c>
      <c r="B67" s="5">
        <v>0.15897238681609899</v>
      </c>
      <c r="C67" s="5">
        <v>0.16540498096069201</v>
      </c>
      <c r="D67" s="5">
        <v>0.15657341525461299</v>
      </c>
      <c r="E67" s="5">
        <v>8.6587727414681996</v>
      </c>
      <c r="F67" s="5">
        <v>8.6349670822350593</v>
      </c>
    </row>
    <row r="68" spans="1:6" x14ac:dyDescent="0.25">
      <c r="A68" s="3" t="s">
        <v>6</v>
      </c>
      <c r="B68" s="4">
        <v>0.15743770522568001</v>
      </c>
      <c r="C68" s="4">
        <v>0.16193738621248399</v>
      </c>
      <c r="D68" s="4">
        <v>0.159022110403016</v>
      </c>
      <c r="E68" s="4">
        <v>8.8976640115950403</v>
      </c>
      <c r="F68" s="4">
        <v>8.8965010040301191</v>
      </c>
    </row>
    <row r="69" spans="1:6" x14ac:dyDescent="0.25">
      <c r="A69" s="2" t="s">
        <v>38</v>
      </c>
      <c r="B69" s="5">
        <v>0.15463155888299701</v>
      </c>
      <c r="C69" s="5">
        <v>0.15971060708180301</v>
      </c>
      <c r="D69" s="5">
        <v>0.153342952473006</v>
      </c>
      <c r="E69" s="5">
        <v>8.7769830761780305</v>
      </c>
      <c r="F69" s="5">
        <v>8.7676485807762692</v>
      </c>
    </row>
    <row r="70" spans="1:6" x14ac:dyDescent="0.25">
      <c r="A70" s="3" t="s">
        <v>59</v>
      </c>
      <c r="B70" s="4">
        <v>0.14894663136438299</v>
      </c>
      <c r="C70" s="4">
        <v>0.15383001526484599</v>
      </c>
      <c r="D70" s="4">
        <v>0.14995172799334899</v>
      </c>
      <c r="E70" s="4">
        <v>9.4928626512365408</v>
      </c>
      <c r="F70" s="4">
        <v>9.4996371540853595</v>
      </c>
    </row>
    <row r="71" spans="1:6" x14ac:dyDescent="0.25">
      <c r="A71" s="2" t="s">
        <v>8</v>
      </c>
      <c r="B71" s="5">
        <v>8.1856748802783097E-2</v>
      </c>
      <c r="C71" s="5">
        <v>8.5682515558182099E-2</v>
      </c>
      <c r="D71" s="5">
        <v>7.2515761012962796E-2</v>
      </c>
      <c r="E71" s="5">
        <v>6.1975211495043796</v>
      </c>
      <c r="F71" s="5">
        <v>6.1340437786167197</v>
      </c>
    </row>
    <row r="72" spans="1:6" x14ac:dyDescent="0.25">
      <c r="A72" s="3" t="s">
        <v>5</v>
      </c>
      <c r="B72" s="4">
        <v>7.36999534431826E-2</v>
      </c>
      <c r="C72" s="4">
        <v>7.9876855583540393E-2</v>
      </c>
      <c r="D72" s="4">
        <v>9.3434538942058595E-2</v>
      </c>
      <c r="E72" s="4">
        <v>6.2018456254149799</v>
      </c>
      <c r="F72" s="4">
        <v>6.1013028772732101</v>
      </c>
    </row>
    <row r="73" spans="1:6" x14ac:dyDescent="0.25">
      <c r="A73" s="2" t="s">
        <v>25</v>
      </c>
      <c r="B73" s="5">
        <v>8.1180312294016094E-2</v>
      </c>
      <c r="C73" s="5">
        <v>8.4312110227296705E-2</v>
      </c>
      <c r="D73" s="5">
        <v>8.1511216968651795E-2</v>
      </c>
      <c r="E73" s="5">
        <v>6.1385629950810596</v>
      </c>
      <c r="F73" s="5">
        <v>5.9893976690108497</v>
      </c>
    </row>
    <row r="74" spans="1:6" x14ac:dyDescent="0.25">
      <c r="A74" s="3" t="s">
        <v>23</v>
      </c>
      <c r="B74" s="4">
        <v>7.7694205480082407E-2</v>
      </c>
      <c r="C74" s="4">
        <v>8.6637108302746402E-2</v>
      </c>
      <c r="D74" s="4">
        <v>9.9682644919434293E-2</v>
      </c>
      <c r="E74" s="4">
        <v>6.3257391713409996</v>
      </c>
      <c r="F74" s="4">
        <v>6.2278957612304602</v>
      </c>
    </row>
    <row r="75" spans="1:6" x14ac:dyDescent="0.25">
      <c r="A75" s="2" t="s">
        <v>113</v>
      </c>
      <c r="B75" s="5">
        <v>7.1658417314886799E-2</v>
      </c>
      <c r="C75" s="5">
        <v>7.8177075499447898E-2</v>
      </c>
      <c r="D75" s="5">
        <v>7.1716294368112707E-2</v>
      </c>
      <c r="E75" s="5">
        <v>6.1859687703800699</v>
      </c>
      <c r="F75" s="5">
        <v>6.0576937368424</v>
      </c>
    </row>
    <row r="76" spans="1:6" x14ac:dyDescent="0.25">
      <c r="A76" s="3" t="s">
        <v>130</v>
      </c>
      <c r="B76" s="4">
        <v>5.7885775222596803E-2</v>
      </c>
      <c r="C76" s="4">
        <v>5.8749508107299599E-2</v>
      </c>
      <c r="D76" s="4">
        <v>3.7096094394163497E-2</v>
      </c>
      <c r="E76" s="4">
        <v>5.7202314526645104</v>
      </c>
      <c r="F76" s="4">
        <v>5.5882677711347002</v>
      </c>
    </row>
    <row r="77" spans="1:6" x14ac:dyDescent="0.25">
      <c r="A77" s="3" t="s">
        <v>17</v>
      </c>
      <c r="B77" s="4">
        <v>2.8957086686679099</v>
      </c>
      <c r="C77" s="4">
        <v>2.9113400387384298</v>
      </c>
      <c r="D77" s="4">
        <v>2.89607004659165</v>
      </c>
      <c r="E77" s="4">
        <v>7.5374337864514098</v>
      </c>
      <c r="F77" s="4">
        <v>7.4179386812566097</v>
      </c>
    </row>
    <row r="78" spans="1:6" x14ac:dyDescent="0.25">
      <c r="A78" s="2" t="s">
        <v>147</v>
      </c>
      <c r="B78" s="5">
        <v>1.7295974521748201</v>
      </c>
      <c r="C78" s="5">
        <v>1.7561324378277201</v>
      </c>
      <c r="D78" s="5">
        <v>1.7249565912818301</v>
      </c>
      <c r="E78" s="5">
        <v>7.1409475385682599</v>
      </c>
      <c r="F78" s="5">
        <v>7.0770706997911601</v>
      </c>
    </row>
    <row r="79" spans="1:6" x14ac:dyDescent="0.25">
      <c r="A79" s="3" t="s">
        <v>55</v>
      </c>
      <c r="B79" s="4">
        <v>1.3295741046636</v>
      </c>
      <c r="C79" s="4">
        <v>1.3618414603314</v>
      </c>
      <c r="D79" s="4">
        <v>1.35454409620274</v>
      </c>
      <c r="E79" s="4">
        <v>7.0290875102764998</v>
      </c>
      <c r="F79" s="4">
        <v>7.0099770009523503</v>
      </c>
    </row>
    <row r="80" spans="1:6" x14ac:dyDescent="0.25">
      <c r="A80" s="2" t="s">
        <v>106</v>
      </c>
      <c r="B80" s="5">
        <v>0.94593193751820903</v>
      </c>
      <c r="C80" s="5">
        <v>0.97716612510426804</v>
      </c>
      <c r="D80" s="5">
        <v>0.94383244483662598</v>
      </c>
      <c r="E80" s="5">
        <v>6.9232986827657301</v>
      </c>
      <c r="F80" s="5">
        <v>6.8894963693171896</v>
      </c>
    </row>
    <row r="81" spans="1:6" x14ac:dyDescent="0.25">
      <c r="A81" s="3" t="s">
        <v>42</v>
      </c>
      <c r="B81" s="4">
        <v>0.81758431832782097</v>
      </c>
      <c r="C81" s="4">
        <v>0.81957627175981096</v>
      </c>
      <c r="D81" s="4">
        <v>0.80752444791490297</v>
      </c>
      <c r="E81" s="4">
        <v>6.7684747852033098</v>
      </c>
      <c r="F81" s="4">
        <v>6.78496128250395</v>
      </c>
    </row>
    <row r="82" spans="1:6" x14ac:dyDescent="0.25">
      <c r="A82" s="2" t="s">
        <v>148</v>
      </c>
      <c r="B82" s="5">
        <v>0.45299478139683302</v>
      </c>
      <c r="C82" s="5">
        <v>0.46650823760169402</v>
      </c>
      <c r="D82" s="5">
        <v>0.47923082607678102</v>
      </c>
      <c r="E82" s="5">
        <v>6.9228411438434199</v>
      </c>
      <c r="F82" s="5">
        <v>6.9459299043879703</v>
      </c>
    </row>
    <row r="83" spans="1:6" x14ac:dyDescent="0.25">
      <c r="A83" s="3" t="s">
        <v>119</v>
      </c>
      <c r="B83" s="4">
        <v>3.3138462625034899</v>
      </c>
      <c r="C83" s="4">
        <v>3.3167200517410098</v>
      </c>
      <c r="D83" s="4">
        <v>3.3165152479273701</v>
      </c>
      <c r="E83" s="4">
        <v>6.6487489396074002</v>
      </c>
      <c r="F83" s="4">
        <v>6.6024837223410398</v>
      </c>
    </row>
    <row r="84" spans="1:6" x14ac:dyDescent="0.25">
      <c r="A84" s="2" t="s">
        <v>73</v>
      </c>
      <c r="B84" s="5">
        <v>3.2852916979593401</v>
      </c>
      <c r="C84" s="5">
        <v>3.3007370638859399</v>
      </c>
      <c r="D84" s="5">
        <v>3.3002057226524601</v>
      </c>
      <c r="E84" s="5">
        <v>6.3100272362079197</v>
      </c>
      <c r="F84" s="5">
        <v>6.2738467089903498</v>
      </c>
    </row>
    <row r="85" spans="1:6" x14ac:dyDescent="0.25">
      <c r="A85" s="3" t="s">
        <v>93</v>
      </c>
      <c r="B85" s="4">
        <v>2.55827629208303</v>
      </c>
      <c r="C85" s="4">
        <v>2.56442482064887</v>
      </c>
      <c r="D85" s="4">
        <v>2.5487533456257401</v>
      </c>
      <c r="E85" s="4">
        <v>27.727408748267202</v>
      </c>
      <c r="F85" s="4">
        <v>27.842229481191499</v>
      </c>
    </row>
    <row r="86" spans="1:6" x14ac:dyDescent="0.25">
      <c r="A86" s="2" t="s">
        <v>48</v>
      </c>
      <c r="B86" s="5">
        <v>1.72047134497409</v>
      </c>
      <c r="C86" s="5">
        <v>1.7281770406703501</v>
      </c>
      <c r="D86" s="5">
        <v>1.7200765593529099</v>
      </c>
      <c r="E86" s="5">
        <v>29.308809019214799</v>
      </c>
      <c r="F86" s="5">
        <v>29.399023360710299</v>
      </c>
    </row>
    <row r="87" spans="1:6" x14ac:dyDescent="0.25">
      <c r="A87" s="3" t="s">
        <v>43</v>
      </c>
      <c r="B87" s="4">
        <v>1.42956414570898</v>
      </c>
      <c r="C87" s="4">
        <v>1.43234718005391</v>
      </c>
      <c r="D87" s="4">
        <v>1.4379484816641099</v>
      </c>
      <c r="E87" s="4">
        <v>28.656936471364101</v>
      </c>
      <c r="F87" s="4">
        <v>28.675161439904901</v>
      </c>
    </row>
    <row r="88" spans="1:6" x14ac:dyDescent="0.25">
      <c r="A88" s="2" t="s">
        <v>85</v>
      </c>
      <c r="B88" s="5">
        <v>0.93654321629456705</v>
      </c>
      <c r="C88" s="5">
        <v>0.93054356539946104</v>
      </c>
      <c r="D88" s="5">
        <v>0.89775800608092904</v>
      </c>
      <c r="E88" s="5">
        <v>28.530691786130198</v>
      </c>
      <c r="F88" s="5">
        <v>28.623441527526101</v>
      </c>
    </row>
    <row r="89" spans="1:6" x14ac:dyDescent="0.25">
      <c r="A89" s="3" t="s">
        <v>53</v>
      </c>
      <c r="B89" s="4">
        <v>0.69579239795494496</v>
      </c>
      <c r="C89" s="4">
        <v>0.69315788548629398</v>
      </c>
      <c r="D89" s="4">
        <v>0.68318600799543605</v>
      </c>
      <c r="E89" s="4">
        <v>26.0406752240748</v>
      </c>
      <c r="F89" s="4">
        <v>26.093477920658401</v>
      </c>
    </row>
    <row r="90" spans="1:6" x14ac:dyDescent="0.25">
      <c r="A90" s="2" t="s">
        <v>114</v>
      </c>
      <c r="B90" s="5">
        <v>0.42779004848135799</v>
      </c>
      <c r="C90" s="5">
        <v>0.43288574055314999</v>
      </c>
      <c r="D90" s="5">
        <v>0.43186603192365502</v>
      </c>
      <c r="E90" s="5">
        <v>28.287472668096601</v>
      </c>
      <c r="F90" s="5">
        <v>28.393606351939098</v>
      </c>
    </row>
    <row r="91" spans="1:6" x14ac:dyDescent="0.25">
      <c r="A91" s="3" t="s">
        <v>146</v>
      </c>
      <c r="B91" s="4">
        <v>3.3627775241738602</v>
      </c>
      <c r="C91" s="4">
        <v>3.3679793921487802</v>
      </c>
      <c r="D91" s="4">
        <v>3.36951715781451</v>
      </c>
      <c r="E91" s="4">
        <v>6.3053767333413298</v>
      </c>
      <c r="F91" s="4">
        <v>6.2490813040125301</v>
      </c>
    </row>
    <row r="92" spans="1:6" x14ac:dyDescent="0.25">
      <c r="A92" s="2" t="s">
        <v>143</v>
      </c>
      <c r="B92" s="5">
        <v>2.6333281030027802</v>
      </c>
      <c r="C92" s="5">
        <v>2.6376908668525201</v>
      </c>
      <c r="D92" s="5">
        <v>2.5837339426149999</v>
      </c>
      <c r="E92" s="5">
        <v>28.344891202457401</v>
      </c>
      <c r="F92" s="5">
        <v>28.4383313291228</v>
      </c>
    </row>
    <row r="93" spans="1:6" x14ac:dyDescent="0.25">
      <c r="A93" s="3" t="s">
        <v>123</v>
      </c>
      <c r="B93" s="4">
        <v>1.6920115291462099</v>
      </c>
      <c r="C93" s="4">
        <v>1.7120241264748399</v>
      </c>
      <c r="D93" s="4">
        <v>1.6849670109572099</v>
      </c>
      <c r="E93" s="4">
        <v>26.867751529654001</v>
      </c>
      <c r="F93" s="4">
        <v>26.9480340745673</v>
      </c>
    </row>
    <row r="94" spans="1:6" x14ac:dyDescent="0.25">
      <c r="A94" s="2" t="s">
        <v>115</v>
      </c>
      <c r="B94" s="5">
        <v>1.38961936396203</v>
      </c>
      <c r="C94" s="5">
        <v>1.39732470123424</v>
      </c>
      <c r="D94" s="5">
        <v>1.3820913978998799</v>
      </c>
      <c r="E94" s="5">
        <v>27.877262139879701</v>
      </c>
      <c r="F94" s="5">
        <v>27.9404479754322</v>
      </c>
    </row>
    <row r="95" spans="1:6" x14ac:dyDescent="0.25">
      <c r="A95" s="3" t="s">
        <v>0</v>
      </c>
      <c r="B95" s="4">
        <v>0.83816646763023495</v>
      </c>
      <c r="C95" s="4">
        <v>0.84208506390797899</v>
      </c>
      <c r="D95" s="4">
        <v>0.84250549232237004</v>
      </c>
      <c r="E95" s="4">
        <v>26.462030724370798</v>
      </c>
      <c r="F95" s="4">
        <v>26.527958682296099</v>
      </c>
    </row>
    <row r="96" spans="1:6" x14ac:dyDescent="0.25">
      <c r="A96" s="2" t="s">
        <v>11</v>
      </c>
      <c r="B96" s="5">
        <v>0.73076976613589395</v>
      </c>
      <c r="C96" s="5">
        <v>0.72831731493089802</v>
      </c>
      <c r="D96" s="5">
        <v>0.74614678773568099</v>
      </c>
      <c r="E96" s="5">
        <v>28.438559080468501</v>
      </c>
      <c r="F96" s="5">
        <v>28.552259014837801</v>
      </c>
    </row>
    <row r="97" spans="1:6" x14ac:dyDescent="0.25">
      <c r="A97" s="3" t="s">
        <v>51</v>
      </c>
      <c r="B97" s="4">
        <v>0.43915753174559202</v>
      </c>
      <c r="C97" s="4">
        <v>0.43434600309119398</v>
      </c>
      <c r="D97" s="4">
        <v>0.44083312438387201</v>
      </c>
      <c r="E97" s="4">
        <v>29.306950189049001</v>
      </c>
      <c r="F97" s="4">
        <v>29.369546216850999</v>
      </c>
    </row>
    <row r="98" spans="1:6" x14ac:dyDescent="0.25">
      <c r="A98" s="2" t="s">
        <v>139</v>
      </c>
      <c r="B98" s="5">
        <v>8.3040723107897105E-2</v>
      </c>
      <c r="C98" s="5">
        <v>8.9700245238329396E-2</v>
      </c>
      <c r="D98" s="5">
        <v>6.5198883879072994E-2</v>
      </c>
      <c r="E98" s="5">
        <v>6.1435603649446699</v>
      </c>
      <c r="F98" s="5">
        <v>6.1023981164643004</v>
      </c>
    </row>
    <row r="99" spans="1:6" x14ac:dyDescent="0.25">
      <c r="A99" s="3" t="s">
        <v>64</v>
      </c>
      <c r="B99" s="4">
        <v>8.3526536632113804E-2</v>
      </c>
      <c r="C99" s="4">
        <v>9.1681471200900699E-2</v>
      </c>
      <c r="D99" s="4">
        <v>7.6124949420755997E-2</v>
      </c>
      <c r="E99" s="4">
        <v>6.1839591022474201</v>
      </c>
      <c r="F99" s="4">
        <v>6.1453683757665596</v>
      </c>
    </row>
    <row r="100" spans="1:6" x14ac:dyDescent="0.25">
      <c r="A100" s="2" t="s">
        <v>44</v>
      </c>
      <c r="B100" s="5">
        <v>8.01441976765844E-2</v>
      </c>
      <c r="C100" s="5">
        <v>8.8656862221957303E-2</v>
      </c>
      <c r="D100" s="5">
        <v>9.1174476750385994E-2</v>
      </c>
      <c r="E100" s="5">
        <v>6.1912566145613397</v>
      </c>
      <c r="F100" s="5">
        <v>6.1301511074658901</v>
      </c>
    </row>
    <row r="101" spans="1:6" x14ac:dyDescent="0.25">
      <c r="A101" s="3" t="s">
        <v>118</v>
      </c>
      <c r="B101" s="4">
        <v>6.3026909217930693E-2</v>
      </c>
      <c r="C101" s="4">
        <v>8.1983787900025903E-2</v>
      </c>
      <c r="D101" s="4">
        <v>7.22806025151259E-2</v>
      </c>
      <c r="E101" s="4">
        <v>6.18841508631116</v>
      </c>
      <c r="F101" s="4">
        <v>6.1881819192208196</v>
      </c>
    </row>
    <row r="102" spans="1:6" x14ac:dyDescent="0.25">
      <c r="A102" s="2" t="s">
        <v>141</v>
      </c>
      <c r="B102" s="5">
        <v>7.7421078830224199E-2</v>
      </c>
      <c r="C102" s="5">
        <v>8.5661232079230695E-2</v>
      </c>
      <c r="D102" s="5">
        <v>8.9645355562337298E-2</v>
      </c>
      <c r="E102" s="5">
        <v>7.80602166726886</v>
      </c>
      <c r="F102" s="5">
        <v>7.7748994748877598</v>
      </c>
    </row>
    <row r="103" spans="1:6" x14ac:dyDescent="0.25">
      <c r="A103" s="3" t="s">
        <v>86</v>
      </c>
      <c r="B103" s="4">
        <v>8.6074754166225204E-2</v>
      </c>
      <c r="C103" s="4">
        <v>7.8073028725330798E-2</v>
      </c>
      <c r="D103" s="4">
        <v>7.1166347643116704E-2</v>
      </c>
      <c r="E103" s="4">
        <v>14.5951780949532</v>
      </c>
      <c r="F103" s="4">
        <v>14.6408351843698</v>
      </c>
    </row>
    <row r="104" spans="1:6" x14ac:dyDescent="0.25">
      <c r="A104" s="2" t="s">
        <v>29</v>
      </c>
      <c r="B104" s="5">
        <v>0.101113776283093</v>
      </c>
      <c r="C104" s="5">
        <v>0.103435515959011</v>
      </c>
      <c r="D104" s="5">
        <v>0.107937564937923</v>
      </c>
      <c r="E104" s="5">
        <v>38.494764447533299</v>
      </c>
      <c r="F104" s="5">
        <v>38.6503232403998</v>
      </c>
    </row>
    <row r="105" spans="1:6" x14ac:dyDescent="0.25">
      <c r="A105" s="3" t="s">
        <v>109</v>
      </c>
      <c r="B105" s="4">
        <v>7.9194077636983801E-2</v>
      </c>
      <c r="C105" s="4">
        <v>8.4499297884759197E-2</v>
      </c>
      <c r="D105" s="4">
        <v>7.4668916764699694E-2</v>
      </c>
      <c r="E105" s="4">
        <v>65.862131309239601</v>
      </c>
      <c r="F105" s="4">
        <v>65.8025613325579</v>
      </c>
    </row>
    <row r="106" spans="1:6" x14ac:dyDescent="0.25">
      <c r="A106" s="2" t="s">
        <v>120</v>
      </c>
      <c r="B106" s="5">
        <v>7.5140242849527306E-2</v>
      </c>
      <c r="C106" s="5">
        <v>7.5333006072138498E-2</v>
      </c>
      <c r="D106" s="5">
        <v>6.6277648502241202E-2</v>
      </c>
      <c r="E106" s="5">
        <v>100.425113877873</v>
      </c>
      <c r="F106" s="5">
        <v>100.695932268462</v>
      </c>
    </row>
    <row r="107" spans="1:6" x14ac:dyDescent="0.25">
      <c r="A107" s="3" t="s">
        <v>81</v>
      </c>
      <c r="B107" s="4">
        <v>9.8412153256781806E-2</v>
      </c>
      <c r="C107" s="4">
        <v>0.107003787841356</v>
      </c>
      <c r="D107" s="4">
        <v>0.115713393659003</v>
      </c>
      <c r="E107" s="4">
        <v>128.12150547860401</v>
      </c>
      <c r="F107" s="4">
        <v>128.23335212541201</v>
      </c>
    </row>
    <row r="108" spans="1:6" x14ac:dyDescent="0.25">
      <c r="A108" s="2" t="s">
        <v>26</v>
      </c>
      <c r="B108" s="5">
        <v>7.9535198779419405E-2</v>
      </c>
      <c r="C108" s="5">
        <v>7.6159166365605296E-2</v>
      </c>
      <c r="D108" s="5">
        <v>6.9461326593164105E-2</v>
      </c>
      <c r="E108" s="5">
        <v>137.94116859307101</v>
      </c>
      <c r="F108" s="5">
        <v>138.00835898464001</v>
      </c>
    </row>
    <row r="109" spans="1:6" x14ac:dyDescent="0.25">
      <c r="A109" s="3" t="s">
        <v>62</v>
      </c>
      <c r="B109" s="4">
        <v>7.1182105583133204E-2</v>
      </c>
      <c r="C109" s="4">
        <v>7.1881482741957103E-2</v>
      </c>
      <c r="D109" s="4">
        <v>7.7343891933454006E-2</v>
      </c>
      <c r="E109" s="4">
        <v>116.738058045606</v>
      </c>
      <c r="F109" s="4">
        <v>116.914022730932</v>
      </c>
    </row>
    <row r="110" spans="1:6" x14ac:dyDescent="0.25">
      <c r="A110" s="2" t="s">
        <v>33</v>
      </c>
      <c r="B110" s="5">
        <v>0.13448962875797099</v>
      </c>
      <c r="C110" s="5">
        <v>0.123876036831935</v>
      </c>
      <c r="D110" s="5">
        <v>0.107678793608853</v>
      </c>
      <c r="E110" s="5">
        <v>77.801839887081698</v>
      </c>
      <c r="F110" s="5">
        <v>78.058709331430407</v>
      </c>
    </row>
    <row r="111" spans="1:6" x14ac:dyDescent="0.25">
      <c r="A111" s="3" t="s">
        <v>76</v>
      </c>
      <c r="B111" s="4">
        <v>8.7790739500254206E-2</v>
      </c>
      <c r="C111" s="4">
        <v>8.5164786831438799E-2</v>
      </c>
      <c r="D111" s="4">
        <v>7.1964974223980696E-2</v>
      </c>
      <c r="E111" s="4">
        <v>39.755041045308303</v>
      </c>
      <c r="F111" s="4">
        <v>39.8016280764271</v>
      </c>
    </row>
    <row r="112" spans="1:6" x14ac:dyDescent="0.25">
      <c r="A112" s="2" t="s">
        <v>70</v>
      </c>
      <c r="B112" s="5">
        <v>7.6451378765253195E-2</v>
      </c>
      <c r="C112" s="5">
        <v>8.3861614723599806E-2</v>
      </c>
      <c r="D112" s="5">
        <v>8.0112151921369501E-2</v>
      </c>
      <c r="E112" s="5">
        <v>18.775319043451798</v>
      </c>
      <c r="F112" s="5">
        <v>18.730063261051001</v>
      </c>
    </row>
    <row r="113" spans="1:6" x14ac:dyDescent="0.25">
      <c r="A113" s="3" t="s">
        <v>91</v>
      </c>
      <c r="B113" s="4">
        <v>9.7541976771886099E-2</v>
      </c>
      <c r="C113" s="4">
        <v>9.9099496601657899E-2</v>
      </c>
      <c r="D113" s="4">
        <v>9.7607879813074006E-2</v>
      </c>
      <c r="E113" s="4">
        <v>9.8563102984811195</v>
      </c>
      <c r="F113" s="4">
        <v>9.7984196947930098</v>
      </c>
    </row>
    <row r="114" spans="1:6" x14ac:dyDescent="0.25">
      <c r="A114" s="2" t="s">
        <v>103</v>
      </c>
      <c r="B114" s="5">
        <v>0.227356267546832</v>
      </c>
      <c r="C114" s="5">
        <v>0.23939309362011599</v>
      </c>
      <c r="D114" s="5">
        <v>0.26294603412343598</v>
      </c>
      <c r="E114" s="5">
        <v>7.5620654810991299</v>
      </c>
      <c r="F114" s="5">
        <v>7.5119858468487104</v>
      </c>
    </row>
    <row r="115" spans="1:6" x14ac:dyDescent="0.25">
      <c r="A115" s="3" t="s">
        <v>92</v>
      </c>
      <c r="B115" s="4">
        <v>0.76984606473917405</v>
      </c>
      <c r="C115" s="4">
        <v>0.78351787529639905</v>
      </c>
      <c r="D115" s="4">
        <v>0.75176078052596196</v>
      </c>
      <c r="E115" s="4">
        <v>7.0680615491928602</v>
      </c>
      <c r="F115" s="4">
        <v>6.99834546700282</v>
      </c>
    </row>
    <row r="116" spans="1:6" x14ac:dyDescent="0.25">
      <c r="A116" s="2" t="s">
        <v>58</v>
      </c>
      <c r="B116" s="5">
        <v>1.3378885752818499</v>
      </c>
      <c r="C116" s="5">
        <v>1.3519291042774499</v>
      </c>
      <c r="D116" s="5">
        <v>1.3497009053974101</v>
      </c>
      <c r="E116" s="5">
        <v>6.5548001977421704</v>
      </c>
      <c r="F116" s="5">
        <v>6.5115268327549298</v>
      </c>
    </row>
    <row r="117" spans="1:6" x14ac:dyDescent="0.25">
      <c r="A117" s="3" t="s">
        <v>27</v>
      </c>
      <c r="B117" s="4">
        <v>1.4623380898025</v>
      </c>
      <c r="C117" s="4">
        <v>1.46730008228863</v>
      </c>
      <c r="D117" s="4">
        <v>1.4488694441730501</v>
      </c>
      <c r="E117" s="4">
        <v>6.4057710119214999</v>
      </c>
      <c r="F117" s="4">
        <v>6.3906628331442104</v>
      </c>
    </row>
    <row r="118" spans="1:6" x14ac:dyDescent="0.25">
      <c r="A118" s="2" t="s">
        <v>99</v>
      </c>
      <c r="B118" s="5">
        <v>1.3454659231634001</v>
      </c>
      <c r="C118" s="5">
        <v>1.3475717413530599</v>
      </c>
      <c r="D118" s="5">
        <v>1.34995628954511</v>
      </c>
      <c r="E118" s="5">
        <v>6.59696431880334</v>
      </c>
      <c r="F118" s="5">
        <v>6.531440489995</v>
      </c>
    </row>
    <row r="119" spans="1:6" x14ac:dyDescent="0.25">
      <c r="A119" s="3" t="s">
        <v>7</v>
      </c>
      <c r="B119" s="4">
        <v>1.1022779082574701</v>
      </c>
      <c r="C119" s="4">
        <v>1.11278556377715</v>
      </c>
      <c r="D119" s="4">
        <v>1.09355394733839</v>
      </c>
      <c r="E119" s="4">
        <v>6.4379664008662703</v>
      </c>
      <c r="F119" s="4">
        <v>6.3647796305059403</v>
      </c>
    </row>
    <row r="120" spans="1:6" x14ac:dyDescent="0.25">
      <c r="A120" s="2" t="s">
        <v>20</v>
      </c>
      <c r="B120" s="5">
        <v>0.93168897945671103</v>
      </c>
      <c r="C120" s="5">
        <v>0.94673464683890396</v>
      </c>
      <c r="D120" s="5">
        <v>0.92798299221974001</v>
      </c>
      <c r="E120" s="5">
        <v>6.3963891885701596</v>
      </c>
      <c r="F120" s="5">
        <v>6.33302915968798</v>
      </c>
    </row>
    <row r="121" spans="1:6" x14ac:dyDescent="0.25">
      <c r="A121" s="3" t="s">
        <v>127</v>
      </c>
      <c r="B121" s="4">
        <v>0.75739194181548997</v>
      </c>
      <c r="C121" s="4">
        <v>0.76340055560247599</v>
      </c>
      <c r="D121" s="4">
        <v>0.74130036222251405</v>
      </c>
      <c r="E121" s="4">
        <v>6.0963868315924099</v>
      </c>
      <c r="F121" s="4">
        <v>6.0662480531450402</v>
      </c>
    </row>
    <row r="122" spans="1:6" x14ac:dyDescent="0.25">
      <c r="A122" s="2" t="s">
        <v>32</v>
      </c>
      <c r="B122" s="5">
        <v>0.62704650954871999</v>
      </c>
      <c r="C122" s="5">
        <v>0.647202217447154</v>
      </c>
      <c r="D122" s="5">
        <v>0.61790308986637998</v>
      </c>
      <c r="E122" s="5">
        <v>5.8973711617722699</v>
      </c>
      <c r="F122" s="5">
        <v>5.8603322330643399</v>
      </c>
    </row>
    <row r="123" spans="1:6" x14ac:dyDescent="0.25">
      <c r="A123" s="3" t="s">
        <v>1</v>
      </c>
      <c r="B123" s="4">
        <v>0.57595781757917897</v>
      </c>
      <c r="C123" s="4">
        <v>0.58011932583028902</v>
      </c>
      <c r="D123" s="4">
        <v>0.597449885846702</v>
      </c>
      <c r="E123" s="4">
        <v>6.12863069109829</v>
      </c>
      <c r="F123" s="4">
        <v>6.0893677329146101</v>
      </c>
    </row>
    <row r="124" spans="1:6" x14ac:dyDescent="0.25">
      <c r="A124" s="2" t="s">
        <v>14</v>
      </c>
      <c r="B124" s="5">
        <v>0.40558192748668798</v>
      </c>
      <c r="C124" s="5">
        <v>0.41765069147349698</v>
      </c>
      <c r="D124" s="5">
        <v>0.39181883858453498</v>
      </c>
      <c r="E124" s="5">
        <v>6.2735253660336898</v>
      </c>
      <c r="F124" s="5">
        <v>6.1921860805571702</v>
      </c>
    </row>
    <row r="125" spans="1:6" x14ac:dyDescent="0.25">
      <c r="A125" s="3" t="s">
        <v>121</v>
      </c>
      <c r="B125" s="4">
        <v>0.45895058122507498</v>
      </c>
      <c r="C125" s="4">
        <v>0.46585365219595198</v>
      </c>
      <c r="D125" s="4">
        <v>0.47705701373028803</v>
      </c>
      <c r="E125" s="4">
        <v>5.9830118271907304</v>
      </c>
      <c r="F125" s="4">
        <v>5.8314432250016504</v>
      </c>
    </row>
    <row r="126" spans="1:6" x14ac:dyDescent="0.25">
      <c r="A126" s="2" t="s">
        <v>54</v>
      </c>
      <c r="B126" s="5">
        <v>0.424066800648364</v>
      </c>
      <c r="C126" s="5">
        <v>0.42660148242035101</v>
      </c>
      <c r="D126" s="5">
        <v>0.39957321588203998</v>
      </c>
      <c r="E126" s="5">
        <v>6.1479276715672402</v>
      </c>
      <c r="F126" s="5">
        <v>6.0158614255235001</v>
      </c>
    </row>
    <row r="127" spans="1:6" x14ac:dyDescent="0.25">
      <c r="A127" s="3" t="s">
        <v>19</v>
      </c>
      <c r="B127" s="4">
        <v>0.35604584962799202</v>
      </c>
      <c r="C127" s="4">
        <v>0.36562132155548399</v>
      </c>
      <c r="D127" s="4">
        <v>0.39402761640035799</v>
      </c>
      <c r="E127" s="4">
        <v>5.9516951268103</v>
      </c>
      <c r="F127" s="4">
        <v>5.8640826178012899</v>
      </c>
    </row>
    <row r="128" spans="1:6" x14ac:dyDescent="0.25">
      <c r="A128" s="2" t="s">
        <v>65</v>
      </c>
      <c r="B128" s="5">
        <v>0.35036808161077998</v>
      </c>
      <c r="C128" s="5">
        <v>0.35629039594223699</v>
      </c>
      <c r="D128" s="5">
        <v>0.33370880438405298</v>
      </c>
      <c r="E128" s="5">
        <v>6.3111428655637702</v>
      </c>
      <c r="F128" s="5">
        <v>6.2141039594632304</v>
      </c>
    </row>
    <row r="129" spans="1:6" x14ac:dyDescent="0.25">
      <c r="A129" s="3" t="s">
        <v>18</v>
      </c>
      <c r="B129" s="4">
        <v>0.330266734346013</v>
      </c>
      <c r="C129" s="4">
        <v>0.31702864236026301</v>
      </c>
      <c r="D129" s="4">
        <v>0.31568974855259602</v>
      </c>
      <c r="E129" s="4">
        <v>5.6377045321949701</v>
      </c>
      <c r="F129" s="4">
        <v>5.5302190669387201</v>
      </c>
    </row>
    <row r="130" spans="1:6" x14ac:dyDescent="0.25">
      <c r="A130" s="2" t="s">
        <v>87</v>
      </c>
      <c r="B130" s="5">
        <v>0.31723748611731101</v>
      </c>
      <c r="C130" s="5">
        <v>0.32364935064054501</v>
      </c>
      <c r="D130" s="5">
        <v>0.34792103953477399</v>
      </c>
      <c r="E130" s="5">
        <v>6.5286056836504898</v>
      </c>
      <c r="F130" s="5">
        <v>6.4426989016272502</v>
      </c>
    </row>
    <row r="131" spans="1:6" x14ac:dyDescent="0.25">
      <c r="A131" s="3" t="s">
        <v>138</v>
      </c>
      <c r="B131" s="4">
        <v>0.296382354358667</v>
      </c>
      <c r="C131" s="4">
        <v>0.29612742249576002</v>
      </c>
      <c r="D131" s="4">
        <v>0.26828497043806698</v>
      </c>
      <c r="E131" s="4">
        <v>11.0243466012301</v>
      </c>
      <c r="F131" s="4">
        <v>11.012174017280699</v>
      </c>
    </row>
    <row r="132" spans="1:6" x14ac:dyDescent="0.25">
      <c r="A132" s="2" t="s">
        <v>37</v>
      </c>
      <c r="B132" s="5">
        <v>0.33480360668571402</v>
      </c>
      <c r="C132" s="5">
        <v>0.33810006087366801</v>
      </c>
      <c r="D132" s="5">
        <v>0.32904642579600502</v>
      </c>
      <c r="E132" s="5">
        <v>29.909662323303099</v>
      </c>
      <c r="F132" s="5">
        <v>30.022890087340599</v>
      </c>
    </row>
    <row r="133" spans="1:6" x14ac:dyDescent="0.25">
      <c r="A133" s="3" t="s">
        <v>15</v>
      </c>
      <c r="B133" s="4">
        <v>0.28893716672874697</v>
      </c>
      <c r="C133" s="4">
        <v>0.28548933012990702</v>
      </c>
      <c r="D133" s="4">
        <v>0.27549174883497202</v>
      </c>
      <c r="E133" s="4">
        <v>62.474912341934299</v>
      </c>
      <c r="F133" s="4">
        <v>62.500574004527699</v>
      </c>
    </row>
    <row r="134" spans="1:6" x14ac:dyDescent="0.25">
      <c r="A134" s="2" t="s">
        <v>41</v>
      </c>
      <c r="B134" s="5">
        <v>0.28494439806380401</v>
      </c>
      <c r="C134" s="5">
        <v>0.28777576251790599</v>
      </c>
      <c r="D134" s="5">
        <v>0.28826308757876601</v>
      </c>
      <c r="E134" s="5">
        <v>90.842929207090194</v>
      </c>
      <c r="F134" s="5">
        <v>91.178452941807095</v>
      </c>
    </row>
    <row r="135" spans="1:6" x14ac:dyDescent="0.25">
      <c r="A135" s="3" t="s">
        <v>125</v>
      </c>
      <c r="B135" s="4">
        <v>0.271155493214708</v>
      </c>
      <c r="C135" s="4">
        <v>0.28257736173957199</v>
      </c>
      <c r="D135" s="4">
        <v>0.26705009901840199</v>
      </c>
      <c r="E135" s="4">
        <v>81.754637953361893</v>
      </c>
      <c r="F135" s="4">
        <v>81.998065272080098</v>
      </c>
    </row>
    <row r="136" spans="1:6" x14ac:dyDescent="0.25">
      <c r="A136" s="2" t="s">
        <v>9</v>
      </c>
      <c r="B136" s="5">
        <v>0.28660387070126597</v>
      </c>
      <c r="C136" s="5">
        <v>0.28738534310966002</v>
      </c>
      <c r="D136" s="5">
        <v>0.27949580735506302</v>
      </c>
      <c r="E136" s="5">
        <v>48.008731387324502</v>
      </c>
      <c r="F136" s="5">
        <v>48.076443737791898</v>
      </c>
    </row>
    <row r="137" spans="1:6" x14ac:dyDescent="0.25">
      <c r="A137" s="3" t="s">
        <v>52</v>
      </c>
      <c r="B137" s="4">
        <v>0.55490347480660895</v>
      </c>
      <c r="C137" s="4">
        <v>0.56003306425924104</v>
      </c>
      <c r="D137" s="4">
        <v>0.57765914353919001</v>
      </c>
      <c r="E137" s="4">
        <v>22.320974765732402</v>
      </c>
      <c r="F137" s="4">
        <v>22.395786389793301</v>
      </c>
    </row>
    <row r="138" spans="1:6" x14ac:dyDescent="0.25">
      <c r="A138" s="2" t="s">
        <v>90</v>
      </c>
      <c r="B138" s="5">
        <v>1.07899401701151</v>
      </c>
      <c r="C138" s="5">
        <v>1.07763733016414</v>
      </c>
      <c r="D138" s="5">
        <v>1.0635742474382599</v>
      </c>
      <c r="E138" s="5">
        <v>10.5524442717397</v>
      </c>
      <c r="F138" s="5">
        <v>10.5080533378166</v>
      </c>
    </row>
    <row r="139" spans="1:6" x14ac:dyDescent="0.25">
      <c r="A139" s="3" t="s">
        <v>137</v>
      </c>
      <c r="B139" s="4">
        <v>1.4343486137593999</v>
      </c>
      <c r="C139" s="4">
        <v>1.46891759580507</v>
      </c>
      <c r="D139" s="4">
        <v>1.45000089751446</v>
      </c>
      <c r="E139" s="4">
        <v>7.7007999800865203</v>
      </c>
      <c r="F139" s="4">
        <v>7.6933651024520699</v>
      </c>
    </row>
    <row r="140" spans="1:6" x14ac:dyDescent="0.25">
      <c r="A140" s="2" t="s">
        <v>57</v>
      </c>
      <c r="B140" s="5">
        <v>1.62610433636762</v>
      </c>
      <c r="C140" s="5">
        <v>1.64123789172428</v>
      </c>
      <c r="D140" s="5">
        <v>1.6087931217751701</v>
      </c>
      <c r="E140" s="5">
        <v>6.70317402204227</v>
      </c>
      <c r="F140" s="5">
        <v>6.6780166516512596</v>
      </c>
    </row>
    <row r="141" spans="1:6" x14ac:dyDescent="0.25">
      <c r="A141" s="3" t="s">
        <v>47</v>
      </c>
      <c r="B141" s="4">
        <v>1.5999803437562401</v>
      </c>
      <c r="C141" s="4">
        <v>1.61618176792626</v>
      </c>
      <c r="D141" s="4">
        <v>1.5899121185096201</v>
      </c>
      <c r="E141" s="4">
        <v>6.2149546890458902</v>
      </c>
      <c r="F141" s="4">
        <v>6.1660260254195904</v>
      </c>
    </row>
    <row r="142" spans="1:6" x14ac:dyDescent="0.25">
      <c r="A142" s="2" t="s">
        <v>104</v>
      </c>
      <c r="B142" s="5">
        <v>1.42669519598421</v>
      </c>
      <c r="C142" s="5">
        <v>1.4404714049184999</v>
      </c>
      <c r="D142" s="5">
        <v>1.4220456297274899</v>
      </c>
      <c r="E142" s="5">
        <v>5.7301711385065</v>
      </c>
      <c r="F142" s="5">
        <v>5.6790994741323804</v>
      </c>
    </row>
    <row r="143" spans="1:6" x14ac:dyDescent="0.25">
      <c r="A143" s="3" t="s">
        <v>105</v>
      </c>
      <c r="B143" s="4">
        <v>1.2934558072525799</v>
      </c>
      <c r="C143" s="4">
        <v>1.3014618446692201</v>
      </c>
      <c r="D143" s="4">
        <v>1.26794056135233</v>
      </c>
      <c r="E143" s="4">
        <v>6.4688186227083602</v>
      </c>
      <c r="F143" s="4">
        <v>6.4089917223834503</v>
      </c>
    </row>
    <row r="144" spans="1:6" x14ac:dyDescent="0.25">
      <c r="A144" s="2" t="s">
        <v>126</v>
      </c>
      <c r="B144" s="5">
        <v>1.1139425694353</v>
      </c>
      <c r="C144" s="5">
        <v>1.11250782838124</v>
      </c>
      <c r="D144" s="5">
        <v>1.0791265317168499</v>
      </c>
      <c r="E144" s="5">
        <v>6.1442319905013703</v>
      </c>
      <c r="F144" s="5">
        <v>6.1167363487340003</v>
      </c>
    </row>
    <row r="145" spans="1:6" x14ac:dyDescent="0.25">
      <c r="A145" s="3" t="s">
        <v>124</v>
      </c>
      <c r="B145" s="4">
        <v>0.89736218912314303</v>
      </c>
      <c r="C145" s="4">
        <v>0.92369703689320304</v>
      </c>
      <c r="D145" s="4">
        <v>0.94073307728059696</v>
      </c>
      <c r="E145" s="4">
        <v>5.9971590447220198</v>
      </c>
      <c r="F145" s="4">
        <v>5.9121600500248697</v>
      </c>
    </row>
    <row r="146" spans="1:6" x14ac:dyDescent="0.25">
      <c r="A146" s="2" t="s">
        <v>84</v>
      </c>
      <c r="B146" s="5">
        <v>0.84622536147502303</v>
      </c>
      <c r="C146" s="5">
        <v>0.83490887392691104</v>
      </c>
      <c r="D146" s="5">
        <v>0.815414605920883</v>
      </c>
      <c r="E146" s="5">
        <v>6.0486268806716197</v>
      </c>
      <c r="F146" s="5">
        <v>5.9763672970315298</v>
      </c>
    </row>
    <row r="147" spans="1:6" x14ac:dyDescent="0.25">
      <c r="A147" s="3" t="s">
        <v>116</v>
      </c>
      <c r="B147" s="4">
        <v>0.68394776112119005</v>
      </c>
      <c r="C147" s="4">
        <v>0.68344208642692905</v>
      </c>
      <c r="D147" s="4">
        <v>0.65939261721020304</v>
      </c>
      <c r="E147" s="4">
        <v>5.90531635632267</v>
      </c>
      <c r="F147" s="4">
        <v>5.8468361659213199</v>
      </c>
    </row>
    <row r="148" spans="1:6" x14ac:dyDescent="0.25">
      <c r="A148" s="2" t="s">
        <v>101</v>
      </c>
      <c r="B148" s="5">
        <v>0.61324646703338703</v>
      </c>
      <c r="C148" s="5">
        <v>0.62106977914854999</v>
      </c>
      <c r="D148" s="5">
        <v>0.59180837933040997</v>
      </c>
      <c r="E148" s="5">
        <v>6.2680447001634896</v>
      </c>
      <c r="F148" s="5">
        <v>6.1590411314528701</v>
      </c>
    </row>
    <row r="149" spans="1:6" x14ac:dyDescent="0.25">
      <c r="A149" s="3" t="s">
        <v>56</v>
      </c>
      <c r="B149" s="4">
        <v>0.52969707064752103</v>
      </c>
      <c r="C149" s="4">
        <v>0.543813266894421</v>
      </c>
      <c r="D149" s="4">
        <v>0.54049044240609001</v>
      </c>
      <c r="E149" s="4">
        <v>6.0904590471034901</v>
      </c>
      <c r="F149" s="4">
        <v>5.97980849773041</v>
      </c>
    </row>
  </sheetData>
  <mergeCells count="1">
    <mergeCell ref="B1:D3"/>
  </mergeCells>
  <conditionalFormatting sqref="B5:F149">
    <cfRule type="cellIs" dxfId="1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FA3-A816-4870-924A-B3A04F733C06}">
  <dimension ref="B1:S34"/>
  <sheetViews>
    <sheetView tabSelected="1" topLeftCell="P1" zoomScale="85" zoomScaleNormal="85" workbookViewId="0">
      <selection activeCell="S24" sqref="S24"/>
    </sheetView>
  </sheetViews>
  <sheetFormatPr defaultColWidth="9.109375" defaultRowHeight="15" x14ac:dyDescent="0.25"/>
  <cols>
    <col min="1" max="1" width="9.109375" style="7"/>
    <col min="2" max="2" width="28.33203125" style="7" bestFit="1" customWidth="1"/>
    <col min="3" max="3" width="24.33203125" style="7" bestFit="1" customWidth="1"/>
    <col min="4" max="4" width="31.77734375" style="7" bestFit="1" customWidth="1"/>
    <col min="5" max="5" width="11.44140625" style="7" customWidth="1"/>
    <col min="6" max="6" width="24.5546875" style="7" bestFit="1" customWidth="1"/>
    <col min="7" max="7" width="9.109375" style="7"/>
    <col min="8" max="8" width="11.5546875" style="7" bestFit="1" customWidth="1"/>
    <col min="9" max="10" width="9.109375" style="7"/>
    <col min="11" max="12" width="24.5546875" style="7" bestFit="1" customWidth="1"/>
    <col min="13" max="13" width="34.21875" style="7" bestFit="1" customWidth="1"/>
    <col min="14" max="14" width="35.109375" style="7" bestFit="1" customWidth="1"/>
    <col min="15" max="16" width="33.77734375" style="7" bestFit="1" customWidth="1"/>
    <col min="17" max="17" width="26.109375" style="7" bestFit="1" customWidth="1"/>
    <col min="18" max="19" width="23.77734375" style="7" bestFit="1" customWidth="1"/>
    <col min="20" max="16384" width="9.109375" style="7"/>
  </cols>
  <sheetData>
    <row r="1" spans="2:19" x14ac:dyDescent="0.25">
      <c r="D1" s="7" t="s">
        <v>189</v>
      </c>
      <c r="E1" s="7">
        <v>10.81</v>
      </c>
    </row>
    <row r="2" spans="2:19" x14ac:dyDescent="0.25">
      <c r="D2" s="7" t="s">
        <v>190</v>
      </c>
      <c r="E2" s="7">
        <v>61.83</v>
      </c>
    </row>
    <row r="3" spans="2:19" ht="15.6" thickBot="1" x14ac:dyDescent="0.3">
      <c r="D3" s="7" t="s">
        <v>191</v>
      </c>
      <c r="E3" s="7">
        <f>E1/E2</f>
        <v>0.17483422286915737</v>
      </c>
      <c r="H3" s="65" t="s">
        <v>153</v>
      </c>
      <c r="I3" s="65"/>
    </row>
    <row r="4" spans="2:19" ht="15.6" thickBot="1" x14ac:dyDescent="0.3">
      <c r="D4" s="8" t="s">
        <v>154</v>
      </c>
      <c r="E4" s="64" t="s">
        <v>159</v>
      </c>
      <c r="F4" s="62"/>
      <c r="G4" s="63"/>
      <c r="H4" s="9" t="s">
        <v>155</v>
      </c>
      <c r="I4" s="10">
        <v>4</v>
      </c>
      <c r="J4" s="7" t="s">
        <v>170</v>
      </c>
      <c r="M4" s="23">
        <v>1</v>
      </c>
      <c r="N4" s="24" t="s">
        <v>165</v>
      </c>
      <c r="O4" s="23">
        <v>9.9885899999999994E-4</v>
      </c>
      <c r="P4" s="24" t="s">
        <v>166</v>
      </c>
    </row>
    <row r="5" spans="2:19" ht="15.6" thickBot="1" x14ac:dyDescent="0.3">
      <c r="H5" s="11" t="s">
        <v>156</v>
      </c>
      <c r="I5" s="12">
        <v>15</v>
      </c>
      <c r="J5" s="7" t="s">
        <v>174</v>
      </c>
      <c r="M5" s="23" t="s">
        <v>167</v>
      </c>
      <c r="N5" s="23">
        <v>1.22</v>
      </c>
      <c r="O5" s="23" t="s">
        <v>168</v>
      </c>
      <c r="P5" s="23"/>
    </row>
    <row r="6" spans="2:19" ht="15.6" thickBot="1" x14ac:dyDescent="0.3">
      <c r="H6" s="13"/>
      <c r="I6" s="13"/>
      <c r="M6" s="23" t="s">
        <v>169</v>
      </c>
      <c r="N6" s="23">
        <f>I4/N5</f>
        <v>3.278688524590164</v>
      </c>
      <c r="O6" s="23" t="s">
        <v>171</v>
      </c>
    </row>
    <row r="7" spans="2:19" ht="15.6" thickBot="1" x14ac:dyDescent="0.3">
      <c r="B7" s="42" t="s">
        <v>192</v>
      </c>
      <c r="C7" s="42" t="s">
        <v>193</v>
      </c>
      <c r="D7" s="62" t="s">
        <v>157</v>
      </c>
      <c r="E7" s="62"/>
      <c r="F7" s="63"/>
      <c r="H7" s="13"/>
      <c r="I7" s="13"/>
    </row>
    <row r="8" spans="2:19" ht="15.6" thickBot="1" x14ac:dyDescent="0.3">
      <c r="B8" s="42" t="s">
        <v>163</v>
      </c>
      <c r="C8" s="42" t="str">
        <f>B8</f>
        <v>1ST RUN</v>
      </c>
      <c r="D8" s="41" t="s">
        <v>182</v>
      </c>
      <c r="E8" s="20"/>
      <c r="F8" s="8" t="s">
        <v>184</v>
      </c>
      <c r="H8" s="13"/>
      <c r="I8" s="13"/>
      <c r="K8" s="39" t="s">
        <v>183</v>
      </c>
      <c r="L8" s="39" t="str">
        <f>F8</f>
        <v>Ce (mg_solute/L_liquid)</v>
      </c>
      <c r="M8" s="31" t="s">
        <v>188</v>
      </c>
      <c r="N8" s="7" t="s">
        <v>185</v>
      </c>
      <c r="O8" s="7" t="s">
        <v>186</v>
      </c>
      <c r="P8" s="7" t="s">
        <v>173</v>
      </c>
      <c r="Q8" s="39" t="s">
        <v>172</v>
      </c>
      <c r="R8" s="7" t="s">
        <v>187</v>
      </c>
      <c r="S8" s="37" t="s">
        <v>175</v>
      </c>
    </row>
    <row r="9" spans="2:19" ht="15.6" thickBot="1" x14ac:dyDescent="0.3">
      <c r="B9" s="43">
        <v>1000</v>
      </c>
      <c r="C9" s="42">
        <f>B9*$E$3</f>
        <v>174.83422286915737</v>
      </c>
      <c r="D9" s="45">
        <f>C9</f>
        <v>174.83422286915737</v>
      </c>
      <c r="E9" s="19">
        <v>3.2852916979593401</v>
      </c>
      <c r="F9" s="14">
        <f>50*E9</f>
        <v>164.26458489796701</v>
      </c>
      <c r="G9" s="66" t="s">
        <v>161</v>
      </c>
      <c r="H9" s="67"/>
      <c r="I9" s="68"/>
      <c r="K9" s="47">
        <f>D9</f>
        <v>174.83422286915737</v>
      </c>
      <c r="L9" s="47">
        <f>F9</f>
        <v>164.26458489796701</v>
      </c>
      <c r="M9" s="31">
        <f>L9/1000000</f>
        <v>1.6426458489796701E-4</v>
      </c>
      <c r="N9" s="34">
        <f t="shared" ref="N9:N15" si="0">K9-L9</f>
        <v>10.56963797119036</v>
      </c>
      <c r="O9" s="7">
        <f>N9/1000</f>
        <v>1.0569637971190361E-2</v>
      </c>
      <c r="P9" s="32">
        <f>O9/1000</f>
        <v>1.056963797119036E-5</v>
      </c>
      <c r="Q9" s="40">
        <f>P9*$I$5</f>
        <v>1.5854456956785541E-4</v>
      </c>
      <c r="R9" s="7">
        <f>Q9/$I$4</f>
        <v>3.9636142391963852E-5</v>
      </c>
      <c r="S9" s="38">
        <f>R9*$N$5</f>
        <v>4.8356093718195899E-5</v>
      </c>
    </row>
    <row r="10" spans="2:19" ht="15.6" thickBot="1" x14ac:dyDescent="0.3">
      <c r="B10" s="44">
        <v>800</v>
      </c>
      <c r="C10" s="42">
        <f t="shared" ref="C10:C15" si="1">B10*$E$3</f>
        <v>139.86737829532589</v>
      </c>
      <c r="D10" s="45">
        <f t="shared" ref="D10:D15" si="2">C10</f>
        <v>139.86737829532589</v>
      </c>
      <c r="E10" s="15">
        <v>2.5579999999999998</v>
      </c>
      <c r="F10" s="16">
        <v>127.914</v>
      </c>
      <c r="G10" s="17"/>
      <c r="H10" s="17"/>
      <c r="I10" s="17"/>
      <c r="K10" s="47">
        <f t="shared" ref="K10:K15" si="3">D10</f>
        <v>139.86737829532589</v>
      </c>
      <c r="L10" s="47">
        <f t="shared" ref="L10:L15" si="4">F10</f>
        <v>127.914</v>
      </c>
      <c r="M10" s="31">
        <f t="shared" ref="M10:M14" si="5">L10/1000000</f>
        <v>1.27914E-4</v>
      </c>
      <c r="N10" s="34">
        <f t="shared" si="0"/>
        <v>11.953378295325891</v>
      </c>
      <c r="O10" s="7">
        <f t="shared" ref="O10:P15" si="6">N10/1000</f>
        <v>1.1953378295325891E-2</v>
      </c>
      <c r="P10" s="32">
        <f t="shared" si="6"/>
        <v>1.195337829532589E-5</v>
      </c>
      <c r="Q10" s="40">
        <f t="shared" ref="Q10:Q15" si="7">P10*$I$5</f>
        <v>1.7930067442988837E-4</v>
      </c>
      <c r="R10" s="7">
        <f t="shared" ref="R10:R15" si="8">Q10/$I$4</f>
        <v>4.4825168607472092E-5</v>
      </c>
      <c r="S10" s="38">
        <f t="shared" ref="S10:S15" si="9">R10*$N$5</f>
        <v>5.468670570111595E-5</v>
      </c>
    </row>
    <row r="11" spans="2:19" ht="15.6" thickBot="1" x14ac:dyDescent="0.3">
      <c r="B11" s="44">
        <v>500</v>
      </c>
      <c r="C11" s="42">
        <f t="shared" si="1"/>
        <v>87.417111434578686</v>
      </c>
      <c r="D11" s="45">
        <f t="shared" si="2"/>
        <v>87.417111434578686</v>
      </c>
      <c r="E11" s="15">
        <v>1.72</v>
      </c>
      <c r="F11" s="16">
        <v>86.024000000000001</v>
      </c>
      <c r="G11" s="17"/>
      <c r="H11" s="17"/>
      <c r="I11" s="17"/>
      <c r="K11" s="47">
        <f t="shared" si="3"/>
        <v>87.417111434578686</v>
      </c>
      <c r="L11" s="47">
        <f t="shared" si="4"/>
        <v>86.024000000000001</v>
      </c>
      <c r="M11" s="31">
        <f t="shared" si="5"/>
        <v>8.6024000000000002E-5</v>
      </c>
      <c r="N11" s="34">
        <f t="shared" si="0"/>
        <v>1.3931114345786852</v>
      </c>
      <c r="O11" s="7">
        <f t="shared" si="6"/>
        <v>1.3931114345786851E-3</v>
      </c>
      <c r="P11" s="32">
        <f t="shared" si="6"/>
        <v>1.3931114345786851E-6</v>
      </c>
      <c r="Q11" s="40">
        <f t="shared" si="7"/>
        <v>2.0896671518680276E-5</v>
      </c>
      <c r="R11" s="7">
        <f t="shared" si="8"/>
        <v>5.2241678796700691E-6</v>
      </c>
      <c r="S11" s="38">
        <f t="shared" si="9"/>
        <v>6.3734848131974839E-6</v>
      </c>
    </row>
    <row r="12" spans="2:19" ht="15.6" thickBot="1" x14ac:dyDescent="0.3">
      <c r="B12" s="44">
        <v>400</v>
      </c>
      <c r="C12" s="42">
        <f t="shared" si="1"/>
        <v>69.933689147662946</v>
      </c>
      <c r="D12" s="45">
        <f t="shared" si="2"/>
        <v>69.933689147662946</v>
      </c>
      <c r="E12" s="15">
        <v>1.43</v>
      </c>
      <c r="F12" s="16">
        <v>71.477999999999994</v>
      </c>
      <c r="G12" s="17"/>
      <c r="H12" s="17"/>
      <c r="I12" s="17"/>
      <c r="K12" s="48">
        <f t="shared" si="3"/>
        <v>69.933689147662946</v>
      </c>
      <c r="L12" s="48">
        <f t="shared" si="4"/>
        <v>71.477999999999994</v>
      </c>
      <c r="M12" s="49">
        <f t="shared" si="5"/>
        <v>7.1477999999999996E-5</v>
      </c>
      <c r="N12" s="50">
        <f t="shared" si="0"/>
        <v>-1.5443108523370483</v>
      </c>
      <c r="O12" s="51">
        <f t="shared" si="6"/>
        <v>-1.5443108523370483E-3</v>
      </c>
      <c r="P12" s="52">
        <f t="shared" si="6"/>
        <v>-1.5443108523370483E-6</v>
      </c>
      <c r="Q12" s="53">
        <f t="shared" si="7"/>
        <v>-2.3164662785055724E-5</v>
      </c>
      <c r="R12" s="51">
        <f t="shared" si="8"/>
        <v>-5.791165696263931E-6</v>
      </c>
      <c r="S12" s="54">
        <f t="shared" si="9"/>
        <v>-7.0652221494419957E-6</v>
      </c>
    </row>
    <row r="13" spans="2:19" ht="15.6" thickBot="1" x14ac:dyDescent="0.3">
      <c r="B13" s="44">
        <v>250</v>
      </c>
      <c r="C13" s="42">
        <f t="shared" si="1"/>
        <v>43.708555717289343</v>
      </c>
      <c r="D13" s="45">
        <f t="shared" si="2"/>
        <v>43.708555717289343</v>
      </c>
      <c r="E13" s="15">
        <v>0.93700000000000006</v>
      </c>
      <c r="F13" s="16">
        <v>46.826999999999998</v>
      </c>
      <c r="G13" s="17"/>
      <c r="H13" s="17"/>
      <c r="I13" s="17"/>
      <c r="K13" s="48">
        <f t="shared" si="3"/>
        <v>43.708555717289343</v>
      </c>
      <c r="L13" s="48">
        <f t="shared" si="4"/>
        <v>46.826999999999998</v>
      </c>
      <c r="M13" s="49">
        <f t="shared" si="5"/>
        <v>4.6826999999999997E-5</v>
      </c>
      <c r="N13" s="50">
        <f t="shared" si="0"/>
        <v>-3.1184442827106551</v>
      </c>
      <c r="O13" s="51">
        <f t="shared" si="6"/>
        <v>-3.118444282710655E-3</v>
      </c>
      <c r="P13" s="52">
        <f t="shared" si="6"/>
        <v>-3.1184442827106551E-6</v>
      </c>
      <c r="Q13" s="53">
        <f t="shared" si="7"/>
        <v>-4.6776664240659825E-5</v>
      </c>
      <c r="R13" s="51">
        <f t="shared" si="8"/>
        <v>-1.1694166060164956E-5</v>
      </c>
      <c r="S13" s="54">
        <f t="shared" si="9"/>
        <v>-1.4266882593401247E-5</v>
      </c>
    </row>
    <row r="14" spans="2:19" ht="15.6" thickBot="1" x14ac:dyDescent="0.3">
      <c r="B14" s="44">
        <v>200</v>
      </c>
      <c r="C14" s="42">
        <f t="shared" si="1"/>
        <v>34.966844573831473</v>
      </c>
      <c r="D14" s="45">
        <f t="shared" si="2"/>
        <v>34.966844573831473</v>
      </c>
      <c r="E14" s="15">
        <v>0.69599999999999995</v>
      </c>
      <c r="F14" s="16">
        <v>34.79</v>
      </c>
      <c r="G14" s="17"/>
      <c r="H14" s="17"/>
      <c r="I14" s="17"/>
      <c r="K14" s="56">
        <f t="shared" si="3"/>
        <v>34.966844573831473</v>
      </c>
      <c r="L14" s="56">
        <f t="shared" si="4"/>
        <v>34.79</v>
      </c>
      <c r="M14" s="49">
        <f t="shared" si="5"/>
        <v>3.4789999999999997E-5</v>
      </c>
      <c r="N14" s="50">
        <f t="shared" si="0"/>
        <v>0.17684457383147389</v>
      </c>
      <c r="O14" s="51">
        <f t="shared" si="6"/>
        <v>1.768445738314739E-4</v>
      </c>
      <c r="P14" s="52">
        <f t="shared" si="6"/>
        <v>1.7684457383147391E-7</v>
      </c>
      <c r="Q14" s="53">
        <f t="shared" si="7"/>
        <v>2.6526686074721088E-6</v>
      </c>
      <c r="R14" s="51">
        <f t="shared" si="8"/>
        <v>6.6316715186802721E-7</v>
      </c>
      <c r="S14" s="54">
        <f t="shared" si="9"/>
        <v>8.0906392527899319E-7</v>
      </c>
    </row>
    <row r="15" spans="2:19" ht="15.6" thickBot="1" x14ac:dyDescent="0.3">
      <c r="B15" s="44">
        <v>100</v>
      </c>
      <c r="C15" s="42">
        <f t="shared" si="1"/>
        <v>17.483422286915737</v>
      </c>
      <c r="D15" s="45">
        <f t="shared" si="2"/>
        <v>17.483422286915737</v>
      </c>
      <c r="E15" s="15">
        <v>0.42799999999999999</v>
      </c>
      <c r="F15" s="16">
        <v>21.39</v>
      </c>
      <c r="G15" s="17"/>
      <c r="H15" s="17"/>
      <c r="I15" s="17"/>
      <c r="K15" s="48">
        <f t="shared" si="3"/>
        <v>17.483422286915737</v>
      </c>
      <c r="L15" s="48">
        <f t="shared" si="4"/>
        <v>21.39</v>
      </c>
      <c r="M15" s="49">
        <f>L15/1000000</f>
        <v>2.139E-5</v>
      </c>
      <c r="N15" s="50">
        <f t="shared" si="0"/>
        <v>-3.906577713084264</v>
      </c>
      <c r="O15" s="51">
        <f t="shared" si="6"/>
        <v>-3.906577713084264E-3</v>
      </c>
      <c r="P15" s="52">
        <f t="shared" si="6"/>
        <v>-3.9065777130842636E-6</v>
      </c>
      <c r="Q15" s="53">
        <f t="shared" si="7"/>
        <v>-5.8598665696263952E-5</v>
      </c>
      <c r="R15" s="51">
        <f t="shared" si="8"/>
        <v>-1.4649666424065988E-5</v>
      </c>
      <c r="S15" s="54">
        <f t="shared" si="9"/>
        <v>-1.7872593037360506E-5</v>
      </c>
    </row>
    <row r="16" spans="2:19" ht="15.6" thickBot="1" x14ac:dyDescent="0.3">
      <c r="D16" s="25"/>
      <c r="E16" s="26"/>
      <c r="F16" s="27"/>
    </row>
    <row r="17" spans="2:19" ht="15.6" thickBot="1" x14ac:dyDescent="0.3">
      <c r="B17" s="42" t="s">
        <v>162</v>
      </c>
      <c r="C17" s="42"/>
      <c r="D17" s="41" t="s">
        <v>182</v>
      </c>
      <c r="E17" s="20"/>
      <c r="F17" s="8" t="s">
        <v>181</v>
      </c>
      <c r="K17" s="39" t="s">
        <v>183</v>
      </c>
      <c r="L17" s="39" t="str">
        <f>L8</f>
        <v>Ce (mg_solute/L_liquid)</v>
      </c>
      <c r="M17" s="31" t="s">
        <v>188</v>
      </c>
      <c r="N17" s="7" t="s">
        <v>185</v>
      </c>
      <c r="O17" s="7" t="s">
        <v>186</v>
      </c>
      <c r="P17" s="7" t="s">
        <v>173</v>
      </c>
      <c r="Q17" s="39" t="s">
        <v>172</v>
      </c>
      <c r="R17" s="7" t="s">
        <v>187</v>
      </c>
      <c r="S17" s="37" t="s">
        <v>175</v>
      </c>
    </row>
    <row r="18" spans="2:19" ht="15.6" thickBot="1" x14ac:dyDescent="0.3">
      <c r="B18" s="43">
        <v>1000</v>
      </c>
      <c r="C18" s="42">
        <f>B18*$E$3</f>
        <v>174.83422286915737</v>
      </c>
      <c r="D18" s="46">
        <f>C18</f>
        <v>174.83422286915737</v>
      </c>
      <c r="E18" s="15">
        <v>3.363</v>
      </c>
      <c r="F18" s="18">
        <v>168.13900000000001</v>
      </c>
      <c r="G18" s="59" t="s">
        <v>160</v>
      </c>
      <c r="H18" s="60"/>
      <c r="I18" s="61"/>
      <c r="K18" s="47">
        <f>D18</f>
        <v>174.83422286915737</v>
      </c>
      <c r="L18" s="47">
        <f>F18</f>
        <v>168.13900000000001</v>
      </c>
      <c r="M18" s="31">
        <f>L18/1000000</f>
        <v>1.6813900000000001E-4</v>
      </c>
      <c r="N18" s="34">
        <f t="shared" ref="N18:N24" si="10">K18-L18</f>
        <v>6.6952228691573623</v>
      </c>
      <c r="O18" s="7">
        <f>N18/1000</f>
        <v>6.6952228691573622E-3</v>
      </c>
      <c r="P18" s="32">
        <f>O18/1000</f>
        <v>6.6952228691573623E-6</v>
      </c>
      <c r="Q18" s="40">
        <f>P18*$I$5</f>
        <v>1.0042834303736043E-4</v>
      </c>
      <c r="R18" s="7">
        <f>Q18/$I$4</f>
        <v>2.5107085759340109E-5</v>
      </c>
      <c r="S18" s="55">
        <f>R18*$N$5</f>
        <v>3.063064462639493E-5</v>
      </c>
    </row>
    <row r="19" spans="2:19" ht="15.6" thickBot="1" x14ac:dyDescent="0.3">
      <c r="B19" s="44">
        <v>800</v>
      </c>
      <c r="C19" s="42">
        <f t="shared" ref="C19:C24" si="11">B19*$E$3</f>
        <v>139.86737829532589</v>
      </c>
      <c r="D19" s="46">
        <f t="shared" ref="D19:D24" si="12">C19</f>
        <v>139.86737829532589</v>
      </c>
      <c r="E19" s="15">
        <v>2.633</v>
      </c>
      <c r="F19" s="18">
        <v>131.666</v>
      </c>
      <c r="G19" s="17"/>
      <c r="H19" s="17"/>
      <c r="I19" s="17"/>
      <c r="K19" s="47">
        <f t="shared" ref="K19:K24" si="13">D19</f>
        <v>139.86737829532589</v>
      </c>
      <c r="L19" s="47">
        <f t="shared" ref="L19:L24" si="14">F19</f>
        <v>131.666</v>
      </c>
      <c r="M19" s="31">
        <f t="shared" ref="M19:M24" si="15">L19/1000000</f>
        <v>1.3166600000000001E-4</v>
      </c>
      <c r="N19" s="34">
        <f t="shared" si="10"/>
        <v>8.2013782953258954</v>
      </c>
      <c r="O19" s="7">
        <f t="shared" ref="O19:P19" si="16">N19/1000</f>
        <v>8.2013782953258962E-3</v>
      </c>
      <c r="P19" s="32">
        <f t="shared" si="16"/>
        <v>8.2013782953258964E-6</v>
      </c>
      <c r="Q19" s="40">
        <f t="shared" ref="Q19:Q24" si="17">P19*$I$5</f>
        <v>1.2302067442988845E-4</v>
      </c>
      <c r="R19" s="7">
        <f t="shared" ref="R19:R24" si="18">Q19/$I$4</f>
        <v>3.0755168607472113E-5</v>
      </c>
      <c r="S19" s="55">
        <f t="shared" ref="S19:S24" si="19">R19*$N$5</f>
        <v>3.752130570111598E-5</v>
      </c>
    </row>
    <row r="20" spans="2:19" ht="15.6" thickBot="1" x14ac:dyDescent="0.3">
      <c r="B20" s="44">
        <v>500</v>
      </c>
      <c r="C20" s="42">
        <f t="shared" si="11"/>
        <v>87.417111434578686</v>
      </c>
      <c r="D20" s="46">
        <f t="shared" si="12"/>
        <v>87.417111434578686</v>
      </c>
      <c r="E20" s="15">
        <v>1.6919999999999999</v>
      </c>
      <c r="F20" s="18">
        <v>84.600999999999999</v>
      </c>
      <c r="G20" s="17"/>
      <c r="H20" s="17"/>
      <c r="I20" s="17"/>
      <c r="K20" s="47">
        <f t="shared" si="13"/>
        <v>87.417111434578686</v>
      </c>
      <c r="L20" s="47">
        <f t="shared" si="14"/>
        <v>84.600999999999999</v>
      </c>
      <c r="M20" s="31">
        <f t="shared" si="15"/>
        <v>8.4600999999999999E-5</v>
      </c>
      <c r="N20" s="34">
        <f t="shared" si="10"/>
        <v>2.8161114345786871</v>
      </c>
      <c r="O20" s="7">
        <f t="shared" ref="O20:P20" si="20">N20/1000</f>
        <v>2.8161114345786869E-3</v>
      </c>
      <c r="P20" s="32">
        <f t="shared" si="20"/>
        <v>2.8161114345786868E-6</v>
      </c>
      <c r="Q20" s="40">
        <f t="shared" si="17"/>
        <v>4.22416715186803E-5</v>
      </c>
      <c r="R20" s="7">
        <f t="shared" si="18"/>
        <v>1.0560417879670075E-5</v>
      </c>
      <c r="S20" s="55">
        <f t="shared" si="19"/>
        <v>1.2883709813197491E-5</v>
      </c>
    </row>
    <row r="21" spans="2:19" ht="15.6" thickBot="1" x14ac:dyDescent="0.3">
      <c r="B21" s="44">
        <v>400</v>
      </c>
      <c r="C21" s="42">
        <f t="shared" si="11"/>
        <v>69.933689147662946</v>
      </c>
      <c r="D21" s="46">
        <f t="shared" si="12"/>
        <v>69.933689147662946</v>
      </c>
      <c r="E21" s="15">
        <v>1.39</v>
      </c>
      <c r="F21" s="18">
        <v>69.480999999999995</v>
      </c>
      <c r="G21" s="17"/>
      <c r="H21" s="17"/>
      <c r="I21" s="17"/>
      <c r="K21" s="47">
        <f t="shared" si="13"/>
        <v>69.933689147662946</v>
      </c>
      <c r="L21" s="47">
        <f t="shared" si="14"/>
        <v>69.480999999999995</v>
      </c>
      <c r="M21" s="31">
        <f t="shared" si="15"/>
        <v>6.9480999999999994E-5</v>
      </c>
      <c r="N21" s="34">
        <f t="shared" si="10"/>
        <v>0.45268914766295154</v>
      </c>
      <c r="O21" s="7">
        <f t="shared" ref="O21:P21" si="21">N21/1000</f>
        <v>4.5268914766295152E-4</v>
      </c>
      <c r="P21" s="32">
        <f t="shared" si="21"/>
        <v>4.526891476629515E-7</v>
      </c>
      <c r="Q21" s="40">
        <f t="shared" si="17"/>
        <v>6.7903372149442729E-6</v>
      </c>
      <c r="R21" s="7">
        <f t="shared" si="18"/>
        <v>1.6975843037360682E-6</v>
      </c>
      <c r="S21" s="55">
        <f t="shared" si="19"/>
        <v>2.0710528505580031E-6</v>
      </c>
    </row>
    <row r="22" spans="2:19" ht="15.6" thickBot="1" x14ac:dyDescent="0.3">
      <c r="B22" s="44">
        <v>250</v>
      </c>
      <c r="C22" s="42">
        <f t="shared" si="11"/>
        <v>43.708555717289343</v>
      </c>
      <c r="D22" s="46">
        <f t="shared" si="12"/>
        <v>43.708555717289343</v>
      </c>
      <c r="E22" s="15">
        <v>0.83799999999999997</v>
      </c>
      <c r="F22" s="18">
        <v>41.908000000000001</v>
      </c>
      <c r="G22" s="17"/>
      <c r="H22" s="17"/>
      <c r="I22" s="17"/>
      <c r="K22" s="47">
        <f t="shared" si="13"/>
        <v>43.708555717289343</v>
      </c>
      <c r="L22" s="47">
        <f t="shared" si="14"/>
        <v>41.908000000000001</v>
      </c>
      <c r="M22" s="31">
        <f t="shared" si="15"/>
        <v>4.1907999999999999E-5</v>
      </c>
      <c r="N22" s="34">
        <f t="shared" si="10"/>
        <v>1.8005557172893418</v>
      </c>
      <c r="O22" s="7">
        <f t="shared" ref="O22:P22" si="22">N22/1000</f>
        <v>1.8005557172893418E-3</v>
      </c>
      <c r="P22" s="32">
        <f t="shared" si="22"/>
        <v>1.8005557172893417E-6</v>
      </c>
      <c r="Q22" s="40">
        <f t="shared" si="17"/>
        <v>2.7008335759340127E-5</v>
      </c>
      <c r="R22" s="7">
        <f t="shared" si="18"/>
        <v>6.7520839398350317E-6</v>
      </c>
      <c r="S22" s="55">
        <f t="shared" si="19"/>
        <v>8.237542406598739E-6</v>
      </c>
    </row>
    <row r="23" spans="2:19" ht="15.6" thickBot="1" x14ac:dyDescent="0.3">
      <c r="B23" s="44">
        <v>200</v>
      </c>
      <c r="C23" s="42">
        <f t="shared" si="11"/>
        <v>34.966844573831473</v>
      </c>
      <c r="D23" s="46">
        <f t="shared" si="12"/>
        <v>34.966844573831473</v>
      </c>
      <c r="E23" s="15">
        <v>0.73099999999999998</v>
      </c>
      <c r="F23" s="18">
        <v>36.537999999999997</v>
      </c>
      <c r="G23" s="17"/>
      <c r="H23" s="17"/>
      <c r="I23" s="17"/>
      <c r="K23" s="48">
        <f t="shared" si="13"/>
        <v>34.966844573831473</v>
      </c>
      <c r="L23" s="48">
        <f t="shared" si="14"/>
        <v>36.537999999999997</v>
      </c>
      <c r="M23" s="49">
        <f t="shared" si="15"/>
        <v>3.6537999999999995E-5</v>
      </c>
      <c r="N23" s="50">
        <f t="shared" si="10"/>
        <v>-1.5711554261685237</v>
      </c>
      <c r="O23" s="51">
        <f t="shared" ref="O23:P23" si="23">N23/1000</f>
        <v>-1.5711554261685237E-3</v>
      </c>
      <c r="P23" s="52">
        <f t="shared" si="23"/>
        <v>-1.5711554261685237E-6</v>
      </c>
      <c r="Q23" s="53">
        <f t="shared" si="17"/>
        <v>-2.3567331392527857E-5</v>
      </c>
      <c r="R23" s="51">
        <f t="shared" si="18"/>
        <v>-5.8918328481319641E-6</v>
      </c>
      <c r="S23" s="54">
        <f t="shared" si="19"/>
        <v>-7.188036074720996E-6</v>
      </c>
    </row>
    <row r="24" spans="2:19" ht="15.6" thickBot="1" x14ac:dyDescent="0.3">
      <c r="B24" s="44">
        <v>100</v>
      </c>
      <c r="C24" s="42">
        <f t="shared" si="11"/>
        <v>17.483422286915737</v>
      </c>
      <c r="D24" s="46">
        <f t="shared" si="12"/>
        <v>17.483422286915737</v>
      </c>
      <c r="E24" s="28">
        <v>0.439</v>
      </c>
      <c r="F24" s="29">
        <v>21.957999999999998</v>
      </c>
      <c r="G24" s="17"/>
      <c r="H24" s="17"/>
      <c r="I24" s="17"/>
      <c r="K24" s="48">
        <f t="shared" si="13"/>
        <v>17.483422286915737</v>
      </c>
      <c r="L24" s="48">
        <f t="shared" si="14"/>
        <v>21.957999999999998</v>
      </c>
      <c r="M24" s="49">
        <f t="shared" si="15"/>
        <v>2.1957999999999999E-5</v>
      </c>
      <c r="N24" s="50">
        <f t="shared" si="10"/>
        <v>-4.4745777130842619</v>
      </c>
      <c r="O24" s="51">
        <f t="shared" ref="O24:P24" si="24">N24/1000</f>
        <v>-4.4745777130842622E-3</v>
      </c>
      <c r="P24" s="52">
        <f t="shared" si="24"/>
        <v>-4.4745777130842623E-6</v>
      </c>
      <c r="Q24" s="53">
        <f t="shared" si="17"/>
        <v>-6.7118665696263931E-5</v>
      </c>
      <c r="R24" s="51">
        <f t="shared" si="18"/>
        <v>-1.6779666424065983E-5</v>
      </c>
      <c r="S24" s="54">
        <f t="shared" si="19"/>
        <v>-2.0471193037360498E-5</v>
      </c>
    </row>
    <row r="25" spans="2:19" x14ac:dyDescent="0.25">
      <c r="D25" s="27"/>
      <c r="E25" s="30"/>
      <c r="F25" s="27"/>
      <c r="G25" s="17"/>
      <c r="H25" s="17"/>
      <c r="I25" s="17"/>
    </row>
    <row r="27" spans="2:19" ht="15.6" thickBot="1" x14ac:dyDescent="0.3">
      <c r="L27" s="31" t="str">
        <f>M8</f>
        <v>Ce (g_solute/mL_liquid)</v>
      </c>
      <c r="M27" s="31" t="str">
        <f>S8</f>
        <v>qe (g_solute/mL_resin)</v>
      </c>
    </row>
    <row r="28" spans="2:19" ht="15.6" thickBot="1" x14ac:dyDescent="0.3">
      <c r="D28" s="21"/>
      <c r="E28" s="64" t="s">
        <v>158</v>
      </c>
      <c r="F28" s="63"/>
      <c r="L28" s="36">
        <f>M15</f>
        <v>2.139E-5</v>
      </c>
      <c r="M28" s="35">
        <f>S15</f>
        <v>-1.7872593037360506E-5</v>
      </c>
    </row>
    <row r="29" spans="2:19" ht="15.6" thickBot="1" x14ac:dyDescent="0.3">
      <c r="D29" s="22"/>
      <c r="E29" s="64" t="s">
        <v>164</v>
      </c>
      <c r="F29" s="63"/>
      <c r="L29" s="36">
        <f>M14</f>
        <v>3.4789999999999997E-5</v>
      </c>
      <c r="M29" s="35">
        <f>S14</f>
        <v>8.0906392527899319E-7</v>
      </c>
    </row>
    <row r="30" spans="2:19" x14ac:dyDescent="0.25">
      <c r="L30" s="36">
        <f>M13</f>
        <v>4.6826999999999997E-5</v>
      </c>
      <c r="M30" s="35">
        <f>S13</f>
        <v>-1.4266882593401247E-5</v>
      </c>
    </row>
    <row r="31" spans="2:19" x14ac:dyDescent="0.25">
      <c r="L31" s="36">
        <f>M12</f>
        <v>7.1477999999999996E-5</v>
      </c>
      <c r="M31" s="35">
        <f>S12</f>
        <v>-7.0652221494419957E-6</v>
      </c>
    </row>
    <row r="32" spans="2:19" x14ac:dyDescent="0.25">
      <c r="L32" s="36">
        <f>M11</f>
        <v>8.6024000000000002E-5</v>
      </c>
      <c r="M32" s="35">
        <f>S11</f>
        <v>6.3734848131974839E-6</v>
      </c>
    </row>
    <row r="33" spans="12:13" x14ac:dyDescent="0.25">
      <c r="L33" s="36">
        <f>M10</f>
        <v>1.27914E-4</v>
      </c>
      <c r="M33" s="35">
        <f>S10</f>
        <v>5.468670570111595E-5</v>
      </c>
    </row>
    <row r="34" spans="12:13" x14ac:dyDescent="0.25">
      <c r="L34" s="36">
        <f>M9</f>
        <v>1.6426458489796701E-4</v>
      </c>
      <c r="M34" s="35">
        <f>S9</f>
        <v>4.8356093718195899E-5</v>
      </c>
    </row>
  </sheetData>
  <mergeCells count="7">
    <mergeCell ref="G18:I18"/>
    <mergeCell ref="D7:F7"/>
    <mergeCell ref="E28:F28"/>
    <mergeCell ref="E29:F29"/>
    <mergeCell ref="H3:I3"/>
    <mergeCell ref="E4:G4"/>
    <mergeCell ref="G9:I9"/>
  </mergeCells>
  <conditionalFormatting sqref="E9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D459-5629-40F9-9447-B55FD33804AC}">
  <dimension ref="D23:H26"/>
  <sheetViews>
    <sheetView zoomScale="70" zoomScaleNormal="70" workbookViewId="0">
      <selection activeCell="H26" sqref="H26"/>
    </sheetView>
  </sheetViews>
  <sheetFormatPr defaultRowHeight="13.2" x14ac:dyDescent="0.25"/>
  <sheetData>
    <row r="23" spans="4:8" x14ac:dyDescent="0.25">
      <c r="D23" t="s">
        <v>176</v>
      </c>
      <c r="E23" t="s">
        <v>177</v>
      </c>
      <c r="G23" t="s">
        <v>176</v>
      </c>
      <c r="H23" t="s">
        <v>177</v>
      </c>
    </row>
    <row r="24" spans="4:8" x14ac:dyDescent="0.25">
      <c r="D24" t="s">
        <v>178</v>
      </c>
      <c r="E24" s="33">
        <v>0.99470000000000003</v>
      </c>
      <c r="G24" t="s">
        <v>178</v>
      </c>
      <c r="H24" s="33">
        <v>0.98270000000000002</v>
      </c>
    </row>
    <row r="25" spans="4:8" x14ac:dyDescent="0.25">
      <c r="D25" t="s">
        <v>179</v>
      </c>
      <c r="E25" s="33">
        <v>0.99470000000000003</v>
      </c>
      <c r="G25" t="s">
        <v>179</v>
      </c>
      <c r="H25" s="33">
        <v>0.99470000000000003</v>
      </c>
    </row>
    <row r="26" spans="4:8" x14ac:dyDescent="0.25">
      <c r="D26" t="s">
        <v>180</v>
      </c>
      <c r="E26" s="33">
        <v>0.96199999999999997</v>
      </c>
      <c r="G26" t="s">
        <v>180</v>
      </c>
      <c r="H26" s="33">
        <v>0.98680000000000001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U D A A B Q S w M E F A A C A A g A F K k r W n P 3 l I m l A A A A 9 g A A A B I A H A B D b 2 5 m a W c v U G F j a 2 F n Z S 5 4 b W w g o h g A K K A U A A A A A A A A A A A A A A A A A A A A A A A A A A A A h Y 9 B C s I w F E S v U r J v k k Y E L b 8 p 4 t a C I I i 4 C z W 2 w f Z X m t T 0 b i 4 8 k l e w o l V 3 L m f m D c z c r z d I + 7 o K L r q 1 p s G E R J S T Q G P e H A w W C e n c M Z y R V M J a 5 S d V 6 G C A 0 c a 9 N Q k p n T v H j H n v q Z / Q p i 2 Y 4 D x i u 2 y 1 y U t d q 9 C g d Q p z T T 6 t w / 8 W k b B 9 j Z G C R m J O x V R Q D m w 0 I T P 4 B c S w 9 5 n + m L D s K t e 1 W m o M 9 w t g o w T 2 / i A f U E s D B B Q A A g A I A B S p K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q S t a K I p H u A 4 A A A A R A A A A E w A c A E Z v c m 1 1 b G F z L 1 N l Y 3 R p b 2 4 x L m 0 g o h g A K K A U A A A A A A A A A A A A A A A A A A A A A A A A A A A A K 0 5 N L s n M z 1 M I h t C G 1 g B Q S w E C L Q A U A A I A C A A U q S t a c / e U i a U A A A D 2 A A A A E g A A A A A A A A A A A A A A A A A A A A A A Q 2 9 u Z m l n L 1 B h Y 2 t h Z 2 U u e G 1 s U E s B A i 0 A F A A C A A g A F K k r W g / K 6 a u k A A A A 6 Q A A A B M A A A A A A A A A A A A A A A A A 8 Q A A A F t D b 2 5 0 Z W 5 0 X 1 R 5 c G V z X S 5 4 b W x Q S w E C L Q A U A A I A C A A U q S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h a u Y h k x x G r E p c u o C q F o A A A A A A A g A A A A A A A 2 Y A A M A A A A A Q A A A A j W Q h C U L 9 f 1 c j F n n Z q h + 6 + g A A A A A E g A A A o A A A A B A A A A B A i 2 y n H V K J y m S 9 z a 8 C 7 r i U U A A A A P n y E x T 1 f 9 D + V d G P L 1 1 g 2 u H 4 e 7 k C X e 3 9 F 0 i i d O s L R w K L 8 6 h k Q d Z R H c G l j i i a 8 D g h A 9 o v y h l W c V N + 5 g / v Y 1 C U / 0 B G G 7 7 w D P C Q b a g L 5 9 m T 3 0 4 R F A A A A D B q Y q Y C p O 1 s 7 R o T k + 2 H 4 Q X k p e 6 H < / D a t a M a s h u p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 M e a s u r e T a b l e 1 [ S u m   o f   C o l u m n 1 ] 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 1 8 3 < / S t a r t C h a r a c t e r > < T e x t L e n g t h > 9 < / T e x t L e n g t h > < / L o c a t i o n > < R o w N u m b e r > - 1 < / R o w N u m b e r > < S o u r c e > < N a m e > S u m   o f   C o l u m n 1 < / N a m e > < T a b l e > T a b l e 1 < / T a b l e > < / S o u r c e > < / a : V a l u e > < / a : K e y V a l u e O f s t r i n g S a n d b o x E r r o r V S n 7 U v A O > < / E r r o r C a c h e D i c t i o n a r y > < L a s t P r o c e s s e d T i m e > 2 0 2 5 - 0 1 - 1 7 T 0 9 : 5 8 : 1 6 . 5 8 7 8 2 4 7 + 0 2 : 0 0 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 9 5 < / i n t > < / v a l u e > < / i t e m > < i t e m > < k e y > < s t r i n g > C o l u m n 2 < / s t r i n g > < / k e y > < v a l u e > < i n t > 9 5 < / i n t > < / v a l u e > < / i t e m > < i t e m > < k e y > < s t r i n g > X < / s t r i n g > < / k e y > < v a l u e > < i n t > 4 5 < / i n t > < / v a l u e > < / i t e m > < i t e m > < k e y > < s t r i n g > C o l u m n 3 < / s t r i n g > < / k e y > < v a l u e > < i n t > 9 5 < / i n t > < / v a l u e > < / i t e m > < i t e m > < k e y > < s t r i n g > Y < / s t r i n g > < / k e y > < v a l u e > < i n t > 4 4 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 X < / s t r i n g > < / k e y > < v a l u e > < i n t > 2 < / i n t > < / v a l u e > < / i t e m > < i t e m > < k e y > < s t r i n g > C o l u m n 3 < / s t r i n g > < / k e y > < v a l u e > < i n t > 3 < / i n t > < / v a l u e > < / i t e m > < i t e m > < k e y > < s t r i n g >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 C o l u m n 1 < / K e y > < / D i a g r a m O b j e c t K e y > < D i a g r a m O b j e c t K e y > < K e y > M e a s u r e s \ S u m   o f   C o l u m n 1 \ T a g I n f o \ F o r m u l a < / K e y > < / D i a g r a m O b j e c t K e y > < D i a g r a m O b j e c t K e y > < K e y > M e a s u r e s \ S u m   o f   C o l u m n 1 \ T a g I n f o \ S e m a n t i c   E r r o r 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 C o l u m n s \ X < / K e y > < / D i a g r a m O b j e c t K e y > < D i a g r a m O b j e c t K e y > < K e y > C o l u m n s \ C o l u m n 3 < / K e y > < / D i a g r a m O b j e c t K e y > < D i a g r a m O b j e c t K e y > < K e y > C o l u m n s \ Y 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 C o l u m n 1 \ T a g I n f o \ F o r m u l a 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 T a b l e s \ T a b l e 1 \ C o l u m n s \ C o l u m n 1 < / K e y > < / D i a g r a m O b j e c t K e y > < D i a g r a m O b j e c t K e y > < K e y > T a b l e s \ T a b l e 1 \ C o l u m n s \ C o l u m n 2 < / K e y > < / D i a g r a m O b j e c t K e y > < D i a g r a m O b j e c t K e y > < K e y > T a b l e s \ T a b l e 1 \ C o l u m n s \ X < / K e y > < / D i a g r a m O b j e c t K e y > < D i a g r a m O b j e c t K e y > < K e y > T a b l e s \ T a b l e 1 \ C o l u m n s \ C o l u m n 3 < / K e y > < / D i a g r a m O b j e c t K e y > < D i a g r a m O b j e c t K e y > < K e y > T a b l e s \ T a b l e 1 \ C o l u m n s \ Y < / K e y > < / D i a g r a m O b j e c t K e y > < D i a g r a m O b j e c t K e y > < K e y > T a b l e s \ T a b l e 1 \ M e a s u r e s \ S u m   o f   C o l u m n 1 < / K e y > < / D i a g r a m O b j e c t K e y > < D i a g r a m O b j e c t K e y > < K e y > T a b l e s \ T a b l e 1 \ T a b l e s \ T a b l e 1 \ M e a s u r e s \ S u m   o f   C o l u m n 1 \ A d d i t i o n a l   I n f o \ E r r o r 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 T a b l e s \ T a b l e 1 \ T a b l e s \ T a b l e 1 \ M e a s u r e s \ S u m   o f   C o l u m n 1 \ A d d i t i o n a l 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7063F02-F95A-40F5-B8DD-3E20A048FE05}">
  <ds:schemaRefs/>
</ds:datastoreItem>
</file>

<file path=customXml/itemProps10.xml><?xml version="1.0" encoding="utf-8"?>
<ds:datastoreItem xmlns:ds="http://schemas.openxmlformats.org/officeDocument/2006/customXml" ds:itemID="{39FFCC72-19FC-409D-BB2A-44E6EDE0ECF4}">
  <ds:schemaRefs/>
</ds:datastoreItem>
</file>

<file path=customXml/itemProps11.xml><?xml version="1.0" encoding="utf-8"?>
<ds:datastoreItem xmlns:ds="http://schemas.openxmlformats.org/officeDocument/2006/customXml" ds:itemID="{C310C1BA-3FE7-4C6B-9354-01AEFB5C338C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FA2B5FC-EC65-4961-972A-D42F86CA7375}">
  <ds:schemaRefs/>
</ds:datastoreItem>
</file>

<file path=customXml/itemProps13.xml><?xml version="1.0" encoding="utf-8"?>
<ds:datastoreItem xmlns:ds="http://schemas.openxmlformats.org/officeDocument/2006/customXml" ds:itemID="{72F31A45-5095-4F62-8727-6DC60272FD32}">
  <ds:schemaRefs/>
</ds:datastoreItem>
</file>

<file path=customXml/itemProps14.xml><?xml version="1.0" encoding="utf-8"?>
<ds:datastoreItem xmlns:ds="http://schemas.openxmlformats.org/officeDocument/2006/customXml" ds:itemID="{F8AEFC35-1A72-4BD7-8D64-9B539034B1DA}">
  <ds:schemaRefs/>
</ds:datastoreItem>
</file>

<file path=customXml/itemProps15.xml><?xml version="1.0" encoding="utf-8"?>
<ds:datastoreItem xmlns:ds="http://schemas.openxmlformats.org/officeDocument/2006/customXml" ds:itemID="{4CE2A418-4553-4F1A-9B59-2209C90654AE}">
  <ds:schemaRefs/>
</ds:datastoreItem>
</file>

<file path=customXml/itemProps16.xml><?xml version="1.0" encoding="utf-8"?>
<ds:datastoreItem xmlns:ds="http://schemas.openxmlformats.org/officeDocument/2006/customXml" ds:itemID="{8EE43D0F-D796-440E-8232-A10E7BC8149F}">
  <ds:schemaRefs/>
</ds:datastoreItem>
</file>

<file path=customXml/itemProps17.xml><?xml version="1.0" encoding="utf-8"?>
<ds:datastoreItem xmlns:ds="http://schemas.openxmlformats.org/officeDocument/2006/customXml" ds:itemID="{16276639-382A-469A-AB3F-460F14147561}">
  <ds:schemaRefs/>
</ds:datastoreItem>
</file>

<file path=customXml/itemProps2.xml><?xml version="1.0" encoding="utf-8"?>
<ds:datastoreItem xmlns:ds="http://schemas.openxmlformats.org/officeDocument/2006/customXml" ds:itemID="{8FD14098-A249-410E-AE24-0DF880F23792}">
  <ds:schemaRefs/>
</ds:datastoreItem>
</file>

<file path=customXml/itemProps3.xml><?xml version="1.0" encoding="utf-8"?>
<ds:datastoreItem xmlns:ds="http://schemas.openxmlformats.org/officeDocument/2006/customXml" ds:itemID="{B7763559-A2A3-40DF-B638-CF06043CAE51}">
  <ds:schemaRefs/>
</ds:datastoreItem>
</file>

<file path=customXml/itemProps4.xml><?xml version="1.0" encoding="utf-8"?>
<ds:datastoreItem xmlns:ds="http://schemas.openxmlformats.org/officeDocument/2006/customXml" ds:itemID="{D5845051-895E-49F2-9E7A-34CE7DD11370}">
  <ds:schemaRefs/>
</ds:datastoreItem>
</file>

<file path=customXml/itemProps5.xml><?xml version="1.0" encoding="utf-8"?>
<ds:datastoreItem xmlns:ds="http://schemas.openxmlformats.org/officeDocument/2006/customXml" ds:itemID="{8212BA42-C6EF-465F-B2E8-654BE9551784}">
  <ds:schemaRefs/>
</ds:datastoreItem>
</file>

<file path=customXml/itemProps6.xml><?xml version="1.0" encoding="utf-8"?>
<ds:datastoreItem xmlns:ds="http://schemas.openxmlformats.org/officeDocument/2006/customXml" ds:itemID="{F3DF10A3-AA12-4FE5-BD32-296F942C4D81}">
  <ds:schemaRefs/>
</ds:datastoreItem>
</file>

<file path=customXml/itemProps7.xml><?xml version="1.0" encoding="utf-8"?>
<ds:datastoreItem xmlns:ds="http://schemas.openxmlformats.org/officeDocument/2006/customXml" ds:itemID="{CDEDC651-E362-4966-9387-1356AD892C4E}">
  <ds:schemaRefs/>
</ds:datastoreItem>
</file>

<file path=customXml/itemProps8.xml><?xml version="1.0" encoding="utf-8"?>
<ds:datastoreItem xmlns:ds="http://schemas.openxmlformats.org/officeDocument/2006/customXml" ds:itemID="{C333AED3-A19A-4624-BD3F-614A7F200FA5}">
  <ds:schemaRefs/>
</ds:datastoreItem>
</file>

<file path=customXml/itemProps9.xml><?xml version="1.0" encoding="utf-8"?>
<ds:datastoreItem xmlns:ds="http://schemas.openxmlformats.org/officeDocument/2006/customXml" ds:itemID="{D3A633C3-58BE-4C23-9D28-3C162030A5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Conc. in Calib Units</vt:lpstr>
      <vt:lpstr>ubk 530 adsorption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Nawa Punabantu Punabantu</cp:lastModifiedBy>
  <dcterms:created xsi:type="dcterms:W3CDTF">2024-12-11T07:05:16Z</dcterms:created>
  <dcterms:modified xsi:type="dcterms:W3CDTF">2025-08-01T09:36:49Z</dcterms:modified>
</cp:coreProperties>
</file>