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827"/>
  <workbookPr/>
  <mc:AlternateContent xmlns:mc="http://schemas.openxmlformats.org/markup-compatibility/2006">
    <mc:Choice Requires="x15">
      <x15ac:absPath xmlns:x15ac="http://schemas.microsoft.com/office/spreadsheetml/2010/11/ac" url="C:\Users\28820169\Downloads\BO_Papers\MEng_Code\case3_Borate\"/>
    </mc:Choice>
  </mc:AlternateContent>
  <xr:revisionPtr revIDLastSave="0" documentId="13_ncr:1_{699772B2-8160-47CE-80DE-20B5AC8511F2}" xr6:coauthVersionLast="47" xr6:coauthVersionMax="47" xr10:uidLastSave="{00000000-0000-0000-0000-000000000000}"/>
  <bookViews>
    <workbookView xWindow="1848" yWindow="2460" windowWidth="17280" windowHeight="8880" xr2:uid="{00000000-000D-0000-FFFF-FFFF00000000}"/>
  </bookViews>
  <sheets>
    <sheet name="glucose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F4" i="1" l="1"/>
  <c r="G33" i="1"/>
  <c r="F3" i="1"/>
  <c r="G2" i="1" s="1"/>
  <c r="G3" i="1"/>
  <c r="F5" i="1"/>
  <c r="G4" i="1" s="1"/>
  <c r="F6" i="1"/>
  <c r="G5" i="1" s="1"/>
  <c r="F7" i="1"/>
  <c r="G6" i="1" s="1"/>
  <c r="F8" i="1"/>
  <c r="G7" i="1" s="1"/>
  <c r="F9" i="1"/>
  <c r="G8" i="1" s="1"/>
  <c r="F10" i="1"/>
  <c r="G9" i="1" s="1"/>
  <c r="F11" i="1"/>
  <c r="G10" i="1" s="1"/>
  <c r="F12" i="1"/>
  <c r="G11" i="1" s="1"/>
  <c r="F13" i="1"/>
  <c r="G12" i="1" s="1"/>
  <c r="F14" i="1"/>
  <c r="G13" i="1" s="1"/>
  <c r="F15" i="1"/>
  <c r="G14" i="1" s="1"/>
  <c r="F16" i="1"/>
  <c r="G15" i="1" s="1"/>
  <c r="F17" i="1"/>
  <c r="G16" i="1" s="1"/>
  <c r="F18" i="1"/>
  <c r="G17" i="1" s="1"/>
  <c r="F19" i="1"/>
  <c r="G18" i="1" s="1"/>
  <c r="F20" i="1"/>
  <c r="G19" i="1" s="1"/>
  <c r="F21" i="1"/>
  <c r="G20" i="1" s="1"/>
  <c r="F22" i="1"/>
  <c r="G21" i="1" s="1"/>
  <c r="F23" i="1"/>
  <c r="G22" i="1" s="1"/>
  <c r="F24" i="1"/>
  <c r="G23" i="1" s="1"/>
  <c r="F25" i="1"/>
  <c r="G24" i="1" s="1"/>
  <c r="F26" i="1"/>
  <c r="G25" i="1" s="1"/>
  <c r="F27" i="1"/>
  <c r="G26" i="1" s="1"/>
  <c r="F28" i="1"/>
  <c r="G27" i="1" s="1"/>
  <c r="F29" i="1"/>
  <c r="G28" i="1" s="1"/>
  <c r="F30" i="1"/>
  <c r="G29" i="1" s="1"/>
  <c r="F31" i="1"/>
  <c r="G30" i="1" s="1"/>
  <c r="F32" i="1"/>
  <c r="G31" i="1" s="1"/>
  <c r="F33" i="1"/>
  <c r="G32" i="1" s="1"/>
  <c r="F2" i="1"/>
  <c r="J5" i="1" l="1"/>
  <c r="K2" i="1"/>
  <c r="H2" i="1"/>
  <c r="C2" i="1" l="1"/>
  <c r="C28" i="1"/>
  <c r="D28" i="1" s="1"/>
  <c r="C29" i="1"/>
  <c r="D29" i="1" s="1"/>
  <c r="C30" i="1"/>
  <c r="D30" i="1" s="1"/>
  <c r="C31" i="1"/>
  <c r="D31" i="1" s="1"/>
  <c r="C32" i="1"/>
  <c r="D32" i="1" s="1"/>
  <c r="C33" i="1"/>
  <c r="D33" i="1" s="1"/>
  <c r="C5" i="1"/>
  <c r="C6" i="1"/>
  <c r="C8" i="1"/>
  <c r="C9" i="1"/>
  <c r="C10" i="1"/>
  <c r="C14" i="1"/>
  <c r="C15" i="1"/>
  <c r="C16" i="1"/>
  <c r="C17" i="1"/>
  <c r="C18" i="1"/>
  <c r="C22" i="1"/>
  <c r="C23" i="1"/>
  <c r="C24" i="1"/>
  <c r="C25" i="1"/>
  <c r="C26" i="1"/>
  <c r="C3" i="1"/>
  <c r="C7" i="1" l="1"/>
  <c r="D7" i="1" s="1"/>
  <c r="C4" i="1"/>
  <c r="D4" i="1" s="1"/>
  <c r="C21" i="1"/>
  <c r="D21" i="1" s="1"/>
  <c r="C13" i="1"/>
  <c r="D13" i="1" s="1"/>
  <c r="C20" i="1"/>
  <c r="D20" i="1" s="1"/>
  <c r="C12" i="1"/>
  <c r="D12" i="1" s="1"/>
  <c r="C27" i="1"/>
  <c r="D27" i="1" s="1"/>
  <c r="C19" i="1"/>
  <c r="D19" i="1" s="1"/>
  <c r="C11" i="1"/>
  <c r="D11" i="1" s="1"/>
  <c r="D14" i="1"/>
  <c r="D25" i="1"/>
  <c r="D2" i="1"/>
  <c r="D3" i="1"/>
  <c r="D5" i="1"/>
  <c r="D6" i="1"/>
  <c r="D8" i="1"/>
  <c r="D9" i="1"/>
  <c r="D10" i="1"/>
  <c r="D15" i="1"/>
  <c r="D16" i="1"/>
  <c r="D17" i="1"/>
  <c r="D18" i="1"/>
  <c r="D22" i="1"/>
  <c r="D23" i="1"/>
  <c r="D24" i="1"/>
  <c r="D26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tc={53FEF5DB-474A-44D0-A448-7BC243F78234}</author>
    <author>tc={5AF1EB17-828D-47F0-A2E0-4DB30A2B1BE1}</author>
  </authors>
  <commentList>
    <comment ref="E2" authorId="0" shapeId="0" xr:uid="{53FEF5DB-474A-44D0-A448-7BC243F78234}">
      <text>
        <t>[Threaded comment]
Your version of Excel allows you to read this threaded comment; however, any edits to it will get removed if the file is opened in a newer version of Excel. Learn more: https://go.microsoft.com/fwlink/?linkid=870924
Comment:
    Add the concentration data</t>
      </text>
    </comment>
    <comment ref="U2" authorId="1" shapeId="0" xr:uid="{5AF1EB17-828D-47F0-A2E0-4DB30A2B1BE1}">
      <text>
        <t>[Threaded comment]
Your version of Excel allows you to read this threaded comment; however, any edits to it will get removed if the file is opened in a newer version of Excel. Learn more: https://go.microsoft.com/fwlink/?linkid=870924
Comment:
    Get from isotherm reg</t>
      </text>
    </comment>
  </commentList>
</comments>
</file>

<file path=xl/sharedStrings.xml><?xml version="1.0" encoding="utf-8"?>
<sst xmlns="http://schemas.openxmlformats.org/spreadsheetml/2006/main" count="63" uniqueCount="63">
  <si>
    <t>g/l</t>
  </si>
  <si>
    <t>F1</t>
  </si>
  <si>
    <t>F2</t>
  </si>
  <si>
    <t>F3</t>
  </si>
  <si>
    <t>F4</t>
  </si>
  <si>
    <t>F5</t>
  </si>
  <si>
    <t>F6</t>
  </si>
  <si>
    <t>F7</t>
  </si>
  <si>
    <t>F8</t>
  </si>
  <si>
    <t>F9</t>
  </si>
  <si>
    <t>F10</t>
  </si>
  <si>
    <t>F11</t>
  </si>
  <si>
    <t>F12</t>
  </si>
  <si>
    <t>F13</t>
  </si>
  <si>
    <t>F14</t>
  </si>
  <si>
    <t>F15</t>
  </si>
  <si>
    <t>F16</t>
  </si>
  <si>
    <t>F17</t>
  </si>
  <si>
    <t>F18</t>
  </si>
  <si>
    <t>F19</t>
  </si>
  <si>
    <t>F20</t>
  </si>
  <si>
    <t>F21</t>
  </si>
  <si>
    <t>F22</t>
  </si>
  <si>
    <t>F23</t>
  </si>
  <si>
    <t>F24</t>
  </si>
  <si>
    <t>F25</t>
  </si>
  <si>
    <t>g/cm^3</t>
  </si>
  <si>
    <t>Time, min</t>
  </si>
  <si>
    <t>Fraction #</t>
  </si>
  <si>
    <t>Fraction Lable</t>
  </si>
  <si>
    <t>Time, s</t>
  </si>
  <si>
    <t>-</t>
  </si>
  <si>
    <t>voidage</t>
  </si>
  <si>
    <t>UNC</t>
  </si>
  <si>
    <t>Henry Coeff</t>
  </si>
  <si>
    <t>kfp</t>
  </si>
  <si>
    <t>Names</t>
  </si>
  <si>
    <t>color</t>
  </si>
  <si>
    <t>number of x nodes</t>
  </si>
  <si>
    <t>isotherm type</t>
  </si>
  <si>
    <t>column length (cm)</t>
  </si>
  <si>
    <t>column diameter (cm)</t>
  </si>
  <si>
    <t>time of slug pulse (s)</t>
  </si>
  <si>
    <t>Flowrate (cm^3/s)</t>
  </si>
  <si>
    <t>slug volume (cm^3)</t>
  </si>
  <si>
    <t>conc in slug (g/cm^3)</t>
  </si>
  <si>
    <t>pulse vol flowrate (cm^3/s)</t>
  </si>
  <si>
    <t>blue</t>
  </si>
  <si>
    <t>time duration between fractions in min</t>
  </si>
  <si>
    <t>time duration between fractions in seconds</t>
  </si>
  <si>
    <t>seconds</t>
  </si>
  <si>
    <t>minutes</t>
  </si>
  <si>
    <t>B</t>
  </si>
  <si>
    <t>Na</t>
  </si>
  <si>
    <t>Cl</t>
  </si>
  <si>
    <t>F26</t>
  </si>
  <si>
    <t>F27</t>
  </si>
  <si>
    <t>F28</t>
  </si>
  <si>
    <t>F29</t>
  </si>
  <si>
    <t>F30</t>
  </si>
  <si>
    <t>F31</t>
  </si>
  <si>
    <t>Borate mg/l</t>
  </si>
  <si>
    <t>Borate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</si>
</sst>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sz val="12"/>
      <color rgb="FF000000"/>
      <name val="Aptos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79646"/>
        <bgColor indexed="64"/>
      </patternFill>
    </fill>
    <fill>
      <patternFill patternType="solid">
        <fgColor rgb="FFFDE9D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34998626667073579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1" xfId="0" applyBorder="1"/>
    <xf numFmtId="0" fontId="0" fillId="0" borderId="3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2" fontId="0" fillId="0" borderId="0" xfId="0" applyNumberFormat="1"/>
    <xf numFmtId="164" fontId="0" fillId="0" borderId="0" xfId="0" applyNumberFormat="1"/>
    <xf numFmtId="0" fontId="0" fillId="2" borderId="1" xfId="0" applyFill="1" applyBorder="1"/>
    <xf numFmtId="0" fontId="0" fillId="2" borderId="0" xfId="0" applyFill="1"/>
    <xf numFmtId="0" fontId="1" fillId="2" borderId="4" xfId="0" applyFont="1" applyFill="1" applyBorder="1"/>
    <xf numFmtId="0" fontId="0" fillId="2" borderId="4" xfId="0" applyFill="1" applyBorder="1"/>
    <xf numFmtId="0" fontId="2" fillId="0" borderId="6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8" xfId="0" applyFont="1" applyBorder="1" applyAlignment="1">
      <alignment vertical="center"/>
    </xf>
    <xf numFmtId="0" fontId="2" fillId="3" borderId="0" xfId="0" applyFont="1" applyFill="1" applyAlignment="1">
      <alignment horizontal="right" vertical="center"/>
    </xf>
    <xf numFmtId="0" fontId="2" fillId="4" borderId="9" xfId="0" applyFont="1" applyFill="1" applyBorder="1" applyAlignment="1">
      <alignment horizontal="right" vertical="center"/>
    </xf>
    <xf numFmtId="0" fontId="2" fillId="5" borderId="10" xfId="0" applyFont="1" applyFill="1" applyBorder="1" applyAlignment="1">
      <alignment horizontal="right" vertical="center"/>
    </xf>
    <xf numFmtId="0" fontId="2" fillId="3" borderId="7" xfId="0" applyFont="1" applyFill="1" applyBorder="1" applyAlignment="1">
      <alignment horizontal="right" vertical="center"/>
    </xf>
    <xf numFmtId="0" fontId="2" fillId="4" borderId="6" xfId="0" applyFont="1" applyFill="1" applyBorder="1" applyAlignment="1">
      <alignment horizontal="right" vertical="center"/>
    </xf>
    <xf numFmtId="0" fontId="2" fillId="5" borderId="11" xfId="0" applyFont="1" applyFill="1" applyBorder="1" applyAlignment="1">
      <alignment horizontal="right" vertical="center"/>
    </xf>
    <xf numFmtId="0" fontId="0" fillId="6" borderId="1" xfId="0" applyFill="1" applyBorder="1"/>
    <xf numFmtId="0" fontId="2" fillId="2" borderId="1" xfId="0" applyFont="1" applyFill="1" applyBorder="1" applyAlignment="1">
      <alignment horizontal="right" vertical="center"/>
    </xf>
    <xf numFmtId="0" fontId="0" fillId="6" borderId="0" xfId="0" applyFill="1"/>
    <xf numFmtId="0" fontId="0" fillId="6" borderId="4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Elution Curves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Fructose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754-4425-879A-45CC2A4AF5A2}"/>
            </c:ext>
          </c:extLst>
        </c:ser>
        <c:ser>
          <c:idx val="1"/>
          <c:order val="1"/>
          <c:tx>
            <c:v>Glucose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glucose!$C$2:$C$27</c:f>
              <c:numCache>
                <c:formatCode>General</c:formatCode>
                <c:ptCount val="26"/>
                <c:pt idx="0">
                  <c:v>0</c:v>
                </c:pt>
                <c:pt idx="1">
                  <c:v>0.6</c:v>
                </c:pt>
                <c:pt idx="2">
                  <c:v>1.2</c:v>
                </c:pt>
                <c:pt idx="3">
                  <c:v>1.7999999999999998</c:v>
                </c:pt>
                <c:pt idx="4">
                  <c:v>2.4</c:v>
                </c:pt>
                <c:pt idx="5">
                  <c:v>3</c:v>
                </c:pt>
                <c:pt idx="6">
                  <c:v>3.5999999999999996</c:v>
                </c:pt>
                <c:pt idx="7">
                  <c:v>4.2</c:v>
                </c:pt>
                <c:pt idx="8">
                  <c:v>4.8</c:v>
                </c:pt>
                <c:pt idx="9">
                  <c:v>5.3999999999999995</c:v>
                </c:pt>
                <c:pt idx="10">
                  <c:v>6</c:v>
                </c:pt>
                <c:pt idx="11">
                  <c:v>6.6</c:v>
                </c:pt>
                <c:pt idx="12">
                  <c:v>7.1999999999999993</c:v>
                </c:pt>
                <c:pt idx="13">
                  <c:v>7.8</c:v>
                </c:pt>
                <c:pt idx="14">
                  <c:v>8.4</c:v>
                </c:pt>
                <c:pt idx="15">
                  <c:v>9</c:v>
                </c:pt>
                <c:pt idx="16">
                  <c:v>9.6</c:v>
                </c:pt>
                <c:pt idx="17">
                  <c:v>10.199999999999999</c:v>
                </c:pt>
                <c:pt idx="18">
                  <c:v>10.799999999999999</c:v>
                </c:pt>
                <c:pt idx="19">
                  <c:v>11.4</c:v>
                </c:pt>
                <c:pt idx="20">
                  <c:v>12</c:v>
                </c:pt>
                <c:pt idx="21">
                  <c:v>12.6</c:v>
                </c:pt>
                <c:pt idx="22">
                  <c:v>13.2</c:v>
                </c:pt>
                <c:pt idx="23">
                  <c:v>13.799999999999999</c:v>
                </c:pt>
                <c:pt idx="24">
                  <c:v>14.399999999999999</c:v>
                </c:pt>
                <c:pt idx="25">
                  <c:v>15</c:v>
                </c:pt>
              </c:numCache>
            </c:numRef>
          </c:xVal>
          <c:yVal>
            <c:numRef>
              <c:f>glucose!$G$2:$G$27</c:f>
              <c:numCache>
                <c:formatCode>General</c:formatCode>
                <c:ptCount val="26"/>
                <c:pt idx="0">
                  <c:v>5.5740000000000003E-6</c:v>
                </c:pt>
                <c:pt idx="1">
                  <c:v>4.1269999999999996E-6</c:v>
                </c:pt>
                <c:pt idx="2">
                  <c:v>4.2569999999999992E-6</c:v>
                </c:pt>
                <c:pt idx="3">
                  <c:v>4.1830000000000004E-6</c:v>
                </c:pt>
                <c:pt idx="4">
                  <c:v>3.4640000000000002E-6</c:v>
                </c:pt>
                <c:pt idx="5">
                  <c:v>4.0450000000000002E-6</c:v>
                </c:pt>
                <c:pt idx="6">
                  <c:v>4.0820000000000001E-6</c:v>
                </c:pt>
                <c:pt idx="7">
                  <c:v>3.8639999999999998E-6</c:v>
                </c:pt>
                <c:pt idx="8">
                  <c:v>3.827E-6</c:v>
                </c:pt>
                <c:pt idx="9">
                  <c:v>1.1164999999999999E-5</c:v>
                </c:pt>
                <c:pt idx="10">
                  <c:v>1.2213800000000002E-4</c:v>
                </c:pt>
                <c:pt idx="11">
                  <c:v>5.8123599999999995E-4</c:v>
                </c:pt>
                <c:pt idx="12">
                  <c:v>6.9794300000000002E-4</c:v>
                </c:pt>
                <c:pt idx="13">
                  <c:v>1.4288009999999999E-3</c:v>
                </c:pt>
                <c:pt idx="14">
                  <c:v>1.272979E-3</c:v>
                </c:pt>
                <c:pt idx="15">
                  <c:v>1.434137E-3</c:v>
                </c:pt>
                <c:pt idx="16">
                  <c:v>1.3246710000000001E-3</c:v>
                </c:pt>
                <c:pt idx="17">
                  <c:v>9.1704799999999995E-4</c:v>
                </c:pt>
                <c:pt idx="18">
                  <c:v>6.3300699999999999E-4</c:v>
                </c:pt>
                <c:pt idx="19">
                  <c:v>3.05975E-4</c:v>
                </c:pt>
                <c:pt idx="20">
                  <c:v>1.20835E-4</c:v>
                </c:pt>
                <c:pt idx="21">
                  <c:v>3.9109999999999997E-5</c:v>
                </c:pt>
                <c:pt idx="22">
                  <c:v>1.5946999999999998E-5</c:v>
                </c:pt>
                <c:pt idx="23">
                  <c:v>7.9260000000000017E-6</c:v>
                </c:pt>
                <c:pt idx="24">
                  <c:v>5.5690000000000004E-6</c:v>
                </c:pt>
                <c:pt idx="25">
                  <c:v>4.5750000000000002E-6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754-4425-879A-45CC2A4AF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03277343"/>
        <c:axId val="1603268223"/>
      </c:scatterChart>
      <c:valAx>
        <c:axId val="16032773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Time, min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68223"/>
        <c:crosses val="autoZero"/>
        <c:crossBetween val="midCat"/>
      </c:valAx>
      <c:valAx>
        <c:axId val="16032682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ZA"/>
                  <a:t>g/ml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032773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1158240</xdr:colOff>
      <xdr:row>11</xdr:row>
      <xdr:rowOff>0</xdr:rowOff>
    </xdr:from>
    <xdr:to>
      <xdr:col>11</xdr:col>
      <xdr:colOff>426720</xdr:colOff>
      <xdr:row>28</xdr:row>
      <xdr:rowOff>167640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D4A65F-5312-C130-5137-B773CFA04A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Punabantu, N, Mr [28820169@sun.ac.za]" id="{75DC4CFE-A161-4013-83B8-642EC4E1C773}" userId="S::28820169@sun.ac.za::4361c9af-2042-4bd0-a173-bb9a66611d75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2" dT="2025-05-21T11:39:01.54" personId="{75DC4CFE-A161-4013-83B8-642EC4E1C773}" id="{53FEF5DB-474A-44D0-A448-7BC243F78234}">
    <text>Add the concentration data</text>
  </threadedComment>
  <threadedComment ref="U2" dT="2024-10-21T14:49:01.57" personId="{75DC4CFE-A161-4013-83B8-642EC4E1C773}" id="{5AF1EB17-828D-47F0-A2E0-4DB30A2B1BE1}">
    <text>Get from isotherm reg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74"/>
  <sheetViews>
    <sheetView tabSelected="1" topLeftCell="H6" workbookViewId="0">
      <selection activeCell="R11" sqref="R11"/>
    </sheetView>
  </sheetViews>
  <sheetFormatPr defaultRowHeight="14.4" x14ac:dyDescent="0.3"/>
  <cols>
    <col min="1" max="1" width="16.44140625" bestFit="1" customWidth="1"/>
    <col min="2" max="2" width="9.109375" bestFit="1" customWidth="1"/>
    <col min="5" max="5" width="10.6640625" bestFit="1" customWidth="1"/>
    <col min="6" max="6" width="9.5546875" customWidth="1"/>
    <col min="7" max="7" width="12" bestFit="1" customWidth="1"/>
    <col min="8" max="8" width="15.88671875" bestFit="1" customWidth="1"/>
    <col min="9" max="9" width="36.77734375" bestFit="1" customWidth="1"/>
    <col min="10" max="10" width="17" bestFit="1" customWidth="1"/>
    <col min="11" max="11" width="36.6640625" bestFit="1" customWidth="1"/>
    <col min="12" max="12" width="18.5546875" bestFit="1" customWidth="1"/>
    <col min="13" max="13" width="23.44140625" bestFit="1" customWidth="1"/>
    <col min="14" max="14" width="18.33203125" bestFit="1" customWidth="1"/>
    <col min="15" max="15" width="16.5546875" bestFit="1" customWidth="1"/>
    <col min="16" max="16" width="19" bestFit="1" customWidth="1"/>
    <col min="17" max="18" width="16.6640625" bestFit="1" customWidth="1"/>
    <col min="19" max="19" width="11.5546875" bestFit="1" customWidth="1"/>
    <col min="21" max="21" width="10.77734375" bestFit="1" customWidth="1"/>
    <col min="22" max="23" width="10.6640625" bestFit="1" customWidth="1"/>
  </cols>
  <sheetData>
    <row r="1" spans="1:21" x14ac:dyDescent="0.3">
      <c r="A1" s="21" t="s">
        <v>29</v>
      </c>
      <c r="B1" s="21" t="s">
        <v>28</v>
      </c>
      <c r="C1" s="1" t="s">
        <v>27</v>
      </c>
      <c r="D1" s="1" t="s">
        <v>30</v>
      </c>
      <c r="E1" s="8" t="s">
        <v>61</v>
      </c>
      <c r="F1" s="1" t="s">
        <v>0</v>
      </c>
      <c r="G1" s="3" t="s">
        <v>26</v>
      </c>
      <c r="H1" s="8" t="s">
        <v>43</v>
      </c>
      <c r="I1" s="8" t="s">
        <v>44</v>
      </c>
      <c r="J1" s="8" t="s">
        <v>42</v>
      </c>
      <c r="K1" s="1" t="s">
        <v>46</v>
      </c>
      <c r="L1" s="8" t="s">
        <v>45</v>
      </c>
      <c r="M1" s="8" t="s">
        <v>40</v>
      </c>
      <c r="N1" s="8" t="s">
        <v>41</v>
      </c>
      <c r="O1" s="8" t="s">
        <v>32</v>
      </c>
      <c r="P1" s="1" t="s">
        <v>38</v>
      </c>
      <c r="Q1" s="1" t="s">
        <v>39</v>
      </c>
      <c r="R1" s="21" t="s">
        <v>36</v>
      </c>
      <c r="S1" s="1" t="s">
        <v>37</v>
      </c>
      <c r="T1" s="1" t="s">
        <v>35</v>
      </c>
      <c r="U1" s="1" t="s">
        <v>34</v>
      </c>
    </row>
    <row r="2" spans="1:21" ht="15.6" x14ac:dyDescent="0.3">
      <c r="A2" s="23" t="s">
        <v>31</v>
      </c>
      <c r="B2" s="21">
        <v>0</v>
      </c>
      <c r="C2" s="1">
        <f t="shared" ref="C2:C27" si="0">B2*$J$5</f>
        <v>0</v>
      </c>
      <c r="D2" s="1">
        <f>C2*60</f>
        <v>0</v>
      </c>
      <c r="E2" s="8">
        <v>0</v>
      </c>
      <c r="F2" s="1">
        <f t="shared" ref="F2:F33" si="1">E2/1000</f>
        <v>0</v>
      </c>
      <c r="G2" s="1">
        <f>F3*(1/1000)</f>
        <v>5.5740000000000003E-6</v>
      </c>
      <c r="H2" s="8">
        <f>8.4*0.0166666667</f>
        <v>0.14000000028000001</v>
      </c>
      <c r="I2" s="8">
        <v>30</v>
      </c>
      <c r="J2" s="8">
        <v>150</v>
      </c>
      <c r="K2" s="1">
        <f>I2/J2</f>
        <v>0.2</v>
      </c>
      <c r="L2" s="10">
        <f>1.752/1000</f>
        <v>1.7520000000000001E-3</v>
      </c>
      <c r="M2" s="9">
        <v>24</v>
      </c>
      <c r="N2" s="11">
        <v>2</v>
      </c>
      <c r="O2" s="11">
        <v>0.4</v>
      </c>
      <c r="P2" s="1">
        <v>60</v>
      </c>
      <c r="Q2" s="1" t="s">
        <v>33</v>
      </c>
      <c r="R2" s="21" t="s">
        <v>62</v>
      </c>
      <c r="S2" s="1" t="s">
        <v>47</v>
      </c>
      <c r="T2" s="1">
        <v>0</v>
      </c>
      <c r="U2" s="1">
        <v>0.3</v>
      </c>
    </row>
    <row r="3" spans="1:21" ht="15.6" x14ac:dyDescent="0.3">
      <c r="A3" s="21" t="s">
        <v>1</v>
      </c>
      <c r="B3" s="21">
        <v>1</v>
      </c>
      <c r="C3" s="1">
        <f t="shared" si="0"/>
        <v>0.6</v>
      </c>
      <c r="D3" s="1">
        <f t="shared" ref="D3:D27" si="2">C3*60</f>
        <v>36</v>
      </c>
      <c r="E3" s="22">
        <v>5.5739999999999998</v>
      </c>
      <c r="F3" s="1">
        <f t="shared" si="1"/>
        <v>5.574E-3</v>
      </c>
      <c r="G3" s="1">
        <f t="shared" ref="G3:G33" si="3">F4*(1/1000)</f>
        <v>4.1269999999999996E-6</v>
      </c>
      <c r="L3" s="10">
        <f>9.726/1000</f>
        <v>9.7260000000000003E-3</v>
      </c>
      <c r="M3" s="5"/>
      <c r="N3" s="5"/>
      <c r="O3" s="5"/>
    </row>
    <row r="4" spans="1:21" x14ac:dyDescent="0.3">
      <c r="A4" s="21" t="s">
        <v>2</v>
      </c>
      <c r="B4" s="21">
        <v>2</v>
      </c>
      <c r="C4" s="1">
        <f t="shared" si="0"/>
        <v>1.2</v>
      </c>
      <c r="D4" s="1">
        <f>C4*60</f>
        <v>72</v>
      </c>
      <c r="E4" s="22">
        <v>4.1269999999999998</v>
      </c>
      <c r="F4" s="1">
        <f t="shared" si="1"/>
        <v>4.1269999999999996E-3</v>
      </c>
      <c r="G4" s="1">
        <f t="shared" si="3"/>
        <v>4.2569999999999992E-6</v>
      </c>
      <c r="I4" s="8" t="s">
        <v>49</v>
      </c>
      <c r="J4" s="8">
        <v>36</v>
      </c>
      <c r="K4" s="21" t="s">
        <v>50</v>
      </c>
    </row>
    <row r="5" spans="1:21" x14ac:dyDescent="0.3">
      <c r="A5" s="21" t="s">
        <v>3</v>
      </c>
      <c r="B5" s="21">
        <v>3</v>
      </c>
      <c r="C5" s="1">
        <f t="shared" si="0"/>
        <v>1.7999999999999998</v>
      </c>
      <c r="D5" s="1">
        <f t="shared" si="2"/>
        <v>107.99999999999999</v>
      </c>
      <c r="E5" s="22">
        <v>4.2569999999999997</v>
      </c>
      <c r="F5" s="1">
        <f t="shared" si="1"/>
        <v>4.2569999999999995E-3</v>
      </c>
      <c r="G5" s="1">
        <f t="shared" si="3"/>
        <v>4.1830000000000004E-6</v>
      </c>
      <c r="I5" s="1" t="s">
        <v>48</v>
      </c>
      <c r="J5" s="1">
        <f>J4/60</f>
        <v>0.6</v>
      </c>
      <c r="K5" s="1" t="s">
        <v>51</v>
      </c>
    </row>
    <row r="6" spans="1:21" x14ac:dyDescent="0.3">
      <c r="A6" s="21" t="s">
        <v>4</v>
      </c>
      <c r="B6" s="21">
        <v>4</v>
      </c>
      <c r="C6" s="1">
        <f t="shared" si="0"/>
        <v>2.4</v>
      </c>
      <c r="D6" s="1">
        <f t="shared" si="2"/>
        <v>144</v>
      </c>
      <c r="E6" s="22">
        <v>4.1829999999999998</v>
      </c>
      <c r="F6" s="1">
        <f t="shared" si="1"/>
        <v>4.1830000000000001E-3</v>
      </c>
      <c r="G6" s="1">
        <f t="shared" si="3"/>
        <v>3.4640000000000002E-6</v>
      </c>
    </row>
    <row r="7" spans="1:21" x14ac:dyDescent="0.3">
      <c r="A7" s="21" t="s">
        <v>5</v>
      </c>
      <c r="B7" s="21">
        <v>5</v>
      </c>
      <c r="C7" s="1">
        <f t="shared" si="0"/>
        <v>3</v>
      </c>
      <c r="D7" s="1">
        <f t="shared" si="2"/>
        <v>180</v>
      </c>
      <c r="E7" s="22">
        <v>3.464</v>
      </c>
      <c r="F7" s="1">
        <f t="shared" si="1"/>
        <v>3.4640000000000001E-3</v>
      </c>
      <c r="G7" s="1">
        <f t="shared" si="3"/>
        <v>4.0450000000000002E-6</v>
      </c>
    </row>
    <row r="8" spans="1:21" x14ac:dyDescent="0.3">
      <c r="A8" s="21" t="s">
        <v>6</v>
      </c>
      <c r="B8" s="21">
        <v>6</v>
      </c>
      <c r="C8" s="1">
        <f t="shared" si="0"/>
        <v>3.5999999999999996</v>
      </c>
      <c r="D8" s="1">
        <f t="shared" si="2"/>
        <v>215.99999999999997</v>
      </c>
      <c r="E8" s="22">
        <v>4.0449999999999999</v>
      </c>
      <c r="F8" s="1">
        <f t="shared" si="1"/>
        <v>4.045E-3</v>
      </c>
      <c r="G8" s="1">
        <f t="shared" si="3"/>
        <v>4.0820000000000001E-6</v>
      </c>
      <c r="H8" s="2"/>
    </row>
    <row r="9" spans="1:21" x14ac:dyDescent="0.3">
      <c r="A9" s="21" t="s">
        <v>7</v>
      </c>
      <c r="B9" s="21">
        <v>7</v>
      </c>
      <c r="C9" s="1">
        <f t="shared" si="0"/>
        <v>4.2</v>
      </c>
      <c r="D9" s="1">
        <f t="shared" si="2"/>
        <v>252</v>
      </c>
      <c r="E9" s="22">
        <v>4.0819999999999999</v>
      </c>
      <c r="F9" s="1">
        <f t="shared" si="1"/>
        <v>4.0819999999999997E-3</v>
      </c>
      <c r="G9" s="1">
        <f t="shared" si="3"/>
        <v>3.8639999999999998E-6</v>
      </c>
      <c r="H9" s="2"/>
    </row>
    <row r="10" spans="1:21" x14ac:dyDescent="0.3">
      <c r="A10" s="21" t="s">
        <v>8</v>
      </c>
      <c r="B10" s="21">
        <v>8</v>
      </c>
      <c r="C10" s="1">
        <f t="shared" si="0"/>
        <v>4.8</v>
      </c>
      <c r="D10" s="1">
        <f t="shared" si="2"/>
        <v>288</v>
      </c>
      <c r="E10" s="22">
        <v>3.8639999999999999</v>
      </c>
      <c r="F10" s="1">
        <f t="shared" si="1"/>
        <v>3.8639999999999998E-3</v>
      </c>
      <c r="G10" s="1">
        <f t="shared" si="3"/>
        <v>3.827E-6</v>
      </c>
      <c r="H10" s="2"/>
    </row>
    <row r="11" spans="1:21" x14ac:dyDescent="0.3">
      <c r="A11" s="21" t="s">
        <v>9</v>
      </c>
      <c r="B11" s="21">
        <v>9</v>
      </c>
      <c r="C11" s="1">
        <f t="shared" si="0"/>
        <v>5.3999999999999995</v>
      </c>
      <c r="D11" s="1">
        <f>C11*60</f>
        <v>323.99999999999994</v>
      </c>
      <c r="E11" s="22">
        <v>3.827</v>
      </c>
      <c r="F11" s="1">
        <f t="shared" si="1"/>
        <v>3.8270000000000001E-3</v>
      </c>
      <c r="G11" s="1">
        <f t="shared" si="3"/>
        <v>1.1164999999999999E-5</v>
      </c>
    </row>
    <row r="12" spans="1:21" x14ac:dyDescent="0.3">
      <c r="A12" s="21" t="s">
        <v>10</v>
      </c>
      <c r="B12" s="21">
        <v>10</v>
      </c>
      <c r="C12" s="1">
        <f t="shared" si="0"/>
        <v>6</v>
      </c>
      <c r="D12" s="1">
        <f t="shared" si="2"/>
        <v>360</v>
      </c>
      <c r="E12" s="22">
        <v>11.164999999999999</v>
      </c>
      <c r="F12" s="1">
        <f t="shared" si="1"/>
        <v>1.1165E-2</v>
      </c>
      <c r="G12" s="1">
        <f t="shared" si="3"/>
        <v>1.2213800000000002E-4</v>
      </c>
      <c r="H12" s="2"/>
    </row>
    <row r="13" spans="1:21" x14ac:dyDescent="0.3">
      <c r="A13" s="21" t="s">
        <v>11</v>
      </c>
      <c r="B13" s="21">
        <v>11</v>
      </c>
      <c r="C13" s="1">
        <f t="shared" si="0"/>
        <v>6.6</v>
      </c>
      <c r="D13" s="1">
        <f t="shared" si="2"/>
        <v>396</v>
      </c>
      <c r="E13" s="22">
        <v>122.13800000000001</v>
      </c>
      <c r="F13" s="1">
        <f t="shared" si="1"/>
        <v>0.12213800000000001</v>
      </c>
      <c r="G13" s="1">
        <f t="shared" si="3"/>
        <v>5.8123599999999995E-4</v>
      </c>
      <c r="H13" s="2"/>
    </row>
    <row r="14" spans="1:21" x14ac:dyDescent="0.3">
      <c r="A14" s="21" t="s">
        <v>12</v>
      </c>
      <c r="B14" s="21">
        <v>12</v>
      </c>
      <c r="C14" s="1">
        <f t="shared" si="0"/>
        <v>7.1999999999999993</v>
      </c>
      <c r="D14" s="1">
        <f t="shared" si="2"/>
        <v>431.99999999999994</v>
      </c>
      <c r="E14" s="22">
        <v>581.23599999999999</v>
      </c>
      <c r="F14" s="1">
        <f t="shared" si="1"/>
        <v>0.58123599999999997</v>
      </c>
      <c r="G14" s="1">
        <f t="shared" si="3"/>
        <v>6.9794300000000002E-4</v>
      </c>
      <c r="H14" s="2"/>
    </row>
    <row r="15" spans="1:21" x14ac:dyDescent="0.3">
      <c r="A15" s="21" t="s">
        <v>13</v>
      </c>
      <c r="B15" s="21">
        <v>13</v>
      </c>
      <c r="C15" s="1">
        <f t="shared" si="0"/>
        <v>7.8</v>
      </c>
      <c r="D15" s="1">
        <f t="shared" si="2"/>
        <v>468</v>
      </c>
      <c r="E15" s="22">
        <v>697.94299999999998</v>
      </c>
      <c r="F15" s="1">
        <f t="shared" si="1"/>
        <v>0.69794299999999998</v>
      </c>
      <c r="G15" s="1">
        <f t="shared" si="3"/>
        <v>1.4288009999999999E-3</v>
      </c>
      <c r="H15" s="2"/>
    </row>
    <row r="16" spans="1:21" x14ac:dyDescent="0.3">
      <c r="A16" s="21" t="s">
        <v>14</v>
      </c>
      <c r="B16" s="21">
        <v>14</v>
      </c>
      <c r="C16" s="1">
        <f t="shared" si="0"/>
        <v>8.4</v>
      </c>
      <c r="D16" s="1">
        <f t="shared" si="2"/>
        <v>504</v>
      </c>
      <c r="E16" s="22">
        <v>1428.8009999999999</v>
      </c>
      <c r="F16" s="1">
        <f t="shared" si="1"/>
        <v>1.428801</v>
      </c>
      <c r="G16" s="1">
        <f t="shared" si="3"/>
        <v>1.272979E-3</v>
      </c>
      <c r="H16" s="2"/>
    </row>
    <row r="17" spans="1:8" x14ac:dyDescent="0.3">
      <c r="A17" s="21" t="s">
        <v>15</v>
      </c>
      <c r="B17" s="21">
        <v>15</v>
      </c>
      <c r="C17" s="1">
        <f t="shared" si="0"/>
        <v>9</v>
      </c>
      <c r="D17" s="1">
        <f t="shared" si="2"/>
        <v>540</v>
      </c>
      <c r="E17" s="22">
        <v>1272.979</v>
      </c>
      <c r="F17" s="1">
        <f t="shared" si="1"/>
        <v>1.2729790000000001</v>
      </c>
      <c r="G17" s="1">
        <f t="shared" si="3"/>
        <v>1.434137E-3</v>
      </c>
      <c r="H17" s="2"/>
    </row>
    <row r="18" spans="1:8" x14ac:dyDescent="0.3">
      <c r="A18" s="21" t="s">
        <v>16</v>
      </c>
      <c r="B18" s="21">
        <v>16</v>
      </c>
      <c r="C18" s="1">
        <f t="shared" si="0"/>
        <v>9.6</v>
      </c>
      <c r="D18" s="1">
        <f t="shared" si="2"/>
        <v>576</v>
      </c>
      <c r="E18" s="22">
        <v>1434.1369999999999</v>
      </c>
      <c r="F18" s="1">
        <f t="shared" si="1"/>
        <v>1.434137</v>
      </c>
      <c r="G18" s="1">
        <f t="shared" si="3"/>
        <v>1.3246710000000001E-3</v>
      </c>
      <c r="H18" s="2"/>
    </row>
    <row r="19" spans="1:8" x14ac:dyDescent="0.3">
      <c r="A19" s="21" t="s">
        <v>17</v>
      </c>
      <c r="B19" s="21">
        <v>17</v>
      </c>
      <c r="C19" s="1">
        <f t="shared" si="0"/>
        <v>10.199999999999999</v>
      </c>
      <c r="D19" s="1">
        <f t="shared" si="2"/>
        <v>612</v>
      </c>
      <c r="E19" s="22">
        <v>1324.671</v>
      </c>
      <c r="F19" s="1">
        <f t="shared" si="1"/>
        <v>1.3246710000000002</v>
      </c>
      <c r="G19" s="1">
        <f t="shared" si="3"/>
        <v>9.1704799999999995E-4</v>
      </c>
      <c r="H19" s="2"/>
    </row>
    <row r="20" spans="1:8" x14ac:dyDescent="0.3">
      <c r="A20" s="21" t="s">
        <v>18</v>
      </c>
      <c r="B20" s="21">
        <v>18</v>
      </c>
      <c r="C20" s="1">
        <f t="shared" si="0"/>
        <v>10.799999999999999</v>
      </c>
      <c r="D20" s="1">
        <f t="shared" si="2"/>
        <v>647.99999999999989</v>
      </c>
      <c r="E20" s="22">
        <v>917.048</v>
      </c>
      <c r="F20" s="1">
        <f t="shared" si="1"/>
        <v>0.91704799999999997</v>
      </c>
      <c r="G20" s="1">
        <f t="shared" si="3"/>
        <v>6.3300699999999999E-4</v>
      </c>
      <c r="H20" s="2"/>
    </row>
    <row r="21" spans="1:8" x14ac:dyDescent="0.3">
      <c r="A21" s="21" t="s">
        <v>19</v>
      </c>
      <c r="B21" s="21">
        <v>19</v>
      </c>
      <c r="C21" s="1">
        <f t="shared" si="0"/>
        <v>11.4</v>
      </c>
      <c r="D21" s="1">
        <f t="shared" si="2"/>
        <v>684</v>
      </c>
      <c r="E21" s="22">
        <v>633.00699999999995</v>
      </c>
      <c r="F21" s="1">
        <f t="shared" si="1"/>
        <v>0.63300699999999999</v>
      </c>
      <c r="G21" s="1">
        <f t="shared" si="3"/>
        <v>3.05975E-4</v>
      </c>
      <c r="H21" s="2"/>
    </row>
    <row r="22" spans="1:8" x14ac:dyDescent="0.3">
      <c r="A22" s="21" t="s">
        <v>20</v>
      </c>
      <c r="B22" s="21">
        <v>20</v>
      </c>
      <c r="C22" s="1">
        <f t="shared" si="0"/>
        <v>12</v>
      </c>
      <c r="D22" s="1">
        <f t="shared" si="2"/>
        <v>720</v>
      </c>
      <c r="E22" s="22">
        <v>305.97500000000002</v>
      </c>
      <c r="F22" s="1">
        <f t="shared" si="1"/>
        <v>0.305975</v>
      </c>
      <c r="G22" s="1">
        <f t="shared" si="3"/>
        <v>1.20835E-4</v>
      </c>
      <c r="H22" s="2"/>
    </row>
    <row r="23" spans="1:8" x14ac:dyDescent="0.3">
      <c r="A23" s="21" t="s">
        <v>21</v>
      </c>
      <c r="B23" s="21">
        <v>21</v>
      </c>
      <c r="C23" s="1">
        <f t="shared" si="0"/>
        <v>12.6</v>
      </c>
      <c r="D23" s="1">
        <f t="shared" si="2"/>
        <v>756</v>
      </c>
      <c r="E23" s="22">
        <v>120.83499999999999</v>
      </c>
      <c r="F23" s="1">
        <f t="shared" si="1"/>
        <v>0.120835</v>
      </c>
      <c r="G23" s="1">
        <f t="shared" si="3"/>
        <v>3.9109999999999997E-5</v>
      </c>
      <c r="H23" s="2"/>
    </row>
    <row r="24" spans="1:8" x14ac:dyDescent="0.3">
      <c r="A24" s="21" t="s">
        <v>22</v>
      </c>
      <c r="B24" s="21">
        <v>22</v>
      </c>
      <c r="C24" s="1">
        <f t="shared" si="0"/>
        <v>13.2</v>
      </c>
      <c r="D24" s="1">
        <f t="shared" si="2"/>
        <v>792</v>
      </c>
      <c r="E24" s="22">
        <v>39.11</v>
      </c>
      <c r="F24" s="1">
        <f t="shared" si="1"/>
        <v>3.9109999999999999E-2</v>
      </c>
      <c r="G24" s="1">
        <f t="shared" si="3"/>
        <v>1.5946999999999998E-5</v>
      </c>
      <c r="H24" s="2"/>
    </row>
    <row r="25" spans="1:8" x14ac:dyDescent="0.3">
      <c r="A25" s="21" t="s">
        <v>23</v>
      </c>
      <c r="B25" s="21">
        <v>23</v>
      </c>
      <c r="C25" s="1">
        <f t="shared" si="0"/>
        <v>13.799999999999999</v>
      </c>
      <c r="D25" s="1">
        <f t="shared" si="2"/>
        <v>827.99999999999989</v>
      </c>
      <c r="E25" s="22">
        <v>15.946999999999999</v>
      </c>
      <c r="F25" s="1">
        <f t="shared" si="1"/>
        <v>1.5946999999999999E-2</v>
      </c>
      <c r="G25" s="1">
        <f t="shared" si="3"/>
        <v>7.9260000000000017E-6</v>
      </c>
      <c r="H25" s="2"/>
    </row>
    <row r="26" spans="1:8" x14ac:dyDescent="0.3">
      <c r="A26" s="21" t="s">
        <v>24</v>
      </c>
      <c r="B26" s="21">
        <v>24</v>
      </c>
      <c r="C26" s="1">
        <f t="shared" si="0"/>
        <v>14.399999999999999</v>
      </c>
      <c r="D26" s="1">
        <f t="shared" si="2"/>
        <v>863.99999999999989</v>
      </c>
      <c r="E26" s="22">
        <v>7.9260000000000002</v>
      </c>
      <c r="F26" s="1">
        <f t="shared" si="1"/>
        <v>7.9260000000000008E-3</v>
      </c>
      <c r="G26" s="1">
        <f t="shared" si="3"/>
        <v>5.5690000000000004E-6</v>
      </c>
      <c r="H26" s="2"/>
    </row>
    <row r="27" spans="1:8" x14ac:dyDescent="0.3">
      <c r="A27" s="24" t="s">
        <v>25</v>
      </c>
      <c r="B27" s="24">
        <v>25</v>
      </c>
      <c r="C27" s="1">
        <f t="shared" si="0"/>
        <v>15</v>
      </c>
      <c r="D27" s="4">
        <f t="shared" si="2"/>
        <v>900</v>
      </c>
      <c r="E27" s="22">
        <v>5.569</v>
      </c>
      <c r="F27" s="1">
        <f t="shared" si="1"/>
        <v>5.5690000000000002E-3</v>
      </c>
      <c r="G27" s="1">
        <f t="shared" si="3"/>
        <v>4.5750000000000002E-6</v>
      </c>
      <c r="H27" s="2"/>
    </row>
    <row r="28" spans="1:8" x14ac:dyDescent="0.3">
      <c r="A28" s="21" t="s">
        <v>55</v>
      </c>
      <c r="B28" s="21">
        <v>26</v>
      </c>
      <c r="C28" s="1">
        <f t="shared" ref="C28:C33" si="4">B28*$J$5</f>
        <v>15.6</v>
      </c>
      <c r="D28" s="1">
        <f t="shared" ref="D28:D33" si="5">C28*60</f>
        <v>936</v>
      </c>
      <c r="E28" s="22">
        <v>4.5750000000000002</v>
      </c>
      <c r="F28" s="1">
        <f t="shared" si="1"/>
        <v>4.5750000000000001E-3</v>
      </c>
      <c r="G28" s="1">
        <f t="shared" si="3"/>
        <v>4.8100000000000005E-6</v>
      </c>
    </row>
    <row r="29" spans="1:8" x14ac:dyDescent="0.3">
      <c r="A29" s="21" t="s">
        <v>56</v>
      </c>
      <c r="B29" s="21">
        <v>27</v>
      </c>
      <c r="C29" s="1">
        <f t="shared" si="4"/>
        <v>16.2</v>
      </c>
      <c r="D29" s="1">
        <f t="shared" si="5"/>
        <v>972</v>
      </c>
      <c r="E29" s="22">
        <v>4.8099999999999996</v>
      </c>
      <c r="F29" s="1">
        <f t="shared" si="1"/>
        <v>4.81E-3</v>
      </c>
      <c r="G29" s="1">
        <f t="shared" si="3"/>
        <v>4.9230000000000001E-6</v>
      </c>
    </row>
    <row r="30" spans="1:8" x14ac:dyDescent="0.3">
      <c r="A30" s="21" t="s">
        <v>57</v>
      </c>
      <c r="B30" s="21">
        <v>28</v>
      </c>
      <c r="C30" s="1">
        <f t="shared" si="4"/>
        <v>16.8</v>
      </c>
      <c r="D30" s="1">
        <f t="shared" si="5"/>
        <v>1008</v>
      </c>
      <c r="E30" s="22">
        <v>4.923</v>
      </c>
      <c r="F30" s="1">
        <f t="shared" si="1"/>
        <v>4.9230000000000003E-3</v>
      </c>
      <c r="G30" s="1">
        <f t="shared" si="3"/>
        <v>3.5880000000000002E-5</v>
      </c>
    </row>
    <row r="31" spans="1:8" x14ac:dyDescent="0.3">
      <c r="A31" s="21" t="s">
        <v>58</v>
      </c>
      <c r="B31" s="21">
        <v>29</v>
      </c>
      <c r="C31" s="1">
        <f t="shared" si="4"/>
        <v>17.399999999999999</v>
      </c>
      <c r="D31" s="1">
        <f t="shared" si="5"/>
        <v>1044</v>
      </c>
      <c r="E31" s="22">
        <v>35.880000000000003</v>
      </c>
      <c r="F31" s="1">
        <f t="shared" si="1"/>
        <v>3.5880000000000002E-2</v>
      </c>
      <c r="G31" s="1">
        <f t="shared" si="3"/>
        <v>3.6410000000000004E-6</v>
      </c>
    </row>
    <row r="32" spans="1:8" x14ac:dyDescent="0.3">
      <c r="A32" s="21" t="s">
        <v>59</v>
      </c>
      <c r="B32" s="21">
        <v>30</v>
      </c>
      <c r="C32" s="1">
        <f t="shared" si="4"/>
        <v>18</v>
      </c>
      <c r="D32" s="1">
        <f t="shared" si="5"/>
        <v>1080</v>
      </c>
      <c r="E32" s="22">
        <v>3.641</v>
      </c>
      <c r="F32" s="1">
        <f t="shared" si="1"/>
        <v>3.6410000000000001E-3</v>
      </c>
      <c r="G32" s="1">
        <f t="shared" si="3"/>
        <v>4.1160000000000001E-6</v>
      </c>
    </row>
    <row r="33" spans="1:7" x14ac:dyDescent="0.3">
      <c r="A33" s="21" t="s">
        <v>60</v>
      </c>
      <c r="B33" s="21">
        <v>31</v>
      </c>
      <c r="C33" s="1">
        <f t="shared" si="4"/>
        <v>18.599999999999998</v>
      </c>
      <c r="D33" s="1">
        <f t="shared" si="5"/>
        <v>1115.9999999999998</v>
      </c>
      <c r="E33" s="22">
        <v>4.1159999999999997</v>
      </c>
      <c r="F33" s="1">
        <f t="shared" si="1"/>
        <v>4.1159999999999999E-3</v>
      </c>
      <c r="G33" s="1">
        <f t="shared" si="3"/>
        <v>0</v>
      </c>
    </row>
    <row r="34" spans="1:7" x14ac:dyDescent="0.3">
      <c r="E34" s="6"/>
      <c r="F34" s="6"/>
    </row>
    <row r="35" spans="1:7" x14ac:dyDescent="0.3">
      <c r="E35" s="6"/>
      <c r="F35" s="6"/>
    </row>
    <row r="36" spans="1:7" x14ac:dyDescent="0.3">
      <c r="E36" s="6"/>
      <c r="F36" s="6"/>
    </row>
    <row r="37" spans="1:7" x14ac:dyDescent="0.3">
      <c r="E37" s="6"/>
      <c r="F37" s="6"/>
    </row>
    <row r="38" spans="1:7" x14ac:dyDescent="0.3">
      <c r="E38" s="6"/>
      <c r="F38" s="6"/>
    </row>
    <row r="39" spans="1:7" x14ac:dyDescent="0.3">
      <c r="E39" s="6"/>
      <c r="F39" s="6"/>
    </row>
    <row r="40" spans="1:7" x14ac:dyDescent="0.3">
      <c r="E40" s="6"/>
      <c r="F40" s="6"/>
    </row>
    <row r="41" spans="1:7" x14ac:dyDescent="0.3">
      <c r="E41" s="6"/>
      <c r="F41" s="6"/>
    </row>
    <row r="42" spans="1:7" x14ac:dyDescent="0.3">
      <c r="E42" s="6"/>
      <c r="F42" s="6"/>
    </row>
    <row r="43" spans="1:7" x14ac:dyDescent="0.3">
      <c r="E43" s="6"/>
      <c r="F43" s="6"/>
    </row>
    <row r="44" spans="1:7" x14ac:dyDescent="0.3">
      <c r="E44" s="6"/>
      <c r="F44" s="6"/>
    </row>
    <row r="45" spans="1:7" x14ac:dyDescent="0.3">
      <c r="E45" s="6"/>
      <c r="F45" s="6"/>
    </row>
    <row r="46" spans="1:7" x14ac:dyDescent="0.3">
      <c r="E46" s="6"/>
      <c r="F46" s="6"/>
    </row>
    <row r="47" spans="1:7" x14ac:dyDescent="0.3">
      <c r="E47" s="6"/>
      <c r="F47" s="6"/>
    </row>
    <row r="48" spans="1:7" x14ac:dyDescent="0.3">
      <c r="E48" s="6"/>
      <c r="F48" s="6"/>
    </row>
    <row r="49" spans="5:8" x14ac:dyDescent="0.3">
      <c r="E49" s="6"/>
      <c r="F49" s="6"/>
      <c r="G49" s="6"/>
      <c r="H49" s="6"/>
    </row>
    <row r="50" spans="5:8" x14ac:dyDescent="0.3">
      <c r="E50" s="6"/>
      <c r="F50" s="6"/>
      <c r="G50" s="6"/>
      <c r="H50" s="6"/>
    </row>
    <row r="51" spans="5:8" x14ac:dyDescent="0.3">
      <c r="E51" s="7"/>
      <c r="F51" s="7"/>
      <c r="G51" s="7"/>
      <c r="H51" s="7"/>
    </row>
    <row r="52" spans="5:8" x14ac:dyDescent="0.3">
      <c r="E52" s="7"/>
      <c r="F52" s="7"/>
      <c r="G52" s="7"/>
      <c r="H52" s="7"/>
    </row>
    <row r="53" spans="5:8" x14ac:dyDescent="0.3">
      <c r="E53" s="7"/>
      <c r="F53" s="7"/>
      <c r="G53" s="7"/>
      <c r="H53" s="7"/>
    </row>
    <row r="54" spans="5:8" x14ac:dyDescent="0.3">
      <c r="E54" s="7"/>
      <c r="F54" s="7"/>
      <c r="G54" s="7"/>
      <c r="H54" s="7"/>
    </row>
    <row r="55" spans="5:8" x14ac:dyDescent="0.3">
      <c r="E55" s="7"/>
      <c r="F55" s="7"/>
      <c r="G55" s="7"/>
      <c r="H55" s="7"/>
    </row>
    <row r="56" spans="5:8" x14ac:dyDescent="0.3">
      <c r="E56" s="7"/>
      <c r="F56" s="7"/>
      <c r="G56" s="7"/>
      <c r="H56" s="7"/>
    </row>
    <row r="57" spans="5:8" x14ac:dyDescent="0.3">
      <c r="E57" s="7"/>
      <c r="F57" s="7"/>
      <c r="G57" s="7"/>
      <c r="H57" s="7"/>
    </row>
    <row r="58" spans="5:8" x14ac:dyDescent="0.3">
      <c r="E58" s="7"/>
      <c r="F58" s="7"/>
      <c r="G58" s="7"/>
      <c r="H58" s="7"/>
    </row>
    <row r="59" spans="5:8" x14ac:dyDescent="0.3">
      <c r="E59" s="7"/>
      <c r="F59" s="7"/>
      <c r="G59" s="7"/>
      <c r="H59" s="7"/>
    </row>
    <row r="60" spans="5:8" x14ac:dyDescent="0.3">
      <c r="E60" s="7"/>
      <c r="F60" s="7"/>
      <c r="G60" s="7"/>
      <c r="H60" s="7"/>
    </row>
    <row r="61" spans="5:8" x14ac:dyDescent="0.3">
      <c r="E61" s="7"/>
      <c r="F61" s="7"/>
      <c r="G61" s="7"/>
      <c r="H61" s="7"/>
    </row>
    <row r="62" spans="5:8" x14ac:dyDescent="0.3">
      <c r="E62" s="7"/>
      <c r="F62" s="7"/>
      <c r="G62" s="7"/>
      <c r="H62" s="7"/>
    </row>
    <row r="63" spans="5:8" x14ac:dyDescent="0.3">
      <c r="E63" s="7"/>
      <c r="F63" s="7"/>
      <c r="G63" s="7"/>
      <c r="H63" s="7"/>
    </row>
    <row r="64" spans="5:8" x14ac:dyDescent="0.3">
      <c r="E64" s="7"/>
      <c r="F64" s="7"/>
      <c r="G64" s="7"/>
      <c r="H64" s="7"/>
    </row>
    <row r="65" spans="5:8" x14ac:dyDescent="0.3">
      <c r="E65" s="7"/>
      <c r="F65" s="7"/>
      <c r="G65" s="7"/>
      <c r="H65" s="7"/>
    </row>
    <row r="66" spans="5:8" x14ac:dyDescent="0.3">
      <c r="E66" s="7"/>
      <c r="F66" s="7"/>
      <c r="G66" s="7"/>
      <c r="H66" s="7"/>
    </row>
    <row r="67" spans="5:8" x14ac:dyDescent="0.3">
      <c r="E67" s="7"/>
      <c r="F67" s="7"/>
      <c r="G67" s="7"/>
      <c r="H67" s="7"/>
    </row>
    <row r="68" spans="5:8" x14ac:dyDescent="0.3">
      <c r="E68" s="7"/>
      <c r="F68" s="7"/>
      <c r="G68" s="7"/>
      <c r="H68" s="7"/>
    </row>
    <row r="69" spans="5:8" x14ac:dyDescent="0.3">
      <c r="E69" s="7"/>
      <c r="F69" s="7"/>
      <c r="G69" s="7"/>
      <c r="H69" s="7"/>
    </row>
    <row r="70" spans="5:8" x14ac:dyDescent="0.3">
      <c r="E70" s="7"/>
      <c r="F70" s="7"/>
      <c r="G70" s="7"/>
      <c r="H70" s="7"/>
    </row>
    <row r="71" spans="5:8" x14ac:dyDescent="0.3">
      <c r="E71" s="7"/>
      <c r="F71" s="7"/>
      <c r="G71" s="7"/>
      <c r="H71" s="7"/>
    </row>
    <row r="72" spans="5:8" x14ac:dyDescent="0.3">
      <c r="E72" s="7"/>
      <c r="F72" s="7"/>
      <c r="G72" s="7"/>
      <c r="H72" s="7"/>
    </row>
    <row r="73" spans="5:8" x14ac:dyDescent="0.3">
      <c r="E73" s="7"/>
      <c r="F73" s="7"/>
      <c r="G73" s="7"/>
      <c r="H73" s="7"/>
    </row>
    <row r="74" spans="5:8" x14ac:dyDescent="0.3">
      <c r="E74" s="7"/>
      <c r="F74" s="7"/>
      <c r="G74" s="7"/>
      <c r="H74" s="7"/>
    </row>
  </sheetData>
  <phoneticPr fontId="3" type="noConversion"/>
  <pageMargins left="0.7" right="0.7" top="0.75" bottom="0.75" header="0.3" footer="0.3"/>
  <pageSetup paperSize="9" orientation="portrait" horizontalDpi="4294967293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84DA36-D089-4D70-8642-09E310AD3F30}">
  <dimension ref="B1:D33"/>
  <sheetViews>
    <sheetView topLeftCell="A14" workbookViewId="0">
      <selection activeCell="B3" sqref="B3:B33"/>
    </sheetView>
  </sheetViews>
  <sheetFormatPr defaultRowHeight="14.4" x14ac:dyDescent="0.3"/>
  <sheetData>
    <row r="1" spans="2:4" ht="15" thickBot="1" x14ac:dyDescent="0.35"/>
    <row r="2" spans="2:4" ht="15" thickBot="1" x14ac:dyDescent="0.35">
      <c r="B2" s="12" t="s">
        <v>52</v>
      </c>
      <c r="C2" s="13" t="s">
        <v>53</v>
      </c>
      <c r="D2" s="14" t="s">
        <v>54</v>
      </c>
    </row>
    <row r="3" spans="2:4" x14ac:dyDescent="0.3">
      <c r="B3" s="15">
        <v>5.5739999999999998</v>
      </c>
      <c r="C3" s="16">
        <v>440.72199999999998</v>
      </c>
      <c r="D3" s="17">
        <v>154.30500000000001</v>
      </c>
    </row>
    <row r="4" spans="2:4" x14ac:dyDescent="0.3">
      <c r="B4" s="15">
        <v>4.1269999999999998</v>
      </c>
      <c r="C4" s="16">
        <v>385.26499999999999</v>
      </c>
      <c r="D4" s="17">
        <v>149.92500000000001</v>
      </c>
    </row>
    <row r="5" spans="2:4" x14ac:dyDescent="0.3">
      <c r="B5" s="15">
        <v>4.2569999999999997</v>
      </c>
      <c r="C5" s="16">
        <v>401.23099999999999</v>
      </c>
      <c r="D5" s="17">
        <v>151.255</v>
      </c>
    </row>
    <row r="6" spans="2:4" x14ac:dyDescent="0.3">
      <c r="B6" s="15">
        <v>4.1829999999999998</v>
      </c>
      <c r="C6" s="16">
        <v>405.86799999999999</v>
      </c>
      <c r="D6" s="17">
        <v>146.51499999999999</v>
      </c>
    </row>
    <row r="7" spans="2:4" x14ac:dyDescent="0.3">
      <c r="B7" s="15">
        <v>3.464</v>
      </c>
      <c r="C7" s="16">
        <v>367.19299999999998</v>
      </c>
      <c r="D7" s="17">
        <v>143.33500000000001</v>
      </c>
    </row>
    <row r="8" spans="2:4" x14ac:dyDescent="0.3">
      <c r="B8" s="15">
        <v>4.0449999999999999</v>
      </c>
      <c r="C8" s="16">
        <v>418.673</v>
      </c>
      <c r="D8" s="17">
        <v>143.61500000000001</v>
      </c>
    </row>
    <row r="9" spans="2:4" x14ac:dyDescent="0.3">
      <c r="B9" s="15">
        <v>4.0819999999999999</v>
      </c>
      <c r="C9" s="16">
        <v>400.48200000000003</v>
      </c>
      <c r="D9" s="17">
        <v>153.19999999999999</v>
      </c>
    </row>
    <row r="10" spans="2:4" x14ac:dyDescent="0.3">
      <c r="B10" s="15">
        <v>3.8639999999999999</v>
      </c>
      <c r="C10" s="16">
        <v>393.654</v>
      </c>
      <c r="D10" s="17">
        <v>148.66999999999999</v>
      </c>
    </row>
    <row r="11" spans="2:4" x14ac:dyDescent="0.3">
      <c r="B11" s="15">
        <v>3.827</v>
      </c>
      <c r="C11" s="16">
        <v>418.233</v>
      </c>
      <c r="D11" s="17">
        <v>381.74</v>
      </c>
    </row>
    <row r="12" spans="2:4" x14ac:dyDescent="0.3">
      <c r="B12" s="15">
        <v>11.164999999999999</v>
      </c>
      <c r="C12" s="16">
        <v>385.49</v>
      </c>
      <c r="D12" s="17">
        <v>3817.2249999999999</v>
      </c>
    </row>
    <row r="13" spans="2:4" x14ac:dyDescent="0.3">
      <c r="B13" s="15">
        <v>122.13800000000001</v>
      </c>
      <c r="C13" s="16">
        <v>380.81400000000002</v>
      </c>
      <c r="D13" s="17">
        <v>7418.06</v>
      </c>
    </row>
    <row r="14" spans="2:4" x14ac:dyDescent="0.3">
      <c r="B14" s="15">
        <v>581.23599999999999</v>
      </c>
      <c r="C14" s="16">
        <v>417.44900000000001</v>
      </c>
      <c r="D14" s="17">
        <v>8983.25</v>
      </c>
    </row>
    <row r="15" spans="2:4" x14ac:dyDescent="0.3">
      <c r="B15" s="15">
        <v>697.94299999999998</v>
      </c>
      <c r="C15" s="16">
        <v>409.29300000000001</v>
      </c>
      <c r="D15" s="17">
        <v>7086.9650000000001</v>
      </c>
    </row>
    <row r="16" spans="2:4" x14ac:dyDescent="0.3">
      <c r="B16" s="15">
        <v>1428.8009999999999</v>
      </c>
      <c r="C16" s="16">
        <v>419.97899999999998</v>
      </c>
      <c r="D16" s="17">
        <v>9498.64</v>
      </c>
    </row>
    <row r="17" spans="2:4" x14ac:dyDescent="0.3">
      <c r="B17" s="15">
        <v>1272.979</v>
      </c>
      <c r="C17" s="16">
        <v>436.60399999999998</v>
      </c>
      <c r="D17" s="17">
        <v>8740.9950000000008</v>
      </c>
    </row>
    <row r="18" spans="2:4" x14ac:dyDescent="0.3">
      <c r="B18" s="15">
        <v>1434.1369999999999</v>
      </c>
      <c r="C18" s="16">
        <v>417.09</v>
      </c>
      <c r="D18" s="17">
        <v>3960.4349999999999</v>
      </c>
    </row>
    <row r="19" spans="2:4" x14ac:dyDescent="0.3">
      <c r="B19" s="15">
        <v>1324.671</v>
      </c>
      <c r="C19" s="16">
        <v>435.69499999999999</v>
      </c>
      <c r="D19" s="17">
        <v>818.05</v>
      </c>
    </row>
    <row r="20" spans="2:4" x14ac:dyDescent="0.3">
      <c r="B20" s="15">
        <v>917.048</v>
      </c>
      <c r="C20" s="16">
        <v>408.83499999999998</v>
      </c>
      <c r="D20" s="17">
        <v>186.965</v>
      </c>
    </row>
    <row r="21" spans="2:4" x14ac:dyDescent="0.3">
      <c r="B21" s="15">
        <v>633.00699999999995</v>
      </c>
      <c r="C21" s="16">
        <v>413.565</v>
      </c>
      <c r="D21" s="17">
        <v>149.16999999999999</v>
      </c>
    </row>
    <row r="22" spans="2:4" x14ac:dyDescent="0.3">
      <c r="B22" s="15">
        <v>305.97500000000002</v>
      </c>
      <c r="C22" s="16">
        <v>403.392</v>
      </c>
      <c r="D22" s="17">
        <v>145.82499999999999</v>
      </c>
    </row>
    <row r="23" spans="2:4" x14ac:dyDescent="0.3">
      <c r="B23" s="15">
        <v>120.83499999999999</v>
      </c>
      <c r="C23" s="16">
        <v>376.28699999999998</v>
      </c>
      <c r="D23" s="17">
        <v>148.63499999999999</v>
      </c>
    </row>
    <row r="24" spans="2:4" x14ac:dyDescent="0.3">
      <c r="B24" s="15">
        <v>39.11</v>
      </c>
      <c r="C24" s="16">
        <v>390.57900000000001</v>
      </c>
      <c r="D24" s="17">
        <v>157.47</v>
      </c>
    </row>
    <row r="25" spans="2:4" x14ac:dyDescent="0.3">
      <c r="B25" s="15">
        <v>15.946999999999999</v>
      </c>
      <c r="C25" s="16">
        <v>349.61099999999999</v>
      </c>
      <c r="D25" s="17">
        <v>149.27500000000001</v>
      </c>
    </row>
    <row r="26" spans="2:4" x14ac:dyDescent="0.3">
      <c r="B26" s="15">
        <v>7.9260000000000002</v>
      </c>
      <c r="C26" s="16">
        <v>339.12799999999999</v>
      </c>
      <c r="D26" s="17">
        <v>152.125</v>
      </c>
    </row>
    <row r="27" spans="2:4" x14ac:dyDescent="0.3">
      <c r="B27" s="15">
        <v>5.569</v>
      </c>
      <c r="C27" s="16">
        <v>351.54899999999998</v>
      </c>
      <c r="D27" s="17">
        <v>151.36000000000001</v>
      </c>
    </row>
    <row r="28" spans="2:4" x14ac:dyDescent="0.3">
      <c r="B28" s="15">
        <v>4.5750000000000002</v>
      </c>
      <c r="C28" s="16">
        <v>346.214</v>
      </c>
      <c r="D28" s="17">
        <v>155.41499999999999</v>
      </c>
    </row>
    <row r="29" spans="2:4" x14ac:dyDescent="0.3">
      <c r="B29" s="15">
        <v>4.8099999999999996</v>
      </c>
      <c r="C29" s="16">
        <v>353.2</v>
      </c>
      <c r="D29" s="17">
        <v>132.565</v>
      </c>
    </row>
    <row r="30" spans="2:4" x14ac:dyDescent="0.3">
      <c r="B30" s="15">
        <v>4.923</v>
      </c>
      <c r="C30" s="16">
        <v>354.87700000000001</v>
      </c>
      <c r="D30" s="17">
        <v>129.315</v>
      </c>
    </row>
    <row r="31" spans="2:4" x14ac:dyDescent="0.3">
      <c r="B31" s="15">
        <v>35.880000000000003</v>
      </c>
      <c r="C31" s="16">
        <v>343.15899999999999</v>
      </c>
      <c r="D31" s="17">
        <v>123.285</v>
      </c>
    </row>
    <row r="32" spans="2:4" x14ac:dyDescent="0.3">
      <c r="B32" s="15">
        <v>3.641</v>
      </c>
      <c r="C32" s="16">
        <v>240.98599999999999</v>
      </c>
      <c r="D32" s="17">
        <v>125.815</v>
      </c>
    </row>
    <row r="33" spans="2:4" ht="15" thickBot="1" x14ac:dyDescent="0.35">
      <c r="B33" s="18">
        <v>4.1159999999999997</v>
      </c>
      <c r="C33" s="19">
        <v>234.40299999999999</v>
      </c>
      <c r="D33" s="20">
        <v>56.28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8117A934AEAC441AF47E945F1AED0C0" ma:contentTypeVersion="19" ma:contentTypeDescription="Create a new document." ma:contentTypeScope="" ma:versionID="7272456f5b53c8ae1c345851aef95d27">
  <xsd:schema xmlns:xsd="http://www.w3.org/2001/XMLSchema" xmlns:xs="http://www.w3.org/2001/XMLSchema" xmlns:p="http://schemas.microsoft.com/office/2006/metadata/properties" xmlns:ns2="c39f1452-4462-4979-941b-c1317cfd14ce" xmlns:ns3="60199b31-2299-4531-8872-a3eaba744cbd" targetNamespace="http://schemas.microsoft.com/office/2006/metadata/properties" ma:root="true" ma:fieldsID="16ed4d68a838bfbb08a7468a1792fb8f" ns2:_="" ns3:_="">
    <xsd:import namespace="c39f1452-4462-4979-941b-c1317cfd14ce"/>
    <xsd:import namespace="60199b31-2299-4531-8872-a3eaba744cb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3:Comments" minOccurs="0"/>
                <xsd:element ref="ns3:MediaLengthInSeconds" minOccurs="0"/>
                <xsd:element ref="ns3:lcf76f155ced4ddcb4097134ff3c332f" minOccurs="0"/>
                <xsd:element ref="ns2:TaxCatchAll" minOccurs="0"/>
                <xsd:element ref="ns3:MediaServiceSearchProperties" minOccurs="0"/>
                <xsd:element ref="ns3:MediaServiceLocation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39f1452-4462-4979-941b-c1317cfd14ce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2" nillable="true" ma:displayName="Taxonomy Catch All Column" ma:hidden="true" ma:list="{560181a5-df9b-427b-9891-852edd196290}" ma:internalName="TaxCatchAll" ma:showField="CatchAllData" ma:web="c39f1452-4462-4979-941b-c1317cfd14c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0199b31-2299-4531-8872-a3eaba744c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Comments" ma:index="18" nillable="true" ma:displayName="Comments" ma:format="Dropdown" ma:internalName="Comments">
      <xsd:simpleType>
        <xsd:restriction base="dms:Note">
          <xsd:maxLength value="255"/>
        </xsd:restriction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f52a57b7-faf8-40f9-a460-bb3073308a5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SearchProperties" ma:index="2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21AAFDFA-AF70-4552-A086-9BCC58150335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F42137A-B7F2-4A60-BAD9-4B8683F12BB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39f1452-4462-4979-941b-c1317cfd14ce"/>
    <ds:schemaRef ds:uri="60199b31-2299-4531-8872-a3eaba744cb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glucose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Nawa Punabantu Punabantu</dc:creator>
  <cp:lastModifiedBy>Punabantu, N, Mr [28820169@sun.ac.za]</cp:lastModifiedBy>
  <dcterms:created xsi:type="dcterms:W3CDTF">2015-06-05T18:17:20Z</dcterms:created>
  <dcterms:modified xsi:type="dcterms:W3CDTF">2025-06-10T15:14:06Z</dcterms:modified>
</cp:coreProperties>
</file>