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https://d.docs.live.net/f1979230255d33e2/Desktop/MEng/MEng_Code/case3_Borate/Excel_Files/Illovo_waste_water/"/>
    </mc:Choice>
  </mc:AlternateContent>
  <xr:revisionPtr revIDLastSave="15" documentId="8_{5E61E327-87C7-4932-9B59-2F3BD09B398F}" xr6:coauthVersionLast="47" xr6:coauthVersionMax="47" xr10:uidLastSave="{90477451-21F5-45BA-9F8D-F10F060161DA}"/>
  <bookViews>
    <workbookView xWindow="1416" yWindow="1536" windowWidth="21624" windowHeight="11244" xr2:uid="{00000000-000D-0000-FFFF-FFFF00000000}"/>
  </bookViews>
  <sheets>
    <sheet name="glucos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2" i="1" l="1"/>
  <c r="L3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" i="1"/>
  <c r="J5" i="1"/>
  <c r="C2" i="1" s="1"/>
  <c r="K2" i="1"/>
  <c r="H2" i="1"/>
  <c r="D7" i="1" l="1"/>
  <c r="D4" i="1"/>
  <c r="D21" i="1"/>
  <c r="D13" i="1"/>
  <c r="D20" i="1"/>
  <c r="D12" i="1"/>
  <c r="D27" i="1"/>
  <c r="D19" i="1"/>
  <c r="D11" i="1"/>
  <c r="D14" i="1"/>
  <c r="D25" i="1"/>
  <c r="D2" i="1"/>
  <c r="D3" i="1"/>
  <c r="D5" i="1"/>
  <c r="D6" i="1"/>
  <c r="D8" i="1"/>
  <c r="D9" i="1"/>
  <c r="D10" i="1"/>
  <c r="D15" i="1"/>
  <c r="D16" i="1"/>
  <c r="D17" i="1"/>
  <c r="D18" i="1"/>
  <c r="D22" i="1"/>
  <c r="D23" i="1"/>
  <c r="D24" i="1"/>
  <c r="D26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tc={53FEF5DB-474A-44D0-A448-7BC243F78234}</author>
    <author>tc={5AF1EB17-828D-47F0-A2E0-4DB30A2B1BE1}</author>
  </authors>
  <commentList>
    <comment ref="F2" authorId="0" shapeId="0" xr:uid="{53FEF5DB-474A-44D0-A448-7BC243F78234}">
      <text>
        <t>[Threaded comment]
Your version of Excel allows you to read this threaded comment; however, any edits to it will get removed if the file is opened in a newer version of Excel. Learn more: https://go.microsoft.com/fwlink/?linkid=870924
Comment:
    Add the concentration data</t>
      </text>
    </comment>
    <comment ref="U2" authorId="1" shapeId="0" xr:uid="{5AF1EB17-828D-47F0-A2E0-4DB30A2B1BE1}">
      <text>
        <t>[Threaded comment]
Your version of Excel allows you to read this threaded comment; however, any edits to it will get removed if the file is opened in a newer version of Excel. Learn more: https://go.microsoft.com/fwlink/?linkid=870924
Comment:
    Get from isotherm reg</t>
      </text>
    </comment>
  </commentList>
</comments>
</file>

<file path=xl/sharedStrings.xml><?xml version="1.0" encoding="utf-8"?>
<sst xmlns="http://schemas.openxmlformats.org/spreadsheetml/2006/main" count="55" uniqueCount="55">
  <si>
    <t>g/l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</si>
  <si>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</si>
  <si>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</si>
  <si>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</si>
  <si>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</si>
  <si>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</si>
  <si>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</si>
  <si>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</si>
  <si>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</si>
  <si>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</si>
  <si>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</si>
  <si>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</si>
  <si>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</si>
  <si>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</si>
  <si>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</si>
  <si>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</si>
  <si>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</si>
  <si>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</si>
  <si>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</si>
  <si>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</si>
  <si>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</si>
  <si>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</si>
  <si>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</si>
  <si>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</si>
  <si>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</si>
  <si>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</si>
  <si>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g/cm^3</t>
  </si>
  <si>
    <t>Time, min</t>
  </si>
  <si>
    <t>Fraction #</t>
  </si>
  <si>
    <t>Fraction Lable</t>
  </si>
  <si>
    <t>Time, s</t>
  </si>
  <si>
    <t>-</t>
  </si>
  <si>
    <t>voidage</t>
  </si>
  <si>
    <t>UNC</t>
  </si>
  <si>
    <t>Henry Coeff</t>
  </si>
  <si>
    <t>kfp</t>
  </si>
  <si>
    <t>Names</t>
  </si>
  <si>
    <t>color</t>
  </si>
  <si>
    <t>number of x nodes</t>
  </si>
  <si>
    <t>isotherm type</t>
  </si>
  <si>
    <t>column length (cm)</t>
  </si>
  <si>
    <t>column diameter (cm)</t>
  </si>
  <si>
    <t>time of slug pulse (s)</t>
  </si>
  <si>
    <t>Flowrate (cm^3/s)</t>
  </si>
  <si>
    <t>slug volume (cm^3)</t>
  </si>
  <si>
    <t>conc in slug (g/cm^3)</t>
  </si>
  <si>
    <t>pulse vol flowrate (cm^3/s)</t>
  </si>
  <si>
    <t>blue</t>
  </si>
  <si>
    <t>Borate</t>
  </si>
  <si>
    <t>time duration between fractions in min</t>
  </si>
  <si>
    <t>time duration between fractions in seconds</t>
  </si>
  <si>
    <t>seconds</t>
  </si>
  <si>
    <t>minutes</t>
  </si>
  <si>
    <t>mg/l</t>
  </si>
  <si>
    <t>carried out at constant volume of 5ml per 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</si>
</sst>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4" x14ac:knownFonts="1">
    <font>
      <sz val="11"/>
      <color theme="1"/>
      <name val="Calibri"/>
      <family val="2"/>
      <scheme val="minor"/>
    </font>
    <font>
      <sz val="12"/>
      <color rgb="FF000000"/>
      <name val="Aptos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0" fillId="0" borderId="4" xfId="0" applyBorder="1"/>
    <xf numFmtId="0" fontId="0" fillId="0" borderId="5" xfId="0" applyBorder="1"/>
    <xf numFmtId="2" fontId="0" fillId="0" borderId="0" xfId="0" applyNumberFormat="1"/>
    <xf numFmtId="164" fontId="0" fillId="0" borderId="0" xfId="0" applyNumberFormat="1"/>
    <xf numFmtId="0" fontId="0" fillId="2" borderId="1" xfId="0" applyFill="1" applyBorder="1"/>
    <xf numFmtId="0" fontId="0" fillId="2" borderId="0" xfId="0" applyFill="1"/>
    <xf numFmtId="0" fontId="1" fillId="2" borderId="4" xfId="0" applyFont="1" applyFill="1" applyBorder="1"/>
    <xf numFmtId="0" fontId="0" fillId="2" borderId="4" xfId="0" applyFill="1" applyBorder="1"/>
    <xf numFmtId="0" fontId="2" fillId="0" borderId="0" xfId="0" applyFont="1" applyAlignment="1">
      <alignment horizontal="center" vertical="center"/>
    </xf>
    <xf numFmtId="2" fontId="3" fillId="0" borderId="7" xfId="0" applyNumberFormat="1" applyFont="1" applyBorder="1" applyAlignment="1">
      <alignment horizontal="right" vertical="center"/>
    </xf>
    <xf numFmtId="2" fontId="3" fillId="0" borderId="8" xfId="0" applyNumberFormat="1" applyFont="1" applyBorder="1" applyAlignment="1">
      <alignment horizontal="right" vertical="center"/>
    </xf>
    <xf numFmtId="165" fontId="0" fillId="0" borderId="2" xfId="0" applyNumberFormat="1" applyBorder="1"/>
    <xf numFmtId="165" fontId="0" fillId="0" borderId="6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/>
              <a:t>Elution Curves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Fructose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glucose!$C$2:$C$27</c:f>
              <c:numCache>
                <c:formatCode>0.00</c:formatCode>
                <c:ptCount val="26"/>
                <c:pt idx="0" formatCode="General">
                  <c:v>0</c:v>
                </c:pt>
                <c:pt idx="1">
                  <c:v>0.6</c:v>
                </c:pt>
                <c:pt idx="2">
                  <c:v>1.27</c:v>
                </c:pt>
                <c:pt idx="3">
                  <c:v>1.9</c:v>
                </c:pt>
                <c:pt idx="4">
                  <c:v>2.5499999999999998</c:v>
                </c:pt>
                <c:pt idx="5">
                  <c:v>3.23</c:v>
                </c:pt>
                <c:pt idx="6">
                  <c:v>3.9</c:v>
                </c:pt>
                <c:pt idx="7">
                  <c:v>4.58</c:v>
                </c:pt>
                <c:pt idx="8">
                  <c:v>5.27</c:v>
                </c:pt>
                <c:pt idx="9">
                  <c:v>5.93</c:v>
                </c:pt>
                <c:pt idx="10">
                  <c:v>6.58</c:v>
                </c:pt>
                <c:pt idx="11">
                  <c:v>7.28</c:v>
                </c:pt>
                <c:pt idx="12">
                  <c:v>7.97</c:v>
                </c:pt>
                <c:pt idx="13">
                  <c:v>8.6300000000000008</c:v>
                </c:pt>
                <c:pt idx="14">
                  <c:v>9.32</c:v>
                </c:pt>
                <c:pt idx="15">
                  <c:v>9.98</c:v>
                </c:pt>
                <c:pt idx="16">
                  <c:v>10.63</c:v>
                </c:pt>
                <c:pt idx="17">
                  <c:v>11.32</c:v>
                </c:pt>
                <c:pt idx="18">
                  <c:v>12.02</c:v>
                </c:pt>
                <c:pt idx="19">
                  <c:v>12.72</c:v>
                </c:pt>
                <c:pt idx="20">
                  <c:v>13.42</c:v>
                </c:pt>
                <c:pt idx="21">
                  <c:v>14.07</c:v>
                </c:pt>
                <c:pt idx="22">
                  <c:v>14.77</c:v>
                </c:pt>
                <c:pt idx="23">
                  <c:v>15.47</c:v>
                </c:pt>
                <c:pt idx="24">
                  <c:v>16.18</c:v>
                </c:pt>
                <c:pt idx="25">
                  <c:v>16.87</c:v>
                </c:pt>
              </c:numCache>
            </c:numRef>
          </c:xVal>
          <c:yVal>
            <c:numRef>
              <c:f>glucose!$G$2:$G$27</c:f>
              <c:numCache>
                <c:formatCode>General</c:formatCode>
                <c:ptCount val="26"/>
                <c:pt idx="0">
                  <c:v>0</c:v>
                </c:pt>
                <c:pt idx="1">
                  <c:v>8.9378999999999999E-5</c:v>
                </c:pt>
                <c:pt idx="2">
                  <c:v>8.8917000000000003E-5</c:v>
                </c:pt>
                <c:pt idx="3">
                  <c:v>8.8874999999999992E-5</c:v>
                </c:pt>
                <c:pt idx="4">
                  <c:v>9.1292000000000006E-5</c:v>
                </c:pt>
                <c:pt idx="5">
                  <c:v>2.8333800000000006E-4</c:v>
                </c:pt>
                <c:pt idx="6">
                  <c:v>1.535874E-3</c:v>
                </c:pt>
                <c:pt idx="7">
                  <c:v>2.4979569999999999E-3</c:v>
                </c:pt>
                <c:pt idx="8">
                  <c:v>2.8712649999999996E-3</c:v>
                </c:pt>
                <c:pt idx="9">
                  <c:v>4.2160450000000007E-3</c:v>
                </c:pt>
                <c:pt idx="10">
                  <c:v>3.0705910000000001E-3</c:v>
                </c:pt>
                <c:pt idx="11">
                  <c:v>2.824839E-3</c:v>
                </c:pt>
                <c:pt idx="12">
                  <c:v>2.5816469999999998E-3</c:v>
                </c:pt>
                <c:pt idx="13">
                  <c:v>7.8051599999999998E-4</c:v>
                </c:pt>
                <c:pt idx="14">
                  <c:v>2.3778300000000001E-4</c:v>
                </c:pt>
                <c:pt idx="15">
                  <c:v>1.5146800000000001E-4</c:v>
                </c:pt>
                <c:pt idx="16">
                  <c:v>1.2248700000000001E-4</c:v>
                </c:pt>
                <c:pt idx="17">
                  <c:v>1.09069E-4</c:v>
                </c:pt>
                <c:pt idx="18">
                  <c:v>1.02408E-4</c:v>
                </c:pt>
                <c:pt idx="19">
                  <c:v>9.7303E-5</c:v>
                </c:pt>
                <c:pt idx="20">
                  <c:v>9.5827000000000003E-5</c:v>
                </c:pt>
                <c:pt idx="21">
                  <c:v>9.3258999999999996E-5</c:v>
                </c:pt>
                <c:pt idx="22">
                  <c:v>9.2191000000000012E-5</c:v>
                </c:pt>
                <c:pt idx="23">
                  <c:v>9.1461999999999999E-5</c:v>
                </c:pt>
                <c:pt idx="24">
                  <c:v>9.0581999999999994E-5</c:v>
                </c:pt>
                <c:pt idx="25">
                  <c:v>9.5137000000000007E-5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754-4425-879A-45CC2A4AF5A2}"/>
            </c:ext>
          </c:extLst>
        </c:ser>
        <c:ser>
          <c:idx val="1"/>
          <c:order val="1"/>
          <c:tx>
            <c:v>Glucose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glucose!$C$2:$C$27</c:f>
              <c:numCache>
                <c:formatCode>0.00</c:formatCode>
                <c:ptCount val="26"/>
                <c:pt idx="0" formatCode="General">
                  <c:v>0</c:v>
                </c:pt>
                <c:pt idx="1">
                  <c:v>0.6</c:v>
                </c:pt>
                <c:pt idx="2">
                  <c:v>1.27</c:v>
                </c:pt>
                <c:pt idx="3">
                  <c:v>1.9</c:v>
                </c:pt>
                <c:pt idx="4">
                  <c:v>2.5499999999999998</c:v>
                </c:pt>
                <c:pt idx="5">
                  <c:v>3.23</c:v>
                </c:pt>
                <c:pt idx="6">
                  <c:v>3.9</c:v>
                </c:pt>
                <c:pt idx="7">
                  <c:v>4.58</c:v>
                </c:pt>
                <c:pt idx="8">
                  <c:v>5.27</c:v>
                </c:pt>
                <c:pt idx="9">
                  <c:v>5.93</c:v>
                </c:pt>
                <c:pt idx="10">
                  <c:v>6.58</c:v>
                </c:pt>
                <c:pt idx="11">
                  <c:v>7.28</c:v>
                </c:pt>
                <c:pt idx="12">
                  <c:v>7.97</c:v>
                </c:pt>
                <c:pt idx="13">
                  <c:v>8.6300000000000008</c:v>
                </c:pt>
                <c:pt idx="14">
                  <c:v>9.32</c:v>
                </c:pt>
                <c:pt idx="15">
                  <c:v>9.98</c:v>
                </c:pt>
                <c:pt idx="16">
                  <c:v>10.63</c:v>
                </c:pt>
                <c:pt idx="17">
                  <c:v>11.32</c:v>
                </c:pt>
                <c:pt idx="18">
                  <c:v>12.02</c:v>
                </c:pt>
                <c:pt idx="19">
                  <c:v>12.72</c:v>
                </c:pt>
                <c:pt idx="20">
                  <c:v>13.42</c:v>
                </c:pt>
                <c:pt idx="21">
                  <c:v>14.07</c:v>
                </c:pt>
                <c:pt idx="22">
                  <c:v>14.77</c:v>
                </c:pt>
                <c:pt idx="23">
                  <c:v>15.47</c:v>
                </c:pt>
                <c:pt idx="24">
                  <c:v>16.18</c:v>
                </c:pt>
                <c:pt idx="25">
                  <c:v>16.87</c:v>
                </c:pt>
              </c:numCache>
            </c:numRef>
          </c:xVal>
          <c:yVal>
            <c:numRef>
              <c:f>glucose!$G$2:$G$27</c:f>
              <c:numCache>
                <c:formatCode>General</c:formatCode>
                <c:ptCount val="26"/>
                <c:pt idx="0">
                  <c:v>0</c:v>
                </c:pt>
                <c:pt idx="1">
                  <c:v>8.9378999999999999E-5</c:v>
                </c:pt>
                <c:pt idx="2">
                  <c:v>8.8917000000000003E-5</c:v>
                </c:pt>
                <c:pt idx="3">
                  <c:v>8.8874999999999992E-5</c:v>
                </c:pt>
                <c:pt idx="4">
                  <c:v>9.1292000000000006E-5</c:v>
                </c:pt>
                <c:pt idx="5">
                  <c:v>2.8333800000000006E-4</c:v>
                </c:pt>
                <c:pt idx="6">
                  <c:v>1.535874E-3</c:v>
                </c:pt>
                <c:pt idx="7">
                  <c:v>2.4979569999999999E-3</c:v>
                </c:pt>
                <c:pt idx="8">
                  <c:v>2.8712649999999996E-3</c:v>
                </c:pt>
                <c:pt idx="9">
                  <c:v>4.2160450000000007E-3</c:v>
                </c:pt>
                <c:pt idx="10">
                  <c:v>3.0705910000000001E-3</c:v>
                </c:pt>
                <c:pt idx="11">
                  <c:v>2.824839E-3</c:v>
                </c:pt>
                <c:pt idx="12">
                  <c:v>2.5816469999999998E-3</c:v>
                </c:pt>
                <c:pt idx="13">
                  <c:v>7.8051599999999998E-4</c:v>
                </c:pt>
                <c:pt idx="14">
                  <c:v>2.3778300000000001E-4</c:v>
                </c:pt>
                <c:pt idx="15">
                  <c:v>1.5146800000000001E-4</c:v>
                </c:pt>
                <c:pt idx="16">
                  <c:v>1.2248700000000001E-4</c:v>
                </c:pt>
                <c:pt idx="17">
                  <c:v>1.09069E-4</c:v>
                </c:pt>
                <c:pt idx="18">
                  <c:v>1.02408E-4</c:v>
                </c:pt>
                <c:pt idx="19">
                  <c:v>9.7303E-5</c:v>
                </c:pt>
                <c:pt idx="20">
                  <c:v>9.5827000000000003E-5</c:v>
                </c:pt>
                <c:pt idx="21">
                  <c:v>9.3258999999999996E-5</c:v>
                </c:pt>
                <c:pt idx="22">
                  <c:v>9.2191000000000012E-5</c:v>
                </c:pt>
                <c:pt idx="23">
                  <c:v>9.1461999999999999E-5</c:v>
                </c:pt>
                <c:pt idx="24">
                  <c:v>9.0581999999999994E-5</c:v>
                </c:pt>
                <c:pt idx="25">
                  <c:v>9.5137000000000007E-5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754-4425-879A-45CC2A4AF5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03277343"/>
        <c:axId val="1603268223"/>
      </c:scatterChart>
      <c:valAx>
        <c:axId val="16032773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ZA"/>
                  <a:t>Time, min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3268223"/>
        <c:crosses val="autoZero"/>
        <c:crossBetween val="midCat"/>
      </c:valAx>
      <c:valAx>
        <c:axId val="16032682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ZA"/>
                  <a:t>g/ml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327734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1158240</xdr:colOff>
      <xdr:row>11</xdr:row>
      <xdr:rowOff>0</xdr:rowOff>
    </xdr:from>
    <xdr:to>
      <xdr:col>11</xdr:col>
      <xdr:colOff>426720</xdr:colOff>
      <xdr:row>27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AD4A65F-5312-C130-5137-B773CFA04AE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Punabantu, N, Mr [28820169@sun.ac.za]" id="{75DC4CFE-A161-4013-83B8-642EC4E1C773}" userId="S::28820169@sun.ac.za::4361c9af-2042-4bd0-a173-bb9a66611d75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2" dT="2025-05-21T11:39:01.54" personId="{75DC4CFE-A161-4013-83B8-642EC4E1C773}" id="{53FEF5DB-474A-44D0-A448-7BC243F78234}">
    <text>Add the concentration data</text>
  </threadedComment>
  <threadedComment ref="U2" dT="2024-10-21T14:49:01.57" personId="{75DC4CFE-A161-4013-83B8-642EC4E1C773}" id="{5AF1EB17-828D-47F0-A2E0-4DB30A2B1BE1}">
    <text>Get from isotherm reg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68"/>
  <sheetViews>
    <sheetView tabSelected="1" topLeftCell="E1" workbookViewId="0">
      <selection activeCell="M3" sqref="M3"/>
    </sheetView>
  </sheetViews>
  <sheetFormatPr defaultRowHeight="14.4" x14ac:dyDescent="0.3"/>
  <cols>
    <col min="1" max="1" width="16.44140625" bestFit="1" customWidth="1"/>
    <col min="2" max="2" width="9.109375" bestFit="1" customWidth="1"/>
    <col min="6" max="6" width="9.5546875" bestFit="1" customWidth="1"/>
    <col min="7" max="7" width="12" bestFit="1" customWidth="1"/>
    <col min="8" max="8" width="17" bestFit="1" customWidth="1"/>
    <col min="9" max="9" width="36.6640625" bestFit="1" customWidth="1"/>
    <col min="10" max="10" width="18.5546875" bestFit="1" customWidth="1"/>
    <col min="11" max="11" width="23.44140625" bestFit="1" customWidth="1"/>
    <col min="12" max="12" width="18.33203125" bestFit="1" customWidth="1"/>
    <col min="13" max="13" width="16.5546875" bestFit="1" customWidth="1"/>
    <col min="14" max="14" width="19" bestFit="1" customWidth="1"/>
    <col min="15" max="16" width="16.6640625" bestFit="1" customWidth="1"/>
    <col min="17" max="17" width="11.5546875" bestFit="1" customWidth="1"/>
    <col min="20" max="21" width="10.6640625" bestFit="1" customWidth="1"/>
  </cols>
  <sheetData>
    <row r="1" spans="1:21" x14ac:dyDescent="0.3">
      <c r="A1" s="1" t="s">
        <v>29</v>
      </c>
      <c r="B1" s="1" t="s">
        <v>28</v>
      </c>
      <c r="C1" s="1" t="s">
        <v>27</v>
      </c>
      <c r="D1" s="1" t="s">
        <v>30</v>
      </c>
      <c r="E1" s="1" t="s">
        <v>53</v>
      </c>
      <c r="F1" s="8" t="s">
        <v>0</v>
      </c>
      <c r="G1" s="3" t="s">
        <v>26</v>
      </c>
      <c r="H1" s="8" t="s">
        <v>43</v>
      </c>
      <c r="I1" s="8" t="s">
        <v>44</v>
      </c>
      <c r="J1" s="8" t="s">
        <v>42</v>
      </c>
      <c r="K1" s="1" t="s">
        <v>46</v>
      </c>
      <c r="L1" s="8" t="s">
        <v>45</v>
      </c>
      <c r="M1" s="8" t="s">
        <v>40</v>
      </c>
      <c r="N1" s="8" t="s">
        <v>41</v>
      </c>
      <c r="O1" s="8" t="s">
        <v>32</v>
      </c>
      <c r="P1" s="1" t="s">
        <v>38</v>
      </c>
      <c r="Q1" s="1" t="s">
        <v>39</v>
      </c>
      <c r="R1" s="1" t="s">
        <v>36</v>
      </c>
      <c r="S1" s="1" t="s">
        <v>37</v>
      </c>
      <c r="T1" s="1" t="s">
        <v>35</v>
      </c>
      <c r="U1" s="1" t="s">
        <v>34</v>
      </c>
    </row>
    <row r="2" spans="1:21" ht="15" thickBot="1" x14ac:dyDescent="0.35">
      <c r="A2" t="s">
        <v>31</v>
      </c>
      <c r="B2" s="1">
        <v>0</v>
      </c>
      <c r="C2" s="1">
        <f t="shared" ref="C2" si="0">B2*$J$5</f>
        <v>0</v>
      </c>
      <c r="D2" s="15">
        <f>C2*60</f>
        <v>0</v>
      </c>
      <c r="E2" s="1">
        <v>0</v>
      </c>
      <c r="F2" s="8">
        <f>E2/1000</f>
        <v>0</v>
      </c>
      <c r="G2" s="1">
        <f>F2*(1/1000)</f>
        <v>0</v>
      </c>
      <c r="H2" s="8">
        <f>8.4*0.0166666667</f>
        <v>0.14000000028000001</v>
      </c>
      <c r="I2" s="8">
        <v>30</v>
      </c>
      <c r="J2" s="8">
        <v>50</v>
      </c>
      <c r="K2" s="1">
        <f>I2/J2</f>
        <v>0.6</v>
      </c>
      <c r="L2">
        <f>L3*1.4</f>
        <v>4.4661091999999994E-3</v>
      </c>
      <c r="M2" s="9">
        <v>24</v>
      </c>
      <c r="N2" s="11">
        <v>2</v>
      </c>
      <c r="O2" s="11">
        <v>0.56000000000000005</v>
      </c>
      <c r="P2" s="1">
        <v>60</v>
      </c>
      <c r="Q2" s="1" t="s">
        <v>33</v>
      </c>
      <c r="R2" s="1" t="s">
        <v>48</v>
      </c>
      <c r="S2" s="1" t="s">
        <v>47</v>
      </c>
      <c r="T2" s="1">
        <v>0</v>
      </c>
      <c r="U2" s="1">
        <v>0.3</v>
      </c>
    </row>
    <row r="3" spans="1:21" ht="16.2" thickBot="1" x14ac:dyDescent="0.35">
      <c r="A3" s="1" t="s">
        <v>1</v>
      </c>
      <c r="B3" s="1">
        <v>1</v>
      </c>
      <c r="C3" s="13">
        <v>0.6</v>
      </c>
      <c r="D3" s="15">
        <f t="shared" ref="D3:D27" si="1">C3*60</f>
        <v>36</v>
      </c>
      <c r="E3" s="12">
        <v>89.379000000000005</v>
      </c>
      <c r="F3" s="8">
        <f t="shared" ref="F3:F27" si="2">E3/1000</f>
        <v>8.9379E-2</v>
      </c>
      <c r="G3" s="1">
        <f t="shared" ref="G3:G27" si="3">F3*(1/1000)</f>
        <v>8.9378999999999999E-5</v>
      </c>
      <c r="L3" s="10">
        <f>3190.078/1000000</f>
        <v>3.1900779999999998E-3</v>
      </c>
      <c r="M3" s="5"/>
      <c r="N3" s="5"/>
      <c r="O3" s="5"/>
    </row>
    <row r="4" spans="1:21" ht="15" thickBot="1" x14ac:dyDescent="0.35">
      <c r="A4" s="1" t="s">
        <v>2</v>
      </c>
      <c r="B4" s="1">
        <v>2</v>
      </c>
      <c r="C4" s="14">
        <v>1.27</v>
      </c>
      <c r="D4" s="15">
        <f>C4*60</f>
        <v>76.2</v>
      </c>
      <c r="E4" s="12">
        <v>88.917000000000002</v>
      </c>
      <c r="F4" s="8">
        <f t="shared" si="2"/>
        <v>8.8916999999999996E-2</v>
      </c>
      <c r="G4" s="1">
        <f t="shared" si="3"/>
        <v>8.8917000000000003E-5</v>
      </c>
      <c r="I4" s="8" t="s">
        <v>50</v>
      </c>
      <c r="J4" s="8">
        <v>36</v>
      </c>
      <c r="K4" t="s">
        <v>51</v>
      </c>
    </row>
    <row r="5" spans="1:21" ht="15" thickBot="1" x14ac:dyDescent="0.35">
      <c r="A5" s="1" t="s">
        <v>3</v>
      </c>
      <c r="B5" s="1">
        <v>3</v>
      </c>
      <c r="C5" s="14">
        <v>1.9</v>
      </c>
      <c r="D5" s="15">
        <f t="shared" si="1"/>
        <v>114</v>
      </c>
      <c r="E5" s="12">
        <v>88.875</v>
      </c>
      <c r="F5" s="8">
        <f t="shared" si="2"/>
        <v>8.8874999999999996E-2</v>
      </c>
      <c r="G5" s="1">
        <f t="shared" si="3"/>
        <v>8.8874999999999992E-5</v>
      </c>
      <c r="I5" s="1" t="s">
        <v>49</v>
      </c>
      <c r="J5" s="1">
        <f>J4/60</f>
        <v>0.6</v>
      </c>
      <c r="K5" t="s">
        <v>52</v>
      </c>
    </row>
    <row r="6" spans="1:21" ht="15" thickBot="1" x14ac:dyDescent="0.35">
      <c r="A6" s="1" t="s">
        <v>4</v>
      </c>
      <c r="B6" s="1">
        <v>4</v>
      </c>
      <c r="C6" s="14">
        <v>2.5499999999999998</v>
      </c>
      <c r="D6" s="15">
        <f t="shared" si="1"/>
        <v>153</v>
      </c>
      <c r="E6" s="12">
        <v>91.292000000000002</v>
      </c>
      <c r="F6" s="8">
        <f t="shared" si="2"/>
        <v>9.1291999999999998E-2</v>
      </c>
      <c r="G6" s="1">
        <f t="shared" si="3"/>
        <v>9.1292000000000006E-5</v>
      </c>
      <c r="I6" s="9" t="s">
        <v>54</v>
      </c>
    </row>
    <row r="7" spans="1:21" ht="15" thickBot="1" x14ac:dyDescent="0.35">
      <c r="A7" s="1" t="s">
        <v>5</v>
      </c>
      <c r="B7" s="1">
        <v>5</v>
      </c>
      <c r="C7" s="14">
        <v>3.23</v>
      </c>
      <c r="D7" s="15">
        <f t="shared" si="1"/>
        <v>193.8</v>
      </c>
      <c r="E7" s="12">
        <v>283.33800000000002</v>
      </c>
      <c r="F7" s="8">
        <f t="shared" si="2"/>
        <v>0.28333800000000003</v>
      </c>
      <c r="G7" s="1">
        <f t="shared" si="3"/>
        <v>2.8333800000000006E-4</v>
      </c>
    </row>
    <row r="8" spans="1:21" ht="15" thickBot="1" x14ac:dyDescent="0.35">
      <c r="A8" s="1" t="s">
        <v>6</v>
      </c>
      <c r="B8" s="1">
        <v>6</v>
      </c>
      <c r="C8" s="14">
        <v>3.9</v>
      </c>
      <c r="D8" s="15">
        <f t="shared" si="1"/>
        <v>234</v>
      </c>
      <c r="E8" s="12">
        <v>1535.874</v>
      </c>
      <c r="F8" s="8">
        <f t="shared" si="2"/>
        <v>1.535874</v>
      </c>
      <c r="G8" s="1">
        <f t="shared" si="3"/>
        <v>1.535874E-3</v>
      </c>
      <c r="H8" s="2"/>
    </row>
    <row r="9" spans="1:21" ht="15" thickBot="1" x14ac:dyDescent="0.35">
      <c r="A9" s="1" t="s">
        <v>7</v>
      </c>
      <c r="B9" s="1">
        <v>7</v>
      </c>
      <c r="C9" s="14">
        <v>4.58</v>
      </c>
      <c r="D9" s="15">
        <f t="shared" si="1"/>
        <v>274.8</v>
      </c>
      <c r="E9" s="12">
        <v>2497.9569999999999</v>
      </c>
      <c r="F9" s="8">
        <f t="shared" si="2"/>
        <v>2.497957</v>
      </c>
      <c r="G9" s="1">
        <f t="shared" si="3"/>
        <v>2.4979569999999999E-3</v>
      </c>
      <c r="H9" s="2"/>
    </row>
    <row r="10" spans="1:21" ht="15" thickBot="1" x14ac:dyDescent="0.35">
      <c r="A10" s="1" t="s">
        <v>8</v>
      </c>
      <c r="B10" s="1">
        <v>8</v>
      </c>
      <c r="C10" s="14">
        <v>5.27</v>
      </c>
      <c r="D10" s="15">
        <f t="shared" si="1"/>
        <v>316.2</v>
      </c>
      <c r="E10" s="12">
        <v>2871.2649999999999</v>
      </c>
      <c r="F10" s="8">
        <f t="shared" si="2"/>
        <v>2.8712649999999997</v>
      </c>
      <c r="G10" s="1">
        <f t="shared" si="3"/>
        <v>2.8712649999999996E-3</v>
      </c>
      <c r="H10" s="2"/>
    </row>
    <row r="11" spans="1:21" ht="15" thickBot="1" x14ac:dyDescent="0.35">
      <c r="A11" s="1" t="s">
        <v>9</v>
      </c>
      <c r="B11" s="1">
        <v>9</v>
      </c>
      <c r="C11" s="14">
        <v>5.93</v>
      </c>
      <c r="D11" s="15">
        <f>C11*60</f>
        <v>355.79999999999995</v>
      </c>
      <c r="E11" s="12">
        <v>4216.0450000000001</v>
      </c>
      <c r="F11" s="8">
        <f t="shared" si="2"/>
        <v>4.2160450000000003</v>
      </c>
      <c r="G11" s="1">
        <f t="shared" si="3"/>
        <v>4.2160450000000007E-3</v>
      </c>
    </row>
    <row r="12" spans="1:21" ht="15" thickBot="1" x14ac:dyDescent="0.35">
      <c r="A12" s="1" t="s">
        <v>10</v>
      </c>
      <c r="B12" s="1">
        <v>10</v>
      </c>
      <c r="C12" s="14">
        <v>6.58</v>
      </c>
      <c r="D12" s="15">
        <f t="shared" si="1"/>
        <v>394.8</v>
      </c>
      <c r="E12" s="12">
        <v>3070.5909999999999</v>
      </c>
      <c r="F12" s="8">
        <f t="shared" si="2"/>
        <v>3.0705909999999998</v>
      </c>
      <c r="G12" s="1">
        <f t="shared" si="3"/>
        <v>3.0705910000000001E-3</v>
      </c>
      <c r="H12" s="2"/>
    </row>
    <row r="13" spans="1:21" ht="15" thickBot="1" x14ac:dyDescent="0.35">
      <c r="A13" s="1" t="s">
        <v>11</v>
      </c>
      <c r="B13" s="1">
        <v>11</v>
      </c>
      <c r="C13" s="14">
        <v>7.28</v>
      </c>
      <c r="D13" s="15">
        <f t="shared" si="1"/>
        <v>436.8</v>
      </c>
      <c r="E13" s="12">
        <v>2824.8389999999999</v>
      </c>
      <c r="F13" s="8">
        <f t="shared" si="2"/>
        <v>2.8248389999999999</v>
      </c>
      <c r="G13" s="1">
        <f t="shared" si="3"/>
        <v>2.824839E-3</v>
      </c>
      <c r="H13" s="2"/>
    </row>
    <row r="14" spans="1:21" ht="15" thickBot="1" x14ac:dyDescent="0.35">
      <c r="A14" s="1" t="s">
        <v>12</v>
      </c>
      <c r="B14" s="1">
        <v>12</v>
      </c>
      <c r="C14" s="14">
        <v>7.97</v>
      </c>
      <c r="D14" s="15">
        <f t="shared" si="1"/>
        <v>478.2</v>
      </c>
      <c r="E14" s="12">
        <v>2581.6469999999999</v>
      </c>
      <c r="F14" s="8">
        <f t="shared" si="2"/>
        <v>2.5816469999999998</v>
      </c>
      <c r="G14" s="1">
        <f t="shared" si="3"/>
        <v>2.5816469999999998E-3</v>
      </c>
      <c r="H14" s="2"/>
    </row>
    <row r="15" spans="1:21" ht="15" thickBot="1" x14ac:dyDescent="0.35">
      <c r="A15" s="1" t="s">
        <v>13</v>
      </c>
      <c r="B15" s="1">
        <v>13</v>
      </c>
      <c r="C15" s="14">
        <v>8.6300000000000008</v>
      </c>
      <c r="D15" s="15">
        <f t="shared" si="1"/>
        <v>517.80000000000007</v>
      </c>
      <c r="E15" s="12">
        <v>780.51599999999996</v>
      </c>
      <c r="F15" s="8">
        <f t="shared" si="2"/>
        <v>0.78051599999999999</v>
      </c>
      <c r="G15" s="1">
        <f t="shared" si="3"/>
        <v>7.8051599999999998E-4</v>
      </c>
      <c r="H15" s="2"/>
    </row>
    <row r="16" spans="1:21" ht="15" thickBot="1" x14ac:dyDescent="0.35">
      <c r="A16" s="1" t="s">
        <v>14</v>
      </c>
      <c r="B16" s="1">
        <v>14</v>
      </c>
      <c r="C16" s="14">
        <v>9.32</v>
      </c>
      <c r="D16" s="15">
        <f t="shared" si="1"/>
        <v>559.20000000000005</v>
      </c>
      <c r="E16" s="12">
        <v>237.78299999999999</v>
      </c>
      <c r="F16" s="8">
        <f t="shared" si="2"/>
        <v>0.23778299999999999</v>
      </c>
      <c r="G16" s="1">
        <f t="shared" si="3"/>
        <v>2.3778300000000001E-4</v>
      </c>
      <c r="H16" s="2"/>
    </row>
    <row r="17" spans="1:8" ht="15" thickBot="1" x14ac:dyDescent="0.35">
      <c r="A17" s="1" t="s">
        <v>15</v>
      </c>
      <c r="B17" s="1">
        <v>15</v>
      </c>
      <c r="C17" s="14">
        <v>9.98</v>
      </c>
      <c r="D17" s="15">
        <f t="shared" si="1"/>
        <v>598.80000000000007</v>
      </c>
      <c r="E17" s="12">
        <v>151.46799999999999</v>
      </c>
      <c r="F17" s="8">
        <f t="shared" si="2"/>
        <v>0.15146799999999999</v>
      </c>
      <c r="G17" s="1">
        <f t="shared" si="3"/>
        <v>1.5146800000000001E-4</v>
      </c>
      <c r="H17" s="2"/>
    </row>
    <row r="18" spans="1:8" ht="15" thickBot="1" x14ac:dyDescent="0.35">
      <c r="A18" s="1" t="s">
        <v>16</v>
      </c>
      <c r="B18" s="1">
        <v>16</v>
      </c>
      <c r="C18" s="14">
        <v>10.63</v>
      </c>
      <c r="D18" s="15">
        <f t="shared" si="1"/>
        <v>637.80000000000007</v>
      </c>
      <c r="E18" s="12">
        <v>122.48699999999999</v>
      </c>
      <c r="F18" s="8">
        <f t="shared" si="2"/>
        <v>0.122487</v>
      </c>
      <c r="G18" s="1">
        <f t="shared" si="3"/>
        <v>1.2248700000000001E-4</v>
      </c>
      <c r="H18" s="2"/>
    </row>
    <row r="19" spans="1:8" ht="15" thickBot="1" x14ac:dyDescent="0.35">
      <c r="A19" s="1" t="s">
        <v>17</v>
      </c>
      <c r="B19" s="1">
        <v>17</v>
      </c>
      <c r="C19" s="14">
        <v>11.32</v>
      </c>
      <c r="D19" s="15">
        <f t="shared" si="1"/>
        <v>679.2</v>
      </c>
      <c r="E19" s="12">
        <v>109.069</v>
      </c>
      <c r="F19" s="8">
        <f t="shared" si="2"/>
        <v>0.109069</v>
      </c>
      <c r="G19" s="1">
        <f t="shared" si="3"/>
        <v>1.09069E-4</v>
      </c>
      <c r="H19" s="2"/>
    </row>
    <row r="20" spans="1:8" ht="15" thickBot="1" x14ac:dyDescent="0.35">
      <c r="A20" s="1" t="s">
        <v>18</v>
      </c>
      <c r="B20" s="1">
        <v>18</v>
      </c>
      <c r="C20" s="14">
        <v>12.02</v>
      </c>
      <c r="D20" s="15">
        <f t="shared" si="1"/>
        <v>721.19999999999993</v>
      </c>
      <c r="E20" s="12">
        <v>102.408</v>
      </c>
      <c r="F20" s="8">
        <f t="shared" si="2"/>
        <v>0.102408</v>
      </c>
      <c r="G20" s="1">
        <f t="shared" si="3"/>
        <v>1.02408E-4</v>
      </c>
      <c r="H20" s="2"/>
    </row>
    <row r="21" spans="1:8" ht="15" thickBot="1" x14ac:dyDescent="0.35">
      <c r="A21" s="1" t="s">
        <v>19</v>
      </c>
      <c r="B21" s="1">
        <v>19</v>
      </c>
      <c r="C21" s="14">
        <v>12.72</v>
      </c>
      <c r="D21" s="15">
        <f t="shared" si="1"/>
        <v>763.2</v>
      </c>
      <c r="E21" s="12">
        <v>97.302999999999997</v>
      </c>
      <c r="F21" s="8">
        <f t="shared" si="2"/>
        <v>9.7303000000000001E-2</v>
      </c>
      <c r="G21" s="1">
        <f t="shared" si="3"/>
        <v>9.7303E-5</v>
      </c>
      <c r="H21" s="2"/>
    </row>
    <row r="22" spans="1:8" ht="15" thickBot="1" x14ac:dyDescent="0.35">
      <c r="A22" s="1" t="s">
        <v>20</v>
      </c>
      <c r="B22" s="1">
        <v>20</v>
      </c>
      <c r="C22" s="14">
        <v>13.42</v>
      </c>
      <c r="D22" s="15">
        <f t="shared" si="1"/>
        <v>805.2</v>
      </c>
      <c r="E22" s="12">
        <v>95.826999999999998</v>
      </c>
      <c r="F22" s="8">
        <f t="shared" si="2"/>
        <v>9.5826999999999996E-2</v>
      </c>
      <c r="G22" s="1">
        <f t="shared" si="3"/>
        <v>9.5827000000000003E-5</v>
      </c>
      <c r="H22" s="2"/>
    </row>
    <row r="23" spans="1:8" ht="15" thickBot="1" x14ac:dyDescent="0.35">
      <c r="A23" s="1" t="s">
        <v>21</v>
      </c>
      <c r="B23" s="1">
        <v>21</v>
      </c>
      <c r="C23" s="14">
        <v>14.07</v>
      </c>
      <c r="D23" s="15">
        <f t="shared" si="1"/>
        <v>844.2</v>
      </c>
      <c r="E23" s="12">
        <v>93.259</v>
      </c>
      <c r="F23" s="8">
        <f t="shared" si="2"/>
        <v>9.3258999999999995E-2</v>
      </c>
      <c r="G23" s="1">
        <f t="shared" si="3"/>
        <v>9.3258999999999996E-5</v>
      </c>
      <c r="H23" s="2"/>
    </row>
    <row r="24" spans="1:8" ht="15" thickBot="1" x14ac:dyDescent="0.35">
      <c r="A24" s="1" t="s">
        <v>22</v>
      </c>
      <c r="B24" s="1">
        <v>22</v>
      </c>
      <c r="C24" s="14">
        <v>14.77</v>
      </c>
      <c r="D24" s="15">
        <f t="shared" si="1"/>
        <v>886.19999999999993</v>
      </c>
      <c r="E24" s="12">
        <v>92.191000000000003</v>
      </c>
      <c r="F24" s="8">
        <f t="shared" si="2"/>
        <v>9.2191000000000009E-2</v>
      </c>
      <c r="G24" s="1">
        <f t="shared" si="3"/>
        <v>9.2191000000000012E-5</v>
      </c>
      <c r="H24" s="2"/>
    </row>
    <row r="25" spans="1:8" ht="15" thickBot="1" x14ac:dyDescent="0.35">
      <c r="A25" s="1" t="s">
        <v>23</v>
      </c>
      <c r="B25" s="1">
        <v>23</v>
      </c>
      <c r="C25" s="14">
        <v>15.47</v>
      </c>
      <c r="D25" s="15">
        <f t="shared" si="1"/>
        <v>928.2</v>
      </c>
      <c r="E25" s="12">
        <v>91.462000000000003</v>
      </c>
      <c r="F25" s="8">
        <f t="shared" si="2"/>
        <v>9.1462000000000002E-2</v>
      </c>
      <c r="G25" s="1">
        <f t="shared" si="3"/>
        <v>9.1461999999999999E-5</v>
      </c>
      <c r="H25" s="2"/>
    </row>
    <row r="26" spans="1:8" ht="15" thickBot="1" x14ac:dyDescent="0.35">
      <c r="A26" s="1" t="s">
        <v>24</v>
      </c>
      <c r="B26" s="1">
        <v>24</v>
      </c>
      <c r="C26" s="14">
        <v>16.18</v>
      </c>
      <c r="D26" s="15">
        <f t="shared" si="1"/>
        <v>970.8</v>
      </c>
      <c r="E26" s="12">
        <v>90.581999999999994</v>
      </c>
      <c r="F26" s="8">
        <f t="shared" si="2"/>
        <v>9.0581999999999996E-2</v>
      </c>
      <c r="G26" s="1">
        <f t="shared" si="3"/>
        <v>9.0581999999999994E-5</v>
      </c>
      <c r="H26" s="2"/>
    </row>
    <row r="27" spans="1:8" ht="15" thickBot="1" x14ac:dyDescent="0.35">
      <c r="A27" s="4" t="s">
        <v>25</v>
      </c>
      <c r="B27" s="4">
        <v>25</v>
      </c>
      <c r="C27" s="14">
        <v>16.87</v>
      </c>
      <c r="D27" s="16">
        <f t="shared" si="1"/>
        <v>1012.2</v>
      </c>
      <c r="E27" s="12">
        <v>95.137</v>
      </c>
      <c r="F27" s="8">
        <f t="shared" si="2"/>
        <v>9.5136999999999999E-2</v>
      </c>
      <c r="G27" s="1">
        <f t="shared" si="3"/>
        <v>9.5137000000000007E-5</v>
      </c>
      <c r="H27" s="2"/>
    </row>
    <row r="28" spans="1:8" x14ac:dyDescent="0.3">
      <c r="F28" s="6"/>
    </row>
    <row r="29" spans="1:8" x14ac:dyDescent="0.3">
      <c r="F29" s="6"/>
    </row>
    <row r="30" spans="1:8" x14ac:dyDescent="0.3">
      <c r="F30" s="6"/>
    </row>
    <row r="31" spans="1:8" x14ac:dyDescent="0.3">
      <c r="F31" s="6"/>
    </row>
    <row r="32" spans="1:8" x14ac:dyDescent="0.3">
      <c r="F32" s="6"/>
    </row>
    <row r="33" spans="6:6" x14ac:dyDescent="0.3">
      <c r="F33" s="6"/>
    </row>
    <row r="34" spans="6:6" x14ac:dyDescent="0.3">
      <c r="F34" s="6"/>
    </row>
    <row r="35" spans="6:6" x14ac:dyDescent="0.3">
      <c r="F35" s="6"/>
    </row>
    <row r="36" spans="6:6" x14ac:dyDescent="0.3">
      <c r="F36" s="6"/>
    </row>
    <row r="37" spans="6:6" x14ac:dyDescent="0.3">
      <c r="F37" s="6"/>
    </row>
    <row r="38" spans="6:6" x14ac:dyDescent="0.3">
      <c r="F38" s="6"/>
    </row>
    <row r="39" spans="6:6" x14ac:dyDescent="0.3">
      <c r="F39" s="6"/>
    </row>
    <row r="40" spans="6:6" x14ac:dyDescent="0.3">
      <c r="F40" s="6"/>
    </row>
    <row r="41" spans="6:6" x14ac:dyDescent="0.3">
      <c r="F41" s="6"/>
    </row>
    <row r="42" spans="6:6" x14ac:dyDescent="0.3">
      <c r="F42" s="6"/>
    </row>
    <row r="43" spans="6:6" x14ac:dyDescent="0.3">
      <c r="F43" s="6"/>
    </row>
    <row r="44" spans="6:6" x14ac:dyDescent="0.3">
      <c r="F44" s="6"/>
    </row>
    <row r="45" spans="6:6" x14ac:dyDescent="0.3">
      <c r="F45" s="7"/>
    </row>
    <row r="46" spans="6:6" x14ac:dyDescent="0.3">
      <c r="F46" s="7"/>
    </row>
    <row r="47" spans="6:6" x14ac:dyDescent="0.3">
      <c r="F47" s="7"/>
    </row>
    <row r="48" spans="6:6" x14ac:dyDescent="0.3">
      <c r="F48" s="7"/>
    </row>
    <row r="49" spans="6:6" x14ac:dyDescent="0.3">
      <c r="F49" s="7"/>
    </row>
    <row r="50" spans="6:6" x14ac:dyDescent="0.3">
      <c r="F50" s="7"/>
    </row>
    <row r="51" spans="6:6" x14ac:dyDescent="0.3">
      <c r="F51" s="7"/>
    </row>
    <row r="52" spans="6:6" x14ac:dyDescent="0.3">
      <c r="F52" s="7"/>
    </row>
    <row r="53" spans="6:6" x14ac:dyDescent="0.3">
      <c r="F53" s="7"/>
    </row>
    <row r="54" spans="6:6" x14ac:dyDescent="0.3">
      <c r="F54" s="7"/>
    </row>
    <row r="55" spans="6:6" x14ac:dyDescent="0.3">
      <c r="F55" s="7"/>
    </row>
    <row r="56" spans="6:6" x14ac:dyDescent="0.3">
      <c r="F56" s="7"/>
    </row>
    <row r="57" spans="6:6" x14ac:dyDescent="0.3">
      <c r="F57" s="7"/>
    </row>
    <row r="58" spans="6:6" x14ac:dyDescent="0.3">
      <c r="F58" s="7"/>
    </row>
    <row r="59" spans="6:6" x14ac:dyDescent="0.3">
      <c r="F59" s="7"/>
    </row>
    <row r="60" spans="6:6" x14ac:dyDescent="0.3">
      <c r="F60" s="7"/>
    </row>
    <row r="61" spans="6:6" x14ac:dyDescent="0.3">
      <c r="F61" s="7"/>
    </row>
    <row r="62" spans="6:6" x14ac:dyDescent="0.3">
      <c r="F62" s="7"/>
    </row>
    <row r="63" spans="6:6" x14ac:dyDescent="0.3">
      <c r="F63" s="7"/>
    </row>
    <row r="64" spans="6:6" x14ac:dyDescent="0.3">
      <c r="F64" s="7"/>
    </row>
    <row r="65" spans="6:6" x14ac:dyDescent="0.3">
      <c r="F65" s="7"/>
    </row>
    <row r="66" spans="6:6" x14ac:dyDescent="0.3">
      <c r="F66" s="7"/>
    </row>
    <row r="67" spans="6:6" x14ac:dyDescent="0.3">
      <c r="F67" s="7"/>
    </row>
    <row r="68" spans="6:6" x14ac:dyDescent="0.3">
      <c r="F68" s="7"/>
    </row>
  </sheetData>
  <pageMargins left="0.7" right="0.7" top="0.75" bottom="0.75" header="0.3" footer="0.3"/>
  <pageSetup paperSize="9" orientation="portrait" horizontalDpi="4294967293" r:id="rId1"/>
  <drawing r:id="rId2"/>
  <legacy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8117A934AEAC441AF47E945F1AED0C0" ma:contentTypeVersion="19" ma:contentTypeDescription="Create a new document." ma:contentTypeScope="" ma:versionID="7272456f5b53c8ae1c345851aef95d27">
  <xsd:schema xmlns:xsd="http://www.w3.org/2001/XMLSchema" xmlns:xs="http://www.w3.org/2001/XMLSchema" xmlns:p="http://schemas.microsoft.com/office/2006/metadata/properties" xmlns:ns2="c39f1452-4462-4979-941b-c1317cfd14ce" xmlns:ns3="60199b31-2299-4531-8872-a3eaba744cbd" targetNamespace="http://schemas.microsoft.com/office/2006/metadata/properties" ma:root="true" ma:fieldsID="16ed4d68a838bfbb08a7468a1792fb8f" ns2:_="" ns3:_="">
    <xsd:import namespace="c39f1452-4462-4979-941b-c1317cfd14ce"/>
    <xsd:import namespace="60199b31-2299-4531-8872-a3eaba744cb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Comments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SearchProperties" minOccurs="0"/>
                <xsd:element ref="ns3:MediaServiceLocation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9f1452-4462-4979-941b-c1317cfd14c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560181a5-df9b-427b-9891-852edd196290}" ma:internalName="TaxCatchAll" ma:showField="CatchAllData" ma:web="c39f1452-4462-4979-941b-c1317cfd14c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199b31-2299-4531-8872-a3eaba744cb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Comments" ma:index="18" nillable="true" ma:displayName="Comments" ma:format="Dropdown" ma:internalName="Comments">
      <xsd:simpleType>
        <xsd:restriction base="dms:Note">
          <xsd:maxLength value="255"/>
        </xsd:restriction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f52a57b7-faf8-40f9-a460-bb3073308a5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4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1AAFDFA-AF70-4552-A086-9BCC5815033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F42137A-B7F2-4A60-BAD9-4B8683F12BB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39f1452-4462-4979-941b-c1317cfd14ce"/>
    <ds:schemaRef ds:uri="60199b31-2299-4531-8872-a3eaba744cb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glucose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Nawa Punabantu Punabantu</dc:creator>
  <cp:lastModifiedBy>Nawa Punabantu Punabantu</cp:lastModifiedBy>
  <dcterms:created xsi:type="dcterms:W3CDTF">2015-06-05T18:17:20Z</dcterms:created>
  <dcterms:modified xsi:type="dcterms:W3CDTF">2025-08-04T10:04:43Z</dcterms:modified>
</cp:coreProperties>
</file>