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28820169\Desktop\MEng_Code\case3_Borate\Excel_Files\Illovo_waste_water\"/>
    </mc:Choice>
  </mc:AlternateContent>
  <xr:revisionPtr revIDLastSave="0" documentId="13_ncr:1_{2D772740-54C0-4B6A-8E21-219EF94D57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BK Cl" sheetId="1" r:id="rId1"/>
    <sheet name="PCR C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D3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J5" i="2"/>
  <c r="F5" i="2"/>
  <c r="G5" i="2" s="1"/>
  <c r="F4" i="2"/>
  <c r="G4" i="2" s="1"/>
  <c r="F3" i="2"/>
  <c r="G3" i="2" s="1"/>
  <c r="L2" i="2"/>
  <c r="K2" i="2"/>
  <c r="H2" i="2"/>
  <c r="C2" i="2"/>
  <c r="D2" i="2" s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F25" i="1"/>
  <c r="F21" i="1"/>
  <c r="F17" i="1"/>
  <c r="F13" i="1"/>
  <c r="F9" i="1"/>
  <c r="F5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F10" i="1"/>
  <c r="F8" i="1"/>
  <c r="F7" i="1"/>
  <c r="F6" i="1"/>
  <c r="F4" i="1"/>
  <c r="F3" i="1"/>
  <c r="J5" i="1" l="1"/>
  <c r="K2" i="1"/>
  <c r="H2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  <author>tc={66BF5788-F3DE-402C-BDDD-294C9BFD403A}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66BF5788-F3DE-402C-BDDD-294C9BFD4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tc={C2862A39-5C78-454E-8FAE-67391AEBFE02}</author>
    <author>tc={85B5F8A5-EE0A-459A-8D86-17D275AA0971}</author>
  </authors>
  <commentList>
    <comment ref="U2" authorId="0" shapeId="0" xr:uid="{C2862A39-5C78-454E-8FAE-67391AEBFE02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85B5F8A5-EE0A-459A-8D86-17D275AA09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sharedStrings.xml><?xml version="1.0" encoding="utf-8"?>
<sst xmlns="http://schemas.openxmlformats.org/spreadsheetml/2006/main" count="108" uniqueCount="55">
  <si>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</si>
  <si>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</si>
  <si>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</si>
  <si>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</si>
  <si>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</si>
  <si>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</si>
  <si>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</si>
  <si>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</si>
  <si>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</si>
  <si>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</si>
  <si>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</si>
  <si>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</si>
  <si>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</si>
  <si>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</si>
  <si>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</si>
  <si>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</si>
  <si>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</si>
  <si>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</si>
  <si>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</si>
  <si>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</si>
  <si>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</si>
  <si>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</si>
  <si>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</si>
  <si>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</si>
  <si>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</si>
  <si>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</si>
  <si>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</si>
  <si>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</si>
  <si>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</si>
  <si>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</si>
  <si>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</si>
  <si>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</si>
  <si>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</si>
  <si>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</si>
  <si>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</si>
  <si>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</si>
  <si>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</si>
  <si>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</si>
  <si>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</si>
  <si>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</si>
  <si>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</si>
  <si>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</si>
  <si>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</si>
  <si>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</si>
  <si>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</si>
  <si>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</si>
  <si>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</si>
  <si>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</si>
  <si>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</si>
  <si>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</si>
  <si>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</si>
  <si>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</si>
  <si>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mg/l</t>
  </si>
  <si>
    <t>HCl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</si>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</sst>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3" borderId="0" xfId="0" applyFill="1"/>
    <xf numFmtId="165" fontId="0" fillId="0" borderId="1" xfId="0" applyNumberFormat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4" borderId="1" xfId="0" applyFill="1" applyBorder="1"/>
    <xf numFmtId="2" fontId="2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65" fontId="0" fillId="0" borderId="0" xfId="0" applyNumberFormat="1"/>
    <xf numFmtId="0" fontId="2" fillId="0" borderId="5" xfId="0" applyFont="1" applyBorder="1" applyAlignment="1">
      <alignment horizontal="right" vertical="center"/>
    </xf>
    <xf numFmtId="165" fontId="0" fillId="0" borderId="5" xfId="0" applyNumberFormat="1" applyBorder="1"/>
    <xf numFmtId="165" fontId="0" fillId="0" borderId="2" xfId="0" applyNumberFormat="1" applyBorder="1"/>
    <xf numFmtId="165" fontId="0" fillId="0" borderId="8" xfId="0" applyNumberFormat="1" applyBorder="1"/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HCl 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'PCR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'PCR Cl'!$G$2:$G$27</c:f>
              <c:numCache>
                <c:formatCode>General</c:formatCode>
                <c:ptCount val="26"/>
                <c:pt idx="0">
                  <c:v>0</c:v>
                </c:pt>
                <c:pt idx="1">
                  <c:v>1.6615E-4</c:v>
                </c:pt>
                <c:pt idx="2">
                  <c:v>5.4000000000000008E-6</c:v>
                </c:pt>
                <c:pt idx="3">
                  <c:v>1.6321000000000003E-4</c:v>
                </c:pt>
                <c:pt idx="4">
                  <c:v>2.8700000000000001E-6</c:v>
                </c:pt>
                <c:pt idx="5">
                  <c:v>6.7799999999999995E-5</c:v>
                </c:pt>
                <c:pt idx="6">
                  <c:v>2.3388699999999998E-3</c:v>
                </c:pt>
                <c:pt idx="7">
                  <c:v>4.1207700000000002E-3</c:v>
                </c:pt>
                <c:pt idx="8">
                  <c:v>4.92319E-3</c:v>
                </c:pt>
                <c:pt idx="9">
                  <c:v>5.2047299999999994E-3</c:v>
                </c:pt>
                <c:pt idx="10">
                  <c:v>5.08107E-3</c:v>
                </c:pt>
                <c:pt idx="11">
                  <c:v>5.8921899999999994E-3</c:v>
                </c:pt>
                <c:pt idx="12">
                  <c:v>4.1031000000000001E-3</c:v>
                </c:pt>
                <c:pt idx="13">
                  <c:v>1.0061100000000002E-3</c:v>
                </c:pt>
                <c:pt idx="14">
                  <c:v>2.8993999999999998E-4</c:v>
                </c:pt>
                <c:pt idx="15">
                  <c:v>1.9753000000000001E-4</c:v>
                </c:pt>
                <c:pt idx="16">
                  <c:v>5.7820000000000005E-5</c:v>
                </c:pt>
                <c:pt idx="17">
                  <c:v>1.7424999999999998E-4</c:v>
                </c:pt>
                <c:pt idx="18">
                  <c:v>1.5522999999999999E-4</c:v>
                </c:pt>
                <c:pt idx="19">
                  <c:v>1.6247000000000001E-4</c:v>
                </c:pt>
                <c:pt idx="20">
                  <c:v>1.6428999999999999E-4</c:v>
                </c:pt>
                <c:pt idx="21">
                  <c:v>1.6433000000000002E-4</c:v>
                </c:pt>
                <c:pt idx="22">
                  <c:v>2.3953000000000001E-4</c:v>
                </c:pt>
                <c:pt idx="23">
                  <c:v>1.0029999999999999E-5</c:v>
                </c:pt>
                <c:pt idx="24">
                  <c:v>1.6187000000000002E-4</c:v>
                </c:pt>
                <c:pt idx="25">
                  <c:v>6.0409999999999999E-5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B-4EC3-9436-59835194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582929</xdr:colOff>
      <xdr:row>11</xdr:row>
      <xdr:rowOff>0</xdr:rowOff>
    </xdr:from>
    <xdr:to>
      <xdr:col>13</xdr:col>
      <xdr:colOff>310514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46710-412C-47EB-ADF5-6D8957137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  <person displayName="Thomas, TB, Mr [28830040@sun.ac.za]" id="{495DB737-E4C8-4A7B-A064-E1C522E6EF35}" userId="S::28830040@sun.ac.za::fe468094-321a-4aef-8f75-015e05e602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  <threadedComment ref="J4" dT="2025-07-13T13:27:36.28" personId="{495DB737-E4C8-4A7B-A064-E1C522E6EF35}" id="{66BF5788-F3DE-402C-BDDD-294C9BFD403A}">
    <text xml:space="preserve">It was not constant, I did use constant volume of 5 ml per sample.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C2862A39-5C78-454E-8FAE-67391AEBFE02}">
    <text>Get from isotherm reg</text>
  </threadedComment>
  <threadedComment ref="J4" dT="2025-07-13T13:27:36.28" personId="{495DB737-E4C8-4A7B-A064-E1C522E6EF35}" id="{85B5F8A5-EE0A-459A-8D86-17D275AA0971}">
    <text xml:space="preserve">It was not constant, I did use constant volume of 5 ml per sample.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selection activeCell="H6" sqref="H6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0" width="23.44140625" bestFit="1" customWidth="1"/>
    <col min="11" max="11" width="18.33203125" bestFit="1" customWidth="1"/>
    <col min="12" max="12" width="16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3" t="s">
        <v>30</v>
      </c>
      <c r="E1" s="8" t="s">
        <v>52</v>
      </c>
      <c r="F1" s="1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x14ac:dyDescent="0.3">
      <c r="A2" t="s">
        <v>31</v>
      </c>
      <c r="B2" s="1">
        <v>0</v>
      </c>
      <c r="C2" s="1">
        <f>B2*$J$5</f>
        <v>0</v>
      </c>
      <c r="D2" s="3">
        <f>C2*60</f>
        <v>0</v>
      </c>
      <c r="E2" s="8">
        <v>0</v>
      </c>
      <c r="F2" s="1">
        <v>0</v>
      </c>
      <c r="G2" s="3">
        <v>0</v>
      </c>
      <c r="H2" s="8">
        <f>8.4*0.0166666667</f>
        <v>0.14000000028000001</v>
      </c>
      <c r="I2" s="8">
        <v>20</v>
      </c>
      <c r="J2" s="8">
        <v>50</v>
      </c>
      <c r="K2" s="1">
        <f>I2/J2</f>
        <v>0.4</v>
      </c>
      <c r="L2">
        <f>L3*0.7</f>
        <v>8.5553999999999995E-3</v>
      </c>
      <c r="M2" s="9">
        <v>24</v>
      </c>
      <c r="N2" s="11">
        <v>2</v>
      </c>
      <c r="O2" s="11">
        <v>0.56000000000000005</v>
      </c>
      <c r="P2" s="1">
        <v>30</v>
      </c>
      <c r="Q2" s="1" t="s">
        <v>33</v>
      </c>
      <c r="R2" s="1" t="s">
        <v>54</v>
      </c>
      <c r="S2" s="1" t="s">
        <v>47</v>
      </c>
      <c r="T2" s="1">
        <v>0</v>
      </c>
      <c r="U2" s="1">
        <v>0.3</v>
      </c>
    </row>
    <row r="3" spans="1:21" ht="15.6" x14ac:dyDescent="0.3">
      <c r="A3" s="1" t="s">
        <v>1</v>
      </c>
      <c r="B3" s="1">
        <v>1</v>
      </c>
      <c r="C3" s="1">
        <f t="shared" ref="C3:C27" si="0">B3*$J$5</f>
        <v>0.6</v>
      </c>
      <c r="D3" s="22">
        <f>C3*60</f>
        <v>36</v>
      </c>
      <c r="E3" s="24">
        <v>162.53</v>
      </c>
      <c r="F3" s="1">
        <f t="shared" ref="F3:F27" si="1">E3/1000</f>
        <v>0.16253000000000001</v>
      </c>
      <c r="G3" s="1">
        <f>F3*(1/1000)</f>
        <v>1.6253E-4</v>
      </c>
      <c r="L3" s="10">
        <f>12.222/1000</f>
        <v>1.2222E-2</v>
      </c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22">
        <f t="shared" ref="D4:D27" si="2">C4*60</f>
        <v>72</v>
      </c>
      <c r="E4" s="24">
        <v>296.06</v>
      </c>
      <c r="F4" s="1">
        <f t="shared" si="1"/>
        <v>0.29605999999999999</v>
      </c>
      <c r="G4" s="1">
        <f t="shared" ref="G4:G27" si="3">F4*(1/1000)</f>
        <v>2.9606000000000001E-4</v>
      </c>
      <c r="I4" s="8" t="s">
        <v>49</v>
      </c>
      <c r="J4" s="16">
        <v>36</v>
      </c>
      <c r="K4" t="s">
        <v>50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22">
        <f t="shared" si="2"/>
        <v>107.99999999999999</v>
      </c>
      <c r="E5" s="24">
        <v>291.33</v>
      </c>
      <c r="F5" s="1">
        <f t="shared" si="1"/>
        <v>0.29132999999999998</v>
      </c>
      <c r="G5" s="1">
        <f t="shared" si="3"/>
        <v>2.9132999999999996E-4</v>
      </c>
      <c r="I5" s="1" t="s">
        <v>48</v>
      </c>
      <c r="J5" s="1">
        <f>J4/60</f>
        <v>0.6</v>
      </c>
      <c r="K5" t="s">
        <v>51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22">
        <f t="shared" si="2"/>
        <v>144</v>
      </c>
      <c r="E6" s="24">
        <v>12.47</v>
      </c>
      <c r="F6" s="1">
        <f t="shared" si="1"/>
        <v>1.247E-2</v>
      </c>
      <c r="G6" s="1">
        <f t="shared" si="3"/>
        <v>1.2470000000000001E-5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22">
        <f t="shared" si="2"/>
        <v>180</v>
      </c>
      <c r="E7" s="24">
        <v>180.21</v>
      </c>
      <c r="F7" s="1">
        <f t="shared" si="1"/>
        <v>0.18021000000000001</v>
      </c>
      <c r="G7" s="1">
        <f t="shared" si="3"/>
        <v>1.8021000000000001E-4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22">
        <f t="shared" si="2"/>
        <v>215.99999999999997</v>
      </c>
      <c r="E8" s="24">
        <v>162.13999999999999</v>
      </c>
      <c r="F8" s="1">
        <f t="shared" si="1"/>
        <v>0.16213999999999998</v>
      </c>
      <c r="G8" s="1">
        <f t="shared" si="3"/>
        <v>1.6213999999999999E-4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22">
        <f t="shared" si="2"/>
        <v>252</v>
      </c>
      <c r="E9" s="24">
        <v>408.36</v>
      </c>
      <c r="F9" s="1">
        <f t="shared" si="1"/>
        <v>0.40836</v>
      </c>
      <c r="G9" s="1">
        <f t="shared" si="3"/>
        <v>4.0836000000000003E-4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22">
        <f t="shared" si="2"/>
        <v>288</v>
      </c>
      <c r="E10" s="24">
        <v>2745.57</v>
      </c>
      <c r="F10" s="1">
        <f t="shared" si="1"/>
        <v>2.7455700000000003</v>
      </c>
      <c r="G10" s="1">
        <f t="shared" si="3"/>
        <v>2.7455700000000001E-3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22">
        <f t="shared" si="2"/>
        <v>323.99999999999994</v>
      </c>
      <c r="E11" s="24">
        <v>4469.3900000000003</v>
      </c>
      <c r="F11" s="1">
        <f t="shared" si="1"/>
        <v>4.4693900000000006</v>
      </c>
      <c r="G11" s="1">
        <f t="shared" si="3"/>
        <v>4.469390000000001E-3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22">
        <f t="shared" si="2"/>
        <v>360</v>
      </c>
      <c r="E12" s="24">
        <v>4817.26</v>
      </c>
      <c r="F12" s="1">
        <f t="shared" si="1"/>
        <v>4.8172600000000001</v>
      </c>
      <c r="G12" s="1">
        <f t="shared" si="3"/>
        <v>4.8172600000000003E-3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22">
        <f t="shared" si="2"/>
        <v>396</v>
      </c>
      <c r="E13" s="24">
        <v>5493.09</v>
      </c>
      <c r="F13" s="1">
        <f t="shared" si="1"/>
        <v>5.4930900000000005</v>
      </c>
      <c r="G13" s="1">
        <f t="shared" si="3"/>
        <v>5.4930900000000008E-3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22">
        <f t="shared" si="2"/>
        <v>431.99999999999994</v>
      </c>
      <c r="E14" s="24">
        <v>4147.0200000000004</v>
      </c>
      <c r="F14" s="1">
        <f t="shared" si="1"/>
        <v>4.1470200000000004</v>
      </c>
      <c r="G14" s="1">
        <f t="shared" si="3"/>
        <v>4.1470200000000004E-3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22">
        <f t="shared" si="2"/>
        <v>468</v>
      </c>
      <c r="E15" s="24">
        <v>314.49</v>
      </c>
      <c r="F15" s="1">
        <f t="shared" si="1"/>
        <v>0.31448999999999999</v>
      </c>
      <c r="G15" s="1">
        <f t="shared" si="3"/>
        <v>3.1449000000000001E-4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22">
        <f t="shared" si="2"/>
        <v>504</v>
      </c>
      <c r="E16" s="24">
        <v>173.98</v>
      </c>
      <c r="F16" s="1">
        <f t="shared" si="1"/>
        <v>0.17398</v>
      </c>
      <c r="G16" s="1">
        <f t="shared" si="3"/>
        <v>1.7398000000000001E-4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22">
        <f t="shared" si="2"/>
        <v>540</v>
      </c>
      <c r="E17" s="24">
        <v>130.13999999999999</v>
      </c>
      <c r="F17" s="1">
        <f t="shared" si="1"/>
        <v>0.13013999999999998</v>
      </c>
      <c r="G17" s="1">
        <f t="shared" si="3"/>
        <v>1.3013999999999997E-4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22">
        <f t="shared" si="2"/>
        <v>576</v>
      </c>
      <c r="E18" s="24">
        <v>14.42</v>
      </c>
      <c r="F18" s="1">
        <f t="shared" si="1"/>
        <v>1.4420000000000001E-2</v>
      </c>
      <c r="G18" s="1">
        <f t="shared" si="3"/>
        <v>1.4420000000000001E-5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22">
        <f t="shared" si="2"/>
        <v>612</v>
      </c>
      <c r="E19" s="24">
        <v>50.09</v>
      </c>
      <c r="F19" s="1">
        <f t="shared" si="1"/>
        <v>5.0090000000000003E-2</v>
      </c>
      <c r="G19" s="1">
        <f t="shared" si="3"/>
        <v>5.0090000000000003E-5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22">
        <f t="shared" si="2"/>
        <v>647.99999999999989</v>
      </c>
      <c r="E20" s="24">
        <v>161.38</v>
      </c>
      <c r="F20" s="1">
        <f t="shared" si="1"/>
        <v>0.16138</v>
      </c>
      <c r="G20" s="1">
        <f t="shared" si="3"/>
        <v>1.6138E-4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22">
        <f t="shared" si="2"/>
        <v>684</v>
      </c>
      <c r="E21" s="24">
        <v>162.43</v>
      </c>
      <c r="F21" s="1">
        <f t="shared" si="1"/>
        <v>0.16243000000000002</v>
      </c>
      <c r="G21" s="1">
        <f t="shared" si="3"/>
        <v>1.6243000000000003E-4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22">
        <f t="shared" si="2"/>
        <v>720</v>
      </c>
      <c r="E22" s="24">
        <v>3.64</v>
      </c>
      <c r="F22" s="1">
        <f t="shared" si="1"/>
        <v>3.64E-3</v>
      </c>
      <c r="G22" s="1">
        <f t="shared" si="3"/>
        <v>3.6399999999999999E-6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22">
        <f t="shared" si="2"/>
        <v>756</v>
      </c>
      <c r="E23" s="24">
        <v>175.06</v>
      </c>
      <c r="F23" s="1">
        <f t="shared" si="1"/>
        <v>0.17505999999999999</v>
      </c>
      <c r="G23" s="1">
        <f t="shared" si="3"/>
        <v>1.7505999999999999E-4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22">
        <f t="shared" si="2"/>
        <v>792</v>
      </c>
      <c r="E24" s="24">
        <v>166.83</v>
      </c>
      <c r="F24" s="1">
        <f t="shared" si="1"/>
        <v>0.16683000000000001</v>
      </c>
      <c r="G24" s="1">
        <f t="shared" si="3"/>
        <v>1.6683E-4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22">
        <f t="shared" si="2"/>
        <v>827.99999999999989</v>
      </c>
      <c r="E25" s="24">
        <v>27.36</v>
      </c>
      <c r="F25" s="1">
        <f t="shared" si="1"/>
        <v>2.7359999999999999E-2</v>
      </c>
      <c r="G25" s="1">
        <f t="shared" si="3"/>
        <v>2.7359999999999999E-5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22">
        <f t="shared" si="2"/>
        <v>863.99999999999989</v>
      </c>
      <c r="E26" s="24">
        <v>138.09</v>
      </c>
      <c r="F26" s="1">
        <f t="shared" si="1"/>
        <v>0.13808999999999999</v>
      </c>
      <c r="G26" s="1">
        <f t="shared" si="3"/>
        <v>1.3809E-4</v>
      </c>
      <c r="H26" s="2"/>
    </row>
    <row r="27" spans="1:8" x14ac:dyDescent="0.3">
      <c r="A27" s="4" t="s">
        <v>25</v>
      </c>
      <c r="B27" s="4">
        <v>25</v>
      </c>
      <c r="C27" s="4">
        <f t="shared" si="0"/>
        <v>15</v>
      </c>
      <c r="D27" s="23">
        <f t="shared" si="2"/>
        <v>900</v>
      </c>
      <c r="E27" s="24">
        <v>162.29</v>
      </c>
      <c r="F27" s="1">
        <f t="shared" si="1"/>
        <v>0.16228999999999999</v>
      </c>
      <c r="G27" s="4">
        <f t="shared" si="3"/>
        <v>1.6228999999999999E-4</v>
      </c>
      <c r="H27" s="2"/>
    </row>
    <row r="28" spans="1:8" x14ac:dyDescent="0.3">
      <c r="A28" s="5"/>
      <c r="B28" s="5"/>
      <c r="C28" s="20"/>
      <c r="D28" s="21"/>
      <c r="E28" s="20"/>
      <c r="F28" s="5"/>
      <c r="G28" s="5"/>
    </row>
    <row r="29" spans="1:8" x14ac:dyDescent="0.3">
      <c r="C29" s="18"/>
      <c r="D29" s="19"/>
      <c r="E29" s="18"/>
    </row>
    <row r="30" spans="1:8" x14ac:dyDescent="0.3">
      <c r="E30" s="6"/>
    </row>
    <row r="31" spans="1:8" x14ac:dyDescent="0.3">
      <c r="E31" s="6"/>
    </row>
    <row r="32" spans="1:8" x14ac:dyDescent="0.3">
      <c r="E32" s="6"/>
    </row>
    <row r="33" spans="5:5" x14ac:dyDescent="0.3">
      <c r="E33" s="6"/>
    </row>
    <row r="34" spans="5:5" x14ac:dyDescent="0.3">
      <c r="E34" s="6"/>
    </row>
    <row r="35" spans="5:5" x14ac:dyDescent="0.3">
      <c r="E35" s="6"/>
    </row>
    <row r="36" spans="5:5" x14ac:dyDescent="0.3">
      <c r="E36" s="6"/>
    </row>
    <row r="37" spans="5:5" x14ac:dyDescent="0.3">
      <c r="E37" s="6"/>
    </row>
    <row r="38" spans="5:5" x14ac:dyDescent="0.3">
      <c r="E38" s="6"/>
    </row>
    <row r="39" spans="5:5" x14ac:dyDescent="0.3">
      <c r="E39" s="6"/>
    </row>
    <row r="40" spans="5:5" x14ac:dyDescent="0.3">
      <c r="E40" s="6"/>
    </row>
    <row r="41" spans="5:5" x14ac:dyDescent="0.3">
      <c r="E41" s="6"/>
    </row>
    <row r="42" spans="5:5" x14ac:dyDescent="0.3">
      <c r="E42" s="6"/>
    </row>
    <row r="43" spans="5:5" x14ac:dyDescent="0.3">
      <c r="E43" s="6"/>
    </row>
    <row r="44" spans="5:5" x14ac:dyDescent="0.3">
      <c r="E44" s="6"/>
    </row>
    <row r="45" spans="5:5" x14ac:dyDescent="0.3">
      <c r="E45" s="6"/>
    </row>
    <row r="46" spans="5:5" x14ac:dyDescent="0.3">
      <c r="E46" s="7"/>
    </row>
    <row r="47" spans="5:5" x14ac:dyDescent="0.3">
      <c r="E47" s="7"/>
    </row>
    <row r="48" spans="5:5" x14ac:dyDescent="0.3">
      <c r="E48" s="7"/>
    </row>
    <row r="49" spans="5:5" x14ac:dyDescent="0.3">
      <c r="E49" s="7"/>
    </row>
    <row r="50" spans="5:5" x14ac:dyDescent="0.3">
      <c r="E50" s="7"/>
    </row>
    <row r="51" spans="5:5" x14ac:dyDescent="0.3">
      <c r="E51" s="7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880D-9A5B-4B60-B1A3-2A17D06AC95F}">
  <dimension ref="A1:U27"/>
  <sheetViews>
    <sheetView workbookViewId="0">
      <selection activeCell="H3" sqref="H3"/>
    </sheetView>
  </sheetViews>
  <sheetFormatPr defaultRowHeight="14.4" x14ac:dyDescent="0.3"/>
  <cols>
    <col min="8" max="8" width="15.88671875" bestFit="1" customWidth="1"/>
    <col min="9" max="9" width="36.77734375" bestFit="1" customWidth="1"/>
    <col min="10" max="10" width="17.6640625" bestFit="1" customWidth="1"/>
    <col min="11" max="11" width="23.44140625" bestFit="1" customWidth="1"/>
    <col min="12" max="12" width="18.21875" bestFit="1" customWidth="1"/>
    <col min="13" max="13" width="16.554687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11" t="s">
        <v>52</v>
      </c>
      <c r="F1" s="12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2" thickBot="1" x14ac:dyDescent="0.35">
      <c r="A2" t="s">
        <v>31</v>
      </c>
      <c r="B2" s="1">
        <v>0</v>
      </c>
      <c r="C2" s="1">
        <f t="shared" ref="C2" si="0">B2*$J$5</f>
        <v>0</v>
      </c>
      <c r="D2" s="1">
        <f>C2*60</f>
        <v>0</v>
      </c>
      <c r="E2" s="8">
        <v>0</v>
      </c>
      <c r="F2" s="8">
        <v>0</v>
      </c>
      <c r="G2" s="3"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53</v>
      </c>
      <c r="S2" s="1" t="s">
        <v>47</v>
      </c>
      <c r="T2" s="1">
        <v>0</v>
      </c>
      <c r="U2" s="1">
        <v>0.3</v>
      </c>
    </row>
    <row r="3" spans="1:21" ht="15" thickBot="1" x14ac:dyDescent="0.35">
      <c r="A3" s="1" t="s">
        <v>1</v>
      </c>
      <c r="B3" s="1">
        <v>1</v>
      </c>
      <c r="C3" s="14">
        <v>0.6</v>
      </c>
      <c r="D3" s="13">
        <f>60*C3</f>
        <v>36</v>
      </c>
      <c r="E3" s="17">
        <v>166.15</v>
      </c>
      <c r="F3" s="8">
        <f t="shared" ref="F3:F27" si="1">E3/1000</f>
        <v>0.16614999999999999</v>
      </c>
      <c r="G3" s="1">
        <f>F3*(1/1000)</f>
        <v>1.6615E-4</v>
      </c>
      <c r="L3" s="5"/>
      <c r="M3" s="5"/>
      <c r="N3" s="5"/>
      <c r="O3" s="5"/>
    </row>
    <row r="4" spans="1:21" ht="15" thickBot="1" x14ac:dyDescent="0.35">
      <c r="A4" s="1" t="s">
        <v>2</v>
      </c>
      <c r="B4" s="1">
        <v>2</v>
      </c>
      <c r="C4" s="15">
        <v>1.27</v>
      </c>
      <c r="D4" s="13">
        <f t="shared" ref="D4:D27" si="2">60*C4</f>
        <v>76.2</v>
      </c>
      <c r="E4" s="17">
        <v>5.4</v>
      </c>
      <c r="F4" s="8">
        <f t="shared" si="1"/>
        <v>5.4000000000000003E-3</v>
      </c>
      <c r="G4" s="1">
        <f t="shared" ref="G4:G27" si="3">F4*(1/1000)</f>
        <v>5.4000000000000008E-6</v>
      </c>
      <c r="I4" s="8" t="s">
        <v>49</v>
      </c>
      <c r="J4" s="16">
        <v>36</v>
      </c>
      <c r="K4" t="s">
        <v>50</v>
      </c>
    </row>
    <row r="5" spans="1:21" ht="15" thickBot="1" x14ac:dyDescent="0.35">
      <c r="A5" s="1" t="s">
        <v>3</v>
      </c>
      <c r="B5" s="1">
        <v>3</v>
      </c>
      <c r="C5" s="15">
        <v>1.9</v>
      </c>
      <c r="D5" s="13">
        <f t="shared" si="2"/>
        <v>114</v>
      </c>
      <c r="E5" s="17">
        <v>163.21</v>
      </c>
      <c r="F5" s="8">
        <f t="shared" si="1"/>
        <v>0.16321000000000002</v>
      </c>
      <c r="G5" s="1">
        <f t="shared" si="3"/>
        <v>1.6321000000000003E-4</v>
      </c>
      <c r="I5" s="1" t="s">
        <v>48</v>
      </c>
      <c r="J5" s="1">
        <f>J4/60</f>
        <v>0.6</v>
      </c>
      <c r="K5" t="s">
        <v>51</v>
      </c>
    </row>
    <row r="6" spans="1:21" ht="15" thickBot="1" x14ac:dyDescent="0.35">
      <c r="A6" s="1" t="s">
        <v>4</v>
      </c>
      <c r="B6" s="1">
        <v>4</v>
      </c>
      <c r="C6" s="15">
        <v>2.5499999999999998</v>
      </c>
      <c r="D6" s="13">
        <f t="shared" si="2"/>
        <v>153</v>
      </c>
      <c r="E6" s="17">
        <v>2.87</v>
      </c>
      <c r="F6" s="8">
        <f t="shared" si="1"/>
        <v>2.8700000000000002E-3</v>
      </c>
      <c r="G6" s="1">
        <f t="shared" si="3"/>
        <v>2.8700000000000001E-6</v>
      </c>
    </row>
    <row r="7" spans="1:21" ht="15" thickBot="1" x14ac:dyDescent="0.35">
      <c r="A7" s="1" t="s">
        <v>5</v>
      </c>
      <c r="B7" s="1">
        <v>5</v>
      </c>
      <c r="C7" s="15">
        <v>3.23</v>
      </c>
      <c r="D7" s="13">
        <f t="shared" si="2"/>
        <v>193.8</v>
      </c>
      <c r="E7" s="17">
        <v>67.8</v>
      </c>
      <c r="F7" s="8">
        <f t="shared" si="1"/>
        <v>6.7799999999999999E-2</v>
      </c>
      <c r="G7" s="1">
        <f t="shared" si="3"/>
        <v>6.7799999999999995E-5</v>
      </c>
    </row>
    <row r="8" spans="1:21" ht="15" thickBot="1" x14ac:dyDescent="0.35">
      <c r="A8" s="1" t="s">
        <v>6</v>
      </c>
      <c r="B8" s="1">
        <v>6</v>
      </c>
      <c r="C8" s="15">
        <v>3.9</v>
      </c>
      <c r="D8" s="13">
        <f t="shared" si="2"/>
        <v>234</v>
      </c>
      <c r="E8" s="17">
        <v>2338.87</v>
      </c>
      <c r="F8" s="8">
        <f t="shared" si="1"/>
        <v>2.33887</v>
      </c>
      <c r="G8" s="1">
        <f t="shared" si="3"/>
        <v>2.3388699999999998E-3</v>
      </c>
      <c r="H8" s="2"/>
    </row>
    <row r="9" spans="1:21" ht="15" thickBot="1" x14ac:dyDescent="0.35">
      <c r="A9" s="1" t="s">
        <v>7</v>
      </c>
      <c r="B9" s="1">
        <v>7</v>
      </c>
      <c r="C9" s="15">
        <v>4.58</v>
      </c>
      <c r="D9" s="13">
        <f t="shared" si="2"/>
        <v>274.8</v>
      </c>
      <c r="E9" s="17">
        <v>4120.7700000000004</v>
      </c>
      <c r="F9" s="8">
        <f t="shared" si="1"/>
        <v>4.1207700000000003</v>
      </c>
      <c r="G9" s="1">
        <f t="shared" si="3"/>
        <v>4.1207700000000002E-3</v>
      </c>
      <c r="H9" s="2"/>
    </row>
    <row r="10" spans="1:21" ht="15" thickBot="1" x14ac:dyDescent="0.35">
      <c r="A10" s="1" t="s">
        <v>8</v>
      </c>
      <c r="B10" s="1">
        <v>8</v>
      </c>
      <c r="C10" s="15">
        <v>5.27</v>
      </c>
      <c r="D10" s="13">
        <f t="shared" si="2"/>
        <v>316.2</v>
      </c>
      <c r="E10" s="17">
        <v>4923.1899999999996</v>
      </c>
      <c r="F10" s="8">
        <f t="shared" si="1"/>
        <v>4.92319</v>
      </c>
      <c r="G10" s="1">
        <f t="shared" si="3"/>
        <v>4.92319E-3</v>
      </c>
      <c r="H10" s="2"/>
    </row>
    <row r="11" spans="1:21" ht="15" thickBot="1" x14ac:dyDescent="0.35">
      <c r="A11" s="1" t="s">
        <v>9</v>
      </c>
      <c r="B11" s="1">
        <v>9</v>
      </c>
      <c r="C11" s="15">
        <v>5.93</v>
      </c>
      <c r="D11" s="13">
        <f t="shared" si="2"/>
        <v>355.79999999999995</v>
      </c>
      <c r="E11" s="17">
        <v>5204.7299999999996</v>
      </c>
      <c r="F11" s="8">
        <f t="shared" si="1"/>
        <v>5.2047299999999996</v>
      </c>
      <c r="G11" s="1">
        <f t="shared" si="3"/>
        <v>5.2047299999999994E-3</v>
      </c>
    </row>
    <row r="12" spans="1:21" ht="15" thickBot="1" x14ac:dyDescent="0.35">
      <c r="A12" s="1" t="s">
        <v>10</v>
      </c>
      <c r="B12" s="1">
        <v>10</v>
      </c>
      <c r="C12" s="15">
        <v>6.58</v>
      </c>
      <c r="D12" s="13">
        <f t="shared" si="2"/>
        <v>394.8</v>
      </c>
      <c r="E12" s="17">
        <v>5081.07</v>
      </c>
      <c r="F12" s="8">
        <f t="shared" si="1"/>
        <v>5.0810699999999995</v>
      </c>
      <c r="G12" s="1">
        <f t="shared" si="3"/>
        <v>5.08107E-3</v>
      </c>
      <c r="H12" s="2"/>
    </row>
    <row r="13" spans="1:21" ht="15" thickBot="1" x14ac:dyDescent="0.35">
      <c r="A13" s="1" t="s">
        <v>11</v>
      </c>
      <c r="B13" s="1">
        <v>11</v>
      </c>
      <c r="C13" s="15">
        <v>7.28</v>
      </c>
      <c r="D13" s="13">
        <f t="shared" si="2"/>
        <v>436.8</v>
      </c>
      <c r="E13" s="17">
        <v>5892.19</v>
      </c>
      <c r="F13" s="8">
        <f t="shared" si="1"/>
        <v>5.8921899999999994</v>
      </c>
      <c r="G13" s="1">
        <f t="shared" si="3"/>
        <v>5.8921899999999994E-3</v>
      </c>
      <c r="H13" s="2"/>
    </row>
    <row r="14" spans="1:21" ht="15" thickBot="1" x14ac:dyDescent="0.35">
      <c r="A14" s="1" t="s">
        <v>12</v>
      </c>
      <c r="B14" s="1">
        <v>12</v>
      </c>
      <c r="C14" s="15">
        <v>7.97</v>
      </c>
      <c r="D14" s="13">
        <f t="shared" si="2"/>
        <v>478.2</v>
      </c>
      <c r="E14" s="17">
        <v>4103.1000000000004</v>
      </c>
      <c r="F14" s="8">
        <f t="shared" si="1"/>
        <v>4.1031000000000004</v>
      </c>
      <c r="G14" s="1">
        <f t="shared" si="3"/>
        <v>4.1031000000000001E-3</v>
      </c>
      <c r="H14" s="2"/>
    </row>
    <row r="15" spans="1:21" ht="15" thickBot="1" x14ac:dyDescent="0.35">
      <c r="A15" s="1" t="s">
        <v>13</v>
      </c>
      <c r="B15" s="1">
        <v>13</v>
      </c>
      <c r="C15" s="15">
        <v>8.6300000000000008</v>
      </c>
      <c r="D15" s="13">
        <f t="shared" si="2"/>
        <v>517.80000000000007</v>
      </c>
      <c r="E15" s="17">
        <v>1006.11</v>
      </c>
      <c r="F15" s="8">
        <f t="shared" si="1"/>
        <v>1.0061100000000001</v>
      </c>
      <c r="G15" s="1">
        <f t="shared" si="3"/>
        <v>1.0061100000000002E-3</v>
      </c>
      <c r="H15" s="2"/>
    </row>
    <row r="16" spans="1:21" ht="15" thickBot="1" x14ac:dyDescent="0.35">
      <c r="A16" s="1" t="s">
        <v>14</v>
      </c>
      <c r="B16" s="1">
        <v>14</v>
      </c>
      <c r="C16" s="15">
        <v>9.32</v>
      </c>
      <c r="D16" s="13">
        <f t="shared" si="2"/>
        <v>559.20000000000005</v>
      </c>
      <c r="E16" s="17">
        <v>289.94</v>
      </c>
      <c r="F16" s="8">
        <f t="shared" si="1"/>
        <v>0.28993999999999998</v>
      </c>
      <c r="G16" s="1">
        <f t="shared" si="3"/>
        <v>2.8993999999999998E-4</v>
      </c>
      <c r="H16" s="2"/>
    </row>
    <row r="17" spans="1:8" ht="15" thickBot="1" x14ac:dyDescent="0.35">
      <c r="A17" s="1" t="s">
        <v>15</v>
      </c>
      <c r="B17" s="1">
        <v>15</v>
      </c>
      <c r="C17" s="15">
        <v>9.98</v>
      </c>
      <c r="D17" s="13">
        <f t="shared" si="2"/>
        <v>598.80000000000007</v>
      </c>
      <c r="E17" s="17">
        <v>197.53</v>
      </c>
      <c r="F17" s="8">
        <f t="shared" si="1"/>
        <v>0.19753000000000001</v>
      </c>
      <c r="G17" s="1">
        <f t="shared" si="3"/>
        <v>1.9753000000000001E-4</v>
      </c>
      <c r="H17" s="2"/>
    </row>
    <row r="18" spans="1:8" ht="15" thickBot="1" x14ac:dyDescent="0.35">
      <c r="A18" s="1" t="s">
        <v>16</v>
      </c>
      <c r="B18" s="1">
        <v>16</v>
      </c>
      <c r="C18" s="15">
        <v>10.63</v>
      </c>
      <c r="D18" s="13">
        <f t="shared" si="2"/>
        <v>637.80000000000007</v>
      </c>
      <c r="E18" s="17">
        <v>57.82</v>
      </c>
      <c r="F18" s="8">
        <f t="shared" si="1"/>
        <v>5.7820000000000003E-2</v>
      </c>
      <c r="G18" s="1">
        <f t="shared" si="3"/>
        <v>5.7820000000000005E-5</v>
      </c>
      <c r="H18" s="2"/>
    </row>
    <row r="19" spans="1:8" ht="15" thickBot="1" x14ac:dyDescent="0.35">
      <c r="A19" s="1" t="s">
        <v>17</v>
      </c>
      <c r="B19" s="1">
        <v>17</v>
      </c>
      <c r="C19" s="15">
        <v>11.32</v>
      </c>
      <c r="D19" s="13">
        <f t="shared" si="2"/>
        <v>679.2</v>
      </c>
      <c r="E19" s="17">
        <v>174.25</v>
      </c>
      <c r="F19" s="8">
        <f t="shared" si="1"/>
        <v>0.17424999999999999</v>
      </c>
      <c r="G19" s="1">
        <f t="shared" si="3"/>
        <v>1.7424999999999998E-4</v>
      </c>
      <c r="H19" s="2"/>
    </row>
    <row r="20" spans="1:8" ht="15" thickBot="1" x14ac:dyDescent="0.35">
      <c r="A20" s="1" t="s">
        <v>18</v>
      </c>
      <c r="B20" s="1">
        <v>18</v>
      </c>
      <c r="C20" s="15">
        <v>12.02</v>
      </c>
      <c r="D20" s="13">
        <f t="shared" si="2"/>
        <v>721.19999999999993</v>
      </c>
      <c r="E20" s="17">
        <v>155.22999999999999</v>
      </c>
      <c r="F20" s="8">
        <f t="shared" si="1"/>
        <v>0.15522999999999998</v>
      </c>
      <c r="G20" s="1">
        <f t="shared" si="3"/>
        <v>1.5522999999999999E-4</v>
      </c>
      <c r="H20" s="2"/>
    </row>
    <row r="21" spans="1:8" ht="15" thickBot="1" x14ac:dyDescent="0.35">
      <c r="A21" s="1" t="s">
        <v>19</v>
      </c>
      <c r="B21" s="1">
        <v>19</v>
      </c>
      <c r="C21" s="15">
        <v>12.72</v>
      </c>
      <c r="D21" s="13">
        <f t="shared" si="2"/>
        <v>763.2</v>
      </c>
      <c r="E21" s="17">
        <v>162.47</v>
      </c>
      <c r="F21" s="8">
        <f t="shared" si="1"/>
        <v>0.16247</v>
      </c>
      <c r="G21" s="1">
        <f t="shared" si="3"/>
        <v>1.6247000000000001E-4</v>
      </c>
      <c r="H21" s="2"/>
    </row>
    <row r="22" spans="1:8" ht="15" thickBot="1" x14ac:dyDescent="0.35">
      <c r="A22" s="1" t="s">
        <v>20</v>
      </c>
      <c r="B22" s="1">
        <v>20</v>
      </c>
      <c r="C22" s="15">
        <v>13.42</v>
      </c>
      <c r="D22" s="13">
        <f t="shared" si="2"/>
        <v>805.2</v>
      </c>
      <c r="E22" s="17">
        <v>164.29</v>
      </c>
      <c r="F22" s="8">
        <f t="shared" si="1"/>
        <v>0.16428999999999999</v>
      </c>
      <c r="G22" s="1">
        <f t="shared" si="3"/>
        <v>1.6428999999999999E-4</v>
      </c>
      <c r="H22" s="2"/>
    </row>
    <row r="23" spans="1:8" ht="15" thickBot="1" x14ac:dyDescent="0.35">
      <c r="A23" s="1" t="s">
        <v>21</v>
      </c>
      <c r="B23" s="1">
        <v>21</v>
      </c>
      <c r="C23" s="15">
        <v>14.07</v>
      </c>
      <c r="D23" s="13">
        <f t="shared" si="2"/>
        <v>844.2</v>
      </c>
      <c r="E23" s="17">
        <v>164.33</v>
      </c>
      <c r="F23" s="8">
        <f t="shared" si="1"/>
        <v>0.16433</v>
      </c>
      <c r="G23" s="1">
        <f t="shared" si="3"/>
        <v>1.6433000000000002E-4</v>
      </c>
      <c r="H23" s="2"/>
    </row>
    <row r="24" spans="1:8" ht="15" thickBot="1" x14ac:dyDescent="0.35">
      <c r="A24" s="1" t="s">
        <v>22</v>
      </c>
      <c r="B24" s="1">
        <v>22</v>
      </c>
      <c r="C24" s="15">
        <v>14.77</v>
      </c>
      <c r="D24" s="13">
        <f t="shared" si="2"/>
        <v>886.19999999999993</v>
      </c>
      <c r="E24" s="17">
        <v>239.53</v>
      </c>
      <c r="F24" s="8">
        <f t="shared" si="1"/>
        <v>0.23952999999999999</v>
      </c>
      <c r="G24" s="1">
        <f t="shared" si="3"/>
        <v>2.3953000000000001E-4</v>
      </c>
      <c r="H24" s="2"/>
    </row>
    <row r="25" spans="1:8" ht="15" thickBot="1" x14ac:dyDescent="0.35">
      <c r="A25" s="1" t="s">
        <v>23</v>
      </c>
      <c r="B25" s="1">
        <v>23</v>
      </c>
      <c r="C25" s="15">
        <v>15.47</v>
      </c>
      <c r="D25" s="13">
        <f t="shared" si="2"/>
        <v>928.2</v>
      </c>
      <c r="E25" s="17">
        <v>10.029999999999999</v>
      </c>
      <c r="F25" s="8">
        <f t="shared" si="1"/>
        <v>1.0029999999999999E-2</v>
      </c>
      <c r="G25" s="1">
        <f t="shared" si="3"/>
        <v>1.0029999999999999E-5</v>
      </c>
      <c r="H25" s="2"/>
    </row>
    <row r="26" spans="1:8" ht="15" thickBot="1" x14ac:dyDescent="0.35">
      <c r="A26" s="1" t="s">
        <v>24</v>
      </c>
      <c r="B26" s="1">
        <v>24</v>
      </c>
      <c r="C26" s="15">
        <v>16.18</v>
      </c>
      <c r="D26" s="13">
        <f t="shared" si="2"/>
        <v>970.8</v>
      </c>
      <c r="E26" s="17">
        <v>161.87</v>
      </c>
      <c r="F26" s="8">
        <f t="shared" si="1"/>
        <v>0.16187000000000001</v>
      </c>
      <c r="G26" s="1">
        <f t="shared" si="3"/>
        <v>1.6187000000000002E-4</v>
      </c>
      <c r="H26" s="2"/>
    </row>
    <row r="27" spans="1:8" ht="15" thickBot="1" x14ac:dyDescent="0.35">
      <c r="A27" s="4" t="s">
        <v>25</v>
      </c>
      <c r="B27" s="4">
        <v>25</v>
      </c>
      <c r="C27" s="15">
        <v>16.87</v>
      </c>
      <c r="D27" s="13">
        <f t="shared" si="2"/>
        <v>1012.2</v>
      </c>
      <c r="E27" s="17">
        <v>60.41</v>
      </c>
      <c r="F27" s="8">
        <f t="shared" si="1"/>
        <v>6.0409999999999998E-2</v>
      </c>
      <c r="G27" s="1">
        <f t="shared" si="3"/>
        <v>6.0409999999999999E-5</v>
      </c>
      <c r="H27" s="2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UBK Cl</vt:lpstr>
      <vt:lpstr>PCR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2025-08-19T10:45:13Z</dcterms:modified>
</cp:coreProperties>
</file>