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mc:AlternateContent xmlns:mc="http://schemas.openxmlformats.org/markup-compatibility/2006">
    <mc:Choice Requires="x15">
      <x15ac:absPath xmlns:x15ac="http://schemas.microsoft.com/office/spreadsheetml/2010/11/ac" url="E:\Downloads\"/>
    </mc:Choice>
  </mc:AlternateContent>
  <xr:revisionPtr revIDLastSave="0" documentId="13_ncr:1_{A99B6E2E-B8F3-428F-8E40-C688EA2086CB}" xr6:coauthVersionLast="47" xr6:coauthVersionMax="47" xr10:uidLastSave="{00000000-0000-0000-0000-000000000000}"/>
  <bookViews>
    <workbookView xWindow="-120" yWindow="-120" windowWidth="29040" windowHeight="15840" activeTab="1" xr2:uid="{00000000-000D-0000-FFFF-FFFF00000000}"/>
  </bookViews>
  <sheets>
    <sheet name="Sheet1" sheetId="1" r:id="rId1"/>
    <sheet name="Sheet2"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2" l="1"/>
  <c r="G12" i="2"/>
  <c r="C12" i="2"/>
  <c r="D12" i="2"/>
  <c r="E12" i="2"/>
  <c r="F12" i="2"/>
  <c r="B12" i="2"/>
  <c r="G11" i="2"/>
  <c r="G10" i="2"/>
  <c r="B7" i="2"/>
  <c r="G6" i="2"/>
  <c r="C6" i="2"/>
  <c r="D6" i="2"/>
  <c r="E6" i="2"/>
  <c r="F6" i="2"/>
  <c r="B6" i="2"/>
  <c r="G5" i="2"/>
  <c r="G4" i="2"/>
  <c r="E14" i="1"/>
  <c r="E15" i="1" s="1"/>
  <c r="D14" i="1"/>
  <c r="C14" i="1"/>
  <c r="C15" i="1" s="1"/>
  <c r="B14" i="1"/>
  <c r="D10" i="1"/>
  <c r="E10" i="1"/>
  <c r="E11" i="1" s="1"/>
  <c r="C10" i="1"/>
  <c r="C11" i="1" s="1"/>
  <c r="B10" i="1"/>
  <c r="B11" i="1" s="1"/>
  <c r="D11" i="1"/>
  <c r="B15" i="1"/>
  <c r="D15" i="1"/>
  <c r="F11" i="1" l="1"/>
  <c r="D17" i="1"/>
  <c r="B17" i="1"/>
  <c r="B18" i="1" s="1"/>
  <c r="C17" i="1"/>
  <c r="F15" i="1"/>
  <c r="E17" i="1"/>
  <c r="F17" i="1" l="1"/>
  <c r="C18" i="1"/>
  <c r="D18" i="1" s="1"/>
  <c r="E18" i="1" s="1"/>
  <c r="B20" i="1"/>
</calcChain>
</file>

<file path=xl/sharedStrings.xml><?xml version="1.0" encoding="utf-8"?>
<sst xmlns="http://schemas.openxmlformats.org/spreadsheetml/2006/main" count="49" uniqueCount="42">
  <si>
    <t>Note: Change the inputs, shown in green below (i.e. interest rate, number of years, costs, and benefits). Be sure to double-check the formulas based on the inputs.</t>
  </si>
  <si>
    <t>Discount rate</t>
  </si>
  <si>
    <t>Assume the project is completed in Year 0</t>
  </si>
  <si>
    <t>Year</t>
  </si>
  <si>
    <t>Total</t>
  </si>
  <si>
    <t>Costs</t>
  </si>
  <si>
    <t>Discount factor</t>
  </si>
  <si>
    <t>Discounted costs</t>
  </si>
  <si>
    <t>Benefits</t>
  </si>
  <si>
    <t>Discounted benefits</t>
  </si>
  <si>
    <t>Discounted benefits - costs</t>
  </si>
  <si>
    <t>NPV</t>
  </si>
  <si>
    <t>Cumulative benefits - costs</t>
  </si>
  <si>
    <t>ROI</t>
  </si>
  <si>
    <t>Payback in Year 1</t>
  </si>
  <si>
    <t>Assumptions</t>
  </si>
  <si>
    <t>Enter assumptions here</t>
  </si>
  <si>
    <t xml:space="preserve">Dis rate </t>
  </si>
  <si>
    <t>project1</t>
  </si>
  <si>
    <t>year1</t>
  </si>
  <si>
    <t>year2</t>
  </si>
  <si>
    <t>year3</t>
  </si>
  <si>
    <t>year4</t>
  </si>
  <si>
    <t>Year5</t>
  </si>
  <si>
    <t xml:space="preserve">total </t>
  </si>
  <si>
    <t>Ben</t>
  </si>
  <si>
    <t>cost</t>
  </si>
  <si>
    <t>cash flow</t>
  </si>
  <si>
    <t>npv</t>
  </si>
  <si>
    <t>project2</t>
  </si>
  <si>
    <t>year5</t>
  </si>
  <si>
    <t>total</t>
  </si>
  <si>
    <t>Cost</t>
  </si>
  <si>
    <t>Cash flow</t>
  </si>
  <si>
    <t>The estimated daily parking capacity of 300 cars per attraction site is based on an average calculation and may vary depending on different factors such as location, time of day, and event schedules.</t>
  </si>
  <si>
    <t>The average parking fee of SAR 20 per hour is also based on an estimate and may vary depending on the location and competition.</t>
  </si>
  <si>
    <t>The implementation cost of SAR 2.5 million includes all expenses related to the development, installation, and infrastructure of the system.</t>
  </si>
  <si>
    <t>The financial analysis assumes a constant demand and revenue stream for the system over the projected time frame. Any changes in demand or external factors may affect the accuracy of the projections.</t>
  </si>
  <si>
    <t>Financial Analysis for Online Parking Reservation Project</t>
  </si>
  <si>
    <t>Created by: Amin Selhabi</t>
  </si>
  <si>
    <t>Date: 25/05/2023</t>
  </si>
  <si>
    <t>The ROI calculation does takes into consideration any maintenance or operating costs required for the system after the implementation phase.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</si>
</sst>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00_);[Red]\(&quot;$&quot;#,##0.00\)"/>
    <numFmt numFmtId="165" formatCode="_(&quot;$&quot;* #,##0.00_);_(&quot;$&quot;* \(#,##0.00\);_(&quot;$&quot;* &quot;-&quot;??_);_(@_)"/>
    <numFmt numFmtId="166" formatCode="_(* #,##0.00_);_(* \(#,##0.00\);_(* &quot;-&quot;??_);_(@_)"/>
    <numFmt numFmtId="167" formatCode="_(* #,##0_);_(* \(#,##0\);_(* &quot;-&quot;??_);_(@_)"/>
    <numFmt numFmtId="168" formatCode="&quot;$&quot;#,##0.00"/>
  </numFmts>
  <fonts count="8">
    <font>
      <sz val="10"/>
      <name val="Arial"/>
    </font>
    <font>
      <sz val="10"/>
      <name val="Arial"/>
    </font>
    <font>
      <b/>
      <sz val="10"/>
      <name val="Arial"/>
      <family val="2"/>
    </font>
    <font>
      <sz val="10"/>
      <name val="Arial"/>
      <family val="2"/>
    </font>
    <font>
      <sz val="12"/>
      <name val="New York"/>
    </font>
    <font>
      <b/>
      <sz val="18"/>
      <name val="Arial"/>
      <family val="2"/>
    </font>
    <font>
      <b/>
      <sz val="12"/>
      <name val="Arial"/>
      <family val="2"/>
    </font>
    <font>
      <b/>
      <sz val="10"/>
      <color rgb="FF00B050"/>
      <name val="Arial"/>
      <family val="2"/>
    </font>
  </fonts>
  <fills count="4">
    <fill>
      <patternFill patternType="none"/>
    </fill>
    <fill>
      <patternFill patternType="gray125"/>
    </fill>
    <fill>
      <patternFill patternType="solid">
        <fgColor theme="0" tint="-0.249977111117893"/>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166"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cellStyleXfs>
  <cellXfs count="30">
    <xf numFmtId="0" fontId="0" fillId="0" borderId="0" xfId="0"/>
    <xf numFmtId="167" fontId="0" fillId="0" borderId="0" xfId="0" applyNumberFormat="1"/>
    <xf numFmtId="0" fontId="2" fillId="0" borderId="0" xfId="0" applyFont="1"/>
    <xf numFmtId="167" fontId="2" fillId="0" borderId="0" xfId="1" applyNumberFormat="1" applyFont="1"/>
    <xf numFmtId="167" fontId="2" fillId="0" borderId="0" xfId="0" applyNumberFormat="1" applyFont="1"/>
    <xf numFmtId="0" fontId="2" fillId="0" borderId="0" xfId="1" applyNumberFormat="1" applyFont="1"/>
    <xf numFmtId="0" fontId="2" fillId="0" borderId="0" xfId="0" applyFont="1" applyAlignment="1">
      <alignment horizontal="right"/>
    </xf>
    <xf numFmtId="9" fontId="2" fillId="0" borderId="0" xfId="3" applyFont="1"/>
    <xf numFmtId="9" fontId="2" fillId="0" borderId="0" xfId="0" applyNumberFormat="1" applyFont="1"/>
    <xf numFmtId="167" fontId="3" fillId="0" borderId="0" xfId="0" applyNumberFormat="1" applyFont="1"/>
    <xf numFmtId="2" fontId="0" fillId="0" borderId="0" xfId="0" applyNumberFormat="1"/>
    <xf numFmtId="0" fontId="0" fillId="0" borderId="0" xfId="0" applyAlignment="1">
      <alignment wrapText="1"/>
    </xf>
    <xf numFmtId="0" fontId="5" fillId="0" borderId="0" xfId="0" applyFont="1" applyAlignment="1">
      <alignment horizontal="center"/>
    </xf>
    <xf numFmtId="0" fontId="6" fillId="0" borderId="0" xfId="0" applyFont="1" applyAlignment="1">
      <alignment horizontal="left"/>
    </xf>
    <xf numFmtId="10" fontId="7" fillId="0" borderId="0" xfId="0" applyNumberFormat="1" applyFont="1"/>
    <xf numFmtId="37" fontId="7" fillId="0" borderId="0" xfId="1" applyNumberFormat="1" applyFont="1"/>
    <xf numFmtId="0" fontId="7" fillId="0" borderId="0" xfId="2" applyNumberFormat="1" applyFont="1"/>
    <xf numFmtId="0" fontId="7" fillId="0" borderId="0" xfId="0" applyFont="1"/>
    <xf numFmtId="3" fontId="7" fillId="0" borderId="0" xfId="0" applyNumberFormat="1" applyFont="1"/>
    <xf numFmtId="0" fontId="2" fillId="0" borderId="0" xfId="0" applyFont="1" applyAlignment="1">
      <alignment horizontal="center" vertical="center"/>
    </xf>
    <xf numFmtId="0" fontId="0" fillId="0" borderId="0" xfId="0" applyAlignment="1">
      <alignment horizontal="center" vertical="center"/>
    </xf>
    <xf numFmtId="168" fontId="0" fillId="0" borderId="0" xfId="0" applyNumberFormat="1" applyAlignment="1">
      <alignment horizontal="center" vertical="center"/>
    </xf>
    <xf numFmtId="9" fontId="0" fillId="0" borderId="0" xfId="0" applyNumberFormat="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164" fontId="2" fillId="3" borderId="1" xfId="0" applyNumberFormat="1" applyFont="1" applyFill="1" applyBorder="1" applyAlignment="1">
      <alignment horizontal="center" vertical="center"/>
    </xf>
    <xf numFmtId="0" fontId="2" fillId="0" borderId="0" xfId="0" applyFont="1" applyAlignment="1">
      <alignment horizontal="center"/>
    </xf>
    <xf numFmtId="0" fontId="4" fillId="0" borderId="0" xfId="0" applyFont="1" applyAlignment="1">
      <alignment horizontal="left" wrapText="1"/>
    </xf>
    <xf numFmtId="0" fontId="5" fillId="0" borderId="0" xfId="0" applyFont="1" applyAlignment="1">
      <alignment horizontal="center"/>
    </xf>
    <xf numFmtId="0" fontId="3" fillId="0" borderId="0" xfId="0" applyFont="1"/>
  </cellXfs>
  <cellStyles count="4">
    <cellStyle name="Comma" xfId="1" builtinId="3"/>
    <cellStyle name="Currency" xfId="2" builtinId="4"/>
    <cellStyle name="Normal" xfId="0" builtinId="0"/>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6</xdr:col>
      <xdr:colOff>0</xdr:colOff>
      <xdr:row>16</xdr:row>
      <xdr:rowOff>85725</xdr:rowOff>
    </xdr:from>
    <xdr:to>
      <xdr:col>6</xdr:col>
      <xdr:colOff>276225</xdr:colOff>
      <xdr:row>16</xdr:row>
      <xdr:rowOff>85725</xdr:rowOff>
    </xdr:to>
    <xdr:sp macro="" textlink="">
      <xdr:nvSpPr>
        <xdr:cNvPr id="1044" name="Line 2">
          <a:extLst>
            <a:ext uri="{FF2B5EF4-FFF2-40B4-BE49-F238E27FC236}">
              <a16:creationId xmlns:a16="http://schemas.microsoft.com/office/drawing/2014/main" id="{00000000-0008-0000-0000-000014040000}"/>
            </a:ext>
          </a:extLst>
        </xdr:cNvPr>
        <xdr:cNvSpPr>
          <a:spLocks noChangeShapeType="1"/>
        </xdr:cNvSpPr>
      </xdr:nvSpPr>
      <xdr:spPr bwMode="auto">
        <a:xfrm flipH="1">
          <a:off x="5591175" y="3162300"/>
          <a:ext cx="276225" cy="0"/>
        </a:xfrm>
        <a:prstGeom prst="line">
          <a:avLst/>
        </a:prstGeom>
        <a:noFill/>
        <a:ln w="9525">
          <a:solidFill>
            <a:srgbClr val="000000"/>
          </a:solidFill>
          <a:round/>
          <a:headEnd/>
          <a:tailEnd type="triangle" w="med" len="med"/>
        </a:ln>
      </xdr:spPr>
    </xdr:sp>
    <xdr:clientData/>
  </xdr:twoCellAnchor>
  <xdr:twoCellAnchor>
    <xdr:from>
      <xdr:col>2</xdr:col>
      <xdr:colOff>352425</xdr:colOff>
      <xdr:row>18</xdr:row>
      <xdr:rowOff>38100</xdr:rowOff>
    </xdr:from>
    <xdr:to>
      <xdr:col>2</xdr:col>
      <xdr:colOff>352425</xdr:colOff>
      <xdr:row>20</xdr:row>
      <xdr:rowOff>0</xdr:rowOff>
    </xdr:to>
    <xdr:sp macro="" textlink="">
      <xdr:nvSpPr>
        <xdr:cNvPr id="1045" name="Line 3">
          <a:extLst>
            <a:ext uri="{FF2B5EF4-FFF2-40B4-BE49-F238E27FC236}">
              <a16:creationId xmlns:a16="http://schemas.microsoft.com/office/drawing/2014/main" id="{00000000-0008-0000-0000-000015040000}"/>
            </a:ext>
          </a:extLst>
        </xdr:cNvPr>
        <xdr:cNvSpPr>
          <a:spLocks noChangeShapeType="1"/>
        </xdr:cNvSpPr>
      </xdr:nvSpPr>
      <xdr:spPr bwMode="auto">
        <a:xfrm flipV="1">
          <a:off x="3590925" y="3438525"/>
          <a:ext cx="0" cy="285750"/>
        </a:xfrm>
        <a:prstGeom prst="line">
          <a:avLst/>
        </a:prstGeom>
        <a:noFill/>
        <a:ln w="9525">
          <a:solidFill>
            <a:srgbClr val="000000"/>
          </a:solidFill>
          <a:round/>
          <a:headEnd/>
          <a:tailEnd type="triangle" w="med" len="med"/>
        </a:ln>
      </xdr:spPr>
    </xdr:sp>
    <xdr:clientData/>
  </xdr:twoCellAnchor>
  <xdr:twoCellAnchor>
    <xdr:from>
      <xdr:col>0</xdr:col>
      <xdr:colOff>352425</xdr:colOff>
      <xdr:row>19</xdr:row>
      <xdr:rowOff>85725</xdr:rowOff>
    </xdr:from>
    <xdr:to>
      <xdr:col>0</xdr:col>
      <xdr:colOff>2371725</xdr:colOff>
      <xdr:row>19</xdr:row>
      <xdr:rowOff>85725</xdr:rowOff>
    </xdr:to>
    <xdr:sp macro="" textlink="">
      <xdr:nvSpPr>
        <xdr:cNvPr id="1046" name="Line 4">
          <a:extLst>
            <a:ext uri="{FF2B5EF4-FFF2-40B4-BE49-F238E27FC236}">
              <a16:creationId xmlns:a16="http://schemas.microsoft.com/office/drawing/2014/main" id="{00000000-0008-0000-0000-000016040000}"/>
            </a:ext>
          </a:extLst>
        </xdr:cNvPr>
        <xdr:cNvSpPr>
          <a:spLocks noChangeShapeType="1"/>
        </xdr:cNvSpPr>
      </xdr:nvSpPr>
      <xdr:spPr bwMode="auto">
        <a:xfrm>
          <a:off x="352425" y="3648075"/>
          <a:ext cx="2019300" cy="0"/>
        </a:xfrm>
        <a:prstGeom prst="line">
          <a:avLst/>
        </a:prstGeom>
        <a:noFill/>
        <a:ln w="9525">
          <a:solidFill>
            <a:srgbClr val="000000"/>
          </a:solidFill>
          <a:round/>
          <a:headEnd/>
          <a:tailEnd type="triangle" w="med" len="me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28"/>
  <sheetViews>
    <sheetView zoomScale="115" zoomScaleNormal="115" workbookViewId="0">
      <selection activeCell="H14" sqref="H14"/>
    </sheetView>
  </sheetViews>
  <sheetFormatPr defaultRowHeight="12.75"/>
  <cols>
    <col min="1" max="1" width="37.140625" bestFit="1" customWidth="1"/>
    <col min="2" max="2" width="11.42578125" bestFit="1" customWidth="1"/>
    <col min="3" max="3" width="10.28515625" customWidth="1"/>
    <col min="4" max="4" width="10.5703125" customWidth="1"/>
    <col min="5" max="5" width="11.42578125" customWidth="1"/>
    <col min="6" max="6" width="13.42578125" customWidth="1"/>
  </cols>
  <sheetData>
    <row r="1" spans="1:7" ht="23.25">
      <c r="A1" s="28" t="s">
        <v>38</v>
      </c>
      <c r="B1" s="28"/>
      <c r="C1" s="28"/>
      <c r="D1" s="28"/>
      <c r="E1" s="28"/>
      <c r="F1" s="28"/>
      <c r="G1" s="28"/>
    </row>
    <row r="2" spans="1:7" ht="23.25">
      <c r="A2" s="13" t="s">
        <v>39</v>
      </c>
      <c r="B2" s="13"/>
      <c r="C2" s="13" t="s">
        <v>40</v>
      </c>
      <c r="D2" s="12"/>
      <c r="E2" s="12"/>
      <c r="F2" s="12"/>
      <c r="G2" s="12"/>
    </row>
    <row r="3" spans="1:7" ht="30" customHeight="1">
      <c r="A3" s="27" t="s">
        <v>0</v>
      </c>
      <c r="B3" s="27"/>
      <c r="C3" s="27"/>
      <c r="D3" s="27"/>
      <c r="E3" s="27"/>
      <c r="F3" s="27"/>
      <c r="G3" s="27"/>
    </row>
    <row r="4" spans="1:7">
      <c r="A4" s="11"/>
      <c r="B4" s="11"/>
      <c r="C4" s="11"/>
      <c r="D4" s="11"/>
      <c r="E4" s="11"/>
      <c r="F4" s="11"/>
      <c r="G4" s="11"/>
    </row>
    <row r="5" spans="1:7">
      <c r="A5" s="2" t="s">
        <v>1</v>
      </c>
      <c r="B5" s="14">
        <v>0.08</v>
      </c>
    </row>
    <row r="6" spans="1:7">
      <c r="A6" s="2"/>
      <c r="B6" s="8"/>
    </row>
    <row r="7" spans="1:7">
      <c r="A7" t="s">
        <v>2</v>
      </c>
      <c r="D7" s="2" t="s">
        <v>3</v>
      </c>
      <c r="F7" s="2"/>
    </row>
    <row r="8" spans="1:7">
      <c r="B8" s="16">
        <v>0</v>
      </c>
      <c r="C8" s="17">
        <v>1</v>
      </c>
      <c r="D8" s="17">
        <v>2</v>
      </c>
      <c r="E8" s="17">
        <v>3</v>
      </c>
      <c r="F8" s="2" t="s">
        <v>4</v>
      </c>
    </row>
    <row r="9" spans="1:7">
      <c r="A9" t="s">
        <v>5</v>
      </c>
      <c r="B9" s="18">
        <v>2685020</v>
      </c>
      <c r="C9" s="18">
        <v>74200</v>
      </c>
      <c r="D9" s="18">
        <v>118400</v>
      </c>
      <c r="E9" s="18">
        <v>200468</v>
      </c>
    </row>
    <row r="10" spans="1:7">
      <c r="A10" t="s">
        <v>6</v>
      </c>
      <c r="B10" s="10">
        <f>ROUND(1/(1+$B$5)^B$8,2)</f>
        <v>1</v>
      </c>
      <c r="C10" s="10">
        <f>ROUND(1/(1+$B$5)^C$8,2)</f>
        <v>0.93</v>
      </c>
      <c r="D10" s="10">
        <f>ROUND(1/(1+$B$5)^D$8,2)</f>
        <v>0.86</v>
      </c>
      <c r="E10" s="10">
        <f>ROUND(1/(1+$B$5)^E$8,2)</f>
        <v>0.79</v>
      </c>
    </row>
    <row r="11" spans="1:7">
      <c r="A11" s="2" t="s">
        <v>7</v>
      </c>
      <c r="B11" s="3">
        <f>B9*B10</f>
        <v>2685020</v>
      </c>
      <c r="C11" s="3">
        <f>C9*C10</f>
        <v>69006</v>
      </c>
      <c r="D11" s="3">
        <f>D9*D10</f>
        <v>101824</v>
      </c>
      <c r="E11" s="3">
        <f>E9*E10</f>
        <v>158369.72</v>
      </c>
      <c r="F11" s="4">
        <f>SUM(B11:E11)</f>
        <v>3014219.72</v>
      </c>
    </row>
    <row r="13" spans="1:7">
      <c r="A13" t="s">
        <v>8</v>
      </c>
      <c r="B13" s="15">
        <v>0</v>
      </c>
      <c r="C13" s="15">
        <v>5815789</v>
      </c>
      <c r="D13" s="15">
        <v>5172785</v>
      </c>
      <c r="E13" s="15">
        <v>4595266</v>
      </c>
    </row>
    <row r="14" spans="1:7">
      <c r="A14" t="s">
        <v>6</v>
      </c>
      <c r="B14" s="10">
        <f>ROUND(1/(1+$B$5)^B$8,2)</f>
        <v>1</v>
      </c>
      <c r="C14" s="10">
        <f>ROUND(1/(1+$B$5)^C$8,2)</f>
        <v>0.93</v>
      </c>
      <c r="D14" s="10">
        <f>ROUND(1/(1+$B$5)^D$8,2)</f>
        <v>0.86</v>
      </c>
      <c r="E14" s="10">
        <f>ROUND(1/(1+$B$5)^E$8,2)</f>
        <v>0.79</v>
      </c>
    </row>
    <row r="15" spans="1:7">
      <c r="A15" s="2" t="s">
        <v>9</v>
      </c>
      <c r="B15" s="5">
        <f>B13*B14</f>
        <v>0</v>
      </c>
      <c r="C15" s="3">
        <f>C13*C14</f>
        <v>5408683.7700000005</v>
      </c>
      <c r="D15" s="3">
        <f>D13*D14</f>
        <v>4448595.0999999996</v>
      </c>
      <c r="E15" s="3">
        <f>E13*E14</f>
        <v>3630260.14</v>
      </c>
      <c r="F15" s="3">
        <f>SUM(B15:E15)</f>
        <v>13487539.010000002</v>
      </c>
    </row>
    <row r="17" spans="1:7">
      <c r="A17" t="s">
        <v>10</v>
      </c>
      <c r="B17" s="1">
        <f>B15-B11</f>
        <v>-2685020</v>
      </c>
      <c r="C17" s="1">
        <f>C15-C11</f>
        <v>5339677.7700000005</v>
      </c>
      <c r="D17" s="1">
        <f>D15-D11</f>
        <v>4346771.0999999996</v>
      </c>
      <c r="E17" s="1">
        <f>E15-E11</f>
        <v>3471890.42</v>
      </c>
      <c r="F17" s="4">
        <f>F15-F11</f>
        <v>10473319.290000001</v>
      </c>
      <c r="G17" s="6" t="s">
        <v>11</v>
      </c>
    </row>
    <row r="18" spans="1:7">
      <c r="A18" t="s">
        <v>12</v>
      </c>
      <c r="B18" s="1">
        <f>B17</f>
        <v>-2685020</v>
      </c>
      <c r="C18" s="1">
        <f>B18+C17</f>
        <v>2654657.7700000005</v>
      </c>
      <c r="D18" s="1">
        <f>C18+D17</f>
        <v>7001428.8700000001</v>
      </c>
      <c r="E18" s="9">
        <f>D18+E17</f>
        <v>10473319.289999999</v>
      </c>
    </row>
    <row r="20" spans="1:7">
      <c r="A20" s="2" t="s">
        <v>13</v>
      </c>
      <c r="B20" s="7">
        <f>(F15-F11)/F11</f>
        <v>3.4746369750377721</v>
      </c>
    </row>
    <row r="21" spans="1:7">
      <c r="B21" s="26" t="s">
        <v>14</v>
      </c>
      <c r="C21" s="26"/>
      <c r="D21" s="26"/>
    </row>
    <row r="22" spans="1:7">
      <c r="A22" s="2" t="s">
        <v>15</v>
      </c>
    </row>
    <row r="23" spans="1:7">
      <c r="A23" t="s">
        <v>16</v>
      </c>
    </row>
    <row r="24" spans="1:7">
      <c r="A24" s="29" t="s">
        <v>34</v>
      </c>
    </row>
    <row r="25" spans="1:7">
      <c r="A25" t="s">
        <v>35</v>
      </c>
    </row>
    <row r="26" spans="1:7">
      <c r="A26" s="29" t="s">
        <v>36</v>
      </c>
    </row>
    <row r="27" spans="1:7">
      <c r="A27" s="29" t="s">
        <v>41</v>
      </c>
    </row>
    <row r="28" spans="1:7">
      <c r="A28" s="29" t="s">
        <v>37</v>
      </c>
    </row>
  </sheetData>
  <mergeCells count="3">
    <mergeCell ref="B21:D21"/>
    <mergeCell ref="A3:G3"/>
    <mergeCell ref="A1:G1"/>
  </mergeCells>
  <phoneticPr fontId="0" type="noConversion"/>
  <printOptions gridLines="1"/>
  <pageMargins left="0.75" right="0.75" top="1" bottom="1" header="0.5" footer="0.5"/>
  <pageSetup scale="95"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tabSelected="1" workbookViewId="0">
      <selection activeCell="A7" sqref="A7"/>
    </sheetView>
  </sheetViews>
  <sheetFormatPr defaultRowHeight="12.75"/>
  <cols>
    <col min="2" max="2" width="9.7109375" bestFit="1" customWidth="1"/>
    <col min="3" max="6" width="9.140625" bestFit="1" customWidth="1"/>
    <col min="7" max="7" width="10.140625" bestFit="1" customWidth="1"/>
  </cols>
  <sheetData>
    <row r="1" spans="1:7">
      <c r="A1" s="19" t="s">
        <v>17</v>
      </c>
      <c r="B1" s="22">
        <v>0.1</v>
      </c>
    </row>
    <row r="3" spans="1:7">
      <c r="A3" s="23" t="s">
        <v>18</v>
      </c>
      <c r="B3" s="23" t="s">
        <v>19</v>
      </c>
      <c r="C3" s="23" t="s">
        <v>20</v>
      </c>
      <c r="D3" s="23" t="s">
        <v>21</v>
      </c>
      <c r="E3" s="23" t="s">
        <v>22</v>
      </c>
      <c r="F3" s="23" t="s">
        <v>23</v>
      </c>
      <c r="G3" s="23" t="s">
        <v>24</v>
      </c>
    </row>
    <row r="4" spans="1:7">
      <c r="A4" s="24" t="s">
        <v>25</v>
      </c>
      <c r="B4" s="21">
        <v>0</v>
      </c>
      <c r="C4" s="21">
        <v>2000</v>
      </c>
      <c r="D4" s="21">
        <v>3000</v>
      </c>
      <c r="E4" s="21">
        <v>4000</v>
      </c>
      <c r="F4" s="21">
        <v>5000</v>
      </c>
      <c r="G4" s="21">
        <f>SUM(B4:F4)</f>
        <v>14000</v>
      </c>
    </row>
    <row r="5" spans="1:7">
      <c r="A5" s="24" t="s">
        <v>26</v>
      </c>
      <c r="B5" s="21">
        <v>5000</v>
      </c>
      <c r="C5" s="21">
        <v>1000</v>
      </c>
      <c r="D5" s="21">
        <v>1000</v>
      </c>
      <c r="E5" s="21">
        <v>1000</v>
      </c>
      <c r="F5" s="21">
        <v>1000</v>
      </c>
      <c r="G5" s="21">
        <f>SUM(B5:F5)</f>
        <v>9000</v>
      </c>
    </row>
    <row r="6" spans="1:7">
      <c r="A6" s="24" t="s">
        <v>27</v>
      </c>
      <c r="B6" s="21">
        <f>(B4-B5)</f>
        <v>-5000</v>
      </c>
      <c r="C6" s="21">
        <f t="shared" ref="C6:F6" si="0">(C4-C5)</f>
        <v>1000</v>
      </c>
      <c r="D6" s="21">
        <f t="shared" si="0"/>
        <v>2000</v>
      </c>
      <c r="E6" s="21">
        <f t="shared" si="0"/>
        <v>3000</v>
      </c>
      <c r="F6" s="21">
        <f t="shared" si="0"/>
        <v>4000</v>
      </c>
      <c r="G6" s="21">
        <f>SUM(B6:F6)</f>
        <v>5000</v>
      </c>
    </row>
    <row r="7" spans="1:7">
      <c r="A7" s="24" t="s">
        <v>28</v>
      </c>
      <c r="B7" s="25">
        <f>NPV(B1,B6:F6)</f>
        <v>2316.346995672176</v>
      </c>
      <c r="C7" s="20"/>
      <c r="D7" s="20"/>
      <c r="E7" s="20"/>
      <c r="F7" s="20"/>
      <c r="G7" s="20"/>
    </row>
    <row r="8" spans="1:7">
      <c r="A8" s="20"/>
      <c r="B8" s="20"/>
      <c r="C8" s="20"/>
      <c r="D8" s="20"/>
      <c r="E8" s="20"/>
      <c r="F8" s="20"/>
      <c r="G8" s="20"/>
    </row>
    <row r="9" spans="1:7">
      <c r="A9" s="23" t="s">
        <v>29</v>
      </c>
      <c r="B9" s="23" t="s">
        <v>19</v>
      </c>
      <c r="C9" s="23" t="s">
        <v>20</v>
      </c>
      <c r="D9" s="23" t="s">
        <v>21</v>
      </c>
      <c r="E9" s="23" t="s">
        <v>22</v>
      </c>
      <c r="F9" s="23" t="s">
        <v>30</v>
      </c>
      <c r="G9" s="23" t="s">
        <v>31</v>
      </c>
    </row>
    <row r="10" spans="1:7">
      <c r="A10" s="23" t="s">
        <v>25</v>
      </c>
      <c r="B10" s="21">
        <v>1000</v>
      </c>
      <c r="C10" s="21">
        <v>2000</v>
      </c>
      <c r="D10" s="21">
        <v>4000</v>
      </c>
      <c r="E10" s="21">
        <v>4000</v>
      </c>
      <c r="F10" s="21">
        <v>4000</v>
      </c>
      <c r="G10" s="21">
        <f>SUM(B10:F10)</f>
        <v>15000</v>
      </c>
    </row>
    <row r="11" spans="1:7">
      <c r="A11" s="23" t="s">
        <v>32</v>
      </c>
      <c r="B11" s="21">
        <v>2000</v>
      </c>
      <c r="C11" s="21">
        <v>2000</v>
      </c>
      <c r="D11" s="21">
        <v>2000</v>
      </c>
      <c r="E11" s="21">
        <v>2000</v>
      </c>
      <c r="F11" s="21">
        <v>2000</v>
      </c>
      <c r="G11" s="21">
        <f>SUM(B11:F11)</f>
        <v>10000</v>
      </c>
    </row>
    <row r="12" spans="1:7">
      <c r="A12" s="23" t="s">
        <v>33</v>
      </c>
      <c r="B12" s="21">
        <f>(B10-B11)</f>
        <v>-1000</v>
      </c>
      <c r="C12" s="21">
        <f t="shared" ref="C12:F12" si="1">(C10-C11)</f>
        <v>0</v>
      </c>
      <c r="D12" s="21">
        <f t="shared" si="1"/>
        <v>2000</v>
      </c>
      <c r="E12" s="21">
        <f t="shared" si="1"/>
        <v>2000</v>
      </c>
      <c r="F12" s="21">
        <f t="shared" si="1"/>
        <v>2000</v>
      </c>
      <c r="G12" s="21">
        <f>SUM(B12:F12)</f>
        <v>5000</v>
      </c>
    </row>
    <row r="13" spans="1:7">
      <c r="A13" s="23" t="s">
        <v>28</v>
      </c>
      <c r="B13" s="25">
        <f>NPV(B1,B12:F12)</f>
        <v>3201.4082495606972</v>
      </c>
      <c r="C13" s="20"/>
      <c r="D13" s="20"/>
      <c r="E13" s="20"/>
      <c r="F13" s="20"/>
      <c r="G13" s="20"/>
    </row>
  </sheetData>
  <phoneticPr fontId="0" type="noConversion"/>
  <pageMargins left="0.75" right="0.75" top="1" bottom="1" header="0.5" footer="0.5"/>
  <pageSetup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55b910c-306d-4260-bef9-52053e20f3ad">
      <Terms xmlns="http://schemas.microsoft.com/office/infopath/2007/PartnerControls"/>
    </lcf76f155ced4ddcb4097134ff3c332f>
    <TaxCatchAll xmlns="9c7ea19a-b04b-43f3-b15e-cde561b15e5b"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D91684B4F51014982BED21342ACE24F" ma:contentTypeVersion="15" ma:contentTypeDescription="Create a new document." ma:contentTypeScope="" ma:versionID="e5adaea07d774e21cc5224eab510debf">
  <xsd:schema xmlns:xsd="http://www.w3.org/2001/XMLSchema" xmlns:xs="http://www.w3.org/2001/XMLSchema" xmlns:p="http://schemas.microsoft.com/office/2006/metadata/properties" xmlns:ns2="d55b910c-306d-4260-bef9-52053e20f3ad" xmlns:ns3="9c7ea19a-b04b-43f3-b15e-cde561b15e5b" targetNamespace="http://schemas.microsoft.com/office/2006/metadata/properties" ma:root="true" ma:fieldsID="7f051daced7c3aa5c5e7229771af3829" ns2:_="" ns3:_="">
    <xsd:import namespace="d55b910c-306d-4260-bef9-52053e20f3ad"/>
    <xsd:import namespace="9c7ea19a-b04b-43f3-b15e-cde561b15e5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5b910c-306d-4260-bef9-52053e20f3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b91bde47-fa89-4b7c-98f3-dcde6919de9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9c7ea19a-b04b-43f3-b15e-cde561b15e5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83627b0f-5508-43da-9eae-5bd85eb0bfa0}" ma:internalName="TaxCatchAll" ma:showField="CatchAllData" ma:web="9c7ea19a-b04b-43f3-b15e-cde561b15e5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F3D639F-81FA-4A69-86E7-DE0CBC9DB76D}">
  <ds:schemaRefs>
    <ds:schemaRef ds:uri="http://schemas.microsoft.com/office/2006/metadata/properties"/>
    <ds:schemaRef ds:uri="http://schemas.microsoft.com/office/infopath/2007/PartnerControls"/>
    <ds:schemaRef ds:uri="d55b910c-306d-4260-bef9-52053e20f3ad"/>
    <ds:schemaRef ds:uri="9c7ea19a-b04b-43f3-b15e-cde561b15e5b"/>
  </ds:schemaRefs>
</ds:datastoreItem>
</file>

<file path=customXml/itemProps2.xml><?xml version="1.0" encoding="utf-8"?>
<ds:datastoreItem xmlns:ds="http://schemas.openxmlformats.org/officeDocument/2006/customXml" ds:itemID="{7107B283-43E1-4800-9A67-44FE14ABCB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55b910c-306d-4260-bef9-52053e20f3ad"/>
    <ds:schemaRef ds:uri="9c7ea19a-b04b-43f3-b15e-cde561b15e5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A87C265-45E8-4A4A-BE82-69C188F666C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Manager/>
  <Company>Augsburg College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IT Department</dc:creator>
  <cp:keywords/>
  <dc:description/>
  <cp:lastModifiedBy>tahma</cp:lastModifiedBy>
  <cp:revision/>
  <dcterms:created xsi:type="dcterms:W3CDTF">2003-02-20T16:30:31Z</dcterms:created>
  <dcterms:modified xsi:type="dcterms:W3CDTF">2023-05-25T19:13:06Z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0x0101007D91684B4F51014982BED21342ACE24F</vt:lpwstr>
  </property>
  <property fmtid="{D5CDD505-2E9C-101B-9397-08002B2CF9AE}" pid="3" name="MediaServiceImageTags">
    <vt:lpwstr/>
  </property>
</Properties>
</file>