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8"/>
  </bookViews>
  <sheets>
    <sheet name="ใช้อันนี้" sheetId="16" r:id="rId1"/>
    <sheet name="Sheet7" sheetId="17" r:id="rId2"/>
    <sheet name="sheet1" sheetId="13" r:id="rId3"/>
    <sheet name="Sheet3" sheetId="14" r:id="rId4"/>
    <sheet name="Sheet2" sheetId="1" r:id="rId5"/>
    <sheet name="Sheet4" sheetId="3" r:id="rId6"/>
    <sheet name="Sheet8" sheetId="10" r:id="rId7"/>
    <sheet name="Sheet5" sheetId="15" r:id="rId8"/>
    <sheet name="Sheet9" sheetId="19" r:id="rId9"/>
    <sheet name="Sheet6" sheetId="21" r:id="rId10"/>
  </sheets>
  <calcPr calcId="145621"/>
</workbook>
</file>

<file path=xl/calcChain.xml><?xml version="1.0" encoding="utf-8"?>
<calcChain xmlns="http://schemas.openxmlformats.org/spreadsheetml/2006/main">
  <c r="D51" i="19" l="1"/>
  <c r="D52" i="19"/>
  <c r="D53" i="19"/>
  <c r="D54" i="19"/>
  <c r="D55" i="19"/>
  <c r="D56" i="19"/>
  <c r="D57" i="19"/>
  <c r="D58" i="19"/>
  <c r="D59" i="19"/>
  <c r="D60" i="19"/>
  <c r="D50" i="19"/>
  <c r="C61" i="19"/>
  <c r="D20" i="19"/>
  <c r="E20" i="19"/>
  <c r="F20" i="19"/>
  <c r="G20" i="19"/>
  <c r="H20" i="19"/>
  <c r="D21" i="19"/>
  <c r="E21" i="19"/>
  <c r="F21" i="19"/>
  <c r="G21" i="19"/>
  <c r="H21" i="19"/>
  <c r="D22" i="19"/>
  <c r="E22" i="19"/>
  <c r="F22" i="19"/>
  <c r="G22" i="19"/>
  <c r="H22" i="19"/>
  <c r="D23" i="19"/>
  <c r="E23" i="19"/>
  <c r="F23" i="19"/>
  <c r="G23" i="19"/>
  <c r="H23" i="19"/>
  <c r="D24" i="19"/>
  <c r="E24" i="19"/>
  <c r="F24" i="19"/>
  <c r="G24" i="19"/>
  <c r="H24" i="19"/>
  <c r="D25" i="19"/>
  <c r="E25" i="19"/>
  <c r="F25" i="19"/>
  <c r="G25" i="19"/>
  <c r="H25" i="19"/>
  <c r="D26" i="19"/>
  <c r="E26" i="19"/>
  <c r="F26" i="19"/>
  <c r="G26" i="19"/>
  <c r="H26" i="19"/>
  <c r="D27" i="19"/>
  <c r="E27" i="19"/>
  <c r="F27" i="19"/>
  <c r="G27" i="19"/>
  <c r="H27" i="19"/>
  <c r="D28" i="19"/>
  <c r="E12" i="19" s="1"/>
  <c r="E28" i="19"/>
  <c r="E13" i="19" s="1"/>
  <c r="F28" i="19"/>
  <c r="E14" i="19" s="1"/>
  <c r="G28" i="19"/>
  <c r="E15" i="19" s="1"/>
  <c r="H28" i="19"/>
  <c r="E16" i="19" s="1"/>
  <c r="D29" i="19"/>
  <c r="E29" i="19"/>
  <c r="F29" i="19"/>
  <c r="G29" i="19"/>
  <c r="H29" i="19"/>
  <c r="D30" i="19"/>
  <c r="E30" i="19"/>
  <c r="F30" i="19"/>
  <c r="G30" i="19"/>
  <c r="H30" i="19"/>
  <c r="D31" i="19"/>
  <c r="E31" i="19"/>
  <c r="F31" i="19"/>
  <c r="G31" i="19"/>
  <c r="H31" i="19"/>
  <c r="D32" i="19"/>
  <c r="E32" i="19"/>
  <c r="F32" i="19"/>
  <c r="G32" i="19"/>
  <c r="H32" i="19"/>
  <c r="D33" i="19"/>
  <c r="E33" i="19"/>
  <c r="F33" i="19"/>
  <c r="G33" i="19"/>
  <c r="H33" i="19"/>
  <c r="D34" i="19"/>
  <c r="E34" i="19"/>
  <c r="F34" i="19"/>
  <c r="G34" i="19"/>
  <c r="H34" i="19"/>
  <c r="D35" i="19"/>
  <c r="E35" i="19"/>
  <c r="F35" i="19"/>
  <c r="G35" i="19"/>
  <c r="H35" i="19"/>
  <c r="D36" i="19"/>
  <c r="E36" i="19"/>
  <c r="F36" i="19"/>
  <c r="G36" i="19"/>
  <c r="H36" i="19"/>
  <c r="D37" i="19"/>
  <c r="E37" i="19"/>
  <c r="F37" i="19"/>
  <c r="G37" i="19"/>
  <c r="H37" i="19"/>
  <c r="D38" i="19"/>
  <c r="E38" i="19"/>
  <c r="F38" i="19"/>
  <c r="G38" i="19"/>
  <c r="H38" i="19"/>
  <c r="D39" i="19"/>
  <c r="E39" i="19"/>
  <c r="F39" i="19"/>
  <c r="G39" i="19"/>
  <c r="H39" i="19"/>
  <c r="D40" i="19"/>
  <c r="E40" i="19"/>
  <c r="F40" i="19"/>
  <c r="G40" i="19"/>
  <c r="H40" i="19"/>
  <c r="D41" i="19"/>
  <c r="E41" i="19"/>
  <c r="F41" i="19"/>
  <c r="G41" i="19"/>
  <c r="H41" i="19"/>
  <c r="D42" i="19"/>
  <c r="E42" i="19"/>
  <c r="F42" i="19"/>
  <c r="G42" i="19"/>
  <c r="H42" i="19"/>
  <c r="D43" i="19"/>
  <c r="E43" i="19"/>
  <c r="F43" i="19"/>
  <c r="G43" i="19"/>
  <c r="H43" i="19"/>
  <c r="D19" i="19"/>
  <c r="H19" i="19"/>
  <c r="G19" i="19"/>
  <c r="F19" i="19"/>
  <c r="E19" i="19"/>
  <c r="D61" i="19" l="1"/>
  <c r="D16" i="19"/>
  <c r="B15" i="19"/>
  <c r="C15" i="19"/>
  <c r="D14" i="19"/>
  <c r="F14" i="19"/>
  <c r="D13" i="19"/>
  <c r="B13" i="19"/>
  <c r="D12" i="19"/>
  <c r="B12" i="19"/>
  <c r="B16" i="19"/>
  <c r="G14" i="19"/>
  <c r="F15" i="19"/>
  <c r="D15" i="19"/>
  <c r="C16" i="19"/>
  <c r="C12" i="19"/>
  <c r="C13" i="19"/>
  <c r="B14" i="19"/>
  <c r="G16" i="19"/>
  <c r="C14" i="19"/>
  <c r="H15" i="19"/>
  <c r="H16" i="19"/>
  <c r="F16" i="19"/>
  <c r="F12" i="19"/>
  <c r="H14" i="19"/>
  <c r="G13" i="19"/>
  <c r="H12" i="19"/>
  <c r="H13" i="19"/>
  <c r="G15" i="19"/>
  <c r="G12" i="19"/>
  <c r="F13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19" i="19"/>
  <c r="I16" i="19" l="1"/>
  <c r="I15" i="19"/>
  <c r="I14" i="19"/>
  <c r="I13" i="19"/>
  <c r="I12" i="19"/>
  <c r="B11" i="19"/>
  <c r="G11" i="19"/>
  <c r="C11" i="19"/>
  <c r="D11" i="19"/>
  <c r="H11" i="19"/>
  <c r="F11" i="19"/>
  <c r="B19" i="19"/>
  <c r="B20" i="19"/>
  <c r="B22" i="19"/>
  <c r="B23" i="19" l="1"/>
  <c r="B41" i="19"/>
  <c r="B37" i="19"/>
  <c r="B33" i="19"/>
  <c r="B29" i="19"/>
  <c r="E11" i="19" s="1"/>
  <c r="I11" i="19" s="1"/>
  <c r="B25" i="19"/>
  <c r="B21" i="19"/>
  <c r="B10" i="19" s="1"/>
  <c r="B40" i="19"/>
  <c r="B36" i="19"/>
  <c r="B32" i="19"/>
  <c r="B28" i="19"/>
  <c r="E10" i="19" s="1"/>
  <c r="B24" i="19"/>
  <c r="C10" i="19" s="1"/>
  <c r="B43" i="19"/>
  <c r="B39" i="19"/>
  <c r="B35" i="19"/>
  <c r="B31" i="19"/>
  <c r="B27" i="19"/>
  <c r="B42" i="19"/>
  <c r="B38" i="19"/>
  <c r="B34" i="19"/>
  <c r="B30" i="19"/>
  <c r="F10" i="19" s="1"/>
  <c r="B26" i="19"/>
  <c r="D10" i="19" s="1"/>
  <c r="G10" i="19" l="1"/>
  <c r="H10" i="19"/>
  <c r="H17" i="14"/>
  <c r="I17" i="14" s="1"/>
  <c r="J17" i="14" s="1"/>
  <c r="K17" i="14" s="1"/>
  <c r="G17" i="14"/>
  <c r="G18" i="14"/>
  <c r="H18" i="14" s="1"/>
  <c r="I18" i="14" s="1"/>
  <c r="J18" i="14" s="1"/>
  <c r="K18" i="14" s="1"/>
  <c r="L18" i="14" s="1"/>
  <c r="M18" i="14" s="1"/>
  <c r="G16" i="14"/>
  <c r="H16" i="14" s="1"/>
  <c r="I16" i="14" s="1"/>
  <c r="J16" i="14" s="1"/>
  <c r="K16" i="14" s="1"/>
  <c r="L16" i="14" s="1"/>
  <c r="M16" i="14" s="1"/>
  <c r="H15" i="14"/>
  <c r="I15" i="14"/>
  <c r="J15" i="14" s="1"/>
  <c r="K15" i="14" s="1"/>
  <c r="L15" i="14" s="1"/>
  <c r="M15" i="14" s="1"/>
  <c r="G15" i="14"/>
  <c r="G14" i="14"/>
  <c r="H14" i="14" s="1"/>
  <c r="I14" i="14" s="1"/>
  <c r="J14" i="14" s="1"/>
  <c r="K14" i="14" s="1"/>
  <c r="L14" i="14" s="1"/>
  <c r="M14" i="14" s="1"/>
  <c r="G13" i="14"/>
  <c r="H13" i="14" s="1"/>
  <c r="I13" i="14" s="1"/>
  <c r="J13" i="14" s="1"/>
  <c r="K13" i="14" s="1"/>
  <c r="L13" i="14" s="1"/>
  <c r="M13" i="14" s="1"/>
  <c r="I12" i="14"/>
  <c r="J12" i="14" s="1"/>
  <c r="K12" i="14" s="1"/>
  <c r="L12" i="14" s="1"/>
  <c r="M12" i="14" s="1"/>
  <c r="G12" i="14"/>
  <c r="H12" i="14"/>
  <c r="M27" i="14"/>
  <c r="L27" i="14" s="1"/>
  <c r="M26" i="14"/>
  <c r="L26" i="14" s="1"/>
  <c r="M25" i="14"/>
  <c r="L25" i="14" s="1"/>
  <c r="M24" i="14"/>
  <c r="L24" i="14" s="1"/>
  <c r="M23" i="14"/>
  <c r="L23" i="14" s="1"/>
  <c r="M22" i="14"/>
  <c r="L22" i="14" s="1"/>
  <c r="M21" i="14"/>
  <c r="L21" i="14" s="1"/>
  <c r="M9" i="14"/>
  <c r="L9" i="14" s="1"/>
  <c r="M8" i="14"/>
  <c r="L8" i="14" s="1"/>
  <c r="M7" i="14"/>
  <c r="L7" i="14" s="1"/>
  <c r="M6" i="14"/>
  <c r="L6" i="14" s="1"/>
  <c r="M5" i="14"/>
  <c r="L5" i="14" s="1"/>
  <c r="M4" i="14"/>
  <c r="L4" i="14" s="1"/>
  <c r="M3" i="14"/>
  <c r="L3" i="14" s="1"/>
  <c r="I10" i="19" l="1"/>
  <c r="L17" i="14"/>
  <c r="M17" i="14" s="1"/>
  <c r="D19" i="1"/>
  <c r="E19" i="1"/>
  <c r="F19" i="1"/>
  <c r="G19" i="1"/>
  <c r="H19" i="1"/>
  <c r="I19" i="1"/>
  <c r="C19" i="1"/>
</calcChain>
</file>

<file path=xl/sharedStrings.xml><?xml version="1.0" encoding="utf-8"?>
<sst xmlns="http://schemas.openxmlformats.org/spreadsheetml/2006/main" count="428" uniqueCount="77">
  <si>
    <t>ตาราง   3   จำนวนและร้อยละของหญิงสมรสอายุ 15 - 49 ปี จำแนกตามความแตกต่างของอายุคู่สมรส กลุ่มอายุ ระดับการศึกษา สูงสุดที่สำเร็จ เขตการปกครอง และภาค ทั่วราชอาณาจักร พ.ศ. 2552</t>
  </si>
  <si>
    <t xml:space="preserve"> </t>
  </si>
  <si>
    <t xml:space="preserve">ความแตกต่างของอายุคู่สมรส    Age difference with husband   </t>
  </si>
  <si>
    <t>สามีอ่อนกว่า 5 ปีขึ้นไป</t>
  </si>
  <si>
    <t>สามีอ่อนกว่า 3-4 ปี</t>
  </si>
  <si>
    <t>สามีอ่อนกว่า 1-2 ปี</t>
  </si>
  <si>
    <t>อายุเท่ากัน</t>
  </si>
  <si>
    <t>สามีแก่กว่า 1-2 ปี</t>
  </si>
  <si>
    <t>สามีแก่กว่า 3-4 ปี</t>
  </si>
  <si>
    <t>สามีแก่กว่า 5 ปีขึ้นไป</t>
  </si>
  <si>
    <t>ร้อยละ</t>
  </si>
  <si>
    <t>%</t>
  </si>
  <si>
    <t>ทั่วราชอาณาจักร</t>
  </si>
  <si>
    <t>กลุ่มอายุ (ปี)</t>
  </si>
  <si>
    <t>15-19</t>
  </si>
  <si>
    <t xml:space="preserve">20-24 </t>
  </si>
  <si>
    <t>25-29</t>
  </si>
  <si>
    <t>30-34</t>
  </si>
  <si>
    <t>35-39</t>
  </si>
  <si>
    <t>40-44</t>
  </si>
  <si>
    <t>45-49</t>
  </si>
  <si>
    <t>เขตการปกครอง</t>
  </si>
  <si>
    <t>ในเขตเทศบาล</t>
  </si>
  <si>
    <t>นอกเขตเทศบาล</t>
  </si>
  <si>
    <t>ภาค</t>
  </si>
  <si>
    <t>ภาคเหนือ</t>
  </si>
  <si>
    <t xml:space="preserve">           ที่มา:  รายงานการสำรวจอนามัยการเจริญพันธุ์ พ.ศ. 2552 สำนักงานสถิติแห่งชาติ กระทรวงเทคโนโลยีสารสนเทศและการสื่อสาร</t>
  </si>
  <si>
    <t xml:space="preserve">        Source:  The 2009 Reproductive Health Survey, National Statistical Office Ministry of Information and Communication Technology</t>
  </si>
  <si>
    <t>กลุ่มอายุภรรยา</t>
  </si>
  <si>
    <t>อายุสามี</t>
  </si>
  <si>
    <t>ภรรยาแก่กว่า5 ปี</t>
  </si>
  <si>
    <t>ภรรยาแก่กว่า3-4 ปี</t>
  </si>
  <si>
    <t>ภรรยาแก่กว่า1-2 ปี</t>
  </si>
  <si>
    <t>ภรรยาอ่อนกว่า 1-2 ปี</t>
  </si>
  <si>
    <t>ภรรยาอ่อนกว่า 3-4 ปี</t>
  </si>
  <si>
    <t>ภรรยาอ่อนกว่า 5 ปี</t>
  </si>
  <si>
    <t>Gender</t>
  </si>
  <si>
    <t>female</t>
  </si>
  <si>
    <t>StartAge</t>
  </si>
  <si>
    <t>EndAge</t>
  </si>
  <si>
    <t>male</t>
  </si>
  <si>
    <t>Marital_Status</t>
  </si>
  <si>
    <t>สมรส</t>
  </si>
  <si>
    <t>HH_Status</t>
  </si>
  <si>
    <t>Head</t>
  </si>
  <si>
    <t>มากกว่า100</t>
  </si>
  <si>
    <t>สามีอ่อนกว่า3-4ปี</t>
  </si>
  <si>
    <t>สามีอ่อนกว่า1-2ปี</t>
  </si>
  <si>
    <t>สามีแก่กว่า1-2ปี</t>
  </si>
  <si>
    <t>สามีแก่กว่า3-4ปี</t>
  </si>
  <si>
    <t>สามีแก่กว่า5-9ปี</t>
  </si>
  <si>
    <t>สามีอ่อนกว่า5-7ปี</t>
  </si>
  <si>
    <t>สามีแก่กว่า10-15ปี</t>
  </si>
  <si>
    <t>ภรรยาอ่อนกว่า 10-15</t>
  </si>
  <si>
    <t>ภรรยาแก่กว่า5-7 ปี</t>
  </si>
  <si>
    <t>สามีแก่กว่า 5 -9 ปี</t>
  </si>
  <si>
    <t>สามีแก่กว่า 10-15 ปี</t>
  </si>
  <si>
    <t xml:space="preserve"> ความแตกต่างของอายุคู่สมรส    Age difference with husband   </t>
  </si>
  <si>
    <t>dif1</t>
  </si>
  <si>
    <t>dif2</t>
  </si>
  <si>
    <t>dif3</t>
  </si>
  <si>
    <t>dif4</t>
  </si>
  <si>
    <t>dif5</t>
  </si>
  <si>
    <t>dif6</t>
  </si>
  <si>
    <t>dif7</t>
  </si>
  <si>
    <t>dif8</t>
  </si>
  <si>
    <t>ภรรยาอ่อนกว่า 5-9 ปี</t>
  </si>
  <si>
    <t>สามีอ่อนกว่า 5-7 ปี</t>
  </si>
  <si>
    <t>Area</t>
  </si>
  <si>
    <t>More35</t>
  </si>
  <si>
    <t>x</t>
  </si>
  <si>
    <t>อายุ</t>
  </si>
  <si>
    <t>อายุที่ห่างกัน</t>
  </si>
  <si>
    <t xml:space="preserve">mean </t>
  </si>
  <si>
    <t>SD</t>
  </si>
  <si>
    <t>20-24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</si>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</sst>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0.0"/>
    <numFmt numFmtId="188" formatCode="#,##0.0"/>
  </numFmts>
  <fonts count="16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16"/>
      <name val="Angsana New"/>
      <family val="1"/>
    </font>
    <font>
      <sz val="16"/>
      <name val="Angsana New"/>
      <family val="1"/>
    </font>
    <font>
      <sz val="16"/>
      <name val="Arial"/>
      <family val="2"/>
    </font>
    <font>
      <sz val="16"/>
      <color indexed="59"/>
      <name val="Angsana New"/>
      <family val="1"/>
    </font>
    <font>
      <b/>
      <sz val="16"/>
      <name val="AngsanaUPC"/>
      <family val="1"/>
    </font>
    <font>
      <sz val="16"/>
      <color theme="1"/>
      <name val="AngsanaUPC"/>
      <family val="1"/>
    </font>
    <font>
      <sz val="16"/>
      <name val="AngsanaUPC"/>
      <family val="1"/>
    </font>
    <font>
      <b/>
      <sz val="16"/>
      <color theme="1"/>
      <name val="AngsanaUPC"/>
      <family val="1"/>
    </font>
    <font>
      <b/>
      <sz val="14"/>
      <color theme="1"/>
      <name val="AngsanaUPC"/>
      <family val="1"/>
    </font>
    <font>
      <b/>
      <sz val="16"/>
      <color rgb="FF000000"/>
      <name val="AngsanaUPC"/>
      <family val="1"/>
    </font>
    <font>
      <b/>
      <sz val="14"/>
      <name val="AngsanaUPC"/>
      <family val="1"/>
    </font>
    <font>
      <sz val="16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6"/>
      <color rgb="FFFF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0" fillId="0" borderId="0" xfId="0"/>
    <xf numFmtId="0" fontId="2" fillId="0" borderId="0" xfId="1" applyFont="1" applyFill="1" applyAlignment="1">
      <alignment horizontal="left" vertical="center"/>
    </xf>
    <xf numFmtId="3" fontId="2" fillId="0" borderId="0" xfId="1" applyNumberFormat="1" applyFont="1" applyFill="1" applyAlignment="1">
      <alignment horizontal="left" vertical="center"/>
    </xf>
    <xf numFmtId="188" fontId="2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vertical="center"/>
    </xf>
    <xf numFmtId="188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horizontal="right" vertical="center"/>
    </xf>
    <xf numFmtId="3" fontId="2" fillId="0" borderId="0" xfId="1" applyNumberFormat="1" applyFont="1" applyFill="1" applyBorder="1" applyAlignment="1">
      <alignment horizontal="right" vertical="center"/>
    </xf>
    <xf numFmtId="0" fontId="2" fillId="0" borderId="0" xfId="1" applyFont="1" applyFill="1" applyBorder="1" applyAlignment="1">
      <alignment vertical="top"/>
    </xf>
    <xf numFmtId="3" fontId="2" fillId="0" borderId="0" xfId="1" applyNumberFormat="1" applyFont="1" applyFill="1" applyBorder="1" applyAlignment="1">
      <alignment horizontal="right" vertical="top"/>
    </xf>
    <xf numFmtId="187" fontId="2" fillId="0" borderId="0" xfId="1" applyNumberFormat="1" applyFont="1" applyFill="1" applyBorder="1" applyAlignment="1">
      <alignment horizontal="right" vertical="top"/>
    </xf>
    <xf numFmtId="0" fontId="2" fillId="0" borderId="0" xfId="1" applyFont="1" applyFill="1" applyBorder="1" applyAlignment="1">
      <alignment horizontal="right" vertical="top"/>
    </xf>
    <xf numFmtId="0" fontId="2" fillId="0" borderId="0" xfId="1" applyFont="1" applyFill="1" applyBorder="1" applyAlignment="1">
      <alignment horizontal="center" vertical="top"/>
    </xf>
    <xf numFmtId="0" fontId="2" fillId="0" borderId="2" xfId="1" applyFont="1" applyFill="1" applyBorder="1" applyAlignment="1">
      <alignment vertical="top"/>
    </xf>
    <xf numFmtId="3" fontId="2" fillId="0" borderId="2" xfId="1" applyNumberFormat="1" applyFont="1" applyFill="1" applyBorder="1" applyAlignment="1">
      <alignment horizontal="right" vertical="top"/>
    </xf>
    <xf numFmtId="3" fontId="2" fillId="0" borderId="2" xfId="1" applyNumberFormat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/>
    </xf>
    <xf numFmtId="187" fontId="2" fillId="0" borderId="0" xfId="1" applyNumberFormat="1" applyFont="1" applyFill="1" applyBorder="1"/>
    <xf numFmtId="0" fontId="3" fillId="0" borderId="0" xfId="1" applyFont="1" applyFill="1" applyBorder="1"/>
    <xf numFmtId="187" fontId="3" fillId="0" borderId="0" xfId="1" applyNumberFormat="1" applyFont="1" applyFill="1" applyBorder="1"/>
    <xf numFmtId="0" fontId="3" fillId="0" borderId="0" xfId="1" applyFont="1" applyFill="1" applyAlignment="1">
      <alignment vertical="center"/>
    </xf>
    <xf numFmtId="3" fontId="3" fillId="0" borderId="0" xfId="1" applyNumberFormat="1" applyFont="1" applyFill="1" applyBorder="1"/>
    <xf numFmtId="0" fontId="3" fillId="0" borderId="2" xfId="1" applyFont="1" applyFill="1" applyBorder="1"/>
    <xf numFmtId="187" fontId="3" fillId="0" borderId="2" xfId="1" applyNumberFormat="1" applyFont="1" applyFill="1" applyBorder="1"/>
    <xf numFmtId="0" fontId="4" fillId="0" borderId="0" xfId="1" applyFont="1"/>
    <xf numFmtId="187" fontId="5" fillId="0" borderId="0" xfId="1" applyNumberFormat="1" applyFont="1" applyFill="1" applyBorder="1" applyAlignment="1">
      <alignment horizontal="left" vertical="center"/>
    </xf>
    <xf numFmtId="187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3" fillId="0" borderId="0" xfId="1" applyFont="1" applyFill="1"/>
    <xf numFmtId="187" fontId="3" fillId="0" borderId="0" xfId="1" applyNumberFormat="1" applyFont="1" applyFill="1" applyBorder="1"/>
    <xf numFmtId="0" fontId="3" fillId="0" borderId="9" xfId="1" applyFont="1" applyFill="1" applyBorder="1"/>
    <xf numFmtId="187" fontId="3" fillId="0" borderId="5" xfId="1" applyNumberFormat="1" applyFont="1" applyFill="1" applyBorder="1"/>
    <xf numFmtId="0" fontId="3" fillId="0" borderId="13" xfId="1" applyFont="1" applyFill="1" applyBorder="1"/>
    <xf numFmtId="187" fontId="3" fillId="0" borderId="16" xfId="1" applyNumberFormat="1" applyFont="1" applyFill="1" applyBorder="1"/>
    <xf numFmtId="187" fontId="3" fillId="0" borderId="6" xfId="1" applyNumberFormat="1" applyFont="1" applyFill="1" applyBorder="1"/>
    <xf numFmtId="0" fontId="10" fillId="0" borderId="0" xfId="0" applyFont="1" applyAlignment="1">
      <alignment horizontal="center" vertical="center" wrapText="1"/>
    </xf>
    <xf numFmtId="0" fontId="0" fillId="0" borderId="0" xfId="0"/>
    <xf numFmtId="0" fontId="8" fillId="0" borderId="0" xfId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7" xfId="1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3" fontId="6" fillId="0" borderId="7" xfId="1" applyNumberFormat="1" applyFont="1" applyFill="1" applyBorder="1" applyAlignment="1">
      <alignment horizontal="center" vertical="center"/>
    </xf>
    <xf numFmtId="3" fontId="6" fillId="0" borderId="17" xfId="1" applyNumberFormat="1" applyFont="1" applyFill="1" applyBorder="1" applyAlignment="1">
      <alignment horizontal="center" vertical="center" wrapText="1"/>
    </xf>
    <xf numFmtId="2" fontId="8" fillId="0" borderId="10" xfId="1" applyNumberFormat="1" applyFont="1" applyFill="1" applyBorder="1" applyAlignment="1">
      <alignment horizontal="center" vertical="center"/>
    </xf>
    <xf numFmtId="2" fontId="8" fillId="0" borderId="15" xfId="1" applyNumberFormat="1" applyFont="1" applyFill="1" applyBorder="1" applyAlignment="1">
      <alignment horizontal="center" vertical="center"/>
    </xf>
    <xf numFmtId="2" fontId="8" fillId="0" borderId="14" xfId="1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2" fontId="3" fillId="0" borderId="0" xfId="1" applyNumberFormat="1" applyFont="1" applyFill="1" applyBorder="1"/>
    <xf numFmtId="2" fontId="0" fillId="0" borderId="0" xfId="0" applyNumberFormat="1"/>
    <xf numFmtId="0" fontId="7" fillId="0" borderId="10" xfId="0" applyFont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2" fontId="3" fillId="0" borderId="10" xfId="1" applyNumberFormat="1" applyFont="1" applyFill="1" applyBorder="1"/>
    <xf numFmtId="2" fontId="0" fillId="0" borderId="10" xfId="0" applyNumberFormat="1" applyBorder="1"/>
    <xf numFmtId="3" fontId="2" fillId="0" borderId="10" xfId="1" applyNumberFormat="1" applyFont="1" applyFill="1" applyBorder="1" applyAlignment="1">
      <alignment vertical="center" wrapText="1"/>
    </xf>
    <xf numFmtId="3" fontId="2" fillId="0" borderId="10" xfId="1" applyNumberFormat="1" applyFont="1" applyFill="1" applyBorder="1" applyAlignment="1">
      <alignment vertical="center"/>
    </xf>
    <xf numFmtId="2" fontId="3" fillId="0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2" fillId="0" borderId="10" xfId="1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8" fillId="0" borderId="10" xfId="1" applyNumberFormat="1" applyFon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1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87" fontId="3" fillId="0" borderId="10" xfId="1" applyNumberFormat="1" applyFont="1" applyFill="1" applyBorder="1"/>
    <xf numFmtId="0" fontId="0" fillId="0" borderId="10" xfId="0" applyBorder="1" applyAlignment="1">
      <alignment horizontal="center" vertical="center"/>
    </xf>
    <xf numFmtId="0" fontId="3" fillId="0" borderId="10" xfId="1" applyFont="1" applyFill="1" applyBorder="1"/>
    <xf numFmtId="0" fontId="13" fillId="0" borderId="0" xfId="0" applyFont="1"/>
    <xf numFmtId="187" fontId="0" fillId="0" borderId="0" xfId="0" applyNumberFormat="1"/>
    <xf numFmtId="0" fontId="0" fillId="2" borderId="0" xfId="0" applyFill="1"/>
    <xf numFmtId="187" fontId="0" fillId="2" borderId="0" xfId="0" applyNumberFormat="1" applyFill="1"/>
    <xf numFmtId="0" fontId="14" fillId="0" borderId="0" xfId="0" applyFont="1" applyFill="1"/>
    <xf numFmtId="187" fontId="15" fillId="0" borderId="10" xfId="1" applyNumberFormat="1" applyFont="1" applyFill="1" applyBorder="1"/>
    <xf numFmtId="0" fontId="2" fillId="0" borderId="16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center" vertical="center" wrapText="1"/>
    </xf>
    <xf numFmtId="3" fontId="2" fillId="0" borderId="3" xfId="1" applyNumberFormat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center" vertical="center"/>
    </xf>
    <xf numFmtId="3" fontId="6" fillId="0" borderId="12" xfId="1" applyNumberFormat="1" applyFont="1" applyFill="1" applyBorder="1" applyAlignment="1">
      <alignment horizontal="center" vertical="center" wrapText="1"/>
    </xf>
    <xf numFmtId="3" fontId="6" fillId="0" borderId="6" xfId="1" applyNumberFormat="1" applyFont="1" applyFill="1" applyBorder="1" applyAlignment="1">
      <alignment horizontal="center" vertical="center" wrapText="1"/>
    </xf>
    <xf numFmtId="3" fontId="6" fillId="0" borderId="4" xfId="1" applyNumberFormat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 wrapText="1"/>
    </xf>
    <xf numFmtId="3" fontId="6" fillId="0" borderId="8" xfId="1" applyNumberFormat="1" applyFont="1" applyFill="1" applyBorder="1" applyAlignment="1">
      <alignment horizontal="center" vertical="center" wrapText="1"/>
    </xf>
    <xf numFmtId="3" fontId="6" fillId="0" borderId="11" xfId="1" applyNumberFormat="1" applyFont="1" applyFill="1" applyBorder="1" applyAlignment="1">
      <alignment horizontal="center" vertical="center"/>
    </xf>
    <xf numFmtId="3" fontId="6" fillId="0" borderId="13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Sheet9!$B$18</c:f>
              <c:strCache>
                <c:ptCount val="1"/>
                <c:pt idx="0">
                  <c:v>15-19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Sheet9!$B$21:$B$43</c:f>
              <c:numCache>
                <c:formatCode>General</c:formatCode>
                <c:ptCount val="23"/>
                <c:pt idx="0">
                  <c:v>0.58681105299713354</c:v>
                </c:pt>
                <c:pt idx="1">
                  <c:v>0.97977224024223664</c:v>
                </c:pt>
                <c:pt idx="2">
                  <c:v>1.5516749690941103</c:v>
                </c:pt>
                <c:pt idx="3">
                  <c:v>2.3309081322946801</c:v>
                </c:pt>
                <c:pt idx="4">
                  <c:v>3.3212253084097463</c:v>
                </c:pt>
                <c:pt idx="5">
                  <c:v>4.4886970917569373</c:v>
                </c:pt>
                <c:pt idx="6">
                  <c:v>5.7542806343321447</c:v>
                </c:pt>
                <c:pt idx="7">
                  <c:v>6.9969787775602699</c:v>
                </c:pt>
                <c:pt idx="8">
                  <c:v>8.0700988375383549</c:v>
                </c:pt>
                <c:pt idx="9">
                  <c:v>8.8286831259581717</c:v>
                </c:pt>
                <c:pt idx="10">
                  <c:v>9.1613987124062799</c:v>
                </c:pt>
                <c:pt idx="11">
                  <c:v>9.0172979128730208</c:v>
                </c:pt>
                <c:pt idx="12">
                  <c:v>8.4185991396719935</c:v>
                </c:pt>
                <c:pt idx="13">
                  <c:v>7.45507508746425</c:v>
                </c:pt>
                <c:pt idx="14">
                  <c:v>6.2619989762630359</c:v>
                </c:pt>
                <c:pt idx="15">
                  <c:v>4.9891061174201772</c:v>
                </c:pt>
                <c:pt idx="16">
                  <c:v>3.7703465442757147</c:v>
                </c:pt>
                <c:pt idx="17">
                  <c:v>2.702642340306785</c:v>
                </c:pt>
                <c:pt idx="18">
                  <c:v>1.837573257933806</c:v>
                </c:pt>
                <c:pt idx="19">
                  <c:v>1.1850850693486876</c:v>
                </c:pt>
                <c:pt idx="20">
                  <c:v>0.72494184709981213</c:v>
                </c:pt>
                <c:pt idx="21">
                  <c:v>0.42063518007327366</c:v>
                </c:pt>
                <c:pt idx="22">
                  <c:v>0.23150309073209874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Sheet9!$C$18</c:f>
              <c:strCache>
                <c:ptCount val="1"/>
                <c:pt idx="0">
                  <c:v>20-24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Sheet9!$C$19:$C$43</c:f>
              <c:numCache>
                <c:formatCode>General</c:formatCode>
                <c:ptCount val="25"/>
                <c:pt idx="0">
                  <c:v>0.64499259720420832</c:v>
                </c:pt>
                <c:pt idx="1">
                  <c:v>0.94644221155782449</c:v>
                </c:pt>
                <c:pt idx="2">
                  <c:v>1.3436205294372889</c:v>
                </c:pt>
                <c:pt idx="3">
                  <c:v>1.8454501472195441</c:v>
                </c:pt>
                <c:pt idx="4">
                  <c:v>2.4522862449283327</c:v>
                </c:pt>
                <c:pt idx="5">
                  <c:v>3.1527037564178126</c:v>
                </c:pt>
                <c:pt idx="6">
                  <c:v>3.9213745318906645</c:v>
                </c:pt>
                <c:pt idx="7">
                  <c:v>4.718855093196586</c:v>
                </c:pt>
                <c:pt idx="8">
                  <c:v>5.4938666798321121</c:v>
                </c:pt>
                <c:pt idx="9">
                  <c:v>6.1881773049994688</c:v>
                </c:pt>
                <c:pt idx="10">
                  <c:v>6.7435803869558582</c:v>
                </c:pt>
                <c:pt idx="11">
                  <c:v>7.1098671631901071</c:v>
                </c:pt>
                <c:pt idx="12">
                  <c:v>7.2522971814181405</c:v>
                </c:pt>
                <c:pt idx="13">
                  <c:v>7.1570302887490849</c:v>
                </c:pt>
                <c:pt idx="14">
                  <c:v>6.8333438674792246</c:v>
                </c:pt>
                <c:pt idx="15">
                  <c:v>6.3121433631717743</c:v>
                </c:pt>
                <c:pt idx="16">
                  <c:v>5.6410972917835105</c:v>
                </c:pt>
                <c:pt idx="17">
                  <c:v>4.8774573849693699</c:v>
                </c:pt>
                <c:pt idx="18">
                  <c:v>4.0800598593532111</c:v>
                </c:pt>
                <c:pt idx="19">
                  <c:v>3.3020431451606442</c:v>
                </c:pt>
                <c:pt idx="20">
                  <c:v>2.5854855206121896</c:v>
                </c:pt>
                <c:pt idx="21">
                  <c:v>1.9585949661955431</c:v>
                </c:pt>
                <c:pt idx="22">
                  <c:v>1.4354574236526207</c:v>
                </c:pt>
                <c:pt idx="23">
                  <c:v>1.0178391580432258</c:v>
                </c:pt>
                <c:pt idx="24">
                  <c:v>0.69825033353808086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Sheet9!$D$18</c:f>
              <c:strCache>
                <c:ptCount val="1"/>
                <c:pt idx="0">
                  <c:v>25-29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Sheet9!$D$19:$D$43</c:f>
              <c:numCache>
                <c:formatCode>General</c:formatCode>
                <c:ptCount val="25"/>
                <c:pt idx="0">
                  <c:v>0.93897333066414024</c:v>
                </c:pt>
                <c:pt idx="1">
                  <c:v>1.3096173713174517</c:v>
                </c:pt>
                <c:pt idx="2">
                  <c:v>1.7721481920363431</c:v>
                </c:pt>
                <c:pt idx="3">
                  <c:v>2.3265912155422375</c:v>
                </c:pt>
                <c:pt idx="4">
                  <c:v>2.9634975403538655</c:v>
                </c:pt>
                <c:pt idx="5">
                  <c:v>3.6622964613584128</c:v>
                </c:pt>
                <c:pt idx="6">
                  <c:v>4.3910346349395768</c:v>
                </c:pt>
                <c:pt idx="7">
                  <c:v>5.1079268261187227</c:v>
                </c:pt>
                <c:pt idx="8">
                  <c:v>5.7648353871878806</c:v>
                </c:pt>
                <c:pt idx="9">
                  <c:v>6.3123866598311986</c:v>
                </c:pt>
                <c:pt idx="10">
                  <c:v>6.7060180049754239</c:v>
                </c:pt>
                <c:pt idx="11">
                  <c:v>6.9119450369340178</c:v>
                </c:pt>
                <c:pt idx="12">
                  <c:v>6.9119450369340178</c:v>
                </c:pt>
                <c:pt idx="13">
                  <c:v>6.7060180049754239</c:v>
                </c:pt>
                <c:pt idx="14">
                  <c:v>6.3123866598311986</c:v>
                </c:pt>
                <c:pt idx="15">
                  <c:v>5.7648353871878806</c:v>
                </c:pt>
                <c:pt idx="16">
                  <c:v>5.1079268261187227</c:v>
                </c:pt>
                <c:pt idx="17">
                  <c:v>4.3910346349395768</c:v>
                </c:pt>
                <c:pt idx="18">
                  <c:v>3.6622964613584128</c:v>
                </c:pt>
                <c:pt idx="19">
                  <c:v>2.9634975403538655</c:v>
                </c:pt>
                <c:pt idx="20">
                  <c:v>2.3265912155422375</c:v>
                </c:pt>
                <c:pt idx="21">
                  <c:v>1.7721481920363431</c:v>
                </c:pt>
                <c:pt idx="22">
                  <c:v>1.3096173713174517</c:v>
                </c:pt>
                <c:pt idx="23">
                  <c:v>0.93897333066414024</c:v>
                </c:pt>
                <c:pt idx="24">
                  <c:v>0.65317044699873761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Sheet9!$E$18</c:f>
              <c:strCache>
                <c:ptCount val="1"/>
                <c:pt idx="0">
                  <c:v>30-34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Sheet9!$E$19:$E$43</c:f>
              <c:numCache>
                <c:formatCode>General</c:formatCode>
                <c:ptCount val="25"/>
                <c:pt idx="0">
                  <c:v>0.22892338961312844</c:v>
                </c:pt>
                <c:pt idx="1">
                  <c:v>0.42519154295250405</c:v>
                </c:pt>
                <c:pt idx="2">
                  <c:v>0.74650740122669768</c:v>
                </c:pt>
                <c:pt idx="3">
                  <c:v>1.2389068891752446</c:v>
                </c:pt>
                <c:pt idx="4">
                  <c:v>1.9435614124179348</c:v>
                </c:pt>
                <c:pt idx="5">
                  <c:v>2.8821256996578581</c:v>
                </c:pt>
                <c:pt idx="6">
                  <c:v>4.0400116552661141</c:v>
                </c:pt>
                <c:pt idx="7">
                  <c:v>5.3531247955552335</c:v>
                </c:pt>
                <c:pt idx="8">
                  <c:v>6.7048206941186157</c:v>
                </c:pt>
                <c:pt idx="9">
                  <c:v>7.9381996618009669</c:v>
                </c:pt>
                <c:pt idx="10">
                  <c:v>8.884068901299754</c:v>
                </c:pt>
                <c:pt idx="11">
                  <c:v>9.3984636943226487</c:v>
                </c:pt>
                <c:pt idx="12">
                  <c:v>9.3984636943226487</c:v>
                </c:pt>
                <c:pt idx="13">
                  <c:v>8.884068901299754</c:v>
                </c:pt>
                <c:pt idx="14">
                  <c:v>7.9381996618009669</c:v>
                </c:pt>
                <c:pt idx="15">
                  <c:v>6.7048206941186157</c:v>
                </c:pt>
                <c:pt idx="16">
                  <c:v>5.3531247955552335</c:v>
                </c:pt>
                <c:pt idx="17">
                  <c:v>4.0400116552661141</c:v>
                </c:pt>
                <c:pt idx="18">
                  <c:v>2.8821256996578581</c:v>
                </c:pt>
                <c:pt idx="19">
                  <c:v>1.9435614124179348</c:v>
                </c:pt>
                <c:pt idx="20">
                  <c:v>1.2389068891752446</c:v>
                </c:pt>
                <c:pt idx="21">
                  <c:v>0.74650740122669768</c:v>
                </c:pt>
                <c:pt idx="22">
                  <c:v>0.42519154295250405</c:v>
                </c:pt>
                <c:pt idx="23">
                  <c:v>0.22892338961312844</c:v>
                </c:pt>
                <c:pt idx="24">
                  <c:v>0.11650666418111225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Sheet9!$F$18</c:f>
              <c:strCache>
                <c:ptCount val="1"/>
                <c:pt idx="0">
                  <c:v>35-39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Sheet9!$F$19:$F$43</c:f>
              <c:numCache>
                <c:formatCode>General</c:formatCode>
                <c:ptCount val="25"/>
                <c:pt idx="0">
                  <c:v>0.47174451269741741</c:v>
                </c:pt>
                <c:pt idx="1">
                  <c:v>0.77378375550270273</c:v>
                </c:pt>
                <c:pt idx="2">
                  <c:v>1.211844943754</c:v>
                </c:pt>
                <c:pt idx="3">
                  <c:v>1.8121293666053602</c:v>
                </c:pt>
                <c:pt idx="4">
                  <c:v>2.5872955279531924</c:v>
                </c:pt>
                <c:pt idx="5">
                  <c:v>3.5270983801288951</c:v>
                </c:pt>
                <c:pt idx="6">
                  <c:v>4.5909631330298071</c:v>
                </c:pt>
                <c:pt idx="7">
                  <c:v>5.7056448220995097</c:v>
                </c:pt>
                <c:pt idx="8">
                  <c:v>6.770493996956545</c:v>
                </c:pt>
                <c:pt idx="9">
                  <c:v>7.6709769484909813</c:v>
                </c:pt>
                <c:pt idx="10">
                  <c:v>8.2984253998331816</c:v>
                </c:pt>
                <c:pt idx="11">
                  <c:v>8.5714719223436084</c:v>
                </c:pt>
                <c:pt idx="12">
                  <c:v>8.4533687825354953</c:v>
                </c:pt>
                <c:pt idx="13">
                  <c:v>7.960107277900291</c:v>
                </c:pt>
                <c:pt idx="14">
                  <c:v>7.1568632986047032</c:v>
                </c:pt>
                <c:pt idx="15">
                  <c:v>6.1438587049283431</c:v>
                </c:pt>
                <c:pt idx="16">
                  <c:v>5.0358688699214698</c:v>
                </c:pt>
                <c:pt idx="17">
                  <c:v>3.9411439945163327</c:v>
                </c:pt>
                <c:pt idx="18">
                  <c:v>2.9449972158819921</c:v>
                </c:pt>
                <c:pt idx="19">
                  <c:v>2.1011747376191039</c:v>
                </c:pt>
                <c:pt idx="20">
                  <c:v>1.4313773771256384</c:v>
                </c:pt>
                <c:pt idx="21">
                  <c:v>0.93102388632367483</c:v>
                </c:pt>
                <c:pt idx="22">
                  <c:v>0.57820546745332246</c:v>
                </c:pt>
                <c:pt idx="23">
                  <c:v>0.34286113683175679</c:v>
                </c:pt>
                <c:pt idx="24">
                  <c:v>0.19411943732002748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Sheet9!$G$18</c:f>
              <c:strCache>
                <c:ptCount val="1"/>
                <c:pt idx="0">
                  <c:v>40-44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Sheet9!$G$19:$G$43</c:f>
              <c:numCache>
                <c:formatCode>General</c:formatCode>
                <c:ptCount val="25"/>
                <c:pt idx="0">
                  <c:v>0.22752555891894793</c:v>
                </c:pt>
                <c:pt idx="1">
                  <c:v>0.42309288746833484</c:v>
                </c:pt>
                <c:pt idx="2">
                  <c:v>0.74361791991028792</c:v>
                </c:pt>
                <c:pt idx="3">
                  <c:v>1.2353003291919038</c:v>
                </c:pt>
                <c:pt idx="4">
                  <c:v>1.9395628408780539</c:v>
                </c:pt>
                <c:pt idx="5">
                  <c:v>2.8783509204183022</c:v>
                </c:pt>
                <c:pt idx="6">
                  <c:v>4.0373110855005496</c:v>
                </c:pt>
                <c:pt idx="7">
                  <c:v>5.3524087924589692</c:v>
                </c:pt>
                <c:pt idx="8">
                  <c:v>6.7067933402823785</c:v>
                </c:pt>
                <c:pt idx="9">
                  <c:v>7.9430841061353981</c:v>
                </c:pt>
                <c:pt idx="10">
                  <c:v>8.8914376136764943</c:v>
                </c:pt>
                <c:pt idx="11">
                  <c:v>9.4072654271593183</c:v>
                </c:pt>
                <c:pt idx="12">
                  <c:v>9.4072654271593183</c:v>
                </c:pt>
                <c:pt idx="13">
                  <c:v>8.8914376136764943</c:v>
                </c:pt>
                <c:pt idx="14">
                  <c:v>7.9430841061353981</c:v>
                </c:pt>
                <c:pt idx="15">
                  <c:v>6.7067933402823785</c:v>
                </c:pt>
                <c:pt idx="16">
                  <c:v>5.3524087924589692</c:v>
                </c:pt>
                <c:pt idx="17">
                  <c:v>4.0373110855005496</c:v>
                </c:pt>
                <c:pt idx="18">
                  <c:v>2.8783509204183022</c:v>
                </c:pt>
                <c:pt idx="19">
                  <c:v>1.9395628408780539</c:v>
                </c:pt>
                <c:pt idx="20">
                  <c:v>1.2353003291919038</c:v>
                </c:pt>
                <c:pt idx="21">
                  <c:v>0.74361791991028792</c:v>
                </c:pt>
                <c:pt idx="22">
                  <c:v>0.42309288746833484</c:v>
                </c:pt>
                <c:pt idx="23">
                  <c:v>0.22752555891894793</c:v>
                </c:pt>
                <c:pt idx="24">
                  <c:v>0.11564669956706604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Sheet9!$H$18</c:f>
              <c:strCache>
                <c:ptCount val="1"/>
                <c:pt idx="0">
                  <c:v>45-49</c:v>
                </c:pt>
              </c:strCache>
            </c:strRef>
          </c:tx>
          <c:xVal>
            <c:numRef>
              <c:f>Sheet9!$A$21:$A$43</c:f>
              <c:numCache>
                <c:formatCode>General</c:formatCode>
                <c:ptCount val="2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</c:numCache>
            </c:numRef>
          </c:xVal>
          <c:yVal>
            <c:numRef>
              <c:f>Sheet9!$H$19:$H$43</c:f>
              <c:numCache>
                <c:formatCode>General</c:formatCode>
                <c:ptCount val="25"/>
                <c:pt idx="0">
                  <c:v>0.44045628011412347</c:v>
                </c:pt>
                <c:pt idx="1">
                  <c:v>0.74199212173593876</c:v>
                </c:pt>
                <c:pt idx="2">
                  <c:v>1.1893911084270272</c:v>
                </c:pt>
                <c:pt idx="3">
                  <c:v>1.8141742020051244</c:v>
                </c:pt>
                <c:pt idx="4">
                  <c:v>2.6330687101754102</c:v>
                </c:pt>
                <c:pt idx="5">
                  <c:v>3.636422225700346</c:v>
                </c:pt>
                <c:pt idx="6">
                  <c:v>4.77876111034037</c:v>
                </c:pt>
                <c:pt idx="7">
                  <c:v>5.9756512584433024</c:v>
                </c:pt>
                <c:pt idx="8">
                  <c:v>7.1102369364528295</c:v>
                </c:pt>
                <c:pt idx="9">
                  <c:v>8.0502952406806738</c:v>
                </c:pt>
                <c:pt idx="10">
                  <c:v>8.6729820841554073</c:v>
                </c:pt>
                <c:pt idx="11">
                  <c:v>8.8910693202904536</c:v>
                </c:pt>
                <c:pt idx="12">
                  <c:v>8.6729820841554073</c:v>
                </c:pt>
                <c:pt idx="13">
                  <c:v>8.0502952406806738</c:v>
                </c:pt>
                <c:pt idx="14">
                  <c:v>7.1102369364528295</c:v>
                </c:pt>
                <c:pt idx="15">
                  <c:v>5.9756512584433024</c:v>
                </c:pt>
                <c:pt idx="16">
                  <c:v>4.77876111034037</c:v>
                </c:pt>
                <c:pt idx="17">
                  <c:v>3.636422225700346</c:v>
                </c:pt>
                <c:pt idx="18">
                  <c:v>2.6330687101754102</c:v>
                </c:pt>
                <c:pt idx="19">
                  <c:v>1.8141742020051244</c:v>
                </c:pt>
                <c:pt idx="20">
                  <c:v>1.1893911084270272</c:v>
                </c:pt>
                <c:pt idx="21">
                  <c:v>0.74199212173593876</c:v>
                </c:pt>
                <c:pt idx="22">
                  <c:v>0.44045628011412347</c:v>
                </c:pt>
                <c:pt idx="23">
                  <c:v>0.24879132045534696</c:v>
                </c:pt>
                <c:pt idx="24">
                  <c:v>0.13372005592949313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7440"/>
        <c:axId val="183838976"/>
      </c:scatterChart>
      <c:valAx>
        <c:axId val="183837440"/>
        <c:scaling>
          <c:orientation val="minMax"/>
          <c:max val="20"/>
          <c:min val="-10"/>
        </c:scaling>
        <c:delete val="0"/>
        <c:axPos val="b"/>
        <c:numFmt formatCode="General" sourceLinked="1"/>
        <c:majorTickMark val="out"/>
        <c:minorTickMark val="none"/>
        <c:tickLblPos val="nextTo"/>
        <c:crossAx val="183838976"/>
        <c:crosses val="autoZero"/>
        <c:crossBetween val="midCat"/>
        <c:majorUnit val="1"/>
      </c:valAx>
      <c:valAx>
        <c:axId val="1838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3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Sheet9!$B$1:$H$1</c:f>
              <c:strCache>
                <c:ptCount val="7"/>
                <c:pt idx="0">
                  <c:v>สามีอ่อนกว่า 5 ปีขึ้นไป</c:v>
                </c:pt>
                <c:pt idx="1">
                  <c:v>สามีอ่อนกว่า 3-4 ปี</c:v>
                </c:pt>
                <c:pt idx="2">
                  <c:v>สามีอ่อนกว่า 1-2 ปี</c:v>
                </c:pt>
                <c:pt idx="3">
                  <c:v>อายุเท่ากัน</c:v>
                </c:pt>
                <c:pt idx="4">
                  <c:v>สามีแก่กว่า 1-2 ปี</c:v>
                </c:pt>
                <c:pt idx="5">
                  <c:v>สามีแก่กว่า 3-4 ปี</c:v>
                </c:pt>
                <c:pt idx="6">
                  <c:v>สามีแก่กว่า 5 ปีขึ้นไป</c:v>
                </c:pt>
              </c:strCache>
            </c:strRef>
          </c:cat>
          <c:val>
            <c:numRef>
              <c:f>Sheet9!$B$2:$H$2</c:f>
              <c:numCache>
                <c:formatCode>0.0</c:formatCode>
                <c:ptCount val="7"/>
                <c:pt idx="0">
                  <c:v>0.15275514819720457</c:v>
                </c:pt>
                <c:pt idx="1">
                  <c:v>0.39418759258533326</c:v>
                </c:pt>
                <c:pt idx="2">
                  <c:v>6.7851707184509999</c:v>
                </c:pt>
                <c:pt idx="3">
                  <c:v>5.8273907151265663</c:v>
                </c:pt>
                <c:pt idx="4">
                  <c:v>20.385783434870142</c:v>
                </c:pt>
                <c:pt idx="5">
                  <c:v>28.488040674333909</c:v>
                </c:pt>
                <c:pt idx="6">
                  <c:v>37.966671716435776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Sheet9!$B$1:$H$1</c:f>
              <c:strCache>
                <c:ptCount val="7"/>
                <c:pt idx="0">
                  <c:v>สามีอ่อนกว่า 5 ปีขึ้นไป</c:v>
                </c:pt>
                <c:pt idx="1">
                  <c:v>สามีอ่อนกว่า 3-4 ปี</c:v>
                </c:pt>
                <c:pt idx="2">
                  <c:v>สามีอ่อนกว่า 1-2 ปี</c:v>
                </c:pt>
                <c:pt idx="3">
                  <c:v>อายุเท่ากัน</c:v>
                </c:pt>
                <c:pt idx="4">
                  <c:v>สามีแก่กว่า 1-2 ปี</c:v>
                </c:pt>
                <c:pt idx="5">
                  <c:v>สามีแก่กว่า 3-4 ปี</c:v>
                </c:pt>
                <c:pt idx="6">
                  <c:v>สามีแก่กว่า 5 ปีขึ้นไป</c:v>
                </c:pt>
              </c:strCache>
            </c:strRef>
          </c:cat>
          <c:val>
            <c:numRef>
              <c:f>Sheet9!$B$10:$H$10</c:f>
              <c:numCache>
                <c:formatCode>General</c:formatCode>
                <c:ptCount val="7"/>
                <c:pt idx="0">
                  <c:v>3.1182582623334802</c:v>
                </c:pt>
                <c:pt idx="1">
                  <c:v>5.6521334407044268</c:v>
                </c:pt>
                <c:pt idx="2">
                  <c:v>10.242977726089082</c:v>
                </c:pt>
                <c:pt idx="3">
                  <c:v>6.9969787775602699</c:v>
                </c:pt>
                <c:pt idx="4">
                  <c:v>16.898781963496525</c:v>
                </c:pt>
                <c:pt idx="5">
                  <c:v>18.178696625279301</c:v>
                </c:pt>
                <c:pt idx="6">
                  <c:v>37.997506650589635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48320"/>
        <c:axId val="183870592"/>
      </c:lineChart>
      <c:catAx>
        <c:axId val="1838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70592"/>
        <c:crosses val="autoZero"/>
        <c:auto val="1"/>
        <c:lblAlgn val="ctr"/>
        <c:lblOffset val="100"/>
        <c:noMultiLvlLbl val="0"/>
      </c:catAx>
      <c:valAx>
        <c:axId val="1838705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84832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17</xdr:row>
      <xdr:rowOff>233361</xdr:rowOff>
    </xdr:from>
    <xdr:to>
      <xdr:col>18</xdr:col>
      <xdr:colOff>104774</xdr:colOff>
      <xdr:row>43</xdr:row>
      <xdr:rowOff>76199</xdr:rowOff>
    </xdr:to>
    <xdr:graphicFrame macro="">
      <xdr:nvGraphicFramePr>
        <xdr:cNvPr id="5" name="แผนภูมิ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0</xdr:row>
      <xdr:rowOff>414337</xdr:rowOff>
    </xdr:from>
    <xdr:to>
      <xdr:col>16</xdr:col>
      <xdr:colOff>419100</xdr:colOff>
      <xdr:row>17</xdr:row>
      <xdr:rowOff>38100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selection activeCell="D1" sqref="D1:L8"/>
    </sheetView>
  </sheetViews>
  <sheetFormatPr defaultRowHeight="14.25" x14ac:dyDescent="0.2"/>
  <cols>
    <col min="2" max="2" width="9" style="42"/>
    <col min="3" max="3" width="13.5" customWidth="1"/>
  </cols>
  <sheetData>
    <row r="1" spans="1:12" ht="23.25" x14ac:dyDescent="0.2">
      <c r="A1" s="51" t="s">
        <v>43</v>
      </c>
      <c r="B1" s="51" t="s">
        <v>36</v>
      </c>
      <c r="C1" s="44" t="s">
        <v>41</v>
      </c>
      <c r="D1" s="45" t="s">
        <v>38</v>
      </c>
      <c r="E1" s="45" t="s">
        <v>39</v>
      </c>
      <c r="F1" s="75" t="s">
        <v>58</v>
      </c>
      <c r="G1" s="75" t="s">
        <v>59</v>
      </c>
      <c r="H1" s="75" t="s">
        <v>60</v>
      </c>
      <c r="I1" s="75" t="s">
        <v>61</v>
      </c>
      <c r="J1" s="75" t="s">
        <v>62</v>
      </c>
      <c r="K1" s="75" t="s">
        <v>63</v>
      </c>
      <c r="L1" s="75" t="s">
        <v>64</v>
      </c>
    </row>
    <row r="2" spans="1:12" ht="23.25" x14ac:dyDescent="0.5">
      <c r="A2" s="66" t="s">
        <v>44</v>
      </c>
      <c r="B2" s="66" t="s">
        <v>37</v>
      </c>
      <c r="C2" s="66" t="s">
        <v>42</v>
      </c>
      <c r="D2" s="68">
        <v>14</v>
      </c>
      <c r="E2" s="68">
        <v>19</v>
      </c>
      <c r="F2" s="86">
        <v>0.15275514819720457</v>
      </c>
      <c r="G2" s="86">
        <v>0.39418759258533326</v>
      </c>
      <c r="H2" s="86">
        <v>6.7851707184510017</v>
      </c>
      <c r="I2" s="86">
        <v>5.8273907151265663</v>
      </c>
      <c r="J2" s="86">
        <v>20.385783434870142</v>
      </c>
      <c r="K2" s="86">
        <v>28.488040674333909</v>
      </c>
      <c r="L2" s="86">
        <v>37.966671716435776</v>
      </c>
    </row>
    <row r="3" spans="1:12" ht="23.25" x14ac:dyDescent="0.5">
      <c r="A3" s="66" t="s">
        <v>44</v>
      </c>
      <c r="B3" s="66" t="s">
        <v>37</v>
      </c>
      <c r="C3" s="66" t="s">
        <v>42</v>
      </c>
      <c r="D3" s="68">
        <v>20</v>
      </c>
      <c r="E3" s="68">
        <v>24</v>
      </c>
      <c r="F3" s="86">
        <v>0.59790553678233849</v>
      </c>
      <c r="G3" s="86">
        <v>1.6733838951151263</v>
      </c>
      <c r="H3" s="86">
        <v>7.6816221663377231</v>
      </c>
      <c r="I3" s="86">
        <v>10.564472171346592</v>
      </c>
      <c r="J3" s="86">
        <v>17.175319025513438</v>
      </c>
      <c r="K3" s="86">
        <v>18.970886749794367</v>
      </c>
      <c r="L3" s="86">
        <v>43.33641045511046</v>
      </c>
    </row>
    <row r="4" spans="1:12" ht="23.25" x14ac:dyDescent="0.5">
      <c r="A4" s="66" t="s">
        <v>44</v>
      </c>
      <c r="B4" s="66" t="s">
        <v>37</v>
      </c>
      <c r="C4" s="66" t="s">
        <v>42</v>
      </c>
      <c r="D4" s="68">
        <v>25</v>
      </c>
      <c r="E4" s="68">
        <v>29</v>
      </c>
      <c r="F4" s="86">
        <v>1.3842757322764829</v>
      </c>
      <c r="G4" s="86">
        <v>2.8460267799369796</v>
      </c>
      <c r="H4" s="86">
        <v>9.0557238985982451</v>
      </c>
      <c r="I4" s="86">
        <v>13.555107865006176</v>
      </c>
      <c r="J4" s="86">
        <v>19.782635646895915</v>
      </c>
      <c r="K4" s="86">
        <v>18.191902792128115</v>
      </c>
      <c r="L4" s="86">
        <v>35.184327285157828</v>
      </c>
    </row>
    <row r="5" spans="1:12" ht="23.25" x14ac:dyDescent="0.5">
      <c r="A5" s="66" t="s">
        <v>44</v>
      </c>
      <c r="B5" s="66" t="s">
        <v>37</v>
      </c>
      <c r="C5" s="66" t="s">
        <v>42</v>
      </c>
      <c r="D5" s="68">
        <v>30</v>
      </c>
      <c r="E5" s="68">
        <v>34</v>
      </c>
      <c r="F5" s="86">
        <v>3.5456104305521072</v>
      </c>
      <c r="G5" s="86">
        <v>4.4559517598157656</v>
      </c>
      <c r="H5" s="86">
        <v>9.6560228649502058</v>
      </c>
      <c r="I5" s="86">
        <v>11.38641179175541</v>
      </c>
      <c r="J5" s="86">
        <v>20.670551536561252</v>
      </c>
      <c r="K5" s="86">
        <v>18.635991928629295</v>
      </c>
      <c r="L5" s="86">
        <v>31.649459687735501</v>
      </c>
    </row>
    <row r="6" spans="1:12" ht="23.25" x14ac:dyDescent="0.5">
      <c r="A6" s="66" t="s">
        <v>44</v>
      </c>
      <c r="B6" s="66" t="s">
        <v>37</v>
      </c>
      <c r="C6" s="66" t="s">
        <v>42</v>
      </c>
      <c r="D6" s="68">
        <v>35</v>
      </c>
      <c r="E6" s="68">
        <v>39</v>
      </c>
      <c r="F6" s="86">
        <v>5.0332519096944788</v>
      </c>
      <c r="G6" s="86">
        <v>2.8351726467133176</v>
      </c>
      <c r="H6" s="86">
        <v>9.9231381703254957</v>
      </c>
      <c r="I6" s="86">
        <v>10.883403109962163</v>
      </c>
      <c r="J6" s="86">
        <v>22.677647767587015</v>
      </c>
      <c r="K6" s="86">
        <v>17.849235640636184</v>
      </c>
      <c r="L6" s="86">
        <v>30.798150755081959</v>
      </c>
    </row>
    <row r="7" spans="1:12" ht="23.25" x14ac:dyDescent="0.5">
      <c r="A7" s="66" t="s">
        <v>44</v>
      </c>
      <c r="B7" s="66" t="s">
        <v>37</v>
      </c>
      <c r="C7" s="66" t="s">
        <v>42</v>
      </c>
      <c r="D7" s="68">
        <v>40</v>
      </c>
      <c r="E7" s="68">
        <v>44</v>
      </c>
      <c r="F7" s="86">
        <v>5.532224465878242</v>
      </c>
      <c r="G7" s="86">
        <v>3.5281479148746495</v>
      </c>
      <c r="H7" s="86">
        <v>9.4712827101998176</v>
      </c>
      <c r="I7" s="86">
        <v>10.54195192687367</v>
      </c>
      <c r="J7" s="86">
        <v>21.798061223635838</v>
      </c>
      <c r="K7" s="86">
        <v>17.513534889660551</v>
      </c>
      <c r="L7" s="86">
        <v>31.614796868876969</v>
      </c>
    </row>
    <row r="8" spans="1:12" ht="23.25" x14ac:dyDescent="0.5">
      <c r="A8" s="66" t="s">
        <v>44</v>
      </c>
      <c r="B8" s="66" t="s">
        <v>37</v>
      </c>
      <c r="C8" s="66" t="s">
        <v>42</v>
      </c>
      <c r="D8" s="68">
        <v>45</v>
      </c>
      <c r="E8" s="68" t="s">
        <v>45</v>
      </c>
      <c r="F8" s="86">
        <v>5.9400517785446691</v>
      </c>
      <c r="G8" s="86">
        <v>3.8014012754734758</v>
      </c>
      <c r="H8" s="86">
        <v>7.4340290742613018</v>
      </c>
      <c r="I8" s="86">
        <v>10.759990132207097</v>
      </c>
      <c r="J8" s="86">
        <v>23.907324630755809</v>
      </c>
      <c r="K8" s="86">
        <v>19.462117756860103</v>
      </c>
      <c r="L8" s="86">
        <v>28.695085351897227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90" zoomScaleNormal="90" workbookViewId="0">
      <selection activeCell="H14" sqref="H14"/>
    </sheetView>
  </sheetViews>
  <sheetFormatPr defaultRowHeight="14.25" x14ac:dyDescent="0.2"/>
  <sheetData>
    <row r="1" spans="1:21" ht="23.25" x14ac:dyDescent="0.2">
      <c r="A1" s="45" t="s">
        <v>38</v>
      </c>
      <c r="B1" s="45" t="s">
        <v>39</v>
      </c>
      <c r="C1" s="75" t="s">
        <v>58</v>
      </c>
      <c r="D1" s="75" t="s">
        <v>59</v>
      </c>
      <c r="E1" s="75" t="s">
        <v>60</v>
      </c>
      <c r="F1" s="75" t="s">
        <v>61</v>
      </c>
      <c r="G1" s="75" t="s">
        <v>62</v>
      </c>
      <c r="H1" s="75" t="s">
        <v>63</v>
      </c>
      <c r="I1" s="75" t="s">
        <v>64</v>
      </c>
      <c r="J1">
        <v>5</v>
      </c>
      <c r="K1">
        <v>6</v>
      </c>
      <c r="L1">
        <v>7</v>
      </c>
      <c r="M1" s="42">
        <v>8</v>
      </c>
      <c r="N1" s="42">
        <v>9</v>
      </c>
      <c r="O1" s="42">
        <v>10</v>
      </c>
      <c r="P1" s="42">
        <v>11</v>
      </c>
      <c r="Q1" s="42">
        <v>12</v>
      </c>
      <c r="R1" s="42">
        <v>13</v>
      </c>
      <c r="S1" s="42">
        <v>14</v>
      </c>
      <c r="T1" s="42">
        <v>15</v>
      </c>
    </row>
    <row r="2" spans="1:21" ht="23.25" x14ac:dyDescent="0.5">
      <c r="A2" s="68">
        <v>14</v>
      </c>
      <c r="B2" s="68">
        <v>19</v>
      </c>
      <c r="C2" s="86">
        <v>0.15275514819720457</v>
      </c>
      <c r="D2" s="86">
        <v>0.39418759258533326</v>
      </c>
      <c r="E2" s="86">
        <v>6.7851707184510017</v>
      </c>
      <c r="F2" s="86">
        <v>5.8273907151265663</v>
      </c>
      <c r="G2" s="86">
        <v>20.385783434870142</v>
      </c>
      <c r="H2" s="86">
        <v>28.488040674333909</v>
      </c>
      <c r="I2" s="86">
        <v>37.966671716435776</v>
      </c>
      <c r="J2" s="42">
        <v>8.4185991396719935</v>
      </c>
      <c r="K2" s="42">
        <v>7.45507508746425</v>
      </c>
      <c r="L2" s="42">
        <v>6.2619989762630359</v>
      </c>
      <c r="M2" s="42">
        <v>4.9891061174201772</v>
      </c>
      <c r="N2" s="42">
        <v>3.7703465442757147</v>
      </c>
      <c r="O2" s="42">
        <v>2.702642340306785</v>
      </c>
      <c r="P2" s="42">
        <v>1.837573257933806</v>
      </c>
      <c r="Q2" s="42">
        <v>1.1850850693486876</v>
      </c>
      <c r="R2" s="42">
        <v>0.72494184709981213</v>
      </c>
      <c r="S2" s="42">
        <v>0.42063518007327366</v>
      </c>
      <c r="T2" s="42">
        <v>0.23150309073209874</v>
      </c>
    </row>
    <row r="3" spans="1:21" ht="23.25" x14ac:dyDescent="0.5">
      <c r="A3" s="68">
        <v>20</v>
      </c>
      <c r="B3" s="68">
        <v>24</v>
      </c>
      <c r="C3" s="86">
        <v>0.59790553678233849</v>
      </c>
      <c r="D3" s="86">
        <v>1.6733838951151263</v>
      </c>
      <c r="E3" s="86">
        <v>7.6816221663377231</v>
      </c>
      <c r="F3" s="86">
        <v>10.564472171346592</v>
      </c>
      <c r="G3" s="86">
        <v>17.175319025513438</v>
      </c>
      <c r="H3" s="86">
        <v>18.970886749794367</v>
      </c>
      <c r="I3" s="86">
        <v>43.33641045511046</v>
      </c>
      <c r="J3" s="42">
        <v>7.2483438674792247</v>
      </c>
      <c r="K3" s="42">
        <v>6.7271433631717743</v>
      </c>
      <c r="L3" s="42">
        <v>6.0560972917835105</v>
      </c>
      <c r="M3" s="42">
        <v>5.2924573849693699</v>
      </c>
      <c r="N3" s="42">
        <v>4.4950598593532112</v>
      </c>
      <c r="O3" s="42">
        <v>3.7170431451606443</v>
      </c>
      <c r="P3" s="42">
        <v>3.0004855206121896</v>
      </c>
      <c r="Q3" s="42">
        <v>2.3735949661955429</v>
      </c>
      <c r="R3" s="42">
        <v>1.8504574236526208</v>
      </c>
      <c r="S3" s="42">
        <v>1.4328391580432258</v>
      </c>
      <c r="T3" s="42">
        <v>1.1132503335380808</v>
      </c>
      <c r="U3" s="42"/>
    </row>
    <row r="4" spans="1:21" ht="23.25" x14ac:dyDescent="0.5">
      <c r="A4" s="68">
        <v>25</v>
      </c>
      <c r="B4" s="68">
        <v>29</v>
      </c>
      <c r="C4" s="86">
        <v>1.3842757322764829</v>
      </c>
      <c r="D4" s="86">
        <v>2.8460267799369796</v>
      </c>
      <c r="E4" s="86">
        <v>9.0557238985982451</v>
      </c>
      <c r="F4" s="86">
        <v>13.555107865006176</v>
      </c>
      <c r="G4" s="86">
        <v>19.782635646895915</v>
      </c>
      <c r="H4" s="86">
        <v>18.191902792128115</v>
      </c>
      <c r="I4" s="86">
        <v>35.184327285157828</v>
      </c>
      <c r="J4" s="42">
        <v>6.3123866598311986</v>
      </c>
      <c r="K4" s="42">
        <v>5.7648353871878806</v>
      </c>
      <c r="L4" s="42">
        <v>5.1079268261187227</v>
      </c>
      <c r="M4" s="42">
        <v>4.3910346349395768</v>
      </c>
      <c r="N4" s="42">
        <v>3.6622964613584128</v>
      </c>
      <c r="O4" s="42">
        <v>2.9634975403538655</v>
      </c>
      <c r="P4" s="42">
        <v>2.3265912155422375</v>
      </c>
      <c r="Q4" s="42">
        <v>1.7721481920363431</v>
      </c>
      <c r="R4" s="42">
        <v>1.3096173713174517</v>
      </c>
      <c r="S4" s="42">
        <v>0.93897333066414024</v>
      </c>
      <c r="T4" s="42">
        <v>0.65317044699873761</v>
      </c>
    </row>
    <row r="5" spans="1:21" ht="23.25" x14ac:dyDescent="0.5">
      <c r="A5" s="68">
        <v>30</v>
      </c>
      <c r="B5" s="68">
        <v>34</v>
      </c>
      <c r="C5" s="86">
        <v>3.5456104305521072</v>
      </c>
      <c r="D5" s="86">
        <v>4.4559517598157656</v>
      </c>
      <c r="E5" s="86">
        <v>9.6560228649502058</v>
      </c>
      <c r="F5" s="86">
        <v>11.38641179175541</v>
      </c>
      <c r="G5" s="86">
        <v>20.670551536561252</v>
      </c>
      <c r="H5" s="86">
        <v>18.635991928629295</v>
      </c>
      <c r="I5" s="86">
        <v>31.649459687735501</v>
      </c>
      <c r="J5" s="42">
        <v>7.9381996618009669</v>
      </c>
      <c r="K5" s="42">
        <v>6.7048206941186157</v>
      </c>
      <c r="L5" s="42">
        <v>5.3531247955552335</v>
      </c>
      <c r="M5" s="42">
        <v>4.0400116552661141</v>
      </c>
      <c r="N5" s="42">
        <v>2.8821256996578581</v>
      </c>
      <c r="O5" s="42">
        <v>1.9435614124179348</v>
      </c>
      <c r="P5" s="42">
        <v>1.2389068891752446</v>
      </c>
      <c r="Q5" s="42">
        <v>0.74650740122669768</v>
      </c>
      <c r="R5" s="42">
        <v>0.42519154295250405</v>
      </c>
      <c r="S5" s="42">
        <v>0.22892338961312844</v>
      </c>
      <c r="T5" s="42">
        <v>0.11650666418111225</v>
      </c>
    </row>
    <row r="6" spans="1:21" ht="23.25" x14ac:dyDescent="0.5">
      <c r="A6" s="68">
        <v>35</v>
      </c>
      <c r="B6" s="68">
        <v>39</v>
      </c>
      <c r="C6" s="86">
        <v>5.0332519096944788</v>
      </c>
      <c r="D6" s="86">
        <v>2.8351726467133176</v>
      </c>
      <c r="E6" s="86">
        <v>9.9231381703254957</v>
      </c>
      <c r="F6" s="86">
        <v>10.883403109962163</v>
      </c>
      <c r="G6" s="86">
        <v>22.677647767587015</v>
      </c>
      <c r="H6" s="86">
        <v>17.849235640636184</v>
      </c>
      <c r="I6" s="86">
        <v>30.798150755081959</v>
      </c>
      <c r="J6" s="42">
        <v>7.1568632986047032</v>
      </c>
      <c r="K6" s="42">
        <v>6.1438587049283431</v>
      </c>
      <c r="L6" s="42">
        <v>5.0358688699214698</v>
      </c>
      <c r="M6" s="42">
        <v>3.9411439945163327</v>
      </c>
      <c r="N6" s="42">
        <v>2.9449972158819921</v>
      </c>
      <c r="O6" s="42">
        <v>2.1011747376191039</v>
      </c>
      <c r="P6" s="42">
        <v>1.4313773771256384</v>
      </c>
      <c r="Q6" s="42">
        <v>0.93102388632367483</v>
      </c>
      <c r="R6" s="42">
        <v>0.57820546745332246</v>
      </c>
      <c r="S6" s="42">
        <v>0.34286113683175679</v>
      </c>
      <c r="T6" s="42">
        <v>0.19411943732002748</v>
      </c>
    </row>
    <row r="7" spans="1:21" ht="23.25" x14ac:dyDescent="0.5">
      <c r="A7" s="68">
        <v>40</v>
      </c>
      <c r="B7" s="68">
        <v>44</v>
      </c>
      <c r="C7" s="86">
        <v>5.532224465878242</v>
      </c>
      <c r="D7" s="86">
        <v>3.5281479148746495</v>
      </c>
      <c r="E7" s="86">
        <v>9.4712827101998176</v>
      </c>
      <c r="F7" s="86">
        <v>10.54195192687367</v>
      </c>
      <c r="G7" s="86">
        <v>21.798061223635838</v>
      </c>
      <c r="H7" s="86">
        <v>17.513534889660551</v>
      </c>
      <c r="I7" s="86">
        <v>31.614796868876969</v>
      </c>
      <c r="J7" s="42">
        <v>7.9430841061353981</v>
      </c>
      <c r="K7" s="42">
        <v>6.7067933402823785</v>
      </c>
      <c r="L7" s="42">
        <v>5.3524087924589692</v>
      </c>
      <c r="M7" s="42">
        <v>4.0373110855005496</v>
      </c>
      <c r="N7" s="42">
        <v>2.8783509204183022</v>
      </c>
      <c r="O7" s="42">
        <v>1.9395628408780539</v>
      </c>
      <c r="P7" s="42">
        <v>1.2353003291919038</v>
      </c>
      <c r="Q7" s="42">
        <v>0.74361791991028792</v>
      </c>
      <c r="R7" s="42">
        <v>0.42309288746833484</v>
      </c>
      <c r="S7" s="42">
        <v>0.22752555891894793</v>
      </c>
      <c r="T7" s="42">
        <v>0.11564669956706604</v>
      </c>
    </row>
    <row r="8" spans="1:21" ht="23.25" x14ac:dyDescent="0.5">
      <c r="A8" s="68">
        <v>45</v>
      </c>
      <c r="B8" s="68" t="s">
        <v>45</v>
      </c>
      <c r="C8" s="86">
        <v>5.9400517785446691</v>
      </c>
      <c r="D8" s="86">
        <v>3.8014012754734758</v>
      </c>
      <c r="E8" s="86">
        <v>7.4340290742613018</v>
      </c>
      <c r="F8" s="86">
        <v>10.759990132207097</v>
      </c>
      <c r="G8" s="86">
        <v>23.907324630755809</v>
      </c>
      <c r="H8" s="86">
        <v>19.462117756860103</v>
      </c>
      <c r="I8" s="86">
        <v>28.695085351897227</v>
      </c>
      <c r="J8" s="42">
        <v>7.1102369364528295</v>
      </c>
      <c r="K8" s="42">
        <v>5.9756512584433024</v>
      </c>
      <c r="L8" s="42">
        <v>4.77876111034037</v>
      </c>
      <c r="M8" s="42">
        <v>3.636422225700346</v>
      </c>
      <c r="N8" s="42">
        <v>2.6330687101754102</v>
      </c>
      <c r="O8" s="42">
        <v>1.8141742020051244</v>
      </c>
      <c r="P8" s="42">
        <v>1.1893911084270272</v>
      </c>
      <c r="Q8" s="42">
        <v>0.74199212173593876</v>
      </c>
      <c r="R8" s="42">
        <v>0.44045628011412347</v>
      </c>
      <c r="S8" s="42">
        <v>0.24879132045534696</v>
      </c>
      <c r="T8" s="42">
        <v>0.13372005592949313</v>
      </c>
    </row>
    <row r="11" spans="1:21" x14ac:dyDescent="0.2">
      <c r="K11" s="42"/>
      <c r="L11" s="42"/>
      <c r="M11" s="42"/>
      <c r="N11" s="42"/>
      <c r="O11" s="42"/>
      <c r="P11" s="42"/>
    </row>
    <row r="14" spans="1:21" x14ac:dyDescent="0.2">
      <c r="K14" s="42"/>
    </row>
    <row r="15" spans="1:21" x14ac:dyDescent="0.2">
      <c r="K15" s="42"/>
    </row>
    <row r="16" spans="1:21" x14ac:dyDescent="0.2">
      <c r="K16" s="42"/>
    </row>
    <row r="17" spans="11:11" x14ac:dyDescent="0.2">
      <c r="K17" s="42"/>
    </row>
    <row r="18" spans="11:11" x14ac:dyDescent="0.2">
      <c r="K18" s="42"/>
    </row>
    <row r="19" spans="11:11" x14ac:dyDescent="0.2">
      <c r="K19" s="42"/>
    </row>
    <row r="20" spans="11:11" x14ac:dyDescent="0.2">
      <c r="K20" s="42"/>
    </row>
    <row r="21" spans="11:11" x14ac:dyDescent="0.2">
      <c r="K21" s="42"/>
    </row>
    <row r="22" spans="11:11" x14ac:dyDescent="0.2">
      <c r="K22" s="42"/>
    </row>
    <row r="23" spans="11:11" x14ac:dyDescent="0.2">
      <c r="K23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6" sqref="A6:H13"/>
    </sheetView>
  </sheetViews>
  <sheetFormatPr defaultRowHeight="14.25" x14ac:dyDescent="0.2"/>
  <sheetData>
    <row r="1" spans="1:8" s="42" customFormat="1" x14ac:dyDescent="0.2"/>
    <row r="2" spans="1:8" s="42" customFormat="1" x14ac:dyDescent="0.2">
      <c r="A2" s="42" t="s">
        <v>0</v>
      </c>
    </row>
    <row r="3" spans="1:8" s="42" customFormat="1" x14ac:dyDescent="0.2"/>
    <row r="4" spans="1:8" s="42" customFormat="1" x14ac:dyDescent="0.2"/>
    <row r="6" spans="1:8" ht="69.75" x14ac:dyDescent="0.2">
      <c r="A6" s="87" t="s">
        <v>71</v>
      </c>
      <c r="B6" s="71" t="s">
        <v>3</v>
      </c>
      <c r="C6" s="71" t="s">
        <v>4</v>
      </c>
      <c r="D6" s="71" t="s">
        <v>5</v>
      </c>
      <c r="E6" s="72" t="s">
        <v>6</v>
      </c>
      <c r="F6" s="71" t="s">
        <v>7</v>
      </c>
      <c r="G6" s="71" t="s">
        <v>8</v>
      </c>
      <c r="H6" s="71" t="s">
        <v>9</v>
      </c>
    </row>
    <row r="7" spans="1:8" ht="23.25" x14ac:dyDescent="0.5">
      <c r="A7" s="88" t="s">
        <v>14</v>
      </c>
      <c r="B7" s="86">
        <v>0.15275514819720457</v>
      </c>
      <c r="C7" s="86">
        <v>0.39418759258533326</v>
      </c>
      <c r="D7" s="86">
        <v>6.7851707184510017</v>
      </c>
      <c r="E7" s="86">
        <v>5.8273907151265663</v>
      </c>
      <c r="F7" s="86">
        <v>20.385783434870142</v>
      </c>
      <c r="G7" s="86">
        <v>28.488040674333909</v>
      </c>
      <c r="H7" s="86">
        <v>37.966671716435776</v>
      </c>
    </row>
    <row r="8" spans="1:8" ht="23.25" x14ac:dyDescent="0.5">
      <c r="A8" s="88" t="s">
        <v>15</v>
      </c>
      <c r="B8" s="86">
        <v>0.59790553678233849</v>
      </c>
      <c r="C8" s="86">
        <v>1.6733838951151263</v>
      </c>
      <c r="D8" s="86">
        <v>7.6816221663377231</v>
      </c>
      <c r="E8" s="86">
        <v>10.564472171346592</v>
      </c>
      <c r="F8" s="86">
        <v>17.175319025513438</v>
      </c>
      <c r="G8" s="86">
        <v>18.970886749794367</v>
      </c>
      <c r="H8" s="86">
        <v>43.33641045511046</v>
      </c>
    </row>
    <row r="9" spans="1:8" ht="23.25" x14ac:dyDescent="0.5">
      <c r="A9" s="88" t="s">
        <v>16</v>
      </c>
      <c r="B9" s="86">
        <v>1.3842757322764829</v>
      </c>
      <c r="C9" s="86">
        <v>2.8460267799369796</v>
      </c>
      <c r="D9" s="86">
        <v>9.0557238985982451</v>
      </c>
      <c r="E9" s="86">
        <v>13.555107865006176</v>
      </c>
      <c r="F9" s="86">
        <v>19.782635646895915</v>
      </c>
      <c r="G9" s="86">
        <v>18.191902792128115</v>
      </c>
      <c r="H9" s="86">
        <v>35.184327285157828</v>
      </c>
    </row>
    <row r="10" spans="1:8" ht="23.25" x14ac:dyDescent="0.5">
      <c r="A10" s="88" t="s">
        <v>17</v>
      </c>
      <c r="B10" s="86">
        <v>3.5456104305521072</v>
      </c>
      <c r="C10" s="86">
        <v>4.4559517598157656</v>
      </c>
      <c r="D10" s="86">
        <v>9.6560228649502058</v>
      </c>
      <c r="E10" s="86">
        <v>11.38641179175541</v>
      </c>
      <c r="F10" s="86">
        <v>20.670551536561252</v>
      </c>
      <c r="G10" s="86">
        <v>18.635991928629295</v>
      </c>
      <c r="H10" s="86">
        <v>31.649459687735501</v>
      </c>
    </row>
    <row r="11" spans="1:8" ht="23.25" x14ac:dyDescent="0.5">
      <c r="A11" s="88" t="s">
        <v>18</v>
      </c>
      <c r="B11" s="86">
        <v>5.0332519096944788</v>
      </c>
      <c r="C11" s="86">
        <v>2.8351726467133176</v>
      </c>
      <c r="D11" s="86">
        <v>9.9231381703254957</v>
      </c>
      <c r="E11" s="86">
        <v>10.883403109962163</v>
      </c>
      <c r="F11" s="86">
        <v>22.677647767587015</v>
      </c>
      <c r="G11" s="86">
        <v>17.849235640636184</v>
      </c>
      <c r="H11" s="86">
        <v>30.798150755081959</v>
      </c>
    </row>
    <row r="12" spans="1:8" ht="23.25" x14ac:dyDescent="0.5">
      <c r="A12" s="88" t="s">
        <v>19</v>
      </c>
      <c r="B12" s="86">
        <v>5.532224465878242</v>
      </c>
      <c r="C12" s="86">
        <v>3.5281479148746495</v>
      </c>
      <c r="D12" s="86">
        <v>9.4712827101998176</v>
      </c>
      <c r="E12" s="86">
        <v>10.54195192687367</v>
      </c>
      <c r="F12" s="86">
        <v>21.798061223635838</v>
      </c>
      <c r="G12" s="86">
        <v>17.513534889660551</v>
      </c>
      <c r="H12" s="86">
        <v>31.614796868876969</v>
      </c>
    </row>
    <row r="13" spans="1:8" ht="23.25" x14ac:dyDescent="0.5">
      <c r="A13" s="88" t="s">
        <v>20</v>
      </c>
      <c r="B13" s="86">
        <v>5.9400517785446691</v>
      </c>
      <c r="C13" s="86">
        <v>3.8014012754734758</v>
      </c>
      <c r="D13" s="86">
        <v>7.4340290742613018</v>
      </c>
      <c r="E13" s="86">
        <v>10.759990132207097</v>
      </c>
      <c r="F13" s="86">
        <v>23.907324630755809</v>
      </c>
      <c r="G13" s="86">
        <v>19.462117756860103</v>
      </c>
      <c r="H13" s="86">
        <v>28.695085351897227</v>
      </c>
    </row>
    <row r="17" spans="1:9" ht="23.25" x14ac:dyDescent="0.25">
      <c r="A17" s="30" t="s">
        <v>26</v>
      </c>
      <c r="B17" s="31"/>
      <c r="C17" s="32"/>
      <c r="D17" s="33"/>
      <c r="E17" s="33"/>
      <c r="F17" s="33"/>
      <c r="G17" s="33"/>
      <c r="H17" s="33"/>
      <c r="I17" s="89"/>
    </row>
    <row r="18" spans="1:9" ht="23.25" x14ac:dyDescent="0.5">
      <c r="A18" s="34" t="s">
        <v>27</v>
      </c>
      <c r="B18" s="29"/>
      <c r="C18" s="29"/>
      <c r="D18" s="29"/>
      <c r="E18" s="29"/>
      <c r="F18" s="29"/>
      <c r="G18" s="29"/>
      <c r="H18" s="29"/>
      <c r="I18" s="89"/>
    </row>
    <row r="20" spans="1:9" ht="23.25" x14ac:dyDescent="0.5">
      <c r="B20">
        <v>-7</v>
      </c>
      <c r="C20" s="86">
        <v>0.15275514819720457</v>
      </c>
    </row>
    <row r="21" spans="1:9" ht="23.25" x14ac:dyDescent="0.5">
      <c r="B21">
        <v>-6</v>
      </c>
      <c r="C21" s="86">
        <v>0.15275514819720457</v>
      </c>
    </row>
    <row r="22" spans="1:9" ht="23.25" x14ac:dyDescent="0.5">
      <c r="B22">
        <v>-5</v>
      </c>
      <c r="C22" s="86">
        <v>0.15275514819720457</v>
      </c>
    </row>
    <row r="23" spans="1:9" ht="23.25" x14ac:dyDescent="0.5">
      <c r="B23" s="42">
        <v>-4</v>
      </c>
      <c r="C23" s="86">
        <v>0.39418759258533326</v>
      </c>
    </row>
    <row r="24" spans="1:9" ht="23.25" x14ac:dyDescent="0.5">
      <c r="B24" s="42">
        <v>-3</v>
      </c>
      <c r="C24" s="86">
        <v>0.39418759258533326</v>
      </c>
    </row>
    <row r="25" spans="1:9" ht="23.25" x14ac:dyDescent="0.5">
      <c r="B25" s="42">
        <v>-2</v>
      </c>
      <c r="C25" s="86">
        <v>6.7851707184510017</v>
      </c>
    </row>
    <row r="26" spans="1:9" ht="23.25" x14ac:dyDescent="0.5">
      <c r="B26" s="42">
        <v>-1</v>
      </c>
      <c r="C26" s="86">
        <v>6.7851707184510017</v>
      </c>
    </row>
    <row r="27" spans="1:9" ht="23.25" x14ac:dyDescent="0.5">
      <c r="B27" s="42">
        <v>0</v>
      </c>
      <c r="C27" s="86">
        <v>5.8273907151265663</v>
      </c>
    </row>
    <row r="28" spans="1:9" ht="23.25" x14ac:dyDescent="0.5">
      <c r="B28" s="42">
        <v>1</v>
      </c>
      <c r="C28" s="86">
        <v>20.385783434870142</v>
      </c>
    </row>
    <row r="29" spans="1:9" ht="23.25" x14ac:dyDescent="0.5">
      <c r="B29" s="42">
        <v>2</v>
      </c>
      <c r="C29" s="86">
        <v>20.385783434870142</v>
      </c>
    </row>
    <row r="30" spans="1:9" ht="23.25" x14ac:dyDescent="0.5">
      <c r="B30" s="42">
        <v>3</v>
      </c>
      <c r="C30" s="86">
        <v>28.488040674333909</v>
      </c>
    </row>
    <row r="31" spans="1:9" ht="23.25" x14ac:dyDescent="0.5">
      <c r="B31" s="42">
        <v>4</v>
      </c>
      <c r="C31" s="86">
        <v>28.488040674333909</v>
      </c>
    </row>
    <row r="32" spans="1:9" ht="23.25" x14ac:dyDescent="0.5">
      <c r="B32" s="42">
        <v>5</v>
      </c>
      <c r="C32" s="86">
        <v>37.966671716435776</v>
      </c>
    </row>
    <row r="33" spans="2:3" ht="23.25" x14ac:dyDescent="0.5">
      <c r="B33" s="42">
        <v>6</v>
      </c>
      <c r="C33" s="86">
        <v>37.966671716435776</v>
      </c>
    </row>
    <row r="34" spans="2:3" ht="23.25" x14ac:dyDescent="0.5">
      <c r="B34" s="42">
        <v>7</v>
      </c>
      <c r="C34" s="86">
        <v>37.966671716435776</v>
      </c>
    </row>
    <row r="35" spans="2:3" ht="23.25" x14ac:dyDescent="0.5">
      <c r="B35" s="42">
        <v>8</v>
      </c>
      <c r="C35" s="86">
        <v>37.966671716435776</v>
      </c>
    </row>
    <row r="36" spans="2:3" ht="23.25" x14ac:dyDescent="0.5">
      <c r="B36" s="42">
        <v>9</v>
      </c>
      <c r="C36" s="86">
        <v>37.966671716435776</v>
      </c>
    </row>
    <row r="37" spans="2:3" ht="23.25" x14ac:dyDescent="0.5">
      <c r="B37" s="42">
        <v>10</v>
      </c>
      <c r="C37" s="86">
        <v>37.966671716435776</v>
      </c>
    </row>
    <row r="38" spans="2:3" ht="23.25" x14ac:dyDescent="0.5">
      <c r="B38" s="42">
        <v>11</v>
      </c>
      <c r="C38" s="86">
        <v>37.966671716435776</v>
      </c>
    </row>
    <row r="39" spans="2:3" ht="23.25" x14ac:dyDescent="0.5">
      <c r="B39" s="42">
        <v>12</v>
      </c>
      <c r="C39" s="86">
        <v>37.966671716435776</v>
      </c>
    </row>
    <row r="40" spans="2:3" ht="23.25" x14ac:dyDescent="0.5">
      <c r="B40" s="42">
        <v>13</v>
      </c>
      <c r="C40" s="86">
        <v>37.966671716435776</v>
      </c>
    </row>
    <row r="41" spans="2:3" ht="23.25" x14ac:dyDescent="0.5">
      <c r="B41" s="42">
        <v>14</v>
      </c>
      <c r="C41" s="86">
        <v>37.966671716435776</v>
      </c>
    </row>
    <row r="42" spans="2:3" ht="23.25" x14ac:dyDescent="0.5">
      <c r="B42" s="42">
        <v>15</v>
      </c>
      <c r="C42" s="86">
        <v>37.966671716435776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L8"/>
    </sheetView>
  </sheetViews>
  <sheetFormatPr defaultRowHeight="39" customHeight="1" x14ac:dyDescent="0.2"/>
  <cols>
    <col min="2" max="2" width="14.25" style="42" customWidth="1"/>
    <col min="13" max="13" width="10.75" customWidth="1"/>
    <col min="14" max="14" width="14.125" customWidth="1"/>
  </cols>
  <sheetData>
    <row r="1" spans="1:21" s="74" customFormat="1" ht="39" customHeight="1" x14ac:dyDescent="0.2">
      <c r="A1" s="51" t="s">
        <v>43</v>
      </c>
      <c r="B1" s="44" t="s">
        <v>41</v>
      </c>
      <c r="C1" s="45" t="s">
        <v>38</v>
      </c>
      <c r="D1" s="45" t="s">
        <v>39</v>
      </c>
      <c r="E1" s="75" t="s">
        <v>58</v>
      </c>
      <c r="F1" s="75" t="s">
        <v>59</v>
      </c>
      <c r="G1" s="75" t="s">
        <v>60</v>
      </c>
      <c r="H1" s="75" t="s">
        <v>61</v>
      </c>
      <c r="I1" s="75" t="s">
        <v>62</v>
      </c>
      <c r="J1" s="75" t="s">
        <v>63</v>
      </c>
      <c r="K1" s="75" t="s">
        <v>64</v>
      </c>
      <c r="L1" s="75" t="s">
        <v>65</v>
      </c>
      <c r="M1" s="81" t="s">
        <v>36</v>
      </c>
      <c r="N1" s="81" t="s">
        <v>68</v>
      </c>
      <c r="O1" s="81" t="s">
        <v>69</v>
      </c>
      <c r="P1" s="81">
        <v>0</v>
      </c>
      <c r="Q1" s="81">
        <v>1</v>
      </c>
      <c r="R1" s="81">
        <v>2</v>
      </c>
      <c r="S1" s="81">
        <v>3</v>
      </c>
      <c r="T1" s="81">
        <v>4</v>
      </c>
      <c r="U1" s="81">
        <v>5</v>
      </c>
    </row>
    <row r="2" spans="1:21" s="74" customFormat="1" ht="39" customHeight="1" x14ac:dyDescent="0.2">
      <c r="A2" s="66" t="s">
        <v>44</v>
      </c>
      <c r="B2" s="66" t="s">
        <v>42</v>
      </c>
      <c r="C2" s="68">
        <v>14</v>
      </c>
      <c r="D2" s="68">
        <v>19</v>
      </c>
      <c r="E2" s="54">
        <v>0.15275514819720457</v>
      </c>
      <c r="F2" s="54">
        <v>0.5469427407825378</v>
      </c>
      <c r="G2" s="54">
        <v>7.3321134592335397</v>
      </c>
      <c r="H2" s="54">
        <v>13.159504174360105</v>
      </c>
      <c r="I2" s="54">
        <v>33.545287609230243</v>
      </c>
      <c r="J2" s="54">
        <v>62.033328283564153</v>
      </c>
      <c r="K2" s="54">
        <v>87.346661616897478</v>
      </c>
      <c r="L2" s="79">
        <v>100.00332828356414</v>
      </c>
      <c r="M2" s="81" t="s">
        <v>37</v>
      </c>
      <c r="N2" s="81" t="s">
        <v>23</v>
      </c>
      <c r="O2" s="81">
        <v>0</v>
      </c>
      <c r="P2" s="81">
        <v>91.179551652661999</v>
      </c>
      <c r="Q2" s="81">
        <v>92.753246741664</v>
      </c>
      <c r="R2" s="81">
        <v>94.342411699408999</v>
      </c>
      <c r="S2" s="81">
        <v>97.832204743107994</v>
      </c>
      <c r="T2" s="81">
        <v>99.308065662435993</v>
      </c>
      <c r="U2" s="81">
        <v>100</v>
      </c>
    </row>
    <row r="3" spans="1:21" s="74" customFormat="1" ht="39" customHeight="1" x14ac:dyDescent="0.2">
      <c r="A3" s="66" t="s">
        <v>44</v>
      </c>
      <c r="B3" s="66" t="s">
        <v>42</v>
      </c>
      <c r="C3" s="68">
        <v>20</v>
      </c>
      <c r="D3" s="68">
        <v>24</v>
      </c>
      <c r="E3" s="54">
        <v>0.59790553678233849</v>
      </c>
      <c r="F3" s="54">
        <v>2.2712894318974648</v>
      </c>
      <c r="G3" s="54">
        <v>9.9529115982351879</v>
      </c>
      <c r="H3" s="54">
        <v>20.51738376958178</v>
      </c>
      <c r="I3" s="54">
        <v>37.692702795095215</v>
      </c>
      <c r="J3" s="54">
        <v>56.663589544889582</v>
      </c>
      <c r="K3" s="54">
        <v>85.55692287822292</v>
      </c>
      <c r="L3" s="79">
        <v>100.00358954488959</v>
      </c>
      <c r="M3" s="82" t="s">
        <v>37</v>
      </c>
      <c r="N3" s="81" t="s">
        <v>23</v>
      </c>
      <c r="O3" s="81">
        <v>1</v>
      </c>
      <c r="P3" s="81">
        <v>11.290162458003</v>
      </c>
      <c r="Q3" s="81">
        <v>91.105740661517004</v>
      </c>
      <c r="R3" s="81">
        <v>93.797646320376003</v>
      </c>
      <c r="S3" s="81">
        <v>98.114662099585999</v>
      </c>
      <c r="T3" s="81">
        <v>99.833714546305998</v>
      </c>
      <c r="U3" s="81">
        <v>100</v>
      </c>
    </row>
    <row r="4" spans="1:21" s="74" customFormat="1" ht="39" customHeight="1" x14ac:dyDescent="0.2">
      <c r="A4" s="66" t="s">
        <v>44</v>
      </c>
      <c r="B4" s="66" t="s">
        <v>42</v>
      </c>
      <c r="C4" s="68">
        <v>25</v>
      </c>
      <c r="D4" s="68">
        <v>29</v>
      </c>
      <c r="E4" s="54">
        <v>1.3842757322764829</v>
      </c>
      <c r="F4" s="54">
        <v>4.2303025122134628</v>
      </c>
      <c r="G4" s="54">
        <v>13.286026410811708</v>
      </c>
      <c r="H4" s="54">
        <v>26.841134275817886</v>
      </c>
      <c r="I4" s="54">
        <v>46.623769922713805</v>
      </c>
      <c r="J4" s="54">
        <v>64.815672714841924</v>
      </c>
      <c r="K4" s="54">
        <v>88.269006048175257</v>
      </c>
      <c r="L4" s="79">
        <v>99.99567271484193</v>
      </c>
      <c r="M4" s="82" t="s">
        <v>37</v>
      </c>
      <c r="N4" s="81" t="s">
        <v>22</v>
      </c>
      <c r="O4" s="81">
        <v>0</v>
      </c>
      <c r="P4" s="81">
        <v>90.769690589704993</v>
      </c>
      <c r="Q4" s="81">
        <v>92.052468003358996</v>
      </c>
      <c r="R4" s="81">
        <v>93.991446935835995</v>
      </c>
      <c r="S4" s="81">
        <v>97.091946049068</v>
      </c>
      <c r="T4" s="81">
        <v>98.828974573316003</v>
      </c>
      <c r="U4" s="81">
        <v>100</v>
      </c>
    </row>
    <row r="5" spans="1:21" s="74" customFormat="1" ht="39" customHeight="1" x14ac:dyDescent="0.2">
      <c r="A5" s="66" t="s">
        <v>44</v>
      </c>
      <c r="B5" s="66" t="s">
        <v>42</v>
      </c>
      <c r="C5" s="68">
        <v>30</v>
      </c>
      <c r="D5" s="68">
        <v>34</v>
      </c>
      <c r="E5" s="54">
        <v>3.5456104305521072</v>
      </c>
      <c r="F5" s="54">
        <v>8.0015621903678724</v>
      </c>
      <c r="G5" s="54">
        <v>17.65758505531808</v>
      </c>
      <c r="H5" s="54">
        <v>29.04399684707349</v>
      </c>
      <c r="I5" s="54">
        <v>49.714548383634742</v>
      </c>
      <c r="J5" s="54">
        <v>68.35054031226403</v>
      </c>
      <c r="K5" s="54">
        <v>89.450540312264025</v>
      </c>
      <c r="L5" s="79">
        <v>100.00054031226402</v>
      </c>
      <c r="M5" s="82" t="s">
        <v>37</v>
      </c>
      <c r="N5" s="81" t="s">
        <v>22</v>
      </c>
      <c r="O5" s="81">
        <v>1</v>
      </c>
      <c r="P5" s="81">
        <v>16.554454664958001</v>
      </c>
      <c r="Q5" s="81">
        <v>89.991937072162003</v>
      </c>
      <c r="R5" s="81">
        <v>93.511302857692002</v>
      </c>
      <c r="S5" s="81">
        <v>97.538083491218003</v>
      </c>
      <c r="T5" s="81">
        <v>99.409111365301001</v>
      </c>
      <c r="U5" s="81">
        <v>100</v>
      </c>
    </row>
    <row r="6" spans="1:21" s="74" customFormat="1" ht="39" customHeight="1" x14ac:dyDescent="0.2">
      <c r="A6" s="66" t="s">
        <v>44</v>
      </c>
      <c r="B6" s="66" t="s">
        <v>42</v>
      </c>
      <c r="C6" s="68">
        <v>35</v>
      </c>
      <c r="D6" s="68">
        <v>39</v>
      </c>
      <c r="E6" s="54">
        <v>5.0332519096944788</v>
      </c>
      <c r="F6" s="54">
        <v>7.8684245564077964</v>
      </c>
      <c r="G6" s="54">
        <v>17.791562726733293</v>
      </c>
      <c r="H6" s="54">
        <v>28.674965836695456</v>
      </c>
      <c r="I6" s="54">
        <v>51.352613604282467</v>
      </c>
      <c r="J6" s="54">
        <v>69.201849244918648</v>
      </c>
      <c r="K6" s="54">
        <v>89.73518257825198</v>
      </c>
      <c r="L6" s="79">
        <v>100.00184924491865</v>
      </c>
      <c r="M6" s="82" t="s">
        <v>40</v>
      </c>
      <c r="N6" s="81" t="s">
        <v>23</v>
      </c>
      <c r="O6" s="81">
        <v>0</v>
      </c>
      <c r="P6" s="81">
        <v>93.663767523892005</v>
      </c>
      <c r="Q6" s="81">
        <v>94.400082228509007</v>
      </c>
      <c r="R6" s="81">
        <v>95.395186092889006</v>
      </c>
      <c r="S6" s="81">
        <v>97.386766915389003</v>
      </c>
      <c r="T6" s="81">
        <v>98.948351062814993</v>
      </c>
      <c r="U6" s="81">
        <v>100</v>
      </c>
    </row>
    <row r="7" spans="1:21" s="74" customFormat="1" ht="39" customHeight="1" x14ac:dyDescent="0.2">
      <c r="A7" s="66" t="s">
        <v>44</v>
      </c>
      <c r="B7" s="66" t="s">
        <v>42</v>
      </c>
      <c r="C7" s="68">
        <v>40</v>
      </c>
      <c r="D7" s="68">
        <v>44</v>
      </c>
      <c r="E7" s="54">
        <v>5.532224465878242</v>
      </c>
      <c r="F7" s="54">
        <v>9.0603723807528915</v>
      </c>
      <c r="G7" s="54">
        <v>18.531655090952711</v>
      </c>
      <c r="H7" s="54">
        <v>29.073607017826383</v>
      </c>
      <c r="I7" s="54">
        <v>50.871668241462217</v>
      </c>
      <c r="J7" s="54">
        <v>68.385203131122765</v>
      </c>
      <c r="K7" s="54">
        <v>89.458536464456103</v>
      </c>
      <c r="L7" s="79">
        <v>99.995203131122764</v>
      </c>
      <c r="M7" s="82" t="s">
        <v>40</v>
      </c>
      <c r="N7" s="81" t="s">
        <v>23</v>
      </c>
      <c r="O7" s="81">
        <v>1</v>
      </c>
      <c r="P7" s="81">
        <v>29.461415355686999</v>
      </c>
      <c r="Q7" s="81">
        <v>89.762300541190996</v>
      </c>
      <c r="R7" s="81">
        <v>92.380032840992996</v>
      </c>
      <c r="S7" s="81">
        <v>96.689732937293002</v>
      </c>
      <c r="T7" s="81">
        <v>99.119459437939</v>
      </c>
      <c r="U7" s="81">
        <v>100</v>
      </c>
    </row>
    <row r="8" spans="1:21" s="74" customFormat="1" ht="39" customHeight="1" x14ac:dyDescent="0.2">
      <c r="A8" s="66" t="s">
        <v>44</v>
      </c>
      <c r="B8" s="66" t="s">
        <v>42</v>
      </c>
      <c r="C8" s="68">
        <v>45</v>
      </c>
      <c r="D8" s="68" t="s">
        <v>45</v>
      </c>
      <c r="E8" s="54">
        <v>5.9400517785446691</v>
      </c>
      <c r="F8" s="54">
        <v>9.7414530540181445</v>
      </c>
      <c r="G8" s="54">
        <v>17.175482128279448</v>
      </c>
      <c r="H8" s="54">
        <v>27.935472260486545</v>
      </c>
      <c r="I8" s="54">
        <v>51.842796891242358</v>
      </c>
      <c r="J8" s="54">
        <v>71.304914648102454</v>
      </c>
      <c r="K8" s="54">
        <v>90.438247981435779</v>
      </c>
      <c r="L8" s="79">
        <v>100.00491464810244</v>
      </c>
      <c r="M8" s="82" t="s">
        <v>40</v>
      </c>
      <c r="N8" s="81" t="s">
        <v>22</v>
      </c>
      <c r="O8" s="81">
        <v>0</v>
      </c>
      <c r="P8" s="81">
        <v>93.413493187962004</v>
      </c>
      <c r="Q8" s="81">
        <v>93.860104711055001</v>
      </c>
      <c r="R8" s="81">
        <v>95.004377047304999</v>
      </c>
      <c r="S8" s="81">
        <v>96.616266550022999</v>
      </c>
      <c r="T8" s="81">
        <v>98.219639718430003</v>
      </c>
      <c r="U8" s="81">
        <v>100</v>
      </c>
    </row>
    <row r="9" spans="1:21" ht="39" customHeight="1" x14ac:dyDescent="0.2">
      <c r="A9" s="83" t="s">
        <v>70</v>
      </c>
      <c r="B9" s="83" t="s">
        <v>70</v>
      </c>
      <c r="C9" s="84" t="s">
        <v>70</v>
      </c>
      <c r="D9" s="84" t="s">
        <v>70</v>
      </c>
      <c r="E9" s="84" t="s">
        <v>70</v>
      </c>
      <c r="F9" s="85" t="s">
        <v>70</v>
      </c>
      <c r="G9" s="85" t="s">
        <v>70</v>
      </c>
      <c r="H9" s="85" t="s">
        <v>70</v>
      </c>
      <c r="I9" s="85" t="s">
        <v>70</v>
      </c>
      <c r="J9" s="85" t="s">
        <v>70</v>
      </c>
      <c r="K9" s="85" t="s">
        <v>70</v>
      </c>
      <c r="L9" s="85" t="s">
        <v>70</v>
      </c>
      <c r="M9" s="81" t="s">
        <v>40</v>
      </c>
      <c r="N9" s="81" t="s">
        <v>22</v>
      </c>
      <c r="O9" s="81">
        <v>1</v>
      </c>
      <c r="P9" s="81">
        <v>33.903760308492998</v>
      </c>
      <c r="Q9" s="81">
        <v>89.395732193376006</v>
      </c>
      <c r="R9" s="81">
        <v>92.252089757015995</v>
      </c>
      <c r="S9" s="81">
        <v>96.199465263454002</v>
      </c>
      <c r="T9" s="81">
        <v>98.597271485186994</v>
      </c>
      <c r="U9" s="81">
        <v>100</v>
      </c>
    </row>
    <row r="10" spans="1:21" ht="39" customHeight="1" x14ac:dyDescent="0.2">
      <c r="B10"/>
    </row>
    <row r="11" spans="1:21" ht="39" customHeight="1" x14ac:dyDescent="0.2">
      <c r="B11"/>
    </row>
    <row r="12" spans="1:21" ht="39" customHeight="1" x14ac:dyDescent="0.2">
      <c r="B12"/>
    </row>
    <row r="13" spans="1:21" ht="39" customHeight="1" x14ac:dyDescent="0.2">
      <c r="B13"/>
    </row>
    <row r="14" spans="1:21" ht="39" customHeight="1" x14ac:dyDescent="0.2">
      <c r="B14"/>
    </row>
    <row r="15" spans="1:21" ht="39" customHeight="1" x14ac:dyDescent="0.2">
      <c r="B15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14" sqref="B14"/>
    </sheetView>
  </sheetViews>
  <sheetFormatPr defaultRowHeight="14.25" x14ac:dyDescent="0.2"/>
  <cols>
    <col min="1" max="2" width="9" style="42"/>
    <col min="3" max="3" width="10.375" style="42" customWidth="1"/>
    <col min="4" max="5" width="9" style="42"/>
    <col min="6" max="6" width="13.125" style="42" customWidth="1"/>
    <col min="7" max="7" width="12.75" style="42" customWidth="1"/>
    <col min="8" max="16384" width="9" style="42"/>
  </cols>
  <sheetData>
    <row r="1" spans="1:14" ht="37.5" customHeight="1" x14ac:dyDescent="0.2">
      <c r="A1" s="95" t="s">
        <v>57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37.5" customHeight="1" x14ac:dyDescent="0.2">
      <c r="A2" s="51" t="s">
        <v>43</v>
      </c>
      <c r="B2" s="51" t="s">
        <v>36</v>
      </c>
      <c r="C2" s="44" t="s">
        <v>41</v>
      </c>
      <c r="D2" s="45" t="s">
        <v>38</v>
      </c>
      <c r="E2" s="45" t="s">
        <v>39</v>
      </c>
      <c r="F2" s="71" t="s">
        <v>67</v>
      </c>
      <c r="G2" s="71" t="s">
        <v>4</v>
      </c>
      <c r="H2" s="71" t="s">
        <v>5</v>
      </c>
      <c r="I2" s="72" t="s">
        <v>6</v>
      </c>
      <c r="J2" s="71" t="s">
        <v>7</v>
      </c>
      <c r="K2" s="71" t="s">
        <v>8</v>
      </c>
      <c r="L2" s="71" t="s">
        <v>55</v>
      </c>
      <c r="M2" s="71" t="s">
        <v>56</v>
      </c>
    </row>
    <row r="3" spans="1:14" ht="23.25" x14ac:dyDescent="0.5">
      <c r="A3" s="66" t="s">
        <v>44</v>
      </c>
      <c r="B3" s="66" t="s">
        <v>37</v>
      </c>
      <c r="C3" s="66" t="s">
        <v>42</v>
      </c>
      <c r="D3" s="68">
        <v>15</v>
      </c>
      <c r="E3" s="68">
        <v>19</v>
      </c>
      <c r="F3" s="69">
        <v>0.15275514819720457</v>
      </c>
      <c r="G3" s="69">
        <v>0.39418759258533326</v>
      </c>
      <c r="H3" s="69">
        <v>6.7851707184510017</v>
      </c>
      <c r="I3" s="69">
        <v>5.8273907151265663</v>
      </c>
      <c r="J3" s="69">
        <v>20.385783434870142</v>
      </c>
      <c r="K3" s="69">
        <v>28.488040674333909</v>
      </c>
      <c r="L3" s="69">
        <f>M3*2</f>
        <v>25.313333333333333</v>
      </c>
      <c r="M3" s="70">
        <f>37.97/3</f>
        <v>12.656666666666666</v>
      </c>
      <c r="N3" s="65"/>
    </row>
    <row r="4" spans="1:14" ht="23.25" x14ac:dyDescent="0.5">
      <c r="A4" s="66" t="s">
        <v>44</v>
      </c>
      <c r="B4" s="66" t="s">
        <v>37</v>
      </c>
      <c r="C4" s="66" t="s">
        <v>42</v>
      </c>
      <c r="D4" s="68">
        <v>20</v>
      </c>
      <c r="E4" s="68">
        <v>24</v>
      </c>
      <c r="F4" s="69">
        <v>0.59790553678233849</v>
      </c>
      <c r="G4" s="69">
        <v>1.6733838951151263</v>
      </c>
      <c r="H4" s="69">
        <v>7.6816221663377231</v>
      </c>
      <c r="I4" s="69">
        <v>10.564472171346592</v>
      </c>
      <c r="J4" s="69">
        <v>17.175319025513438</v>
      </c>
      <c r="K4" s="69">
        <v>18.970886749794367</v>
      </c>
      <c r="L4" s="69">
        <f t="shared" ref="L4:L9" si="0">M4*2</f>
        <v>28.893333333333334</v>
      </c>
      <c r="M4" s="70">
        <f>43.34/3</f>
        <v>14.446666666666667</v>
      </c>
      <c r="N4" s="65"/>
    </row>
    <row r="5" spans="1:14" ht="23.25" x14ac:dyDescent="0.5">
      <c r="A5" s="66" t="s">
        <v>44</v>
      </c>
      <c r="B5" s="66" t="s">
        <v>37</v>
      </c>
      <c r="C5" s="66" t="s">
        <v>42</v>
      </c>
      <c r="D5" s="68">
        <v>25</v>
      </c>
      <c r="E5" s="68">
        <v>29</v>
      </c>
      <c r="F5" s="69">
        <v>1.3842757322764829</v>
      </c>
      <c r="G5" s="69">
        <v>2.8460267799369796</v>
      </c>
      <c r="H5" s="69">
        <v>9.0557238985982451</v>
      </c>
      <c r="I5" s="69">
        <v>13.555107865006176</v>
      </c>
      <c r="J5" s="69">
        <v>19.782635646895915</v>
      </c>
      <c r="K5" s="69">
        <v>18.191902792128115</v>
      </c>
      <c r="L5" s="69">
        <f t="shared" si="0"/>
        <v>23.453333333333333</v>
      </c>
      <c r="M5" s="70">
        <f>35.18/3</f>
        <v>11.726666666666667</v>
      </c>
      <c r="N5" s="65"/>
    </row>
    <row r="6" spans="1:14" ht="23.25" x14ac:dyDescent="0.5">
      <c r="A6" s="66" t="s">
        <v>44</v>
      </c>
      <c r="B6" s="66" t="s">
        <v>37</v>
      </c>
      <c r="C6" s="66" t="s">
        <v>42</v>
      </c>
      <c r="D6" s="68">
        <v>30</v>
      </c>
      <c r="E6" s="68">
        <v>34</v>
      </c>
      <c r="F6" s="69">
        <v>3.5456104305521072</v>
      </c>
      <c r="G6" s="69">
        <v>4.4559517598157656</v>
      </c>
      <c r="H6" s="69">
        <v>9.6560228649502058</v>
      </c>
      <c r="I6" s="69">
        <v>11.38641179175541</v>
      </c>
      <c r="J6" s="69">
        <v>20.670551536561252</v>
      </c>
      <c r="K6" s="69">
        <v>18.635991928629295</v>
      </c>
      <c r="L6" s="69">
        <f t="shared" si="0"/>
        <v>21.099999999999998</v>
      </c>
      <c r="M6" s="70">
        <f>31.65/3</f>
        <v>10.549999999999999</v>
      </c>
      <c r="N6" s="65"/>
    </row>
    <row r="7" spans="1:14" ht="23.25" x14ac:dyDescent="0.5">
      <c r="A7" s="66" t="s">
        <v>44</v>
      </c>
      <c r="B7" s="66" t="s">
        <v>37</v>
      </c>
      <c r="C7" s="66" t="s">
        <v>42</v>
      </c>
      <c r="D7" s="68">
        <v>35</v>
      </c>
      <c r="E7" s="68">
        <v>39</v>
      </c>
      <c r="F7" s="69">
        <v>5.0332519096944788</v>
      </c>
      <c r="G7" s="69">
        <v>2.8351726467133176</v>
      </c>
      <c r="H7" s="69">
        <v>9.9231381703254957</v>
      </c>
      <c r="I7" s="69">
        <v>10.883403109962163</v>
      </c>
      <c r="J7" s="69">
        <v>22.677647767587015</v>
      </c>
      <c r="K7" s="69">
        <v>17.849235640636184</v>
      </c>
      <c r="L7" s="69">
        <f t="shared" si="0"/>
        <v>20.533333333333335</v>
      </c>
      <c r="M7" s="70">
        <f>30.8/3</f>
        <v>10.266666666666667</v>
      </c>
      <c r="N7" s="65"/>
    </row>
    <row r="8" spans="1:14" ht="23.25" x14ac:dyDescent="0.5">
      <c r="A8" s="66" t="s">
        <v>44</v>
      </c>
      <c r="B8" s="66" t="s">
        <v>37</v>
      </c>
      <c r="C8" s="66" t="s">
        <v>42</v>
      </c>
      <c r="D8" s="68">
        <v>40</v>
      </c>
      <c r="E8" s="68">
        <v>44</v>
      </c>
      <c r="F8" s="69">
        <v>5.532224465878242</v>
      </c>
      <c r="G8" s="69">
        <v>3.5281479148746495</v>
      </c>
      <c r="H8" s="69">
        <v>9.4712827101998176</v>
      </c>
      <c r="I8" s="69">
        <v>10.54195192687367</v>
      </c>
      <c r="J8" s="69">
        <v>21.798061223635838</v>
      </c>
      <c r="K8" s="69">
        <v>17.513534889660551</v>
      </c>
      <c r="L8" s="69">
        <f t="shared" si="0"/>
        <v>21.073333333333334</v>
      </c>
      <c r="M8" s="70">
        <f>31.61/3</f>
        <v>10.536666666666667</v>
      </c>
      <c r="N8" s="65"/>
    </row>
    <row r="9" spans="1:14" ht="23.25" x14ac:dyDescent="0.5">
      <c r="A9" s="66" t="s">
        <v>44</v>
      </c>
      <c r="B9" s="66" t="s">
        <v>37</v>
      </c>
      <c r="C9" s="66" t="s">
        <v>42</v>
      </c>
      <c r="D9" s="68">
        <v>45</v>
      </c>
      <c r="E9" s="68" t="s">
        <v>45</v>
      </c>
      <c r="F9" s="69">
        <v>5.9400517785446691</v>
      </c>
      <c r="G9" s="69">
        <v>3.8014012754734758</v>
      </c>
      <c r="H9" s="69">
        <v>7.4340290742613018</v>
      </c>
      <c r="I9" s="69">
        <v>10.759990132207097</v>
      </c>
      <c r="J9" s="69">
        <v>23.907324630755809</v>
      </c>
      <c r="K9" s="69">
        <v>19.462117756860103</v>
      </c>
      <c r="L9" s="69">
        <f t="shared" si="0"/>
        <v>19.133333333333333</v>
      </c>
      <c r="M9" s="70">
        <f>28.7/3</f>
        <v>9.5666666666666664</v>
      </c>
      <c r="N9" s="65"/>
    </row>
    <row r="10" spans="1:14" ht="23.25" x14ac:dyDescent="0.5">
      <c r="A10" s="48"/>
      <c r="B10" s="48"/>
      <c r="C10" s="48"/>
      <c r="D10" s="43"/>
      <c r="E10" s="43"/>
      <c r="F10" s="64"/>
      <c r="G10" s="64"/>
      <c r="H10" s="64"/>
      <c r="I10" s="64"/>
      <c r="J10" s="64"/>
      <c r="K10" s="64"/>
      <c r="L10" s="64"/>
      <c r="M10" s="65"/>
      <c r="N10" s="65"/>
    </row>
    <row r="11" spans="1:14" ht="46.5" x14ac:dyDescent="0.2">
      <c r="A11" s="51" t="s">
        <v>43</v>
      </c>
      <c r="B11" s="51" t="s">
        <v>36</v>
      </c>
      <c r="C11" s="44" t="s">
        <v>41</v>
      </c>
      <c r="D11" s="45" t="s">
        <v>38</v>
      </c>
      <c r="E11" s="45" t="s">
        <v>39</v>
      </c>
      <c r="F11" s="71" t="s">
        <v>67</v>
      </c>
      <c r="G11" s="71" t="s">
        <v>4</v>
      </c>
      <c r="H11" s="71" t="s">
        <v>5</v>
      </c>
      <c r="I11" s="72" t="s">
        <v>6</v>
      </c>
      <c r="J11" s="71" t="s">
        <v>7</v>
      </c>
      <c r="K11" s="71" t="s">
        <v>8</v>
      </c>
      <c r="L11" s="71" t="s">
        <v>55</v>
      </c>
      <c r="M11" s="71" t="s">
        <v>56</v>
      </c>
      <c r="N11" s="65"/>
    </row>
    <row r="12" spans="1:14" ht="23.25" x14ac:dyDescent="0.2">
      <c r="A12" s="66" t="s">
        <v>44</v>
      </c>
      <c r="B12" s="66" t="s">
        <v>37</v>
      </c>
      <c r="C12" s="66" t="s">
        <v>42</v>
      </c>
      <c r="D12" s="68">
        <v>15</v>
      </c>
      <c r="E12" s="68">
        <v>19</v>
      </c>
      <c r="F12" s="73">
        <v>0.15275514819720457</v>
      </c>
      <c r="G12" s="73">
        <f>F12+G3</f>
        <v>0.5469427407825378</v>
      </c>
      <c r="H12" s="73">
        <f>G12+H3</f>
        <v>7.3321134592335397</v>
      </c>
      <c r="I12" s="73">
        <f t="shared" ref="I12:M12" si="1">H12+I3</f>
        <v>13.159504174360105</v>
      </c>
      <c r="J12" s="73">
        <f t="shared" si="1"/>
        <v>33.545287609230243</v>
      </c>
      <c r="K12" s="73">
        <f t="shared" si="1"/>
        <v>62.033328283564153</v>
      </c>
      <c r="L12" s="73">
        <f t="shared" si="1"/>
        <v>87.346661616897478</v>
      </c>
      <c r="M12" s="73">
        <f t="shared" si="1"/>
        <v>100.00332828356414</v>
      </c>
      <c r="N12" s="65"/>
    </row>
    <row r="13" spans="1:14" ht="23.25" x14ac:dyDescent="0.2">
      <c r="A13" s="66" t="s">
        <v>44</v>
      </c>
      <c r="B13" s="66" t="s">
        <v>37</v>
      </c>
      <c r="C13" s="66" t="s">
        <v>42</v>
      </c>
      <c r="D13" s="68">
        <v>20</v>
      </c>
      <c r="E13" s="68">
        <v>24</v>
      </c>
      <c r="F13" s="73">
        <v>0.59790553678233849</v>
      </c>
      <c r="G13" s="73">
        <f t="shared" ref="G13:G18" si="2">F13+G4</f>
        <v>2.2712894318974648</v>
      </c>
      <c r="H13" s="73">
        <f t="shared" ref="H13:M13" si="3">G13+H4</f>
        <v>9.9529115982351879</v>
      </c>
      <c r="I13" s="73">
        <f t="shared" si="3"/>
        <v>20.51738376958178</v>
      </c>
      <c r="J13" s="73">
        <f t="shared" si="3"/>
        <v>37.692702795095215</v>
      </c>
      <c r="K13" s="73">
        <f t="shared" si="3"/>
        <v>56.663589544889582</v>
      </c>
      <c r="L13" s="73">
        <f t="shared" si="3"/>
        <v>85.55692287822292</v>
      </c>
      <c r="M13" s="73">
        <f t="shared" si="3"/>
        <v>100.00358954488959</v>
      </c>
      <c r="N13" s="65"/>
    </row>
    <row r="14" spans="1:14" ht="23.25" x14ac:dyDescent="0.2">
      <c r="A14" s="66" t="s">
        <v>44</v>
      </c>
      <c r="B14" s="66" t="s">
        <v>37</v>
      </c>
      <c r="C14" s="66" t="s">
        <v>42</v>
      </c>
      <c r="D14" s="68">
        <v>25</v>
      </c>
      <c r="E14" s="68">
        <v>29</v>
      </c>
      <c r="F14" s="73">
        <v>1.3842757322764829</v>
      </c>
      <c r="G14" s="73">
        <f t="shared" si="2"/>
        <v>4.2303025122134628</v>
      </c>
      <c r="H14" s="73">
        <f t="shared" ref="H14:M14" si="4">G14+H5</f>
        <v>13.286026410811708</v>
      </c>
      <c r="I14" s="73">
        <f t="shared" si="4"/>
        <v>26.841134275817886</v>
      </c>
      <c r="J14" s="73">
        <f t="shared" si="4"/>
        <v>46.623769922713805</v>
      </c>
      <c r="K14" s="73">
        <f t="shared" si="4"/>
        <v>64.815672714841924</v>
      </c>
      <c r="L14" s="73">
        <f t="shared" si="4"/>
        <v>88.269006048175257</v>
      </c>
      <c r="M14" s="73">
        <f t="shared" si="4"/>
        <v>99.99567271484193</v>
      </c>
      <c r="N14" s="65"/>
    </row>
    <row r="15" spans="1:14" ht="23.25" x14ac:dyDescent="0.2">
      <c r="A15" s="66" t="s">
        <v>44</v>
      </c>
      <c r="B15" s="66" t="s">
        <v>37</v>
      </c>
      <c r="C15" s="66" t="s">
        <v>42</v>
      </c>
      <c r="D15" s="68">
        <v>30</v>
      </c>
      <c r="E15" s="68">
        <v>34</v>
      </c>
      <c r="F15" s="73">
        <v>3.5456104305521072</v>
      </c>
      <c r="G15" s="73">
        <f t="shared" si="2"/>
        <v>8.0015621903678724</v>
      </c>
      <c r="H15" s="73">
        <f t="shared" ref="H15:M15" si="5">G15+H6</f>
        <v>17.65758505531808</v>
      </c>
      <c r="I15" s="73">
        <f t="shared" si="5"/>
        <v>29.04399684707349</v>
      </c>
      <c r="J15" s="73">
        <f t="shared" si="5"/>
        <v>49.714548383634742</v>
      </c>
      <c r="K15" s="73">
        <f t="shared" si="5"/>
        <v>68.35054031226403</v>
      </c>
      <c r="L15" s="73">
        <f t="shared" si="5"/>
        <v>89.450540312264025</v>
      </c>
      <c r="M15" s="73">
        <f t="shared" si="5"/>
        <v>100.00054031226402</v>
      </c>
      <c r="N15" s="65"/>
    </row>
    <row r="16" spans="1:14" ht="23.25" x14ac:dyDescent="0.2">
      <c r="A16" s="66" t="s">
        <v>44</v>
      </c>
      <c r="B16" s="66" t="s">
        <v>37</v>
      </c>
      <c r="C16" s="66" t="s">
        <v>42</v>
      </c>
      <c r="D16" s="68">
        <v>35</v>
      </c>
      <c r="E16" s="68">
        <v>39</v>
      </c>
      <c r="F16" s="73">
        <v>5.0332519096944788</v>
      </c>
      <c r="G16" s="73">
        <f t="shared" si="2"/>
        <v>7.8684245564077964</v>
      </c>
      <c r="H16" s="73">
        <f t="shared" ref="H16:M16" si="6">G16+H7</f>
        <v>17.791562726733293</v>
      </c>
      <c r="I16" s="73">
        <f t="shared" si="6"/>
        <v>28.674965836695456</v>
      </c>
      <c r="J16" s="73">
        <f t="shared" si="6"/>
        <v>51.352613604282467</v>
      </c>
      <c r="K16" s="73">
        <f t="shared" si="6"/>
        <v>69.201849244918648</v>
      </c>
      <c r="L16" s="73">
        <f t="shared" si="6"/>
        <v>89.73518257825198</v>
      </c>
      <c r="M16" s="73">
        <f t="shared" si="6"/>
        <v>100.00184924491865</v>
      </c>
      <c r="N16" s="65"/>
    </row>
    <row r="17" spans="1:14" ht="23.25" x14ac:dyDescent="0.2">
      <c r="A17" s="66" t="s">
        <v>44</v>
      </c>
      <c r="B17" s="66" t="s">
        <v>37</v>
      </c>
      <c r="C17" s="66" t="s">
        <v>42</v>
      </c>
      <c r="D17" s="68">
        <v>40</v>
      </c>
      <c r="E17" s="68">
        <v>44</v>
      </c>
      <c r="F17" s="73">
        <v>5.532224465878242</v>
      </c>
      <c r="G17" s="73">
        <f t="shared" si="2"/>
        <v>9.0603723807528915</v>
      </c>
      <c r="H17" s="73">
        <f t="shared" ref="H17:M17" si="7">G17+H8</f>
        <v>18.531655090952711</v>
      </c>
      <c r="I17" s="73">
        <f t="shared" si="7"/>
        <v>29.073607017826383</v>
      </c>
      <c r="J17" s="73">
        <f t="shared" si="7"/>
        <v>50.871668241462217</v>
      </c>
      <c r="K17" s="73">
        <f t="shared" si="7"/>
        <v>68.385203131122765</v>
      </c>
      <c r="L17" s="73">
        <f t="shared" si="7"/>
        <v>89.458536464456103</v>
      </c>
      <c r="M17" s="73">
        <f t="shared" si="7"/>
        <v>99.995203131122764</v>
      </c>
      <c r="N17" s="65"/>
    </row>
    <row r="18" spans="1:14" ht="23.25" x14ac:dyDescent="0.2">
      <c r="A18" s="66" t="s">
        <v>44</v>
      </c>
      <c r="B18" s="66" t="s">
        <v>37</v>
      </c>
      <c r="C18" s="66" t="s">
        <v>42</v>
      </c>
      <c r="D18" s="68">
        <v>45</v>
      </c>
      <c r="E18" s="68" t="s">
        <v>45</v>
      </c>
      <c r="F18" s="73">
        <v>5.9400517785446691</v>
      </c>
      <c r="G18" s="73">
        <f t="shared" si="2"/>
        <v>9.7414530540181445</v>
      </c>
      <c r="H18" s="73">
        <f t="shared" ref="H18:M18" si="8">G18+H9</f>
        <v>17.175482128279448</v>
      </c>
      <c r="I18" s="73">
        <f t="shared" si="8"/>
        <v>27.935472260486545</v>
      </c>
      <c r="J18" s="73">
        <f t="shared" si="8"/>
        <v>51.842796891242358</v>
      </c>
      <c r="K18" s="73">
        <f t="shared" si="8"/>
        <v>71.304914648102454</v>
      </c>
      <c r="L18" s="73">
        <f t="shared" si="8"/>
        <v>90.438247981435779</v>
      </c>
      <c r="M18" s="73">
        <f t="shared" si="8"/>
        <v>100.00491464810244</v>
      </c>
      <c r="N18" s="65"/>
    </row>
    <row r="19" spans="1:14" ht="23.25" x14ac:dyDescent="0.5">
      <c r="A19" s="48"/>
      <c r="B19" s="48"/>
      <c r="C19" s="48"/>
      <c r="D19" s="43"/>
      <c r="E19" s="43"/>
      <c r="F19" s="64"/>
      <c r="G19" s="64"/>
      <c r="H19" s="64"/>
      <c r="I19" s="64"/>
      <c r="J19" s="64"/>
      <c r="K19" s="64"/>
      <c r="L19" s="64"/>
      <c r="M19" s="65"/>
      <c r="N19" s="65"/>
    </row>
    <row r="20" spans="1:14" ht="63" x14ac:dyDescent="0.2">
      <c r="A20" s="51" t="s">
        <v>43</v>
      </c>
      <c r="B20" s="51" t="s">
        <v>36</v>
      </c>
      <c r="C20" s="44" t="s">
        <v>41</v>
      </c>
      <c r="D20" s="45" t="s">
        <v>38</v>
      </c>
      <c r="E20" s="45" t="s">
        <v>39</v>
      </c>
      <c r="F20" s="46" t="s">
        <v>54</v>
      </c>
      <c r="G20" s="46" t="s">
        <v>31</v>
      </c>
      <c r="H20" s="46" t="s">
        <v>32</v>
      </c>
      <c r="I20" s="46" t="s">
        <v>6</v>
      </c>
      <c r="J20" s="46" t="s">
        <v>33</v>
      </c>
      <c r="K20" s="46" t="s">
        <v>34</v>
      </c>
      <c r="L20" s="46" t="s">
        <v>66</v>
      </c>
      <c r="M20" s="63" t="s">
        <v>53</v>
      </c>
    </row>
    <row r="21" spans="1:14" ht="23.25" x14ac:dyDescent="0.5">
      <c r="A21" s="66" t="s">
        <v>44</v>
      </c>
      <c r="B21" s="67" t="s">
        <v>40</v>
      </c>
      <c r="C21" s="66" t="s">
        <v>42</v>
      </c>
      <c r="D21" s="68">
        <v>15</v>
      </c>
      <c r="E21" s="68">
        <v>19</v>
      </c>
      <c r="F21" s="69">
        <v>0.15275514819720457</v>
      </c>
      <c r="G21" s="69">
        <v>0.39418759258533326</v>
      </c>
      <c r="H21" s="69">
        <v>6.7851707184510017</v>
      </c>
      <c r="I21" s="69">
        <v>5.8273907151265663</v>
      </c>
      <c r="J21" s="69">
        <v>20.385783434870142</v>
      </c>
      <c r="K21" s="69">
        <v>28.488040674333909</v>
      </c>
      <c r="L21" s="69">
        <f>M21*2</f>
        <v>25.313333333333333</v>
      </c>
      <c r="M21" s="70">
        <f>37.97/3</f>
        <v>12.656666666666666</v>
      </c>
    </row>
    <row r="22" spans="1:14" ht="23.25" x14ac:dyDescent="0.5">
      <c r="A22" s="66" t="s">
        <v>44</v>
      </c>
      <c r="B22" s="67" t="s">
        <v>40</v>
      </c>
      <c r="C22" s="66" t="s">
        <v>42</v>
      </c>
      <c r="D22" s="68">
        <v>20</v>
      </c>
      <c r="E22" s="68">
        <v>24</v>
      </c>
      <c r="F22" s="69">
        <v>0.59790553678233849</v>
      </c>
      <c r="G22" s="69">
        <v>1.6733838951151263</v>
      </c>
      <c r="H22" s="69">
        <v>7.6816221663377231</v>
      </c>
      <c r="I22" s="69">
        <v>10.564472171346592</v>
      </c>
      <c r="J22" s="69">
        <v>17.175319025513438</v>
      </c>
      <c r="K22" s="69">
        <v>18.970886749794367</v>
      </c>
      <c r="L22" s="69">
        <f t="shared" ref="L22:L27" si="9">M22*2</f>
        <v>28.893333333333334</v>
      </c>
      <c r="M22" s="70">
        <f>43.34/3</f>
        <v>14.446666666666667</v>
      </c>
    </row>
    <row r="23" spans="1:14" ht="23.25" x14ac:dyDescent="0.5">
      <c r="A23" s="66" t="s">
        <v>44</v>
      </c>
      <c r="B23" s="67" t="s">
        <v>40</v>
      </c>
      <c r="C23" s="66" t="s">
        <v>42</v>
      </c>
      <c r="D23" s="68">
        <v>25</v>
      </c>
      <c r="E23" s="68">
        <v>29</v>
      </c>
      <c r="F23" s="69">
        <v>1.3842757322764829</v>
      </c>
      <c r="G23" s="69">
        <v>2.8460267799369796</v>
      </c>
      <c r="H23" s="69">
        <v>9.0557238985982451</v>
      </c>
      <c r="I23" s="69">
        <v>13.555107865006176</v>
      </c>
      <c r="J23" s="69">
        <v>19.782635646895915</v>
      </c>
      <c r="K23" s="69">
        <v>18.191902792128115</v>
      </c>
      <c r="L23" s="69">
        <f t="shared" si="9"/>
        <v>23.453333333333333</v>
      </c>
      <c r="M23" s="70">
        <f>35.18/3</f>
        <v>11.726666666666667</v>
      </c>
    </row>
    <row r="24" spans="1:14" ht="23.25" x14ac:dyDescent="0.5">
      <c r="A24" s="66" t="s">
        <v>44</v>
      </c>
      <c r="B24" s="67" t="s">
        <v>40</v>
      </c>
      <c r="C24" s="66" t="s">
        <v>42</v>
      </c>
      <c r="D24" s="68">
        <v>30</v>
      </c>
      <c r="E24" s="68">
        <v>34</v>
      </c>
      <c r="F24" s="69">
        <v>3.5456104305521072</v>
      </c>
      <c r="G24" s="69">
        <v>4.4559517598157656</v>
      </c>
      <c r="H24" s="69">
        <v>9.6560228649502058</v>
      </c>
      <c r="I24" s="69">
        <v>11.38641179175541</v>
      </c>
      <c r="J24" s="69">
        <v>20.670551536561252</v>
      </c>
      <c r="K24" s="69">
        <v>18.635991928629295</v>
      </c>
      <c r="L24" s="69">
        <f t="shared" si="9"/>
        <v>21.099999999999998</v>
      </c>
      <c r="M24" s="70">
        <f>31.65/3</f>
        <v>10.549999999999999</v>
      </c>
    </row>
    <row r="25" spans="1:14" ht="23.25" x14ac:dyDescent="0.5">
      <c r="A25" s="66" t="s">
        <v>44</v>
      </c>
      <c r="B25" s="67" t="s">
        <v>40</v>
      </c>
      <c r="C25" s="66" t="s">
        <v>42</v>
      </c>
      <c r="D25" s="68">
        <v>35</v>
      </c>
      <c r="E25" s="68">
        <v>39</v>
      </c>
      <c r="F25" s="69">
        <v>5.0332519096944788</v>
      </c>
      <c r="G25" s="69">
        <v>2.8351726467133176</v>
      </c>
      <c r="H25" s="69">
        <v>9.9231381703254957</v>
      </c>
      <c r="I25" s="69">
        <v>10.883403109962163</v>
      </c>
      <c r="J25" s="69">
        <v>22.677647767587015</v>
      </c>
      <c r="K25" s="69">
        <v>17.849235640636184</v>
      </c>
      <c r="L25" s="69">
        <f t="shared" si="9"/>
        <v>20.533333333333335</v>
      </c>
      <c r="M25" s="70">
        <f>30.8/3</f>
        <v>10.266666666666667</v>
      </c>
    </row>
    <row r="26" spans="1:14" ht="23.25" x14ac:dyDescent="0.5">
      <c r="A26" s="66" t="s">
        <v>44</v>
      </c>
      <c r="B26" s="67" t="s">
        <v>40</v>
      </c>
      <c r="C26" s="66" t="s">
        <v>42</v>
      </c>
      <c r="D26" s="68">
        <v>40</v>
      </c>
      <c r="E26" s="68">
        <v>44</v>
      </c>
      <c r="F26" s="69">
        <v>5.532224465878242</v>
      </c>
      <c r="G26" s="69">
        <v>3.5281479148746495</v>
      </c>
      <c r="H26" s="69">
        <v>9.4712827101998176</v>
      </c>
      <c r="I26" s="69">
        <v>10.54195192687367</v>
      </c>
      <c r="J26" s="69">
        <v>21.798061223635838</v>
      </c>
      <c r="K26" s="69">
        <v>17.513534889660551</v>
      </c>
      <c r="L26" s="69">
        <f t="shared" si="9"/>
        <v>21.073333333333334</v>
      </c>
      <c r="M26" s="70">
        <f>31.61/3</f>
        <v>10.536666666666667</v>
      </c>
    </row>
    <row r="27" spans="1:14" ht="23.25" x14ac:dyDescent="0.5">
      <c r="A27" s="66" t="s">
        <v>44</v>
      </c>
      <c r="B27" s="67" t="s">
        <v>40</v>
      </c>
      <c r="C27" s="66" t="s">
        <v>42</v>
      </c>
      <c r="D27" s="68">
        <v>45</v>
      </c>
      <c r="E27" s="68" t="s">
        <v>45</v>
      </c>
      <c r="F27" s="69">
        <v>5.9400517785446691</v>
      </c>
      <c r="G27" s="69">
        <v>3.8014012754734758</v>
      </c>
      <c r="H27" s="69">
        <v>7.4340290742613018</v>
      </c>
      <c r="I27" s="69">
        <v>10.759990132207097</v>
      </c>
      <c r="J27" s="69">
        <v>23.907324630755809</v>
      </c>
      <c r="K27" s="69">
        <v>19.462117756860103</v>
      </c>
      <c r="L27" s="69">
        <f t="shared" si="9"/>
        <v>19.133333333333333</v>
      </c>
      <c r="M27" s="70">
        <f>28.7/3</f>
        <v>9.5666666666666664</v>
      </c>
    </row>
    <row r="29" spans="1:14" ht="63" x14ac:dyDescent="0.2">
      <c r="A29" s="51" t="s">
        <v>43</v>
      </c>
      <c r="B29" s="51" t="s">
        <v>36</v>
      </c>
      <c r="C29" s="44" t="s">
        <v>41</v>
      </c>
      <c r="D29" s="45" t="s">
        <v>38</v>
      </c>
      <c r="E29" s="45" t="s">
        <v>39</v>
      </c>
      <c r="F29" s="46" t="s">
        <v>54</v>
      </c>
      <c r="G29" s="46" t="s">
        <v>31</v>
      </c>
      <c r="H29" s="46" t="s">
        <v>32</v>
      </c>
      <c r="I29" s="46" t="s">
        <v>6</v>
      </c>
      <c r="J29" s="46" t="s">
        <v>33</v>
      </c>
      <c r="K29" s="46" t="s">
        <v>34</v>
      </c>
      <c r="L29" s="46" t="s">
        <v>66</v>
      </c>
      <c r="M29" s="63" t="s">
        <v>53</v>
      </c>
    </row>
    <row r="30" spans="1:14" ht="23.25" x14ac:dyDescent="0.5">
      <c r="A30" s="66" t="s">
        <v>44</v>
      </c>
      <c r="B30" s="67" t="s">
        <v>40</v>
      </c>
      <c r="C30" s="66" t="s">
        <v>42</v>
      </c>
      <c r="D30" s="68">
        <v>15</v>
      </c>
      <c r="E30" s="68">
        <v>19</v>
      </c>
      <c r="F30" s="69">
        <v>0.15275514819720457</v>
      </c>
      <c r="G30" s="69">
        <v>0.5469427407825378</v>
      </c>
      <c r="H30" s="69">
        <v>7.3321134592335397</v>
      </c>
      <c r="I30" s="69">
        <v>13.159504174360105</v>
      </c>
      <c r="J30" s="69">
        <v>33.545287609230243</v>
      </c>
      <c r="K30" s="69">
        <v>62.033328283564153</v>
      </c>
      <c r="L30" s="69">
        <v>87.346661616897478</v>
      </c>
      <c r="M30" s="70">
        <v>100.00332828356414</v>
      </c>
    </row>
    <row r="31" spans="1:14" ht="23.25" x14ac:dyDescent="0.5">
      <c r="A31" s="66" t="s">
        <v>44</v>
      </c>
      <c r="B31" s="67" t="s">
        <v>40</v>
      </c>
      <c r="C31" s="66" t="s">
        <v>42</v>
      </c>
      <c r="D31" s="68">
        <v>20</v>
      </c>
      <c r="E31" s="68">
        <v>24</v>
      </c>
      <c r="F31" s="69">
        <v>0.59790553678233849</v>
      </c>
      <c r="G31" s="69">
        <v>2.2712894318974648</v>
      </c>
      <c r="H31" s="69">
        <v>9.9529115982351879</v>
      </c>
      <c r="I31" s="69">
        <v>20.51738376958178</v>
      </c>
      <c r="J31" s="69">
        <v>37.692702795095215</v>
      </c>
      <c r="K31" s="69">
        <v>56.663589544889582</v>
      </c>
      <c r="L31" s="69">
        <v>85.55692287822292</v>
      </c>
      <c r="M31" s="70">
        <v>100.00358954488959</v>
      </c>
    </row>
    <row r="32" spans="1:14" ht="23.25" x14ac:dyDescent="0.5">
      <c r="A32" s="66" t="s">
        <v>44</v>
      </c>
      <c r="B32" s="67" t="s">
        <v>40</v>
      </c>
      <c r="C32" s="66" t="s">
        <v>42</v>
      </c>
      <c r="D32" s="68">
        <v>25</v>
      </c>
      <c r="E32" s="68">
        <v>29</v>
      </c>
      <c r="F32" s="69">
        <v>1.3842757322764829</v>
      </c>
      <c r="G32" s="69">
        <v>4.2303025122134628</v>
      </c>
      <c r="H32" s="69">
        <v>13.286026410811708</v>
      </c>
      <c r="I32" s="69">
        <v>26.841134275817886</v>
      </c>
      <c r="J32" s="69">
        <v>46.623769922713805</v>
      </c>
      <c r="K32" s="69">
        <v>64.815672714841924</v>
      </c>
      <c r="L32" s="69">
        <v>88.269006048175257</v>
      </c>
      <c r="M32" s="70">
        <v>99.99567271484193</v>
      </c>
    </row>
    <row r="33" spans="1:13" ht="23.25" x14ac:dyDescent="0.5">
      <c r="A33" s="66" t="s">
        <v>44</v>
      </c>
      <c r="B33" s="67" t="s">
        <v>40</v>
      </c>
      <c r="C33" s="66" t="s">
        <v>42</v>
      </c>
      <c r="D33" s="68">
        <v>30</v>
      </c>
      <c r="E33" s="68">
        <v>34</v>
      </c>
      <c r="F33" s="69">
        <v>3.5456104305521072</v>
      </c>
      <c r="G33" s="69">
        <v>8.0015621903678724</v>
      </c>
      <c r="H33" s="69">
        <v>17.65758505531808</v>
      </c>
      <c r="I33" s="69">
        <v>29.04399684707349</v>
      </c>
      <c r="J33" s="69">
        <v>49.714548383634742</v>
      </c>
      <c r="K33" s="69">
        <v>68.35054031226403</v>
      </c>
      <c r="L33" s="69">
        <v>89.450540312264025</v>
      </c>
      <c r="M33" s="70">
        <v>100.00054031226402</v>
      </c>
    </row>
    <row r="34" spans="1:13" ht="23.25" x14ac:dyDescent="0.5">
      <c r="A34" s="66" t="s">
        <v>44</v>
      </c>
      <c r="B34" s="67" t="s">
        <v>40</v>
      </c>
      <c r="C34" s="66" t="s">
        <v>42</v>
      </c>
      <c r="D34" s="68">
        <v>35</v>
      </c>
      <c r="E34" s="68">
        <v>39</v>
      </c>
      <c r="F34" s="69">
        <v>5.0332519096944788</v>
      </c>
      <c r="G34" s="69">
        <v>7.8684245564077964</v>
      </c>
      <c r="H34" s="69">
        <v>17.791562726733293</v>
      </c>
      <c r="I34" s="69">
        <v>28.674965836695456</v>
      </c>
      <c r="J34" s="69">
        <v>51.352613604282467</v>
      </c>
      <c r="K34" s="69">
        <v>69.201849244918648</v>
      </c>
      <c r="L34" s="69">
        <v>89.73518257825198</v>
      </c>
      <c r="M34" s="70">
        <v>100.00184924491865</v>
      </c>
    </row>
    <row r="35" spans="1:13" ht="23.25" x14ac:dyDescent="0.5">
      <c r="A35" s="66" t="s">
        <v>44</v>
      </c>
      <c r="B35" s="67" t="s">
        <v>40</v>
      </c>
      <c r="C35" s="66" t="s">
        <v>42</v>
      </c>
      <c r="D35" s="68">
        <v>40</v>
      </c>
      <c r="E35" s="68">
        <v>44</v>
      </c>
      <c r="F35" s="69">
        <v>5.532224465878242</v>
      </c>
      <c r="G35" s="69">
        <v>9.0603723807528915</v>
      </c>
      <c r="H35" s="69">
        <v>18.531655090952711</v>
      </c>
      <c r="I35" s="69">
        <v>29.073607017826383</v>
      </c>
      <c r="J35" s="69">
        <v>50.871668241462217</v>
      </c>
      <c r="K35" s="69">
        <v>68.385203131122765</v>
      </c>
      <c r="L35" s="69">
        <v>89.458536464456103</v>
      </c>
      <c r="M35" s="70">
        <v>99.995203131122764</v>
      </c>
    </row>
    <row r="36" spans="1:13" ht="23.25" x14ac:dyDescent="0.5">
      <c r="A36" s="66" t="s">
        <v>44</v>
      </c>
      <c r="B36" s="67" t="s">
        <v>40</v>
      </c>
      <c r="C36" s="66" t="s">
        <v>42</v>
      </c>
      <c r="D36" s="68">
        <v>45</v>
      </c>
      <c r="E36" s="68" t="s">
        <v>45</v>
      </c>
      <c r="F36" s="69">
        <v>5.9400517785446691</v>
      </c>
      <c r="G36" s="69">
        <v>9.7414530540181445</v>
      </c>
      <c r="H36" s="69">
        <v>17.175482128279448</v>
      </c>
      <c r="I36" s="69">
        <v>27.935472260486545</v>
      </c>
      <c r="J36" s="69">
        <v>51.842796891242358</v>
      </c>
      <c r="K36" s="69">
        <v>71.304914648102454</v>
      </c>
      <c r="L36" s="69">
        <v>90.438247981435779</v>
      </c>
      <c r="M36" s="70">
        <v>100.00491464810244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7" zoomScale="120" zoomScaleNormal="120" workbookViewId="0">
      <selection activeCell="I12" sqref="C12:I12"/>
    </sheetView>
  </sheetViews>
  <sheetFormatPr defaultRowHeight="14.25" x14ac:dyDescent="0.2"/>
  <sheetData>
    <row r="1" spans="1:9" ht="23.25" x14ac:dyDescent="0.2">
      <c r="A1" s="2" t="s">
        <v>0</v>
      </c>
      <c r="B1" s="2"/>
      <c r="C1" s="2"/>
      <c r="D1" s="2"/>
      <c r="E1" s="2"/>
      <c r="F1" s="2"/>
      <c r="G1" s="3"/>
      <c r="H1" s="4"/>
      <c r="I1" s="5"/>
    </row>
    <row r="2" spans="1:9" ht="23.25" x14ac:dyDescent="0.2">
      <c r="A2" s="6"/>
      <c r="B2" s="6"/>
      <c r="C2" s="6"/>
      <c r="D2" s="6"/>
      <c r="E2" s="6"/>
      <c r="F2" s="6"/>
      <c r="G2" s="7"/>
      <c r="H2" s="8"/>
      <c r="I2" s="9"/>
    </row>
    <row r="3" spans="1:9" ht="23.25" x14ac:dyDescent="0.2">
      <c r="A3" s="10" t="s">
        <v>1</v>
      </c>
      <c r="B3" s="11"/>
      <c r="C3" s="99" t="s">
        <v>2</v>
      </c>
      <c r="D3" s="99"/>
      <c r="E3" s="99"/>
      <c r="F3" s="99"/>
      <c r="G3" s="99"/>
      <c r="H3" s="99"/>
      <c r="I3" s="99"/>
    </row>
    <row r="4" spans="1:9" ht="23.25" x14ac:dyDescent="0.2">
      <c r="A4" s="9"/>
      <c r="B4" s="12"/>
      <c r="C4" s="96" t="s">
        <v>3</v>
      </c>
      <c r="D4" s="96" t="s">
        <v>4</v>
      </c>
      <c r="E4" s="96" t="s">
        <v>5</v>
      </c>
      <c r="F4" s="100" t="s">
        <v>6</v>
      </c>
      <c r="G4" s="96" t="s">
        <v>7</v>
      </c>
      <c r="H4" s="96" t="s">
        <v>8</v>
      </c>
      <c r="I4" s="96" t="s">
        <v>9</v>
      </c>
    </row>
    <row r="5" spans="1:9" ht="23.25" x14ac:dyDescent="0.2">
      <c r="A5" s="13"/>
      <c r="B5" s="14"/>
      <c r="C5" s="97"/>
      <c r="D5" s="97"/>
      <c r="E5" s="97"/>
      <c r="F5" s="101"/>
      <c r="G5" s="97"/>
      <c r="H5" s="97"/>
      <c r="I5" s="97"/>
    </row>
    <row r="6" spans="1:9" ht="23.25" x14ac:dyDescent="0.2">
      <c r="A6" s="13"/>
      <c r="B6" s="15"/>
      <c r="C6" s="98"/>
      <c r="D6" s="98"/>
      <c r="E6" s="98"/>
      <c r="F6" s="102"/>
      <c r="G6" s="98"/>
      <c r="H6" s="98"/>
      <c r="I6" s="98"/>
    </row>
    <row r="7" spans="1:9" ht="23.25" x14ac:dyDescent="0.2">
      <c r="A7" s="13"/>
      <c r="B7" s="16"/>
      <c r="C7" s="17" t="s">
        <v>10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</row>
    <row r="8" spans="1:9" ht="23.25" x14ac:dyDescent="0.2">
      <c r="A8" s="18"/>
      <c r="B8" s="19"/>
      <c r="C8" s="20" t="s">
        <v>11</v>
      </c>
      <c r="D8" s="20" t="s">
        <v>11</v>
      </c>
      <c r="E8" s="20" t="s">
        <v>11</v>
      </c>
      <c r="F8" s="20" t="s">
        <v>11</v>
      </c>
      <c r="G8" s="20" t="s">
        <v>11</v>
      </c>
      <c r="H8" s="20" t="s">
        <v>11</v>
      </c>
      <c r="I8" s="20" t="s">
        <v>11</v>
      </c>
    </row>
    <row r="9" spans="1:9" ht="23.25" x14ac:dyDescent="0.2">
      <c r="A9" s="13"/>
      <c r="B9" s="14"/>
      <c r="C9" s="14"/>
      <c r="D9" s="14"/>
      <c r="E9" s="14"/>
      <c r="F9" s="14"/>
      <c r="G9" s="14"/>
      <c r="H9" s="14"/>
      <c r="I9" s="14"/>
    </row>
    <row r="10" spans="1:9" ht="23.25" x14ac:dyDescent="0.5">
      <c r="A10" s="21" t="s">
        <v>12</v>
      </c>
      <c r="B10" s="22"/>
      <c r="C10" s="22">
        <v>3.7851940000459838</v>
      </c>
      <c r="D10" s="22">
        <v>3.1829186725580905</v>
      </c>
      <c r="E10" s="22">
        <v>8.8946340468404905</v>
      </c>
      <c r="F10" s="22">
        <v>11.102023417225611</v>
      </c>
      <c r="G10" s="22">
        <v>21.218473604859486</v>
      </c>
      <c r="H10" s="22">
        <v>18.70451962201016</v>
      </c>
      <c r="I10" s="22">
        <v>33.112236636459556</v>
      </c>
    </row>
    <row r="11" spans="1:9" ht="23.25" x14ac:dyDescent="0.5">
      <c r="A11" s="21" t="s">
        <v>13</v>
      </c>
      <c r="B11" s="22"/>
      <c r="C11" s="22"/>
      <c r="D11" s="22"/>
      <c r="E11" s="22"/>
      <c r="F11" s="22"/>
      <c r="G11" s="22"/>
      <c r="H11" s="22"/>
      <c r="I11" s="22"/>
    </row>
    <row r="12" spans="1:9" ht="23.25" x14ac:dyDescent="0.5">
      <c r="A12" s="23" t="s">
        <v>14</v>
      </c>
      <c r="B12" s="24"/>
      <c r="C12" s="24">
        <v>0.15275514819720457</v>
      </c>
      <c r="D12" s="24">
        <v>0.39418759258533326</v>
      </c>
      <c r="E12" s="24">
        <v>6.7851707184510017</v>
      </c>
      <c r="F12" s="24">
        <v>5.8273907151265663</v>
      </c>
      <c r="G12" s="24">
        <v>20.385783434870142</v>
      </c>
      <c r="H12" s="24">
        <v>28.488040674333909</v>
      </c>
      <c r="I12" s="24">
        <v>37.966671716435776</v>
      </c>
    </row>
    <row r="13" spans="1:9" ht="23.25" x14ac:dyDescent="0.5">
      <c r="A13" s="23" t="s">
        <v>15</v>
      </c>
      <c r="B13" s="24"/>
      <c r="C13" s="24">
        <v>0.59790553678233849</v>
      </c>
      <c r="D13" s="24">
        <v>1.6733838951151263</v>
      </c>
      <c r="E13" s="24">
        <v>7.6816221663377231</v>
      </c>
      <c r="F13" s="24">
        <v>10.564472171346592</v>
      </c>
      <c r="G13" s="24">
        <v>17.175319025513438</v>
      </c>
      <c r="H13" s="24">
        <v>18.970886749794367</v>
      </c>
      <c r="I13" s="24">
        <v>43.33641045511046</v>
      </c>
    </row>
    <row r="14" spans="1:9" ht="23.25" x14ac:dyDescent="0.5">
      <c r="A14" s="23" t="s">
        <v>16</v>
      </c>
      <c r="B14" s="24"/>
      <c r="C14" s="24">
        <v>1.3842757322764829</v>
      </c>
      <c r="D14" s="24">
        <v>2.8460267799369796</v>
      </c>
      <c r="E14" s="24">
        <v>9.0557238985982451</v>
      </c>
      <c r="F14" s="24">
        <v>13.555107865006176</v>
      </c>
      <c r="G14" s="24">
        <v>19.782635646895915</v>
      </c>
      <c r="H14" s="24">
        <v>18.191902792128115</v>
      </c>
      <c r="I14" s="24">
        <v>35.184327285157828</v>
      </c>
    </row>
    <row r="15" spans="1:9" ht="23.25" x14ac:dyDescent="0.5">
      <c r="A15" s="23" t="s">
        <v>17</v>
      </c>
      <c r="B15" s="24"/>
      <c r="C15" s="24">
        <v>3.5456104305521072</v>
      </c>
      <c r="D15" s="24">
        <v>4.4559517598157656</v>
      </c>
      <c r="E15" s="24">
        <v>9.6560228649502058</v>
      </c>
      <c r="F15" s="24">
        <v>11.38641179175541</v>
      </c>
      <c r="G15" s="24">
        <v>20.670551536561252</v>
      </c>
      <c r="H15" s="24">
        <v>18.635991928629295</v>
      </c>
      <c r="I15" s="24">
        <v>31.649459687735501</v>
      </c>
    </row>
    <row r="16" spans="1:9" ht="23.25" x14ac:dyDescent="0.5">
      <c r="A16" s="23" t="s">
        <v>18</v>
      </c>
      <c r="B16" s="24"/>
      <c r="C16" s="24">
        <v>5.0332519096944788</v>
      </c>
      <c r="D16" s="24">
        <v>2.8351726467133176</v>
      </c>
      <c r="E16" s="24">
        <v>9.9231381703254957</v>
      </c>
      <c r="F16" s="24">
        <v>10.883403109962163</v>
      </c>
      <c r="G16" s="24">
        <v>22.677647767587015</v>
      </c>
      <c r="H16" s="24">
        <v>17.849235640636184</v>
      </c>
      <c r="I16" s="24">
        <v>30.798150755081959</v>
      </c>
    </row>
    <row r="17" spans="1:9" ht="23.25" x14ac:dyDescent="0.5">
      <c r="A17" s="23" t="s">
        <v>19</v>
      </c>
      <c r="B17" s="24"/>
      <c r="C17" s="24">
        <v>5.532224465878242</v>
      </c>
      <c r="D17" s="24">
        <v>3.5281479148746495</v>
      </c>
      <c r="E17" s="24">
        <v>9.4712827101998176</v>
      </c>
      <c r="F17" s="24">
        <v>10.54195192687367</v>
      </c>
      <c r="G17" s="24">
        <v>21.798061223635838</v>
      </c>
      <c r="H17" s="24">
        <v>17.513534889660551</v>
      </c>
      <c r="I17" s="24">
        <v>31.614796868876969</v>
      </c>
    </row>
    <row r="18" spans="1:9" ht="23.25" x14ac:dyDescent="0.5">
      <c r="A18" s="23" t="s">
        <v>20</v>
      </c>
      <c r="B18" s="24"/>
      <c r="C18" s="24">
        <v>5.9400517785446691</v>
      </c>
      <c r="D18" s="24">
        <v>3.8014012754734758</v>
      </c>
      <c r="E18" s="24">
        <v>7.4340290742613018</v>
      </c>
      <c r="F18" s="24">
        <v>10.759990132207097</v>
      </c>
      <c r="G18" s="24">
        <v>23.907324630755809</v>
      </c>
      <c r="H18" s="24">
        <v>19.462117756860103</v>
      </c>
      <c r="I18" s="24">
        <v>28.695085351897227</v>
      </c>
    </row>
    <row r="19" spans="1:9" ht="23.25" x14ac:dyDescent="0.5">
      <c r="A19" s="23"/>
      <c r="B19" s="24"/>
      <c r="C19" s="22">
        <f>SUM(C12:C18)/7</f>
        <v>3.1694392859893603</v>
      </c>
      <c r="D19" s="22">
        <f t="shared" ref="D19:I19" si="0">SUM(D12:D18)/7</f>
        <v>2.7906102663592351</v>
      </c>
      <c r="E19" s="22">
        <f t="shared" si="0"/>
        <v>8.5724270861605412</v>
      </c>
      <c r="F19" s="22">
        <f t="shared" si="0"/>
        <v>10.502675387468241</v>
      </c>
      <c r="G19" s="22">
        <f t="shared" si="0"/>
        <v>20.913903323688487</v>
      </c>
      <c r="H19" s="22">
        <f t="shared" si="0"/>
        <v>19.873101490291788</v>
      </c>
      <c r="I19" s="22">
        <f t="shared" si="0"/>
        <v>34.177843160042251</v>
      </c>
    </row>
    <row r="20" spans="1:9" ht="23.25" x14ac:dyDescent="0.5">
      <c r="A20" s="23"/>
      <c r="B20" s="24"/>
      <c r="C20" s="24"/>
      <c r="D20" s="24"/>
      <c r="E20" s="24"/>
      <c r="F20" s="24"/>
      <c r="G20" s="24"/>
      <c r="H20" s="24"/>
      <c r="I20" s="24"/>
    </row>
    <row r="21" spans="1:9" ht="23.25" x14ac:dyDescent="0.5">
      <c r="A21" s="21" t="s">
        <v>21</v>
      </c>
      <c r="B21" s="22"/>
      <c r="C21" s="22"/>
      <c r="D21" s="22"/>
      <c r="E21" s="22"/>
      <c r="F21" s="22"/>
      <c r="G21" s="22"/>
      <c r="H21" s="22"/>
      <c r="I21" s="22"/>
    </row>
    <row r="22" spans="1:9" ht="23.25" x14ac:dyDescent="0.5">
      <c r="A22" s="23" t="s">
        <v>22</v>
      </c>
      <c r="B22" s="24"/>
      <c r="C22" s="24">
        <v>4.2433154336899763</v>
      </c>
      <c r="D22" s="24">
        <v>3.5433725109412975</v>
      </c>
      <c r="E22" s="24">
        <v>9.5004640225804113</v>
      </c>
      <c r="F22" s="24">
        <v>12.482800901812737</v>
      </c>
      <c r="G22" s="24">
        <v>21.242534853851723</v>
      </c>
      <c r="H22" s="24">
        <v>17.03535674016312</v>
      </c>
      <c r="I22" s="24">
        <v>31.952155536961531</v>
      </c>
    </row>
    <row r="23" spans="1:9" ht="23.25" x14ac:dyDescent="0.5">
      <c r="A23" s="23" t="s">
        <v>23</v>
      </c>
      <c r="B23" s="24"/>
      <c r="C23" s="24">
        <v>3.5980326566686278</v>
      </c>
      <c r="D23" s="24">
        <v>3.0356585365703355</v>
      </c>
      <c r="E23" s="24">
        <v>8.6471277225547531</v>
      </c>
      <c r="F23" s="24">
        <v>10.537919339263253</v>
      </c>
      <c r="G23" s="24">
        <v>21.208643600511468</v>
      </c>
      <c r="H23" s="24">
        <v>19.386440930073281</v>
      </c>
      <c r="I23" s="24">
        <v>33.586177214357996</v>
      </c>
    </row>
    <row r="24" spans="1:9" ht="23.25" x14ac:dyDescent="0.5">
      <c r="A24" s="25"/>
      <c r="B24" s="24"/>
      <c r="C24" s="26"/>
      <c r="D24" s="26"/>
      <c r="E24" s="26"/>
      <c r="F24" s="26"/>
      <c r="G24" s="26"/>
      <c r="H24" s="26"/>
      <c r="I24" s="26"/>
    </row>
    <row r="25" spans="1:9" ht="23.25" x14ac:dyDescent="0.5">
      <c r="A25" s="21" t="s">
        <v>24</v>
      </c>
      <c r="B25" s="22"/>
      <c r="C25" s="22"/>
      <c r="D25" s="22"/>
      <c r="E25" s="22"/>
      <c r="F25" s="22"/>
      <c r="G25" s="22"/>
      <c r="H25" s="22"/>
      <c r="I25" s="22"/>
    </row>
    <row r="26" spans="1:9" ht="23.25" x14ac:dyDescent="0.5">
      <c r="A26" s="23" t="s">
        <v>25</v>
      </c>
      <c r="B26" s="24"/>
      <c r="C26" s="24">
        <v>3.8182507913578068</v>
      </c>
      <c r="D26" s="24">
        <v>3.1086971298229593</v>
      </c>
      <c r="E26" s="24">
        <v>8.3719218014732579</v>
      </c>
      <c r="F26" s="24">
        <v>10.189599107561326</v>
      </c>
      <c r="G26" s="24">
        <v>20.753323236123304</v>
      </c>
      <c r="H26" s="24">
        <v>18.999903820421142</v>
      </c>
      <c r="I26" s="24">
        <v>34.758304113239994</v>
      </c>
    </row>
    <row r="27" spans="1:9" ht="23.25" x14ac:dyDescent="0.5">
      <c r="A27" s="27"/>
      <c r="B27" s="28"/>
      <c r="C27" s="28"/>
      <c r="D27" s="28"/>
      <c r="E27" s="28"/>
      <c r="F27" s="28"/>
      <c r="G27" s="28"/>
      <c r="H27" s="28"/>
      <c r="I27" s="28"/>
    </row>
    <row r="28" spans="1:9" ht="20.25" x14ac:dyDescent="0.3">
      <c r="A28" s="29"/>
      <c r="B28" s="29"/>
      <c r="C28" s="29"/>
      <c r="D28" s="29"/>
      <c r="E28" s="29"/>
      <c r="F28" s="29"/>
      <c r="G28" s="29"/>
      <c r="H28" s="29"/>
      <c r="I28" s="29"/>
    </row>
    <row r="29" spans="1:9" ht="23.25" x14ac:dyDescent="0.2">
      <c r="A29" s="30" t="s">
        <v>26</v>
      </c>
      <c r="B29" s="31"/>
      <c r="C29" s="32"/>
      <c r="D29" s="33"/>
      <c r="E29" s="33"/>
      <c r="F29" s="33"/>
      <c r="G29" s="33"/>
      <c r="H29" s="33"/>
      <c r="I29" s="1"/>
    </row>
    <row r="30" spans="1:9" ht="23.25" x14ac:dyDescent="0.5">
      <c r="A30" s="34" t="s">
        <v>27</v>
      </c>
      <c r="B30" s="29"/>
      <c r="C30" s="29"/>
      <c r="D30" s="29"/>
      <c r="E30" s="29"/>
      <c r="F30" s="29"/>
      <c r="G30" s="29"/>
      <c r="H30" s="29"/>
      <c r="I30" s="1"/>
    </row>
  </sheetData>
  <mergeCells count="8">
    <mergeCell ref="I4:I6"/>
    <mergeCell ref="C4:C6"/>
    <mergeCell ref="C3:I3"/>
    <mergeCell ref="D4:D6"/>
    <mergeCell ref="E4:E6"/>
    <mergeCell ref="F4:F6"/>
    <mergeCell ref="G4:G6"/>
    <mergeCell ref="H4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1" sqref="H11"/>
    </sheetView>
  </sheetViews>
  <sheetFormatPr defaultRowHeight="14.25" x14ac:dyDescent="0.2"/>
  <sheetData>
    <row r="1" spans="1:8" ht="23.25" customHeight="1" x14ac:dyDescent="0.2">
      <c r="A1" s="106" t="s">
        <v>28</v>
      </c>
      <c r="B1" s="108" t="s">
        <v>3</v>
      </c>
      <c r="C1" s="108" t="s">
        <v>4</v>
      </c>
      <c r="D1" s="108" t="s">
        <v>5</v>
      </c>
      <c r="E1" s="110" t="s">
        <v>6</v>
      </c>
      <c r="F1" s="108" t="s">
        <v>7</v>
      </c>
      <c r="G1" s="103" t="s">
        <v>8</v>
      </c>
      <c r="H1" s="105" t="s">
        <v>9</v>
      </c>
    </row>
    <row r="2" spans="1:8" ht="34.5" customHeight="1" x14ac:dyDescent="0.2">
      <c r="A2" s="107"/>
      <c r="B2" s="109"/>
      <c r="C2" s="109"/>
      <c r="D2" s="109"/>
      <c r="E2" s="111"/>
      <c r="F2" s="109"/>
      <c r="G2" s="104"/>
      <c r="H2" s="104"/>
    </row>
    <row r="3" spans="1:8" ht="23.25" x14ac:dyDescent="0.5">
      <c r="A3" s="36" t="s">
        <v>14</v>
      </c>
      <c r="B3" s="35">
        <v>0.15275514819720457</v>
      </c>
      <c r="C3" s="35">
        <v>0.39418759258533326</v>
      </c>
      <c r="D3" s="35">
        <v>6.7851707184510017</v>
      </c>
      <c r="E3" s="35">
        <v>5.8273907151265663</v>
      </c>
      <c r="F3" s="35">
        <v>20.385783434870142</v>
      </c>
      <c r="G3" s="35">
        <v>28.488040674333909</v>
      </c>
      <c r="H3" s="37">
        <v>37.966671716435776</v>
      </c>
    </row>
    <row r="4" spans="1:8" ht="23.25" x14ac:dyDescent="0.5">
      <c r="A4" s="36" t="s">
        <v>15</v>
      </c>
      <c r="B4" s="35">
        <v>0.59790553678233849</v>
      </c>
      <c r="C4" s="35">
        <v>1.6733838951151263</v>
      </c>
      <c r="D4" s="35">
        <v>7.6816221663377231</v>
      </c>
      <c r="E4" s="35">
        <v>10.564472171346592</v>
      </c>
      <c r="F4" s="35">
        <v>17.175319025513438</v>
      </c>
      <c r="G4" s="35">
        <v>18.970886749794367</v>
      </c>
      <c r="H4" s="37">
        <v>43.33641045511046</v>
      </c>
    </row>
    <row r="5" spans="1:8" ht="23.25" x14ac:dyDescent="0.5">
      <c r="A5" s="36" t="s">
        <v>16</v>
      </c>
      <c r="B5" s="35">
        <v>1.3842757322764829</v>
      </c>
      <c r="C5" s="35">
        <v>2.8460267799369796</v>
      </c>
      <c r="D5" s="35">
        <v>9.0557238985982451</v>
      </c>
      <c r="E5" s="35">
        <v>13.555107865006176</v>
      </c>
      <c r="F5" s="35">
        <v>19.782635646895915</v>
      </c>
      <c r="G5" s="35">
        <v>18.191902792128115</v>
      </c>
      <c r="H5" s="37">
        <v>35.184327285157828</v>
      </c>
    </row>
    <row r="6" spans="1:8" ht="23.25" x14ac:dyDescent="0.5">
      <c r="A6" s="36" t="s">
        <v>17</v>
      </c>
      <c r="B6" s="35">
        <v>3.5456104305521072</v>
      </c>
      <c r="C6" s="35">
        <v>4.4559517598157656</v>
      </c>
      <c r="D6" s="35">
        <v>9.6560228649502058</v>
      </c>
      <c r="E6" s="35">
        <v>11.38641179175541</v>
      </c>
      <c r="F6" s="35">
        <v>20.670551536561252</v>
      </c>
      <c r="G6" s="35">
        <v>18.635991928629295</v>
      </c>
      <c r="H6" s="37">
        <v>31.649459687735501</v>
      </c>
    </row>
    <row r="7" spans="1:8" ht="23.25" x14ac:dyDescent="0.5">
      <c r="A7" s="36" t="s">
        <v>18</v>
      </c>
      <c r="B7" s="35">
        <v>5.0332519096944788</v>
      </c>
      <c r="C7" s="35">
        <v>2.8351726467133176</v>
      </c>
      <c r="D7" s="35">
        <v>9.9231381703254957</v>
      </c>
      <c r="E7" s="35">
        <v>10.883403109962163</v>
      </c>
      <c r="F7" s="35">
        <v>22.677647767587015</v>
      </c>
      <c r="G7" s="35">
        <v>17.849235640636184</v>
      </c>
      <c r="H7" s="37">
        <v>30.798150755081959</v>
      </c>
    </row>
    <row r="8" spans="1:8" ht="23.25" x14ac:dyDescent="0.5">
      <c r="A8" s="36" t="s">
        <v>19</v>
      </c>
      <c r="B8" s="35">
        <v>5.532224465878242</v>
      </c>
      <c r="C8" s="35">
        <v>3.5281479148746495</v>
      </c>
      <c r="D8" s="35">
        <v>9.4712827101998176</v>
      </c>
      <c r="E8" s="35">
        <v>10.54195192687367</v>
      </c>
      <c r="F8" s="35">
        <v>21.798061223635838</v>
      </c>
      <c r="G8" s="35">
        <v>17.513534889660551</v>
      </c>
      <c r="H8" s="37">
        <v>31.614796868876969</v>
      </c>
    </row>
    <row r="9" spans="1:8" ht="23.25" x14ac:dyDescent="0.5">
      <c r="A9" s="38" t="s">
        <v>20</v>
      </c>
      <c r="B9" s="39">
        <v>5.9400517785446691</v>
      </c>
      <c r="C9" s="39">
        <v>3.8014012754734758</v>
      </c>
      <c r="D9" s="39">
        <v>7.4340290742613018</v>
      </c>
      <c r="E9" s="39">
        <v>10.759990132207097</v>
      </c>
      <c r="F9" s="39">
        <v>23.907324630755809</v>
      </c>
      <c r="G9" s="39">
        <v>19.462117756860103</v>
      </c>
      <c r="H9" s="40">
        <v>28.695085351897227</v>
      </c>
    </row>
    <row r="11" spans="1:8" ht="63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1" t="s">
        <v>6</v>
      </c>
      <c r="F11" s="41" t="s">
        <v>33</v>
      </c>
      <c r="G11" s="41" t="s">
        <v>34</v>
      </c>
      <c r="H11" s="41" t="s">
        <v>35</v>
      </c>
    </row>
    <row r="12" spans="1:8" ht="23.25" x14ac:dyDescent="0.5">
      <c r="A12" s="36" t="s">
        <v>14</v>
      </c>
      <c r="B12" s="35">
        <v>0.15275514819720457</v>
      </c>
      <c r="C12" s="35">
        <v>0.39418759258533326</v>
      </c>
      <c r="D12" s="35">
        <v>6.7851707184510017</v>
      </c>
      <c r="E12" s="35">
        <v>5.8273907151265663</v>
      </c>
      <c r="F12" s="35">
        <v>20.385783434870142</v>
      </c>
      <c r="G12" s="35">
        <v>28.488040674333909</v>
      </c>
      <c r="H12" s="37">
        <v>37.966671716435776</v>
      </c>
    </row>
    <row r="13" spans="1:8" ht="23.25" x14ac:dyDescent="0.5">
      <c r="A13" s="36" t="s">
        <v>15</v>
      </c>
      <c r="B13" s="35">
        <v>0.59790553678233849</v>
      </c>
      <c r="C13" s="35">
        <v>1.6733838951151263</v>
      </c>
      <c r="D13" s="35">
        <v>7.6816221663377231</v>
      </c>
      <c r="E13" s="35">
        <v>10.564472171346592</v>
      </c>
      <c r="F13" s="35">
        <v>17.175319025513438</v>
      </c>
      <c r="G13" s="35">
        <v>18.970886749794367</v>
      </c>
      <c r="H13" s="37">
        <v>43.33641045511046</v>
      </c>
    </row>
    <row r="14" spans="1:8" ht="23.25" x14ac:dyDescent="0.5">
      <c r="A14" s="36" t="s">
        <v>16</v>
      </c>
      <c r="B14" s="35">
        <v>1.3842757322764829</v>
      </c>
      <c r="C14" s="35">
        <v>2.8460267799369796</v>
      </c>
      <c r="D14" s="35">
        <v>9.0557238985982451</v>
      </c>
      <c r="E14" s="35">
        <v>13.555107865006176</v>
      </c>
      <c r="F14" s="35">
        <v>19.782635646895915</v>
      </c>
      <c r="G14" s="35">
        <v>18.191902792128115</v>
      </c>
      <c r="H14" s="37">
        <v>35.184327285157828</v>
      </c>
    </row>
    <row r="15" spans="1:8" ht="23.25" x14ac:dyDescent="0.5">
      <c r="A15" s="36" t="s">
        <v>17</v>
      </c>
      <c r="B15" s="35">
        <v>3.5456104305521072</v>
      </c>
      <c r="C15" s="35">
        <v>4.4559517598157656</v>
      </c>
      <c r="D15" s="35">
        <v>9.6560228649502058</v>
      </c>
      <c r="E15" s="35">
        <v>11.38641179175541</v>
      </c>
      <c r="F15" s="35">
        <v>20.670551536561252</v>
      </c>
      <c r="G15" s="35">
        <v>18.635991928629295</v>
      </c>
      <c r="H15" s="37">
        <v>31.649459687735501</v>
      </c>
    </row>
    <row r="16" spans="1:8" ht="23.25" x14ac:dyDescent="0.5">
      <c r="A16" s="36" t="s">
        <v>18</v>
      </c>
      <c r="B16" s="35">
        <v>5.0332519096944788</v>
      </c>
      <c r="C16" s="35">
        <v>2.8351726467133176</v>
      </c>
      <c r="D16" s="35">
        <v>9.9231381703254957</v>
      </c>
      <c r="E16" s="35">
        <v>10.883403109962163</v>
      </c>
      <c r="F16" s="35">
        <v>22.677647767587015</v>
      </c>
      <c r="G16" s="35">
        <v>17.849235640636184</v>
      </c>
      <c r="H16" s="37">
        <v>30.798150755081959</v>
      </c>
    </row>
    <row r="17" spans="1:8" ht="23.25" x14ac:dyDescent="0.5">
      <c r="A17" s="36" t="s">
        <v>19</v>
      </c>
      <c r="B17" s="35">
        <v>5.532224465878242</v>
      </c>
      <c r="C17" s="35">
        <v>3.5281479148746495</v>
      </c>
      <c r="D17" s="35">
        <v>9.4712827101998176</v>
      </c>
      <c r="E17" s="35">
        <v>10.54195192687367</v>
      </c>
      <c r="F17" s="35">
        <v>21.798061223635838</v>
      </c>
      <c r="G17" s="35">
        <v>17.513534889660551</v>
      </c>
      <c r="H17" s="37">
        <v>31.614796868876969</v>
      </c>
    </row>
    <row r="18" spans="1:8" ht="23.25" x14ac:dyDescent="0.5">
      <c r="A18" s="38" t="s">
        <v>20</v>
      </c>
      <c r="B18" s="39">
        <v>5.9400517785446691</v>
      </c>
      <c r="C18" s="39">
        <v>3.8014012754734758</v>
      </c>
      <c r="D18" s="39">
        <v>7.4340290742613018</v>
      </c>
      <c r="E18" s="39">
        <v>10.759990132207097</v>
      </c>
      <c r="F18" s="39">
        <v>23.907324630755809</v>
      </c>
      <c r="G18" s="39">
        <v>19.462117756860103</v>
      </c>
      <c r="H18" s="40">
        <v>28.695085351897227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20" zoomScaleNormal="120" workbookViewId="0">
      <selection activeCell="J5" sqref="J5"/>
    </sheetView>
  </sheetViews>
  <sheetFormatPr defaultRowHeight="14.25" x14ac:dyDescent="0.2"/>
  <cols>
    <col min="1" max="16384" width="9" style="42"/>
  </cols>
  <sheetData>
    <row r="1" spans="1:11" ht="46.5" x14ac:dyDescent="0.2">
      <c r="A1" s="51" t="s">
        <v>43</v>
      </c>
      <c r="B1" s="51" t="s">
        <v>36</v>
      </c>
      <c r="C1" s="44" t="s">
        <v>41</v>
      </c>
      <c r="D1" s="50" t="s">
        <v>51</v>
      </c>
      <c r="E1" s="50" t="s">
        <v>46</v>
      </c>
      <c r="F1" s="50" t="s">
        <v>47</v>
      </c>
      <c r="G1" s="52" t="s">
        <v>6</v>
      </c>
      <c r="H1" s="50" t="s">
        <v>48</v>
      </c>
      <c r="I1" s="50" t="s">
        <v>49</v>
      </c>
      <c r="J1" s="53" t="s">
        <v>50</v>
      </c>
      <c r="K1" s="80" t="s">
        <v>52</v>
      </c>
    </row>
    <row r="2" spans="1:11" ht="23.25" x14ac:dyDescent="0.2">
      <c r="A2" s="60" t="s">
        <v>44</v>
      </c>
      <c r="B2" s="61" t="s">
        <v>37</v>
      </c>
      <c r="C2" s="62" t="s">
        <v>42</v>
      </c>
      <c r="D2" s="54">
        <v>3.8182507913578068</v>
      </c>
      <c r="E2" s="54">
        <v>3.1086971298229593</v>
      </c>
      <c r="F2" s="54">
        <v>8.3719218014732579</v>
      </c>
      <c r="G2" s="55">
        <v>10.189599107561326</v>
      </c>
      <c r="H2" s="54">
        <v>20.753323236123304</v>
      </c>
      <c r="I2" s="56">
        <v>18.999903820421142</v>
      </c>
      <c r="J2" s="56">
        <v>22</v>
      </c>
      <c r="K2" s="54">
        <v>12.76</v>
      </c>
    </row>
    <row r="3" spans="1:11" ht="23.25" x14ac:dyDescent="0.2">
      <c r="A3" s="47"/>
      <c r="B3" s="48"/>
      <c r="C3" s="49"/>
      <c r="D3" s="54"/>
      <c r="E3" s="54"/>
      <c r="F3" s="54"/>
      <c r="G3" s="55"/>
      <c r="H3" s="54"/>
      <c r="I3" s="56"/>
      <c r="J3" s="56"/>
    </row>
    <row r="4" spans="1:11" ht="63" x14ac:dyDescent="0.2">
      <c r="A4" s="57" t="s">
        <v>43</v>
      </c>
      <c r="B4" s="57" t="s">
        <v>36</v>
      </c>
      <c r="C4" s="58" t="s">
        <v>41</v>
      </c>
      <c r="D4" s="59" t="s">
        <v>54</v>
      </c>
      <c r="E4" s="59" t="s">
        <v>31</v>
      </c>
      <c r="F4" s="59" t="s">
        <v>32</v>
      </c>
      <c r="G4" s="59" t="s">
        <v>6</v>
      </c>
      <c r="H4" s="59" t="s">
        <v>33</v>
      </c>
      <c r="I4" s="59" t="s">
        <v>34</v>
      </c>
      <c r="J4" s="59" t="s">
        <v>66</v>
      </c>
      <c r="K4" s="63" t="s">
        <v>53</v>
      </c>
    </row>
    <row r="5" spans="1:11" ht="48.75" customHeight="1" x14ac:dyDescent="0.2">
      <c r="A5" s="60" t="s">
        <v>44</v>
      </c>
      <c r="B5" s="61" t="s">
        <v>40</v>
      </c>
      <c r="C5" s="62" t="s">
        <v>42</v>
      </c>
      <c r="D5" s="54">
        <v>3.8182507913578068</v>
      </c>
      <c r="E5" s="54">
        <v>3.1086971298229593</v>
      </c>
      <c r="F5" s="54">
        <v>8.3719218014732579</v>
      </c>
      <c r="G5" s="55">
        <v>10.189599107561326</v>
      </c>
      <c r="H5" s="54">
        <v>20.753323236123304</v>
      </c>
      <c r="I5" s="56">
        <v>18.999903820421142</v>
      </c>
      <c r="J5" s="56">
        <v>22</v>
      </c>
      <c r="K5" s="56">
        <v>12.76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M1"/>
    </sheetView>
  </sheetViews>
  <sheetFormatPr defaultRowHeight="14.25" x14ac:dyDescent="0.2"/>
  <cols>
    <col min="1" max="2" width="9" style="42"/>
    <col min="3" max="3" width="14.25" style="42" customWidth="1"/>
    <col min="4" max="16384" width="9" style="42"/>
  </cols>
  <sheetData>
    <row r="1" spans="1:14" s="74" customFormat="1" ht="23.25" x14ac:dyDescent="0.2">
      <c r="A1" s="51" t="s">
        <v>43</v>
      </c>
      <c r="B1" s="51" t="s">
        <v>36</v>
      </c>
      <c r="C1" s="44" t="s">
        <v>41</v>
      </c>
      <c r="D1" s="45" t="s">
        <v>38</v>
      </c>
      <c r="E1" s="45" t="s">
        <v>39</v>
      </c>
      <c r="F1" s="75" t="s">
        <v>58</v>
      </c>
      <c r="G1" s="75" t="s">
        <v>59</v>
      </c>
      <c r="H1" s="75" t="s">
        <v>60</v>
      </c>
      <c r="I1" s="75" t="s">
        <v>61</v>
      </c>
      <c r="J1" s="75" t="s">
        <v>62</v>
      </c>
      <c r="K1" s="75" t="s">
        <v>63</v>
      </c>
      <c r="L1" s="75" t="s">
        <v>64</v>
      </c>
      <c r="M1" s="75" t="s">
        <v>65</v>
      </c>
    </row>
    <row r="2" spans="1:14" s="74" customFormat="1" ht="23.25" customHeight="1" x14ac:dyDescent="0.5">
      <c r="A2" s="66" t="s">
        <v>44</v>
      </c>
      <c r="B2" s="66" t="s">
        <v>37</v>
      </c>
      <c r="C2" s="66" t="s">
        <v>42</v>
      </c>
      <c r="D2" s="68">
        <v>15</v>
      </c>
      <c r="E2" s="68">
        <v>19</v>
      </c>
      <c r="F2" s="77">
        <v>0.15275514819720457</v>
      </c>
      <c r="G2" s="77">
        <v>0.5469427407825378</v>
      </c>
      <c r="H2" s="77">
        <v>7.3321134592335397</v>
      </c>
      <c r="I2" s="77">
        <v>13.159504174360105</v>
      </c>
      <c r="J2" s="77">
        <v>33.545287609230243</v>
      </c>
      <c r="K2" s="77">
        <v>62.033328283564153</v>
      </c>
      <c r="L2" s="77">
        <v>87.346661616897478</v>
      </c>
      <c r="M2" s="78">
        <v>100.00332828356414</v>
      </c>
    </row>
    <row r="3" spans="1:14" s="74" customFormat="1" ht="23.25" x14ac:dyDescent="0.5">
      <c r="A3" s="66" t="s">
        <v>44</v>
      </c>
      <c r="B3" s="66" t="s">
        <v>37</v>
      </c>
      <c r="C3" s="66" t="s">
        <v>42</v>
      </c>
      <c r="D3" s="68">
        <v>20</v>
      </c>
      <c r="E3" s="68">
        <v>24</v>
      </c>
      <c r="F3" s="77">
        <v>0.59790553678233849</v>
      </c>
      <c r="G3" s="77">
        <v>2.2712894318974648</v>
      </c>
      <c r="H3" s="77">
        <v>9.9529115982351879</v>
      </c>
      <c r="I3" s="77">
        <v>20.51738376958178</v>
      </c>
      <c r="J3" s="77">
        <v>37.692702795095215</v>
      </c>
      <c r="K3" s="77">
        <v>56.663589544889582</v>
      </c>
      <c r="L3" s="77">
        <v>85.55692287822292</v>
      </c>
      <c r="M3" s="78">
        <v>100.00358954488959</v>
      </c>
      <c r="N3" s="76"/>
    </row>
    <row r="4" spans="1:14" s="74" customFormat="1" ht="23.25" x14ac:dyDescent="0.5">
      <c r="A4" s="66" t="s">
        <v>44</v>
      </c>
      <c r="B4" s="66" t="s">
        <v>37</v>
      </c>
      <c r="C4" s="66" t="s">
        <v>42</v>
      </c>
      <c r="D4" s="68">
        <v>25</v>
      </c>
      <c r="E4" s="68">
        <v>29</v>
      </c>
      <c r="F4" s="77">
        <v>1.3842757322764829</v>
      </c>
      <c r="G4" s="77">
        <v>4.2303025122134628</v>
      </c>
      <c r="H4" s="77">
        <v>13.286026410811708</v>
      </c>
      <c r="I4" s="77">
        <v>26.841134275817886</v>
      </c>
      <c r="J4" s="77">
        <v>46.623769922713805</v>
      </c>
      <c r="K4" s="77">
        <v>64.815672714841924</v>
      </c>
      <c r="L4" s="77">
        <v>88.269006048175257</v>
      </c>
      <c r="M4" s="78">
        <v>99.99567271484193</v>
      </c>
      <c r="N4" s="76"/>
    </row>
    <row r="5" spans="1:14" s="74" customFormat="1" ht="23.25" x14ac:dyDescent="0.5">
      <c r="A5" s="66" t="s">
        <v>44</v>
      </c>
      <c r="B5" s="66" t="s">
        <v>37</v>
      </c>
      <c r="C5" s="66" t="s">
        <v>42</v>
      </c>
      <c r="D5" s="68">
        <v>30</v>
      </c>
      <c r="E5" s="68">
        <v>34</v>
      </c>
      <c r="F5" s="77">
        <v>3.5456104305521072</v>
      </c>
      <c r="G5" s="77">
        <v>8.0015621903678724</v>
      </c>
      <c r="H5" s="77">
        <v>17.65758505531808</v>
      </c>
      <c r="I5" s="77">
        <v>29.04399684707349</v>
      </c>
      <c r="J5" s="77">
        <v>49.714548383634742</v>
      </c>
      <c r="K5" s="77">
        <v>68.35054031226403</v>
      </c>
      <c r="L5" s="77">
        <v>89.450540312264025</v>
      </c>
      <c r="M5" s="78">
        <v>100.00054031226402</v>
      </c>
      <c r="N5" s="76"/>
    </row>
    <row r="6" spans="1:14" s="74" customFormat="1" ht="23.25" x14ac:dyDescent="0.5">
      <c r="A6" s="66" t="s">
        <v>44</v>
      </c>
      <c r="B6" s="66" t="s">
        <v>37</v>
      </c>
      <c r="C6" s="66" t="s">
        <v>42</v>
      </c>
      <c r="D6" s="68">
        <v>35</v>
      </c>
      <c r="E6" s="68">
        <v>39</v>
      </c>
      <c r="F6" s="77">
        <v>5.0332519096944788</v>
      </c>
      <c r="G6" s="77">
        <v>7.8684245564077964</v>
      </c>
      <c r="H6" s="77">
        <v>17.791562726733293</v>
      </c>
      <c r="I6" s="77">
        <v>28.674965836695456</v>
      </c>
      <c r="J6" s="77">
        <v>51.352613604282467</v>
      </c>
      <c r="K6" s="77">
        <v>69.201849244918648</v>
      </c>
      <c r="L6" s="77">
        <v>89.73518257825198</v>
      </c>
      <c r="M6" s="78">
        <v>100.00184924491865</v>
      </c>
      <c r="N6" s="76"/>
    </row>
    <row r="7" spans="1:14" s="74" customFormat="1" ht="23.25" x14ac:dyDescent="0.5">
      <c r="A7" s="66" t="s">
        <v>44</v>
      </c>
      <c r="B7" s="66" t="s">
        <v>37</v>
      </c>
      <c r="C7" s="66" t="s">
        <v>42</v>
      </c>
      <c r="D7" s="68">
        <v>40</v>
      </c>
      <c r="E7" s="68">
        <v>44</v>
      </c>
      <c r="F7" s="77">
        <v>5.532224465878242</v>
      </c>
      <c r="G7" s="77">
        <v>9.0603723807528915</v>
      </c>
      <c r="H7" s="77">
        <v>18.531655090952711</v>
      </c>
      <c r="I7" s="77">
        <v>29.073607017826383</v>
      </c>
      <c r="J7" s="77">
        <v>50.871668241462217</v>
      </c>
      <c r="K7" s="77">
        <v>68.385203131122765</v>
      </c>
      <c r="L7" s="77">
        <v>89.458536464456103</v>
      </c>
      <c r="M7" s="78">
        <v>99.995203131122764</v>
      </c>
      <c r="N7" s="76"/>
    </row>
    <row r="8" spans="1:14" s="74" customFormat="1" ht="23.25" x14ac:dyDescent="0.5">
      <c r="A8" s="66" t="s">
        <v>44</v>
      </c>
      <c r="B8" s="66" t="s">
        <v>37</v>
      </c>
      <c r="C8" s="66" t="s">
        <v>42</v>
      </c>
      <c r="D8" s="68">
        <v>45</v>
      </c>
      <c r="E8" s="68" t="s">
        <v>45</v>
      </c>
      <c r="F8" s="77">
        <v>5.9400517785446691</v>
      </c>
      <c r="G8" s="77">
        <v>9.7414530540181445</v>
      </c>
      <c r="H8" s="77">
        <v>17.175482128279448</v>
      </c>
      <c r="I8" s="77">
        <v>27.935472260486545</v>
      </c>
      <c r="J8" s="77">
        <v>51.842796891242358</v>
      </c>
      <c r="K8" s="77">
        <v>71.304914648102454</v>
      </c>
      <c r="L8" s="77">
        <v>90.438247981435779</v>
      </c>
      <c r="M8" s="78">
        <v>100.00491464810244</v>
      </c>
      <c r="N8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6" workbookViewId="0">
      <selection activeCell="F59" sqref="F59"/>
    </sheetView>
  </sheetViews>
  <sheetFormatPr defaultRowHeight="14.25" x14ac:dyDescent="0.2"/>
  <sheetData>
    <row r="1" spans="1:10" ht="69.75" x14ac:dyDescent="0.2">
      <c r="A1" s="87" t="s">
        <v>71</v>
      </c>
      <c r="B1" s="71" t="s">
        <v>3</v>
      </c>
      <c r="C1" s="71" t="s">
        <v>4</v>
      </c>
      <c r="D1" s="71" t="s">
        <v>5</v>
      </c>
      <c r="E1" s="72" t="s">
        <v>6</v>
      </c>
      <c r="F1" s="71" t="s">
        <v>7</v>
      </c>
      <c r="G1" s="71" t="s">
        <v>8</v>
      </c>
      <c r="H1" s="71" t="s">
        <v>9</v>
      </c>
      <c r="I1" s="90"/>
      <c r="J1" s="42"/>
    </row>
    <row r="2" spans="1:10" ht="23.25" x14ac:dyDescent="0.5">
      <c r="A2" s="88" t="s">
        <v>14</v>
      </c>
      <c r="B2" s="86">
        <v>0.15275514819720457</v>
      </c>
      <c r="C2" s="86">
        <v>0.39418759258533326</v>
      </c>
      <c r="D2" s="86">
        <v>6.7851707184509999</v>
      </c>
      <c r="E2" s="86">
        <v>5.8273907151265663</v>
      </c>
      <c r="F2" s="86">
        <v>20.385783434870142</v>
      </c>
      <c r="G2" s="86">
        <v>28.488040674333909</v>
      </c>
      <c r="H2" s="86">
        <v>37.966671716435776</v>
      </c>
    </row>
    <row r="3" spans="1:10" ht="23.25" x14ac:dyDescent="0.5">
      <c r="A3" s="88" t="s">
        <v>15</v>
      </c>
      <c r="B3" s="86">
        <v>0.59790553678233849</v>
      </c>
      <c r="C3" s="86">
        <v>1.6733838951151263</v>
      </c>
      <c r="D3" s="86">
        <v>7.6816221663377231</v>
      </c>
      <c r="E3" s="86">
        <v>10.564472171346592</v>
      </c>
      <c r="F3" s="86">
        <v>17.175319025513438</v>
      </c>
      <c r="G3" s="86">
        <v>18.970886749794367</v>
      </c>
      <c r="H3" s="94">
        <v>43.33641045511046</v>
      </c>
    </row>
    <row r="4" spans="1:10" s="42" customFormat="1" ht="23.25" x14ac:dyDescent="0.5">
      <c r="A4" s="88" t="s">
        <v>16</v>
      </c>
      <c r="B4" s="86">
        <v>1.3842757322764829</v>
      </c>
      <c r="C4" s="86">
        <v>2.8460267799369796</v>
      </c>
      <c r="D4" s="86">
        <v>9.0557238985982451</v>
      </c>
      <c r="E4" s="86">
        <v>13.555107865006176</v>
      </c>
      <c r="F4" s="86">
        <v>19.782635646895915</v>
      </c>
      <c r="G4" s="86">
        <v>18.191902792128115</v>
      </c>
      <c r="H4" s="86">
        <v>35.184327285157828</v>
      </c>
      <c r="I4"/>
      <c r="J4"/>
    </row>
    <row r="5" spans="1:10" s="42" customFormat="1" ht="23.25" x14ac:dyDescent="0.5">
      <c r="A5" s="88" t="s">
        <v>17</v>
      </c>
      <c r="B5" s="86">
        <v>3.5456104305521072</v>
      </c>
      <c r="C5" s="86">
        <v>4.4559517598157656</v>
      </c>
      <c r="D5" s="86">
        <v>9.6560228649502058</v>
      </c>
      <c r="E5" s="86">
        <v>11.38641179175541</v>
      </c>
      <c r="F5" s="86">
        <v>20.670551536561252</v>
      </c>
      <c r="G5" s="86">
        <v>18.635991928629295</v>
      </c>
      <c r="H5" s="86">
        <v>31.649459687735501</v>
      </c>
      <c r="I5"/>
      <c r="J5"/>
    </row>
    <row r="6" spans="1:10" s="42" customFormat="1" ht="23.25" x14ac:dyDescent="0.5">
      <c r="A6" s="88" t="s">
        <v>18</v>
      </c>
      <c r="B6" s="86">
        <v>5.0332519096944788</v>
      </c>
      <c r="C6" s="86">
        <v>2.8351726467133176</v>
      </c>
      <c r="D6" s="86">
        <v>9.9231381703254957</v>
      </c>
      <c r="E6" s="86">
        <v>10.883403109962163</v>
      </c>
      <c r="F6" s="86">
        <v>22.677647767587015</v>
      </c>
      <c r="G6" s="86">
        <v>17.849235640636184</v>
      </c>
      <c r="H6" s="86">
        <v>30.798150755081959</v>
      </c>
      <c r="I6"/>
      <c r="J6"/>
    </row>
    <row r="7" spans="1:10" s="42" customFormat="1" ht="23.25" x14ac:dyDescent="0.5">
      <c r="A7" s="88" t="s">
        <v>19</v>
      </c>
      <c r="B7" s="86">
        <v>5.532224465878242</v>
      </c>
      <c r="C7" s="86">
        <v>3.5281479148746495</v>
      </c>
      <c r="D7" s="86">
        <v>9.4712827101998176</v>
      </c>
      <c r="E7" s="86">
        <v>10.54195192687367</v>
      </c>
      <c r="F7" s="86">
        <v>21.798061223635838</v>
      </c>
      <c r="G7" s="86">
        <v>17.513534889660551</v>
      </c>
      <c r="H7" s="86">
        <v>31.614796868876969</v>
      </c>
      <c r="I7"/>
      <c r="J7"/>
    </row>
    <row r="8" spans="1:10" s="42" customFormat="1" ht="23.25" x14ac:dyDescent="0.5">
      <c r="A8" s="88" t="s">
        <v>20</v>
      </c>
      <c r="B8" s="86">
        <v>5.9400517785446691</v>
      </c>
      <c r="C8" s="86">
        <v>3.8014012754734758</v>
      </c>
      <c r="D8" s="86">
        <v>7.4340290742613018</v>
      </c>
      <c r="E8" s="86">
        <v>10.759990132207097</v>
      </c>
      <c r="F8" s="86">
        <v>23.907324630755809</v>
      </c>
      <c r="G8" s="86">
        <v>19.462117756860103</v>
      </c>
      <c r="H8" s="86">
        <v>28.695085351897227</v>
      </c>
      <c r="I8"/>
      <c r="J8"/>
    </row>
    <row r="9" spans="1:10" s="42" customFormat="1" ht="23.25" x14ac:dyDescent="0.5">
      <c r="A9" s="23" t="s">
        <v>76</v>
      </c>
      <c r="B9" s="35"/>
      <c r="C9" s="35"/>
      <c r="D9" s="35"/>
      <c r="E9" s="35"/>
      <c r="F9" s="35"/>
      <c r="G9" s="35"/>
      <c r="H9" s="35"/>
      <c r="J9"/>
    </row>
    <row r="10" spans="1:10" s="42" customFormat="1" ht="23.25" x14ac:dyDescent="0.5">
      <c r="A10" s="23" t="s">
        <v>14</v>
      </c>
      <c r="B10">
        <f>SUM(B21:B23)</f>
        <v>3.1182582623334802</v>
      </c>
      <c r="C10">
        <f>SUM(B24:B25)</f>
        <v>5.6521334407044268</v>
      </c>
      <c r="D10">
        <f>SUM(B26:B27)</f>
        <v>10.242977726089082</v>
      </c>
      <c r="E10" s="42">
        <f>B28</f>
        <v>6.9969787775602699</v>
      </c>
      <c r="F10">
        <f>SUM(B29:B30)</f>
        <v>16.898781963496525</v>
      </c>
      <c r="G10">
        <f>SUM(B31:B32)</f>
        <v>18.178696625279301</v>
      </c>
      <c r="H10" s="91">
        <f>SUM(B33:B43)</f>
        <v>37.997506650589635</v>
      </c>
      <c r="I10" s="42">
        <f>SUM(B10:H10)</f>
        <v>99.085333446052715</v>
      </c>
    </row>
    <row r="11" spans="1:10" s="42" customFormat="1" ht="23.25" x14ac:dyDescent="0.5">
      <c r="A11" s="23" t="s">
        <v>75</v>
      </c>
      <c r="B11" s="42">
        <f>SUM(C21:C23)</f>
        <v>5.6413569215851656</v>
      </c>
      <c r="C11" s="42">
        <f>SUM(C24:C25)</f>
        <v>7.0740782883084776</v>
      </c>
      <c r="D11" s="42">
        <f>SUM(C26:C27)</f>
        <v>10.212721773028697</v>
      </c>
      <c r="E11" s="42">
        <f>B29</f>
        <v>8.0700988375383549</v>
      </c>
      <c r="F11" s="42">
        <f>SUM(C29:C30)</f>
        <v>13.853447550145965</v>
      </c>
      <c r="G11" s="42">
        <f>SUM(C31:C32)</f>
        <v>14.409327470167225</v>
      </c>
      <c r="H11" s="93">
        <f>SUM(C33:C43)</f>
        <v>38.741772313959395</v>
      </c>
      <c r="I11" s="42">
        <f>SUM(B11:H11)</f>
        <v>98.002803154733272</v>
      </c>
    </row>
    <row r="12" spans="1:10" s="42" customFormat="1" ht="23.25" x14ac:dyDescent="0.5">
      <c r="A12" s="88" t="s">
        <v>16</v>
      </c>
      <c r="B12" s="42">
        <f>SUM(D19:D21)</f>
        <v>4.0207388940179349</v>
      </c>
      <c r="C12" s="42">
        <f>SUM(D24:D25)</f>
        <v>8.05333109629799</v>
      </c>
      <c r="D12" s="42">
        <f>SUM(D26:D27)</f>
        <v>10.872762213306604</v>
      </c>
      <c r="E12" s="42">
        <f>D28</f>
        <v>6.3123866598311986</v>
      </c>
      <c r="F12" s="42">
        <f>SUM(D29:D30)</f>
        <v>13.617963041909441</v>
      </c>
      <c r="G12" s="42">
        <f>SUM(D30:D31)</f>
        <v>13.823890073868036</v>
      </c>
      <c r="H12" s="91">
        <f>SUM(D33:D43)</f>
        <v>35.202478066348561</v>
      </c>
      <c r="I12" s="42">
        <f t="shared" ref="I12:I16" si="0">SUM(B12:H12)</f>
        <v>91.903550045579763</v>
      </c>
    </row>
    <row r="13" spans="1:10" s="42" customFormat="1" ht="23.25" x14ac:dyDescent="0.5">
      <c r="A13" s="88" t="s">
        <v>17</v>
      </c>
      <c r="B13" s="42">
        <f>SUM(E19:E21)</f>
        <v>1.40062233379233</v>
      </c>
      <c r="C13" s="42">
        <f>SUM(E24:E25)</f>
        <v>6.9221373549239722</v>
      </c>
      <c r="D13" s="42">
        <f>SUM(E26:E27)</f>
        <v>12.057945489673848</v>
      </c>
      <c r="E13" s="42">
        <f>E28</f>
        <v>7.9381996618009669</v>
      </c>
      <c r="F13" s="42">
        <f>SUM(E29:E30)</f>
        <v>18.282532595622403</v>
      </c>
      <c r="G13" s="42">
        <f>SUM(E31:E32)</f>
        <v>18.282532595622403</v>
      </c>
      <c r="H13" s="91">
        <f>SUM(E33:E43)</f>
        <v>31.617879805965408</v>
      </c>
      <c r="I13" s="42">
        <f t="shared" si="0"/>
        <v>96.501849837401323</v>
      </c>
    </row>
    <row r="14" spans="1:10" s="42" customFormat="1" ht="23.25" x14ac:dyDescent="0.5">
      <c r="A14" s="88" t="s">
        <v>18</v>
      </c>
      <c r="B14" s="42">
        <f>SUM(F19:F21)</f>
        <v>2.4573732119541201</v>
      </c>
      <c r="C14" s="42">
        <f>SUM(F24:F25)</f>
        <v>8.1180615131587022</v>
      </c>
      <c r="D14" s="42">
        <f>SUM(F26:F27)</f>
        <v>12.476138819056054</v>
      </c>
      <c r="E14" s="42">
        <f>F28</f>
        <v>7.6709769484909813</v>
      </c>
      <c r="F14" s="42">
        <f>SUM(F29:F30)</f>
        <v>16.86989732217679</v>
      </c>
      <c r="G14" s="42">
        <f>SUM(F31:F32)</f>
        <v>16.413476060435787</v>
      </c>
      <c r="H14" s="91">
        <f>SUM(F33:F43)</f>
        <v>30.801494126526364</v>
      </c>
      <c r="I14" s="42">
        <f t="shared" si="0"/>
        <v>94.807418001798794</v>
      </c>
    </row>
    <row r="15" spans="1:10" s="42" customFormat="1" ht="23.25" x14ac:dyDescent="0.5">
      <c r="A15" s="88" t="s">
        <v>19</v>
      </c>
      <c r="B15" s="42">
        <f>SUM(G19:G21)</f>
        <v>1.3942363662975708</v>
      </c>
      <c r="C15" s="42">
        <f>SUM(G24:G25)</f>
        <v>6.9156620059188523</v>
      </c>
      <c r="D15" s="42">
        <f>SUM(G26:G27)</f>
        <v>12.059202132741348</v>
      </c>
      <c r="E15" s="42">
        <f>G28</f>
        <v>7.9430841061353981</v>
      </c>
      <c r="F15" s="42">
        <f>SUM(G29:G30)</f>
        <v>18.298703040835811</v>
      </c>
      <c r="G15" s="42">
        <f>SUM(G31:G32)</f>
        <v>18.298703040835811</v>
      </c>
      <c r="H15" s="91">
        <f>SUM(G33:G43)</f>
        <v>31.602694480730197</v>
      </c>
      <c r="I15" s="42">
        <f t="shared" si="0"/>
        <v>96.512285173494988</v>
      </c>
    </row>
    <row r="16" spans="1:10" s="42" customFormat="1" ht="23.25" x14ac:dyDescent="0.5">
      <c r="A16" s="88" t="s">
        <v>20</v>
      </c>
      <c r="B16" s="42">
        <f>SUM(H19:H21)</f>
        <v>2.3718395102770895</v>
      </c>
      <c r="C16" s="42">
        <f>SUM(H24:H25)</f>
        <v>8.415183336040716</v>
      </c>
      <c r="D16" s="42">
        <f>SUM(H26:H27)</f>
        <v>13.085888194896132</v>
      </c>
      <c r="E16" s="42">
        <f>H28</f>
        <v>8.0502952406806738</v>
      </c>
      <c r="F16" s="42">
        <f>SUM(H29:H30)</f>
        <v>17.564051404445863</v>
      </c>
      <c r="G16" s="42">
        <f>SUM(H31:H32)</f>
        <v>16.723277324836083</v>
      </c>
      <c r="H16" s="91">
        <f>SUM(H33:H43)</f>
        <v>28.702665329779315</v>
      </c>
      <c r="I16" s="42">
        <f t="shared" si="0"/>
        <v>94.913200340955882</v>
      </c>
    </row>
    <row r="17" spans="1:8" ht="22.5" customHeight="1" x14ac:dyDescent="0.5">
      <c r="A17" s="23"/>
      <c r="B17" s="42"/>
      <c r="C17" s="42"/>
      <c r="D17" s="42"/>
      <c r="E17" s="42"/>
      <c r="F17" s="42"/>
      <c r="G17" s="42"/>
      <c r="H17" s="42"/>
    </row>
    <row r="18" spans="1:8" s="42" customFormat="1" ht="22.5" customHeight="1" x14ac:dyDescent="0.5">
      <c r="A18" s="23" t="s">
        <v>72</v>
      </c>
      <c r="B18" t="s">
        <v>14</v>
      </c>
      <c r="C18" t="s">
        <v>75</v>
      </c>
      <c r="D18" s="88" t="s">
        <v>16</v>
      </c>
      <c r="E18" s="88" t="s">
        <v>17</v>
      </c>
      <c r="F18" s="88" t="s">
        <v>18</v>
      </c>
      <c r="G18" s="88" t="s">
        <v>19</v>
      </c>
      <c r="H18" s="88" t="s">
        <v>20</v>
      </c>
    </row>
    <row r="19" spans="1:8" s="42" customFormat="1" ht="22.5" customHeight="1" x14ac:dyDescent="0.2">
      <c r="A19" s="42">
        <v>-9</v>
      </c>
      <c r="B19" s="42">
        <f>_xlfn.NORM.DIST(A19,$B$46,$B$47,FALSE)*100</f>
        <v>0.17963498915563822</v>
      </c>
      <c r="C19" s="42">
        <f>_xlfn.NORM.DIST(A19,$C$46,$C$47,FALSE)*100</f>
        <v>0.64499259720420832</v>
      </c>
      <c r="D19" s="42">
        <f>_xlfn.NORM.DIST(A19,$D$46,$D$47,FALSE)*100</f>
        <v>0.93897333066414024</v>
      </c>
      <c r="E19" s="42">
        <f>_xlfn.NORM.DIST(A19,$E$46,$E$47,FALSE)*100</f>
        <v>0.22892338961312844</v>
      </c>
      <c r="F19" s="42">
        <f>_xlfn.NORM.DIST(A19,$F$46,$F$47,FALSE)*100</f>
        <v>0.47174451269741741</v>
      </c>
      <c r="G19" s="42">
        <f>_xlfn.NORM.DIST(A19,$G$46,$G$47,FALSE)*100</f>
        <v>0.22752555891894793</v>
      </c>
      <c r="H19" s="42">
        <f>_xlfn.NORM.DIST(A19,$H$46,$H$47,FALSE)*100</f>
        <v>0.44045628011412347</v>
      </c>
    </row>
    <row r="20" spans="1:8" x14ac:dyDescent="0.2">
      <c r="A20" s="42">
        <v>-8</v>
      </c>
      <c r="B20" s="42">
        <f t="shared" ref="B20:B43" si="1">_xlfn.NORM.DIST(A20,$B$46,$B$47,FALSE)*100</f>
        <v>0.33336516738429467</v>
      </c>
      <c r="C20" s="42">
        <f t="shared" ref="C20:C43" si="2">_xlfn.NORM.DIST(A20,$C$46,$C$47,FALSE)*100</f>
        <v>0.94644221155782449</v>
      </c>
      <c r="D20" s="42">
        <f t="shared" ref="D20:D43" si="3">_xlfn.NORM.DIST(A20,$D$46,$D$47,FALSE)*100</f>
        <v>1.3096173713174517</v>
      </c>
      <c r="E20" s="42">
        <f t="shared" ref="E20:E43" si="4">_xlfn.NORM.DIST(A20,$E$46,$E$47,FALSE)*100</f>
        <v>0.42519154295250405</v>
      </c>
      <c r="F20" s="42">
        <f t="shared" ref="F20:F43" si="5">_xlfn.NORM.DIST(A20,$F$46,$F$47,FALSE)*100</f>
        <v>0.77378375550270273</v>
      </c>
      <c r="G20" s="42">
        <f t="shared" ref="G20:G43" si="6">_xlfn.NORM.DIST(A20,$G$46,$G$47,FALSE)*100</f>
        <v>0.42309288746833484</v>
      </c>
      <c r="H20" s="42">
        <f t="shared" ref="H20:H43" si="7">_xlfn.NORM.DIST(A20,$H$46,$H$47,FALSE)*100</f>
        <v>0.74199212173593876</v>
      </c>
    </row>
    <row r="21" spans="1:8" x14ac:dyDescent="0.2">
      <c r="A21">
        <v>-7</v>
      </c>
      <c r="B21">
        <f t="shared" si="1"/>
        <v>0.58681105299713354</v>
      </c>
      <c r="C21" s="42">
        <f t="shared" si="2"/>
        <v>1.3436205294372889</v>
      </c>
      <c r="D21" s="42">
        <f t="shared" si="3"/>
        <v>1.7721481920363431</v>
      </c>
      <c r="E21" s="42">
        <f t="shared" si="4"/>
        <v>0.74650740122669768</v>
      </c>
      <c r="F21" s="42">
        <f t="shared" si="5"/>
        <v>1.211844943754</v>
      </c>
      <c r="G21" s="42">
        <f t="shared" si="6"/>
        <v>0.74361791991028792</v>
      </c>
      <c r="H21" s="42">
        <f t="shared" si="7"/>
        <v>1.1893911084270272</v>
      </c>
    </row>
    <row r="22" spans="1:8" x14ac:dyDescent="0.2">
      <c r="A22">
        <v>-6</v>
      </c>
      <c r="B22" s="42">
        <f t="shared" si="1"/>
        <v>0.97977224024223664</v>
      </c>
      <c r="C22" s="42">
        <f t="shared" si="2"/>
        <v>1.8454501472195441</v>
      </c>
      <c r="D22" s="42">
        <f t="shared" si="3"/>
        <v>2.3265912155422375</v>
      </c>
      <c r="E22" s="42">
        <f t="shared" si="4"/>
        <v>1.2389068891752446</v>
      </c>
      <c r="F22" s="42">
        <f t="shared" si="5"/>
        <v>1.8121293666053602</v>
      </c>
      <c r="G22" s="42">
        <f t="shared" si="6"/>
        <v>1.2353003291919038</v>
      </c>
      <c r="H22" s="42">
        <f t="shared" si="7"/>
        <v>1.8141742020051244</v>
      </c>
    </row>
    <row r="23" spans="1:8" x14ac:dyDescent="0.2">
      <c r="A23" s="42">
        <v>-5</v>
      </c>
      <c r="B23" s="42">
        <f t="shared" si="1"/>
        <v>1.5516749690941103</v>
      </c>
      <c r="C23" s="42">
        <f t="shared" si="2"/>
        <v>2.4522862449283327</v>
      </c>
      <c r="D23" s="42">
        <f t="shared" si="3"/>
        <v>2.9634975403538655</v>
      </c>
      <c r="E23" s="42">
        <f t="shared" si="4"/>
        <v>1.9435614124179348</v>
      </c>
      <c r="F23" s="42">
        <f t="shared" si="5"/>
        <v>2.5872955279531924</v>
      </c>
      <c r="G23" s="42">
        <f t="shared" si="6"/>
        <v>1.9395628408780539</v>
      </c>
      <c r="H23" s="42">
        <f t="shared" si="7"/>
        <v>2.6330687101754102</v>
      </c>
    </row>
    <row r="24" spans="1:8" x14ac:dyDescent="0.2">
      <c r="A24" s="42">
        <v>-4</v>
      </c>
      <c r="B24" s="42">
        <f t="shared" si="1"/>
        <v>2.3309081322946801</v>
      </c>
      <c r="C24" s="42">
        <f t="shared" si="2"/>
        <v>3.1527037564178126</v>
      </c>
      <c r="D24" s="42">
        <f t="shared" si="3"/>
        <v>3.6622964613584128</v>
      </c>
      <c r="E24" s="42">
        <f t="shared" si="4"/>
        <v>2.8821256996578581</v>
      </c>
      <c r="F24" s="42">
        <f t="shared" si="5"/>
        <v>3.5270983801288951</v>
      </c>
      <c r="G24" s="42">
        <f t="shared" si="6"/>
        <v>2.8783509204183022</v>
      </c>
      <c r="H24" s="42">
        <f t="shared" si="7"/>
        <v>3.636422225700346</v>
      </c>
    </row>
    <row r="25" spans="1:8" x14ac:dyDescent="0.2">
      <c r="A25" s="42">
        <v>-3</v>
      </c>
      <c r="B25" s="42">
        <f t="shared" si="1"/>
        <v>3.3212253084097463</v>
      </c>
      <c r="C25" s="42">
        <f t="shared" si="2"/>
        <v>3.9213745318906645</v>
      </c>
      <c r="D25" s="42">
        <f t="shared" si="3"/>
        <v>4.3910346349395768</v>
      </c>
      <c r="E25" s="42">
        <f t="shared" si="4"/>
        <v>4.0400116552661141</v>
      </c>
      <c r="F25" s="42">
        <f t="shared" si="5"/>
        <v>4.5909631330298071</v>
      </c>
      <c r="G25" s="42">
        <f t="shared" si="6"/>
        <v>4.0373110855005496</v>
      </c>
      <c r="H25" s="42">
        <f t="shared" si="7"/>
        <v>4.77876111034037</v>
      </c>
    </row>
    <row r="26" spans="1:8" x14ac:dyDescent="0.2">
      <c r="A26" s="42">
        <v>-2</v>
      </c>
      <c r="B26" s="42">
        <f t="shared" si="1"/>
        <v>4.4886970917569373</v>
      </c>
      <c r="C26" s="42">
        <f t="shared" si="2"/>
        <v>4.718855093196586</v>
      </c>
      <c r="D26" s="42">
        <f t="shared" si="3"/>
        <v>5.1079268261187227</v>
      </c>
      <c r="E26" s="42">
        <f t="shared" si="4"/>
        <v>5.3531247955552335</v>
      </c>
      <c r="F26" s="42">
        <f t="shared" si="5"/>
        <v>5.7056448220995097</v>
      </c>
      <c r="G26" s="42">
        <f t="shared" si="6"/>
        <v>5.3524087924589692</v>
      </c>
      <c r="H26" s="42">
        <f t="shared" si="7"/>
        <v>5.9756512584433024</v>
      </c>
    </row>
    <row r="27" spans="1:8" x14ac:dyDescent="0.2">
      <c r="A27" s="42">
        <v>-1</v>
      </c>
      <c r="B27" s="42">
        <f t="shared" si="1"/>
        <v>5.7542806343321447</v>
      </c>
      <c r="C27" s="42">
        <f t="shared" si="2"/>
        <v>5.4938666798321121</v>
      </c>
      <c r="D27" s="42">
        <f t="shared" si="3"/>
        <v>5.7648353871878806</v>
      </c>
      <c r="E27" s="42">
        <f t="shared" si="4"/>
        <v>6.7048206941186157</v>
      </c>
      <c r="F27" s="42">
        <f t="shared" si="5"/>
        <v>6.770493996956545</v>
      </c>
      <c r="G27" s="42">
        <f t="shared" si="6"/>
        <v>6.7067933402823785</v>
      </c>
      <c r="H27" s="42">
        <f t="shared" si="7"/>
        <v>7.1102369364528295</v>
      </c>
    </row>
    <row r="28" spans="1:8" x14ac:dyDescent="0.2">
      <c r="A28" s="42">
        <v>0</v>
      </c>
      <c r="B28" s="42">
        <f t="shared" si="1"/>
        <v>6.9969787775602699</v>
      </c>
      <c r="C28" s="42">
        <f t="shared" si="2"/>
        <v>6.1881773049994688</v>
      </c>
      <c r="D28" s="42">
        <f t="shared" si="3"/>
        <v>6.3123866598311986</v>
      </c>
      <c r="E28" s="42">
        <f t="shared" si="4"/>
        <v>7.9381996618009669</v>
      </c>
      <c r="F28" s="42">
        <f t="shared" si="5"/>
        <v>7.6709769484909813</v>
      </c>
      <c r="G28" s="42">
        <f t="shared" si="6"/>
        <v>7.9430841061353981</v>
      </c>
      <c r="H28" s="42">
        <f t="shared" si="7"/>
        <v>8.0502952406806738</v>
      </c>
    </row>
    <row r="29" spans="1:8" x14ac:dyDescent="0.2">
      <c r="A29" s="42">
        <v>1</v>
      </c>
      <c r="B29" s="42">
        <f t="shared" si="1"/>
        <v>8.0700988375383549</v>
      </c>
      <c r="C29" s="42">
        <f t="shared" si="2"/>
        <v>6.7435803869558582</v>
      </c>
      <c r="D29" s="42">
        <f t="shared" si="3"/>
        <v>6.7060180049754239</v>
      </c>
      <c r="E29" s="42">
        <f t="shared" si="4"/>
        <v>8.884068901299754</v>
      </c>
      <c r="F29" s="42">
        <f t="shared" si="5"/>
        <v>8.2984253998331816</v>
      </c>
      <c r="G29" s="42">
        <f t="shared" si="6"/>
        <v>8.8914376136764943</v>
      </c>
      <c r="H29" s="42">
        <f t="shared" si="7"/>
        <v>8.6729820841554073</v>
      </c>
    </row>
    <row r="30" spans="1:8" x14ac:dyDescent="0.2">
      <c r="A30" s="42">
        <v>2</v>
      </c>
      <c r="B30" s="42">
        <f t="shared" si="1"/>
        <v>8.8286831259581717</v>
      </c>
      <c r="C30" s="42">
        <f t="shared" si="2"/>
        <v>7.1098671631901071</v>
      </c>
      <c r="D30" s="42">
        <f t="shared" si="3"/>
        <v>6.9119450369340178</v>
      </c>
      <c r="E30" s="42">
        <f t="shared" si="4"/>
        <v>9.3984636943226487</v>
      </c>
      <c r="F30" s="42">
        <f t="shared" si="5"/>
        <v>8.5714719223436084</v>
      </c>
      <c r="G30" s="42">
        <f t="shared" si="6"/>
        <v>9.4072654271593183</v>
      </c>
      <c r="H30" s="42">
        <f t="shared" si="7"/>
        <v>8.8910693202904536</v>
      </c>
    </row>
    <row r="31" spans="1:8" x14ac:dyDescent="0.2">
      <c r="A31" s="42">
        <v>3</v>
      </c>
      <c r="B31" s="42">
        <f t="shared" si="1"/>
        <v>9.1613987124062799</v>
      </c>
      <c r="C31" s="42">
        <f t="shared" si="2"/>
        <v>7.2522971814181405</v>
      </c>
      <c r="D31" s="42">
        <f t="shared" si="3"/>
        <v>6.9119450369340178</v>
      </c>
      <c r="E31" s="42">
        <f t="shared" si="4"/>
        <v>9.3984636943226487</v>
      </c>
      <c r="F31" s="42">
        <f t="shared" si="5"/>
        <v>8.4533687825354953</v>
      </c>
      <c r="G31" s="42">
        <f t="shared" si="6"/>
        <v>9.4072654271593183</v>
      </c>
      <c r="H31" s="42">
        <f t="shared" si="7"/>
        <v>8.6729820841554073</v>
      </c>
    </row>
    <row r="32" spans="1:8" x14ac:dyDescent="0.2">
      <c r="A32" s="42">
        <v>4</v>
      </c>
      <c r="B32" s="42">
        <f t="shared" si="1"/>
        <v>9.0172979128730208</v>
      </c>
      <c r="C32" s="42">
        <f t="shared" si="2"/>
        <v>7.1570302887490849</v>
      </c>
      <c r="D32" s="42">
        <f t="shared" si="3"/>
        <v>6.7060180049754239</v>
      </c>
      <c r="E32" s="42">
        <f t="shared" si="4"/>
        <v>8.884068901299754</v>
      </c>
      <c r="F32" s="42">
        <f t="shared" si="5"/>
        <v>7.960107277900291</v>
      </c>
      <c r="G32" s="42">
        <f t="shared" si="6"/>
        <v>8.8914376136764943</v>
      </c>
      <c r="H32" s="42">
        <f t="shared" si="7"/>
        <v>8.0502952406806738</v>
      </c>
    </row>
    <row r="33" spans="1:8" x14ac:dyDescent="0.2">
      <c r="A33" s="42">
        <v>5</v>
      </c>
      <c r="B33" s="42">
        <f t="shared" si="1"/>
        <v>8.4185991396719935</v>
      </c>
      <c r="C33" s="42">
        <f t="shared" si="2"/>
        <v>6.8333438674792246</v>
      </c>
      <c r="D33" s="42">
        <f t="shared" si="3"/>
        <v>6.3123866598311986</v>
      </c>
      <c r="E33" s="42">
        <f t="shared" si="4"/>
        <v>7.9381996618009669</v>
      </c>
      <c r="F33" s="42">
        <f t="shared" si="5"/>
        <v>7.1568632986047032</v>
      </c>
      <c r="G33" s="42">
        <f t="shared" si="6"/>
        <v>7.9430841061353981</v>
      </c>
      <c r="H33" s="42">
        <f t="shared" si="7"/>
        <v>7.1102369364528295</v>
      </c>
    </row>
    <row r="34" spans="1:8" x14ac:dyDescent="0.2">
      <c r="A34" s="42">
        <v>6</v>
      </c>
      <c r="B34" s="42">
        <f t="shared" si="1"/>
        <v>7.45507508746425</v>
      </c>
      <c r="C34" s="42">
        <f t="shared" si="2"/>
        <v>6.3121433631717743</v>
      </c>
      <c r="D34" s="42">
        <f t="shared" si="3"/>
        <v>5.7648353871878806</v>
      </c>
      <c r="E34" s="42">
        <f t="shared" si="4"/>
        <v>6.7048206941186157</v>
      </c>
      <c r="F34" s="42">
        <f t="shared" si="5"/>
        <v>6.1438587049283431</v>
      </c>
      <c r="G34" s="42">
        <f t="shared" si="6"/>
        <v>6.7067933402823785</v>
      </c>
      <c r="H34" s="42">
        <f t="shared" si="7"/>
        <v>5.9756512584433024</v>
      </c>
    </row>
    <row r="35" spans="1:8" x14ac:dyDescent="0.2">
      <c r="A35" s="42">
        <v>7</v>
      </c>
      <c r="B35" s="42">
        <f t="shared" si="1"/>
        <v>6.2619989762630359</v>
      </c>
      <c r="C35" s="42">
        <f t="shared" si="2"/>
        <v>5.6410972917835105</v>
      </c>
      <c r="D35" s="42">
        <f t="shared" si="3"/>
        <v>5.1079268261187227</v>
      </c>
      <c r="E35" s="42">
        <f t="shared" si="4"/>
        <v>5.3531247955552335</v>
      </c>
      <c r="F35" s="42">
        <f t="shared" si="5"/>
        <v>5.0358688699214698</v>
      </c>
      <c r="G35" s="42">
        <f t="shared" si="6"/>
        <v>5.3524087924589692</v>
      </c>
      <c r="H35" s="42">
        <f t="shared" si="7"/>
        <v>4.77876111034037</v>
      </c>
    </row>
    <row r="36" spans="1:8" x14ac:dyDescent="0.2">
      <c r="A36" s="42">
        <v>8</v>
      </c>
      <c r="B36" s="42">
        <f t="shared" si="1"/>
        <v>4.9891061174201772</v>
      </c>
      <c r="C36" s="42">
        <f t="shared" si="2"/>
        <v>4.8774573849693699</v>
      </c>
      <c r="D36" s="42">
        <f t="shared" si="3"/>
        <v>4.3910346349395768</v>
      </c>
      <c r="E36" s="42">
        <f t="shared" si="4"/>
        <v>4.0400116552661141</v>
      </c>
      <c r="F36" s="42">
        <f t="shared" si="5"/>
        <v>3.9411439945163327</v>
      </c>
      <c r="G36" s="42">
        <f t="shared" si="6"/>
        <v>4.0373110855005496</v>
      </c>
      <c r="H36" s="42">
        <f t="shared" si="7"/>
        <v>3.636422225700346</v>
      </c>
    </row>
    <row r="37" spans="1:8" x14ac:dyDescent="0.2">
      <c r="A37" s="42">
        <v>9</v>
      </c>
      <c r="B37" s="42">
        <f t="shared" si="1"/>
        <v>3.7703465442757147</v>
      </c>
      <c r="C37" s="42">
        <f t="shared" si="2"/>
        <v>4.0800598593532111</v>
      </c>
      <c r="D37" s="42">
        <f t="shared" si="3"/>
        <v>3.6622964613584128</v>
      </c>
      <c r="E37" s="42">
        <f t="shared" si="4"/>
        <v>2.8821256996578581</v>
      </c>
      <c r="F37" s="42">
        <f t="shared" si="5"/>
        <v>2.9449972158819921</v>
      </c>
      <c r="G37" s="42">
        <f t="shared" si="6"/>
        <v>2.8783509204183022</v>
      </c>
      <c r="H37" s="42">
        <f t="shared" si="7"/>
        <v>2.6330687101754102</v>
      </c>
    </row>
    <row r="38" spans="1:8" x14ac:dyDescent="0.2">
      <c r="A38" s="42">
        <v>10</v>
      </c>
      <c r="B38" s="42">
        <f t="shared" si="1"/>
        <v>2.702642340306785</v>
      </c>
      <c r="C38" s="42">
        <f t="shared" si="2"/>
        <v>3.3020431451606442</v>
      </c>
      <c r="D38" s="42">
        <f t="shared" si="3"/>
        <v>2.9634975403538655</v>
      </c>
      <c r="E38" s="42">
        <f t="shared" si="4"/>
        <v>1.9435614124179348</v>
      </c>
      <c r="F38" s="42">
        <f t="shared" si="5"/>
        <v>2.1011747376191039</v>
      </c>
      <c r="G38" s="42">
        <f t="shared" si="6"/>
        <v>1.9395628408780539</v>
      </c>
      <c r="H38" s="42">
        <f t="shared" si="7"/>
        <v>1.8141742020051244</v>
      </c>
    </row>
    <row r="39" spans="1:8" x14ac:dyDescent="0.2">
      <c r="A39" s="42">
        <v>11</v>
      </c>
      <c r="B39" s="42">
        <f t="shared" si="1"/>
        <v>1.837573257933806</v>
      </c>
      <c r="C39" s="42">
        <f t="shared" si="2"/>
        <v>2.5854855206121896</v>
      </c>
      <c r="D39" s="42">
        <f t="shared" si="3"/>
        <v>2.3265912155422375</v>
      </c>
      <c r="E39" s="42">
        <f t="shared" si="4"/>
        <v>1.2389068891752446</v>
      </c>
      <c r="F39" s="42">
        <f t="shared" si="5"/>
        <v>1.4313773771256384</v>
      </c>
      <c r="G39" s="42">
        <f t="shared" si="6"/>
        <v>1.2353003291919038</v>
      </c>
      <c r="H39" s="42">
        <f t="shared" si="7"/>
        <v>1.1893911084270272</v>
      </c>
    </row>
    <row r="40" spans="1:8" x14ac:dyDescent="0.2">
      <c r="A40" s="42">
        <v>12</v>
      </c>
      <c r="B40" s="42">
        <f t="shared" si="1"/>
        <v>1.1850850693486876</v>
      </c>
      <c r="C40" s="42">
        <f t="shared" si="2"/>
        <v>1.9585949661955431</v>
      </c>
      <c r="D40" s="42">
        <f t="shared" si="3"/>
        <v>1.7721481920363431</v>
      </c>
      <c r="E40" s="42">
        <f t="shared" si="4"/>
        <v>0.74650740122669768</v>
      </c>
      <c r="F40" s="42">
        <f t="shared" si="5"/>
        <v>0.93102388632367483</v>
      </c>
      <c r="G40" s="42">
        <f t="shared" si="6"/>
        <v>0.74361791991028792</v>
      </c>
      <c r="H40" s="42">
        <f t="shared" si="7"/>
        <v>0.74199212173593876</v>
      </c>
    </row>
    <row r="41" spans="1:8" x14ac:dyDescent="0.2">
      <c r="A41" s="42">
        <v>13</v>
      </c>
      <c r="B41" s="42">
        <f t="shared" si="1"/>
        <v>0.72494184709981213</v>
      </c>
      <c r="C41" s="42">
        <f t="shared" si="2"/>
        <v>1.4354574236526207</v>
      </c>
      <c r="D41" s="42">
        <f t="shared" si="3"/>
        <v>1.3096173713174517</v>
      </c>
      <c r="E41" s="42">
        <f t="shared" si="4"/>
        <v>0.42519154295250405</v>
      </c>
      <c r="F41" s="42">
        <f t="shared" si="5"/>
        <v>0.57820546745332246</v>
      </c>
      <c r="G41" s="42">
        <f t="shared" si="6"/>
        <v>0.42309288746833484</v>
      </c>
      <c r="H41" s="42">
        <f t="shared" si="7"/>
        <v>0.44045628011412347</v>
      </c>
    </row>
    <row r="42" spans="1:8" x14ac:dyDescent="0.2">
      <c r="A42" s="42">
        <v>14</v>
      </c>
      <c r="B42" s="42">
        <f t="shared" si="1"/>
        <v>0.42063518007327366</v>
      </c>
      <c r="C42" s="42">
        <f t="shared" si="2"/>
        <v>1.0178391580432258</v>
      </c>
      <c r="D42" s="42">
        <f t="shared" si="3"/>
        <v>0.93897333066414024</v>
      </c>
      <c r="E42" s="42">
        <f t="shared" si="4"/>
        <v>0.22892338961312844</v>
      </c>
      <c r="F42" s="42">
        <f t="shared" si="5"/>
        <v>0.34286113683175679</v>
      </c>
      <c r="G42" s="42">
        <f t="shared" si="6"/>
        <v>0.22752555891894793</v>
      </c>
      <c r="H42" s="42">
        <f t="shared" si="7"/>
        <v>0.24879132045534696</v>
      </c>
    </row>
    <row r="43" spans="1:8" s="42" customFormat="1" x14ac:dyDescent="0.2">
      <c r="A43" s="42">
        <v>15</v>
      </c>
      <c r="B43" s="42">
        <f t="shared" si="1"/>
        <v>0.23150309073209874</v>
      </c>
      <c r="C43" s="42">
        <f t="shared" si="2"/>
        <v>0.69825033353808086</v>
      </c>
      <c r="D43" s="42">
        <f t="shared" si="3"/>
        <v>0.65317044699873761</v>
      </c>
      <c r="E43" s="42">
        <f t="shared" si="4"/>
        <v>0.11650666418111225</v>
      </c>
      <c r="F43" s="42">
        <f t="shared" si="5"/>
        <v>0.19411943732002748</v>
      </c>
      <c r="G43" s="42">
        <f t="shared" si="6"/>
        <v>0.11564669956706604</v>
      </c>
      <c r="H43" s="42">
        <f t="shared" si="7"/>
        <v>0.13372005592949313</v>
      </c>
    </row>
    <row r="44" spans="1:8" x14ac:dyDescent="0.2">
      <c r="A44" s="42"/>
      <c r="B44" s="42"/>
      <c r="C44" s="42"/>
      <c r="D44" s="42"/>
      <c r="E44" s="42"/>
      <c r="F44" s="42"/>
      <c r="G44" s="42"/>
      <c r="H44" s="42"/>
    </row>
    <row r="46" spans="1:8" x14ac:dyDescent="0.2">
      <c r="A46" t="s">
        <v>73</v>
      </c>
      <c r="B46" s="92">
        <v>3.2</v>
      </c>
      <c r="C46" s="90">
        <v>3.1</v>
      </c>
      <c r="D46" s="92">
        <v>2.5</v>
      </c>
      <c r="E46" s="92">
        <v>2.5</v>
      </c>
      <c r="F46" s="92">
        <v>2.2000000000000002</v>
      </c>
      <c r="G46" s="92">
        <v>2.5</v>
      </c>
      <c r="H46" s="92">
        <v>2</v>
      </c>
    </row>
    <row r="47" spans="1:8" x14ac:dyDescent="0.2">
      <c r="A47" t="s">
        <v>74</v>
      </c>
      <c r="B47" s="91">
        <v>4.3499999999999996</v>
      </c>
      <c r="C47">
        <v>5.5</v>
      </c>
      <c r="D47" s="91">
        <v>5.75</v>
      </c>
      <c r="E47" s="91">
        <v>4.2149999999999999</v>
      </c>
      <c r="F47" s="91">
        <v>4.6500000000000004</v>
      </c>
      <c r="G47" s="91">
        <v>4.2110000000000003</v>
      </c>
      <c r="H47" s="91">
        <v>4.4870000000000001</v>
      </c>
    </row>
    <row r="49" spans="1:4" x14ac:dyDescent="0.2">
      <c r="C49" s="112" t="s">
        <v>75</v>
      </c>
      <c r="D49" s="113"/>
    </row>
    <row r="50" spans="1:4" x14ac:dyDescent="0.2">
      <c r="A50" s="42">
        <v>5</v>
      </c>
      <c r="C50" s="42">
        <v>6.8333438674792246</v>
      </c>
      <c r="D50">
        <f>C50+0.415</f>
        <v>7.2483438674792247</v>
      </c>
    </row>
    <row r="51" spans="1:4" x14ac:dyDescent="0.2">
      <c r="A51" s="42">
        <v>6</v>
      </c>
      <c r="C51" s="42">
        <v>6.3121433631717743</v>
      </c>
      <c r="D51" s="42">
        <f t="shared" ref="D51:D60" si="8">C51+0.415</f>
        <v>6.7271433631717743</v>
      </c>
    </row>
    <row r="52" spans="1:4" x14ac:dyDescent="0.2">
      <c r="A52" s="42">
        <v>7</v>
      </c>
      <c r="B52" s="42"/>
      <c r="C52" s="42">
        <v>5.6410972917835105</v>
      </c>
      <c r="D52" s="42">
        <f t="shared" si="8"/>
        <v>6.0560972917835105</v>
      </c>
    </row>
    <row r="53" spans="1:4" x14ac:dyDescent="0.2">
      <c r="A53" s="42">
        <v>8</v>
      </c>
      <c r="B53" s="42"/>
      <c r="C53" s="42">
        <v>4.8774573849693699</v>
      </c>
      <c r="D53" s="42">
        <f t="shared" si="8"/>
        <v>5.2924573849693699</v>
      </c>
    </row>
    <row r="54" spans="1:4" x14ac:dyDescent="0.2">
      <c r="A54" s="42">
        <v>9</v>
      </c>
      <c r="B54" s="42"/>
      <c r="C54" s="42">
        <v>4.0800598593532111</v>
      </c>
      <c r="D54" s="42">
        <f t="shared" si="8"/>
        <v>4.4950598593532112</v>
      </c>
    </row>
    <row r="55" spans="1:4" x14ac:dyDescent="0.2">
      <c r="A55" s="42">
        <v>10</v>
      </c>
      <c r="B55" s="42"/>
      <c r="C55" s="42">
        <v>3.3020431451606442</v>
      </c>
      <c r="D55" s="42">
        <f t="shared" si="8"/>
        <v>3.7170431451606443</v>
      </c>
    </row>
    <row r="56" spans="1:4" x14ac:dyDescent="0.2">
      <c r="A56" s="42">
        <v>11</v>
      </c>
      <c r="B56" s="42"/>
      <c r="C56" s="42">
        <v>2.5854855206121896</v>
      </c>
      <c r="D56" s="42">
        <f t="shared" si="8"/>
        <v>3.0004855206121896</v>
      </c>
    </row>
    <row r="57" spans="1:4" x14ac:dyDescent="0.2">
      <c r="A57" s="42">
        <v>12</v>
      </c>
      <c r="B57" s="42"/>
      <c r="C57" s="42">
        <v>1.9585949661955431</v>
      </c>
      <c r="D57" s="42">
        <f t="shared" si="8"/>
        <v>2.3735949661955429</v>
      </c>
    </row>
    <row r="58" spans="1:4" x14ac:dyDescent="0.2">
      <c r="A58" s="42">
        <v>13</v>
      </c>
      <c r="B58" s="42"/>
      <c r="C58" s="42">
        <v>1.4354574236526207</v>
      </c>
      <c r="D58" s="42">
        <f t="shared" si="8"/>
        <v>1.8504574236526208</v>
      </c>
    </row>
    <row r="59" spans="1:4" x14ac:dyDescent="0.2">
      <c r="A59" s="42">
        <v>14</v>
      </c>
      <c r="B59" s="42"/>
      <c r="C59" s="42">
        <v>1.0178391580432258</v>
      </c>
      <c r="D59" s="42">
        <f t="shared" si="8"/>
        <v>1.4328391580432258</v>
      </c>
    </row>
    <row r="60" spans="1:4" x14ac:dyDescent="0.2">
      <c r="A60" s="42">
        <v>15</v>
      </c>
      <c r="B60" s="42"/>
      <c r="C60" s="42">
        <v>0.69825033353808086</v>
      </c>
      <c r="D60" s="42">
        <f t="shared" si="8"/>
        <v>1.1132503335380808</v>
      </c>
    </row>
    <row r="61" spans="1:4" x14ac:dyDescent="0.2">
      <c r="A61" s="42"/>
      <c r="B61" s="42"/>
      <c r="C61">
        <f>SUM(C50:C60)</f>
        <v>38.741772313959395</v>
      </c>
      <c r="D61" s="91">
        <f>SUM(D50:D60)</f>
        <v>43.306772313959385</v>
      </c>
    </row>
  </sheetData>
  <mergeCells count="1">
    <mergeCell ref="C49:D4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10</vt:i4>
      </vt:variant>
    </vt:vector>
  </HeadingPairs>
  <TitlesOfParts>
    <vt:vector size="10" baseType="lpstr">
      <vt:lpstr>ใช้อันนี้</vt:lpstr>
      <vt:lpstr>Sheet7</vt:lpstr>
      <vt:lpstr>sheet1</vt:lpstr>
      <vt:lpstr>Sheet3</vt:lpstr>
      <vt:lpstr>Sheet2</vt:lpstr>
      <vt:lpstr>Sheet4</vt:lpstr>
      <vt:lpstr>Sheet8</vt:lpstr>
      <vt:lpstr>Sheet5</vt:lpstr>
      <vt:lpstr>Sheet9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cp:lastPrinted>2015-02-24T08:34:21Z</cp:lastPrinted>
  <dcterms:created xsi:type="dcterms:W3CDTF">2015-02-24T02:32:01Z</dcterms:created>
  <dcterms:modified xsi:type="dcterms:W3CDTF">2016-06-05T03:45:33Z</dcterms:modified>
</cp:coreProperties>
</file>