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085" tabRatio="500"/>
  </bookViews>
  <sheets>
    <sheet name="Rapport" sheetId="1" r:id="rId1"/>
    <sheet name="Tableau Croise" sheetId="2" state="hidden" r:id="rId2"/>
    <sheet name="open" sheetId="3" state="hidden" r:id="rId3"/>
    <sheet name="close" sheetId="4" state="hidden" r:id="rId4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4" i="1"/>
  <c r="J53"/>
  <c r="J52"/>
  <c r="J51"/>
  <c r="B54"/>
  <c r="B53"/>
  <c r="B52"/>
  <c r="B51"/>
  <c r="A54"/>
  <c r="A53"/>
  <c r="A52"/>
  <c r="A51"/>
  <c r="D11" l="1"/>
  <c r="D10"/>
  <c r="D9"/>
  <c r="B14"/>
  <c r="B12"/>
  <c r="B11"/>
  <c r="B10"/>
  <c r="B9"/>
  <c r="D12"/>
  <c r="B56"/>
  <c r="F54" l="1"/>
  <c r="F52"/>
  <c r="J56"/>
  <c r="F51"/>
  <c r="F53"/>
  <c r="L54" l="1"/>
  <c r="C12" s="1"/>
  <c r="D14"/>
  <c r="D56"/>
  <c r="L53"/>
  <c r="C11" s="1"/>
  <c r="D51"/>
  <c r="D53"/>
  <c r="D54"/>
  <c r="F56"/>
  <c r="H54" s="1"/>
  <c r="L51"/>
  <c r="C9" s="1"/>
  <c r="L52"/>
  <c r="C10" s="1"/>
  <c r="D52"/>
  <c r="H51" l="1"/>
  <c r="H52"/>
  <c r="H56"/>
  <c r="H53"/>
  <c r="E8" i="4"/>
  <c r="E7"/>
  <c r="E6"/>
  <c r="E5"/>
  <c r="E4"/>
  <c r="E3"/>
  <c r="E2"/>
  <c r="E8" i="3"/>
  <c r="E7"/>
  <c r="E6"/>
  <c r="E5"/>
  <c r="E4"/>
  <c r="E3"/>
  <c r="E2"/>
  <c r="E8" i="2"/>
  <c r="E7"/>
  <c r="E6"/>
  <c r="E5"/>
  <c r="E4"/>
  <c r="E3"/>
  <c r="E2"/>
</calcChain>
</file>

<file path=xl/sharedStrings.xml><?xml version="1.0" encoding="utf-8"?>
<sst xmlns="http://schemas.openxmlformats.org/spreadsheetml/2006/main" count="61" uniqueCount="29">
  <si>
    <t>Rubriques</t>
  </si>
  <si>
    <t>Répartion de la consommation par rubrique et par heure [kWh]</t>
  </si>
  <si>
    <t>Résumé Consommation [kWh]</t>
  </si>
  <si>
    <t>jours de travail</t>
  </si>
  <si>
    <t>weekend</t>
  </si>
  <si>
    <t>Total</t>
  </si>
  <si>
    <t>C° [kWh]</t>
  </si>
  <si>
    <t>Seuil</t>
  </si>
  <si>
    <t>C° [%]</t>
  </si>
  <si>
    <t>Depassement</t>
  </si>
  <si>
    <t>Froid</t>
  </si>
  <si>
    <t>TOTAL</t>
  </si>
  <si>
    <t>Eclairage</t>
  </si>
  <si>
    <t>Climatisation</t>
  </si>
  <si>
    <t>%</t>
  </si>
  <si>
    <t>Kwh</t>
  </si>
  <si>
    <t>Others</t>
  </si>
  <si>
    <t>04-01-20</t>
  </si>
  <si>
    <t>05-01-20</t>
  </si>
  <si>
    <t>Répartition de consommation par rubrique</t>
  </si>
  <si>
    <t xml:space="preserve">Magasin : </t>
  </si>
  <si>
    <t xml:space="preserve">Code : </t>
  </si>
  <si>
    <t xml:space="preserve">Rapport hebdomadaire des consommations du 11-01-20 pour l'installation </t>
  </si>
  <si>
    <t>Date</t>
  </si>
  <si>
    <t>06-01-20</t>
  </si>
  <si>
    <t>07-01-20</t>
  </si>
  <si>
    <t>08-01-20</t>
  </si>
  <si>
    <t>09-01-20</t>
  </si>
  <si>
    <t>10-01-20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</si>
</sst>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6"/>
      <color rgb="FF000000"/>
      <name val="Calibri"/>
      <charset val="1"/>
    </font>
    <font>
      <b/>
      <sz val="11"/>
      <color rgb="FF000000"/>
      <name val="Calibri"/>
      <charset val="1"/>
    </font>
    <font>
      <b/>
      <sz val="9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FCC99"/>
        <bgColor rgb="FFCCCCCC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 applyProtection="1">
      <alignment horizontal="center"/>
    </xf>
    <xf numFmtId="0" fontId="2" fillId="0" borderId="5" xfId="0" applyFont="1" applyBorder="1" applyProtection="1"/>
    <xf numFmtId="0" fontId="2" fillId="0" borderId="0" xfId="0" applyFont="1" applyProtection="1"/>
    <xf numFmtId="0" fontId="0" fillId="0" borderId="0" xfId="0" applyProtection="1"/>
    <xf numFmtId="0" fontId="0" fillId="0" borderId="6" xfId="0" applyBorder="1" applyProtection="1"/>
    <xf numFmtId="0" fontId="0" fillId="0" borderId="5" xfId="0" applyBorder="1" applyProtection="1"/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Protection="1"/>
    <xf numFmtId="164" fontId="0" fillId="0" borderId="7" xfId="0" applyNumberFormat="1" applyBorder="1" applyProtection="1"/>
    <xf numFmtId="0" fontId="0" fillId="0" borderId="9" xfId="0" applyBorder="1" applyProtection="1"/>
    <xf numFmtId="0" fontId="0" fillId="0" borderId="10" xfId="0" applyBorder="1" applyProtection="1"/>
    <xf numFmtId="164" fontId="0" fillId="0" borderId="10" xfId="0" applyNumberFormat="1" applyBorder="1" applyProtection="1"/>
    <xf numFmtId="0" fontId="0" fillId="0" borderId="11" xfId="0" applyBorder="1" applyProtection="1"/>
    <xf numFmtId="164" fontId="0" fillId="0" borderId="0" xfId="0" applyNumberFormat="1" applyProtection="1"/>
    <xf numFmtId="0" fontId="3" fillId="2" borderId="7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2" fontId="0" fillId="2" borderId="7" xfId="0" applyNumberFormat="1" applyFill="1" applyBorder="1" applyProtection="1"/>
    <xf numFmtId="0" fontId="0" fillId="2" borderId="7" xfId="0" applyFill="1" applyBorder="1" applyProtection="1"/>
    <xf numFmtId="164" fontId="3" fillId="2" borderId="7" xfId="0" applyNumberFormat="1" applyFont="1" applyFill="1" applyBorder="1" applyAlignment="1" applyProtection="1">
      <alignment horizontal="center" vertical="center"/>
    </xf>
    <xf numFmtId="2" fontId="0" fillId="0" borderId="7" xfId="0" applyNumberFormat="1" applyBorder="1" applyProtection="1"/>
    <xf numFmtId="164" fontId="3" fillId="0" borderId="7" xfId="0" applyNumberFormat="1" applyFont="1" applyBorder="1" applyAlignment="1" applyProtection="1">
      <alignment horizontal="center" vertical="center"/>
    </xf>
    <xf numFmtId="2" fontId="0" fillId="3" borderId="7" xfId="0" applyNumberFormat="1" applyFill="1" applyBorder="1" applyProtection="1"/>
    <xf numFmtId="164" fontId="3" fillId="3" borderId="12" xfId="0" applyNumberFormat="1" applyFont="1" applyFill="1" applyBorder="1" applyAlignment="1" applyProtection="1">
      <alignment horizontal="center"/>
    </xf>
    <xf numFmtId="164" fontId="0" fillId="0" borderId="7" xfId="0" applyNumberFormat="1" applyBorder="1" applyAlignment="1" applyProtection="1">
      <alignment horizontal="center" vertical="center"/>
    </xf>
    <xf numFmtId="2" fontId="0" fillId="2" borderId="7" xfId="0" applyNumberFormat="1" applyFill="1" applyBorder="1" applyAlignment="1" applyProtection="1">
      <alignment horizontal="right"/>
    </xf>
    <xf numFmtId="0" fontId="0" fillId="2" borderId="7" xfId="0" applyFill="1" applyBorder="1" applyAlignment="1" applyProtection="1">
      <alignment horizontal="right"/>
    </xf>
    <xf numFmtId="0" fontId="3" fillId="0" borderId="0" xfId="0" applyFont="1" applyBorder="1" applyProtection="1"/>
    <xf numFmtId="164" fontId="0" fillId="0" borderId="0" xfId="0" applyNumberFormat="1" applyBorder="1" applyProtection="1"/>
    <xf numFmtId="0" fontId="0" fillId="0" borderId="7" xfId="0" applyBorder="1" applyProtection="1"/>
    <xf numFmtId="0" fontId="3" fillId="0" borderId="7" xfId="0" applyFont="1" applyBorder="1" applyProtection="1"/>
    <xf numFmtId="0" fontId="0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413560333208133E-2"/>
          <c:y val="0.28838285404512382"/>
          <c:w val="0.93481792871820868"/>
          <c:h val="0.57557960959181764"/>
        </c:manualLayout>
      </c:layout>
      <c:barChart>
        <c:barDir val="col"/>
        <c:grouping val="clustered"/>
        <c:ser>
          <c:idx val="0"/>
          <c:order val="0"/>
          <c:tx>
            <c:strRef>
              <c:f>'Tableau Croise'!$B$1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'Tableau Croise'!$A$2:$A$8</c:f>
              <c:strCache>
                <c:ptCount val="7"/>
                <c:pt idx="0">
                  <c:v>04-01-20</c:v>
                </c:pt>
                <c:pt idx="1">
                  <c:v>05-01-20</c:v>
                </c:pt>
                <c:pt idx="2">
                  <c:v>06-01-20</c:v>
                </c:pt>
                <c:pt idx="3">
                  <c:v>07-01-20</c:v>
                </c:pt>
                <c:pt idx="4">
                  <c:v>08-01-20</c:v>
                </c:pt>
                <c:pt idx="5">
                  <c:v>09-01-20</c:v>
                </c:pt>
                <c:pt idx="6">
                  <c:v>10-01-20</c:v>
                </c:pt>
              </c:strCache>
            </c:strRef>
          </c:cat>
          <c:val>
            <c:numRef>
              <c:f>'Tableau Croise'!$B$2:$B$6</c:f>
              <c:numCache>
                <c:formatCode>General</c:formatCode>
                <c:ptCount val="5"/>
                <c:pt idx="0">
                  <c:v>56.5944300339699</c:v>
                </c:pt>
                <c:pt idx="1">
                  <c:v>26.017114018746444</c:v>
                </c:pt>
                <c:pt idx="2">
                  <c:v>61.137208168052794</c:v>
                </c:pt>
                <c:pt idx="3">
                  <c:v>64.097508712470486</c:v>
                </c:pt>
                <c:pt idx="4">
                  <c:v>43.418799000257543</c:v>
                </c:pt>
              </c:numCache>
            </c:numRef>
          </c:val>
        </c:ser>
        <c:ser>
          <c:idx val="1"/>
          <c:order val="1"/>
          <c:tx>
            <c:strRef>
              <c:f>'Tableau Croise'!$C$1</c:f>
              <c:strCache>
                <c:ptCount val="1"/>
                <c:pt idx="0">
                  <c:v>Eclairage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'Tableau Croise'!$A$2:$A$8</c:f>
              <c:strCache>
                <c:ptCount val="7"/>
                <c:pt idx="0">
                  <c:v>04-01-20</c:v>
                </c:pt>
                <c:pt idx="1">
                  <c:v>05-01-20</c:v>
                </c:pt>
                <c:pt idx="2">
                  <c:v>06-01-20</c:v>
                </c:pt>
                <c:pt idx="3">
                  <c:v>07-01-20</c:v>
                </c:pt>
                <c:pt idx="4">
                  <c:v>08-01-20</c:v>
                </c:pt>
                <c:pt idx="5">
                  <c:v>09-01-20</c:v>
                </c:pt>
                <c:pt idx="6">
                  <c:v>10-01-20</c:v>
                </c:pt>
              </c:strCache>
            </c:strRef>
          </c:cat>
          <c:val>
            <c:numRef>
              <c:f>'Tableau Croise'!$C$2:$C$8</c:f>
              <c:numCache>
                <c:formatCode>General</c:formatCode>
                <c:ptCount val="7"/>
                <c:pt idx="0">
                  <c:v>24.429019727470006</c:v>
                </c:pt>
                <c:pt idx="1">
                  <c:v>24.054109668500001</c:v>
                </c:pt>
                <c:pt idx="2">
                  <c:v>23.863672880850004</c:v>
                </c:pt>
                <c:pt idx="3">
                  <c:v>23.184227265390003</c:v>
                </c:pt>
                <c:pt idx="4">
                  <c:v>24.508712202880005</c:v>
                </c:pt>
                <c:pt idx="5">
                  <c:v>23.468111752120002</c:v>
                </c:pt>
                <c:pt idx="6">
                  <c:v>23.228412131670005</c:v>
                </c:pt>
              </c:numCache>
            </c:numRef>
          </c:val>
        </c:ser>
        <c:ser>
          <c:idx val="2"/>
          <c:order val="2"/>
          <c:tx>
            <c:strRef>
              <c:f>'Tableau Croise'!$D$1</c:f>
              <c:strCache>
                <c:ptCount val="1"/>
                <c:pt idx="0">
                  <c:v>Froid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'Tableau Croise'!$A$2:$A$8</c:f>
              <c:strCache>
                <c:ptCount val="7"/>
                <c:pt idx="0">
                  <c:v>04-01-20</c:v>
                </c:pt>
                <c:pt idx="1">
                  <c:v>05-01-20</c:v>
                </c:pt>
                <c:pt idx="2">
                  <c:v>06-01-20</c:v>
                </c:pt>
                <c:pt idx="3">
                  <c:v>07-01-20</c:v>
                </c:pt>
                <c:pt idx="4">
                  <c:v>08-01-20</c:v>
                </c:pt>
                <c:pt idx="5">
                  <c:v>09-01-20</c:v>
                </c:pt>
                <c:pt idx="6">
                  <c:v>10-01-20</c:v>
                </c:pt>
              </c:strCache>
            </c:strRef>
          </c:cat>
          <c:val>
            <c:numRef>
              <c:f>'Tableau Croise'!$D$2:$D$8</c:f>
              <c:numCache>
                <c:formatCode>General</c:formatCode>
                <c:ptCount val="7"/>
                <c:pt idx="0">
                  <c:v>65.437178071999995</c:v>
                </c:pt>
                <c:pt idx="1">
                  <c:v>60.706397718999995</c:v>
                </c:pt>
                <c:pt idx="2">
                  <c:v>67.200029354000009</c:v>
                </c:pt>
                <c:pt idx="3">
                  <c:v>67.875167714</c:v>
                </c:pt>
                <c:pt idx="4">
                  <c:v>71.256640476999991</c:v>
                </c:pt>
                <c:pt idx="5">
                  <c:v>70.894211636000009</c:v>
                </c:pt>
                <c:pt idx="6">
                  <c:v>64.183461275000013</c:v>
                </c:pt>
              </c:numCache>
            </c:numRef>
          </c:val>
        </c:ser>
        <c:ser>
          <c:idx val="3"/>
          <c:order val="3"/>
          <c:tx>
            <c:strRef>
              <c:f>'Tableau Croise'!$E$1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'Tableau Croise'!$A$2:$A$8</c:f>
              <c:strCache>
                <c:ptCount val="7"/>
                <c:pt idx="0">
                  <c:v>04-01-20</c:v>
                </c:pt>
                <c:pt idx="1">
                  <c:v>05-01-20</c:v>
                </c:pt>
                <c:pt idx="2">
                  <c:v>06-01-20</c:v>
                </c:pt>
                <c:pt idx="3">
                  <c:v>07-01-20</c:v>
                </c:pt>
                <c:pt idx="4">
                  <c:v>08-01-20</c:v>
                </c:pt>
                <c:pt idx="5">
                  <c:v>09-01-20</c:v>
                </c:pt>
                <c:pt idx="6">
                  <c:v>10-01-20</c:v>
                </c:pt>
              </c:strCache>
            </c:strRef>
          </c:cat>
          <c:val>
            <c:numRef>
              <c:f>'Tableau Croise'!$E$2:$E$8</c:f>
              <c:numCache>
                <c:formatCode>General</c:formatCode>
                <c:ptCount val="7"/>
                <c:pt idx="0">
                  <c:v>36.241350494560123</c:v>
                </c:pt>
                <c:pt idx="1">
                  <c:v>23.611149701753575</c:v>
                </c:pt>
                <c:pt idx="2">
                  <c:v>45.328345670097121</c:v>
                </c:pt>
                <c:pt idx="3">
                  <c:v>50.015452836139531</c:v>
                </c:pt>
                <c:pt idx="4">
                  <c:v>33.266378054862457</c:v>
                </c:pt>
                <c:pt idx="5">
                  <c:v>32.897904177493842</c:v>
                </c:pt>
                <c:pt idx="6">
                  <c:v>26.83174340253089</c:v>
                </c:pt>
              </c:numCache>
            </c:numRef>
          </c:val>
        </c:ser>
        <c:axId val="105027456"/>
        <c:axId val="105028992"/>
      </c:barChart>
      <c:catAx>
        <c:axId val="1050274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5028992"/>
        <c:crosses val="autoZero"/>
        <c:auto val="1"/>
        <c:lblAlgn val="ctr"/>
        <c:lblOffset val="100"/>
      </c:catAx>
      <c:valAx>
        <c:axId val="1050289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5027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spPr>
        <a:noFill/>
        <a:ln>
          <a:noFill/>
        </a:ln>
      </c:spPr>
      <c:txPr>
        <a:bodyPr/>
        <a:lstStyle/>
        <a:p>
          <a:pPr>
            <a:defRPr lang="en-US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6134962547230284E-2"/>
          <c:y val="9.4393535242182344E-2"/>
          <c:w val="0.93843096095631551"/>
          <c:h val="0.7275957951514316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cat>
            <c:strRef>
              <c:f>'Tableau Croise'!$A$2:$A$8</c:f>
              <c:strCache>
                <c:ptCount val="7"/>
                <c:pt idx="0">
                  <c:v>04-01-20</c:v>
                </c:pt>
                <c:pt idx="1">
                  <c:v>05-01-20</c:v>
                </c:pt>
                <c:pt idx="2">
                  <c:v>06-01-20</c:v>
                </c:pt>
                <c:pt idx="3">
                  <c:v>07-01-20</c:v>
                </c:pt>
                <c:pt idx="4">
                  <c:v>08-01-20</c:v>
                </c:pt>
                <c:pt idx="5">
                  <c:v>09-01-20</c:v>
                </c:pt>
                <c:pt idx="6">
                  <c:v>10-01-20</c:v>
                </c:pt>
              </c:strCache>
            </c:strRef>
          </c:cat>
          <c:val>
            <c:numRef>
              <c:f>'Tableau Croise'!$M$2:$M$8</c:f>
              <c:numCache>
                <c:formatCode>General</c:formatCode>
                <c:ptCount val="7"/>
                <c:pt idx="0">
                  <c:v>182.70197832800002</c:v>
                </c:pt>
                <c:pt idx="1">
                  <c:v>134.38877110800001</c:v>
                </c:pt>
                <c:pt idx="2">
                  <c:v>197.52925607299994</c:v>
                </c:pt>
                <c:pt idx="3">
                  <c:v>205.17235652800002</c:v>
                </c:pt>
                <c:pt idx="4">
                  <c:v>172.450529735</c:v>
                </c:pt>
                <c:pt idx="5">
                  <c:v>169.63588646099998</c:v>
                </c:pt>
                <c:pt idx="6">
                  <c:v>140.719035486</c:v>
                </c:pt>
              </c:numCache>
            </c:numRef>
          </c:val>
        </c:ser>
        <c:axId val="104663680"/>
        <c:axId val="104706432"/>
      </c:barChart>
      <c:catAx>
        <c:axId val="1046636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4706432"/>
        <c:crosses val="autoZero"/>
        <c:auto val="1"/>
        <c:lblAlgn val="ctr"/>
        <c:lblOffset val="100"/>
      </c:catAx>
      <c:valAx>
        <c:axId val="10470643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4663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9.8995541000467063E-2"/>
          <c:y val="0.12275819307531249"/>
          <c:w val="0.83013292419700757"/>
          <c:h val="0.55161704842608483"/>
        </c:manualLayout>
      </c:layout>
      <c:barChart>
        <c:barDir val="col"/>
        <c:grouping val="clustered"/>
        <c:ser>
          <c:idx val="0"/>
          <c:order val="0"/>
          <c:tx>
            <c:strRef>
              <c:f>Rapport!$C$8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Rapport!$B$9:$B$13</c:f>
              <c:strCache>
                <c:ptCount val="4"/>
                <c:pt idx="0">
                  <c:v>Climatisation</c:v>
                </c:pt>
                <c:pt idx="1">
                  <c:v>Eclairage</c:v>
                </c:pt>
                <c:pt idx="2">
                  <c:v>Froid</c:v>
                </c:pt>
                <c:pt idx="3">
                  <c:v>Others</c:v>
                </c:pt>
              </c:strCache>
            </c:strRef>
          </c:cat>
          <c:val>
            <c:numRef>
              <c:f>Rapport!$C$9:$C$13</c:f>
              <c:numCache>
                <c:formatCode>0.0%</c:formatCode>
                <c:ptCount val="5"/>
                <c:pt idx="0">
                  <c:v>0.26618719396780888</c:v>
                </c:pt>
                <c:pt idx="1">
                  <c:v>0.13864673935607186</c:v>
                </c:pt>
                <c:pt idx="2">
                  <c:v>0.38878591072862939</c:v>
                </c:pt>
                <c:pt idx="3">
                  <c:v>0.20638015594748982</c:v>
                </c:pt>
              </c:numCache>
            </c:numRef>
          </c:val>
        </c:ser>
        <c:axId val="104717312"/>
        <c:axId val="104719104"/>
      </c:barChart>
      <c:catAx>
        <c:axId val="1047173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4719104"/>
        <c:crosses val="autoZero"/>
        <c:auto val="1"/>
        <c:lblAlgn val="ctr"/>
        <c:lblOffset val="100"/>
      </c:catAx>
      <c:valAx>
        <c:axId val="1047191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4717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704880</xdr:colOff>
      <xdr:row>1</xdr:row>
      <xdr:rowOff>28440</xdr:rowOff>
    </xdr:from>
    <xdr:to>
      <xdr:col>11</xdr:col>
      <xdr:colOff>472680</xdr:colOff>
      <xdr:row>2</xdr:row>
      <xdr:rowOff>180720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280520" y="218880"/>
          <a:ext cx="1761840" cy="34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117580</xdr:colOff>
      <xdr:row>32</xdr:row>
      <xdr:rowOff>12580</xdr:rowOff>
    </xdr:from>
    <xdr:to>
      <xdr:col>12</xdr:col>
      <xdr:colOff>583780</xdr:colOff>
      <xdr:row>45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200160</xdr:colOff>
      <xdr:row>20</xdr:row>
      <xdr:rowOff>38160</xdr:rowOff>
    </xdr:from>
    <xdr:to>
      <xdr:col>12</xdr:col>
      <xdr:colOff>666360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314280</xdr:colOff>
      <xdr:row>6</xdr:row>
      <xdr:rowOff>123840</xdr:rowOff>
    </xdr:from>
    <xdr:to>
      <xdr:col>12</xdr:col>
      <xdr:colOff>637920</xdr:colOff>
      <xdr:row>16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7"/>
  <sheetViews>
    <sheetView tabSelected="1" zoomScale="75" zoomScaleNormal="75" workbookViewId="0">
      <selection activeCell="J55" sqref="J55"/>
    </sheetView>
  </sheetViews>
  <sheetFormatPr baseColWidth="10" defaultColWidth="9.140625" defaultRowHeight="15"/>
  <cols>
    <col min="1" max="2" width="13.42578125" customWidth="1"/>
    <col min="3" max="4" width="9" customWidth="1"/>
    <col min="5" max="5" width="10.42578125" customWidth="1"/>
    <col min="6" max="6" width="13.42578125" customWidth="1"/>
    <col min="7" max="8" width="9" customWidth="1"/>
    <col min="9" max="9" width="10.42578125" customWidth="1"/>
    <col min="10" max="10" width="13.42578125" customWidth="1"/>
    <col min="11" max="12" width="9" customWidth="1"/>
    <col min="13" max="13" width="10.42578125" customWidth="1"/>
    <col min="14" max="15" width="10.5703125" customWidth="1"/>
    <col min="16" max="16" width="23.42578125" customWidth="1"/>
    <col min="17" max="1024" width="10.5703125" customWidth="1"/>
  </cols>
  <sheetData>
    <row r="1" spans="1:13" ht="15" customHeight="1" thickBot="1">
      <c r="J1" s="1"/>
      <c r="K1" s="1"/>
      <c r="L1" s="1"/>
      <c r="M1" s="1"/>
    </row>
    <row r="2" spans="1:13" ht="15" customHeight="1" thickBot="1">
      <c r="A2" s="34" t="s">
        <v>20</v>
      </c>
      <c r="B2" s="34"/>
      <c r="C2" s="34"/>
      <c r="D2" s="35"/>
      <c r="E2" s="35"/>
      <c r="F2" s="35"/>
      <c r="G2" s="35"/>
      <c r="H2" s="35"/>
      <c r="I2" s="35"/>
      <c r="J2" s="36"/>
      <c r="K2" s="36"/>
      <c r="L2" s="36"/>
      <c r="M2" s="36"/>
    </row>
    <row r="3" spans="1:13" ht="15" customHeight="1" thickBot="1">
      <c r="A3" s="37" t="s">
        <v>21</v>
      </c>
      <c r="B3" s="37"/>
      <c r="C3" s="37"/>
      <c r="D3" s="35"/>
      <c r="E3" s="35"/>
      <c r="F3" s="35"/>
      <c r="G3" s="35"/>
      <c r="H3" s="35"/>
      <c r="I3" s="35"/>
      <c r="J3" s="36"/>
      <c r="K3" s="36"/>
      <c r="L3" s="36"/>
      <c r="M3" s="36"/>
    </row>
    <row r="4" spans="1:13" ht="15.75" customHeight="1" thickBot="1">
      <c r="A4" s="38" t="s">
        <v>22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0"/>
    </row>
    <row r="5" spans="1:13" ht="15" customHeight="1" thickBo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5.75" customHeight="1" thickBot="1">
      <c r="A6" s="42" t="s">
        <v>19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21" customHeight="1">
      <c r="A7" s="2"/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5"/>
    </row>
    <row r="8" spans="1:13" ht="15" customHeight="1">
      <c r="A8" s="6"/>
      <c r="B8" s="7" t="s">
        <v>0</v>
      </c>
      <c r="C8" s="7" t="s">
        <v>14</v>
      </c>
      <c r="D8" s="32" t="s">
        <v>15</v>
      </c>
      <c r="E8" s="4"/>
      <c r="F8" s="4"/>
      <c r="G8" s="4"/>
      <c r="H8" s="4"/>
      <c r="I8" s="4"/>
      <c r="J8" s="4"/>
      <c r="K8" s="4"/>
      <c r="L8" s="4"/>
      <c r="M8" s="5"/>
    </row>
    <row r="9" spans="1:13" ht="15" customHeight="1">
      <c r="A9" s="6"/>
      <c r="B9" s="33" t="str">
        <f>A51</f>
        <v>Climatisation</v>
      </c>
      <c r="C9" s="9">
        <f>L51</f>
        <v>0.26618719396780888</v>
      </c>
      <c r="D9" s="23">
        <f>J51</f>
        <v>320.11613750568233</v>
      </c>
      <c r="E9" s="4"/>
      <c r="F9" s="4"/>
      <c r="G9" s="4"/>
      <c r="H9" s="4"/>
      <c r="I9" s="4"/>
      <c r="J9" s="4"/>
      <c r="K9" s="4"/>
      <c r="L9" s="4"/>
      <c r="M9" s="5"/>
    </row>
    <row r="10" spans="1:13" ht="15" customHeight="1">
      <c r="A10" s="6"/>
      <c r="B10" s="33" t="str">
        <f>A52</f>
        <v>Eclairage</v>
      </c>
      <c r="C10" s="9">
        <f t="shared" ref="C10:C12" si="0">L52</f>
        <v>0.13864673935607186</v>
      </c>
      <c r="D10" s="23">
        <f t="shared" ref="D10:D14" si="1">J52</f>
        <v>166.73626562888003</v>
      </c>
      <c r="E10" s="4"/>
      <c r="F10" s="4"/>
      <c r="G10" s="4"/>
      <c r="H10" s="4"/>
      <c r="I10" s="4"/>
      <c r="J10" s="4"/>
      <c r="K10" s="4"/>
      <c r="L10" s="4"/>
      <c r="M10" s="5"/>
    </row>
    <row r="11" spans="1:13" ht="15" customHeight="1">
      <c r="A11" s="6"/>
      <c r="B11" s="33" t="str">
        <f>A53</f>
        <v>Froid</v>
      </c>
      <c r="C11" s="9">
        <f t="shared" si="0"/>
        <v>0.38878591072862939</v>
      </c>
      <c r="D11" s="23">
        <f t="shared" si="1"/>
        <v>467.55308624700001</v>
      </c>
      <c r="E11" s="4"/>
      <c r="F11" s="4"/>
      <c r="G11" s="4"/>
      <c r="H11" s="4"/>
      <c r="I11" s="4"/>
      <c r="J11" s="4"/>
      <c r="K11" s="4"/>
      <c r="L11" s="4"/>
      <c r="M11" s="5"/>
    </row>
    <row r="12" spans="1:13" ht="15" customHeight="1">
      <c r="A12" s="6"/>
      <c r="B12" s="33" t="str">
        <f>A54</f>
        <v>Others</v>
      </c>
      <c r="C12" s="9">
        <f t="shared" si="0"/>
        <v>0.20638015594748982</v>
      </c>
      <c r="D12" s="23">
        <f t="shared" si="1"/>
        <v>248.19232433743753</v>
      </c>
      <c r="E12" s="4"/>
      <c r="F12" s="4"/>
      <c r="G12" s="4"/>
      <c r="H12" s="4"/>
      <c r="I12" s="4"/>
      <c r="J12" s="4"/>
      <c r="K12" s="4"/>
      <c r="L12" s="4"/>
      <c r="M12" s="5"/>
    </row>
    <row r="13" spans="1:13" ht="15" customHeight="1">
      <c r="A13" s="6"/>
      <c r="B13" s="33"/>
      <c r="C13" s="9"/>
      <c r="D13" s="23"/>
      <c r="E13" s="4"/>
      <c r="F13" s="4"/>
      <c r="G13" s="4"/>
      <c r="H13" s="4"/>
      <c r="I13" s="4"/>
      <c r="J13" s="4"/>
      <c r="K13" s="4"/>
      <c r="L13" s="4"/>
      <c r="M13" s="5"/>
    </row>
    <row r="14" spans="1:13" ht="15" customHeight="1">
      <c r="A14" s="6"/>
      <c r="B14" s="33" t="str">
        <f t="shared" ref="B14" si="2">A56</f>
        <v>TOTAL</v>
      </c>
      <c r="C14" s="9"/>
      <c r="D14" s="23">
        <f t="shared" si="1"/>
        <v>1202.597813719</v>
      </c>
      <c r="E14" s="4"/>
      <c r="F14" s="4"/>
      <c r="G14" s="4"/>
      <c r="H14" s="4"/>
      <c r="I14" s="4"/>
      <c r="J14" s="4"/>
      <c r="K14" s="4"/>
      <c r="L14" s="4"/>
      <c r="M14" s="5"/>
    </row>
    <row r="15" spans="1:13" ht="15" customHeight="1">
      <c r="A15" s="6"/>
      <c r="B15" s="30"/>
      <c r="C15" s="31"/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ht="15" customHeight="1">
      <c r="A16" s="6"/>
      <c r="B16" s="30"/>
      <c r="C16" s="31"/>
      <c r="D16" s="4"/>
      <c r="E16" s="4"/>
      <c r="F16" s="4"/>
      <c r="G16" s="4"/>
      <c r="H16" s="4"/>
      <c r="I16" s="4"/>
      <c r="J16" s="4"/>
      <c r="K16" s="4"/>
      <c r="L16" s="4"/>
      <c r="M16" s="5"/>
    </row>
    <row r="17" spans="1:13" ht="15" customHeight="1" thickBot="1">
      <c r="A17" s="10"/>
      <c r="B17" s="11"/>
      <c r="C17" s="11"/>
      <c r="D17" s="12"/>
      <c r="E17" s="11"/>
      <c r="F17" s="11"/>
      <c r="G17" s="11"/>
      <c r="H17" s="11"/>
      <c r="I17" s="11"/>
      <c r="J17" s="11"/>
      <c r="K17" s="11"/>
      <c r="L17" s="11"/>
      <c r="M17" s="13"/>
    </row>
    <row r="18" spans="1:13" ht="15" customHeight="1" thickBot="1">
      <c r="B18" s="4"/>
      <c r="C18" s="4"/>
      <c r="D18" s="14"/>
    </row>
    <row r="19" spans="1:13" ht="15.75" customHeight="1" thickBot="1">
      <c r="A19" s="42" t="s">
        <v>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13" ht="15" customHeight="1">
      <c r="A20" s="6"/>
      <c r="B20" s="4"/>
      <c r="C20" s="4"/>
      <c r="D20" s="14"/>
      <c r="E20" s="4"/>
      <c r="F20" s="4"/>
      <c r="G20" s="4"/>
      <c r="H20" s="4"/>
      <c r="I20" s="4"/>
      <c r="J20" s="4"/>
      <c r="K20" s="4"/>
      <c r="L20" s="4"/>
      <c r="M20" s="5"/>
    </row>
    <row r="21" spans="1:13" ht="15" customHeight="1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</row>
    <row r="22" spans="1:13" ht="15" customHeight="1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</row>
    <row r="23" spans="1:13" ht="15" customHeight="1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</row>
    <row r="24" spans="1:13" ht="15" customHeight="1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</row>
    <row r="25" spans="1:13" ht="15" customHeight="1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</row>
    <row r="26" spans="1:13" ht="15" customHeight="1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1:13" ht="15" customHeight="1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</row>
    <row r="28" spans="1:13" ht="15" customHeight="1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1:13" ht="15" customHeight="1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1:13" ht="15" customHeight="1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1:13" ht="15" customHeight="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ht="15" customHeight="1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1:13" ht="15" customHeight="1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" customHeight="1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1:13" ht="15" customHeight="1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" customHeight="1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</row>
    <row r="37" spans="1:13" ht="15" customHeight="1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1:13" ht="15" customHeight="1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</row>
    <row r="39" spans="1:13" ht="15" customHeight="1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1:13" ht="15" customHeight="1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</row>
    <row r="41" spans="1:13" ht="15" customHeight="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</row>
    <row r="42" spans="1:13" ht="15" customHeight="1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1:13" ht="15" customHeight="1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</row>
    <row r="44" spans="1:13" ht="15" customHeight="1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</row>
    <row r="45" spans="1:13" ht="15" customHeight="1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</row>
    <row r="46" spans="1:13" ht="15" customHeight="1" thickBot="1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</row>
    <row r="47" spans="1:13" ht="15.75" customHeight="1" thickBot="1">
      <c r="A47" s="42" t="s">
        <v>2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spans="1:13" ht="15" customHeight="1">
      <c r="A48" s="6"/>
      <c r="B48" s="1"/>
      <c r="C48" s="1"/>
      <c r="D48" s="1"/>
      <c r="E48" s="1"/>
      <c r="F48" s="1"/>
      <c r="G48" s="1"/>
      <c r="H48" s="1"/>
      <c r="I48" s="4"/>
      <c r="J48" s="4"/>
      <c r="K48" s="4"/>
      <c r="L48" s="4"/>
      <c r="M48" s="5"/>
    </row>
    <row r="49" spans="1:13" ht="15" customHeight="1">
      <c r="A49" s="6"/>
      <c r="B49" s="43" t="s">
        <v>3</v>
      </c>
      <c r="C49" s="43"/>
      <c r="D49" s="43"/>
      <c r="E49" s="43"/>
      <c r="F49" s="44" t="s">
        <v>4</v>
      </c>
      <c r="G49" s="44"/>
      <c r="H49" s="44"/>
      <c r="I49" s="44"/>
      <c r="J49" s="45" t="s">
        <v>5</v>
      </c>
      <c r="K49" s="45"/>
      <c r="L49" s="45"/>
      <c r="M49" s="45"/>
    </row>
    <row r="50" spans="1:13" ht="15" customHeight="1">
      <c r="A50" s="6"/>
      <c r="B50" s="15" t="s">
        <v>6</v>
      </c>
      <c r="C50" s="15" t="s">
        <v>7</v>
      </c>
      <c r="D50" s="15" t="s">
        <v>8</v>
      </c>
      <c r="E50" s="16" t="s">
        <v>9</v>
      </c>
      <c r="F50" s="7" t="s">
        <v>6</v>
      </c>
      <c r="G50" s="7" t="s">
        <v>7</v>
      </c>
      <c r="H50" s="7" t="s">
        <v>8</v>
      </c>
      <c r="I50" s="17" t="s">
        <v>9</v>
      </c>
      <c r="J50" s="18" t="s">
        <v>6</v>
      </c>
      <c r="K50" s="18" t="s">
        <v>7</v>
      </c>
      <c r="L50" s="18" t="s">
        <v>8</v>
      </c>
      <c r="M50" s="19" t="s">
        <v>9</v>
      </c>
    </row>
    <row r="51" spans="1:13" ht="15" customHeight="1">
      <c r="A51" s="8" t="str">
        <f>'Tableau Croise'!B1</f>
        <v>Climatisation</v>
      </c>
      <c r="B51" s="20">
        <f>SUM(open!B2:B8)</f>
        <v>296.54518234198412</v>
      </c>
      <c r="C51" s="21"/>
      <c r="D51" s="22">
        <f>B51/B$56</f>
        <v>0.31390022602499312</v>
      </c>
      <c r="E51" s="22"/>
      <c r="F51" s="23">
        <f>J51-B51</f>
        <v>23.570955163698216</v>
      </c>
      <c r="G51" s="24"/>
      <c r="H51" s="24">
        <f>F51/F$56</f>
        <v>9.1400599191607673E-2</v>
      </c>
      <c r="I51" s="24"/>
      <c r="J51" s="25">
        <f>SUM('Tableau Croise'!B2:B8)</f>
        <v>320.11613750568233</v>
      </c>
      <c r="K51" s="26"/>
      <c r="L51" s="26">
        <f>J51/J$56</f>
        <v>0.26618719396780888</v>
      </c>
      <c r="M51" s="26"/>
    </row>
    <row r="52" spans="1:13" ht="15" customHeight="1">
      <c r="A52" s="8" t="str">
        <f>'Tableau Croise'!C1</f>
        <v>Eclairage</v>
      </c>
      <c r="B52" s="20">
        <f>SUM(open!C2:C8)</f>
        <v>142.26436778700003</v>
      </c>
      <c r="C52" s="21"/>
      <c r="D52" s="22">
        <f>B52/B$56</f>
        <v>0.15059026368583042</v>
      </c>
      <c r="E52" s="22"/>
      <c r="F52" s="23">
        <f>J52-B52</f>
        <v>24.471897841880008</v>
      </c>
      <c r="G52" s="24"/>
      <c r="H52" s="24">
        <f>F51/F$56</f>
        <v>9.1400599191607673E-2</v>
      </c>
      <c r="I52" s="27"/>
      <c r="J52" s="25">
        <f>SUM('Tableau Croise'!C2:C8)</f>
        <v>166.73626562888003</v>
      </c>
      <c r="K52" s="26"/>
      <c r="L52" s="26">
        <f>J52/J$56</f>
        <v>0.13864673935607186</v>
      </c>
      <c r="M52" s="26"/>
    </row>
    <row r="53" spans="1:13" ht="15" customHeight="1">
      <c r="A53" s="8" t="str">
        <f>'Tableau Croise'!D1</f>
        <v>Froid</v>
      </c>
      <c r="B53" s="20">
        <f>SUM(open!D2:D8)</f>
        <v>321.23640057999995</v>
      </c>
      <c r="C53" s="21"/>
      <c r="D53" s="22">
        <f>B53/B$56</f>
        <v>0.34003647590278546</v>
      </c>
      <c r="E53" s="22"/>
      <c r="F53" s="23">
        <f>J53-B53</f>
        <v>146.31668566700006</v>
      </c>
      <c r="G53" s="24"/>
      <c r="H53" s="24">
        <f>F52/F$56</f>
        <v>9.4894165746344933E-2</v>
      </c>
      <c r="I53" s="27"/>
      <c r="J53" s="25">
        <f>SUM('Tableau Croise'!D2:D8)</f>
        <v>467.55308624700001</v>
      </c>
      <c r="K53" s="26"/>
      <c r="L53" s="26">
        <f>J53/J$56</f>
        <v>0.38878591072862939</v>
      </c>
      <c r="M53" s="26"/>
    </row>
    <row r="54" spans="1:13" ht="15" customHeight="1">
      <c r="A54" s="8" t="str">
        <f>'Tableau Croise'!E1</f>
        <v>Others</v>
      </c>
      <c r="B54" s="20">
        <f>SUM(open!E2:E8)</f>
        <v>184.66564156101589</v>
      </c>
      <c r="C54" s="21"/>
      <c r="D54" s="22">
        <f>B54/B$56</f>
        <v>0.19547303438639099</v>
      </c>
      <c r="E54" s="22"/>
      <c r="F54" s="23">
        <f>J54-B54</f>
        <v>63.526682776421637</v>
      </c>
      <c r="G54" s="24"/>
      <c r="H54" s="24">
        <f>F53/F$56</f>
        <v>0.56736914769964142</v>
      </c>
      <c r="I54" s="27"/>
      <c r="J54" s="25">
        <f>SUM('Tableau Croise'!E2:E8)</f>
        <v>248.19232433743753</v>
      </c>
      <c r="K54" s="26"/>
      <c r="L54" s="26">
        <f>J54/J$56</f>
        <v>0.20638015594748982</v>
      </c>
      <c r="M54" s="26"/>
    </row>
    <row r="55" spans="1:13" ht="15" customHeight="1">
      <c r="A55" s="8"/>
      <c r="B55" s="28"/>
      <c r="C55" s="29"/>
      <c r="D55" s="22"/>
      <c r="E55" s="22"/>
      <c r="F55" s="23"/>
      <c r="G55" s="24"/>
      <c r="H55" s="24"/>
      <c r="I55" s="27"/>
      <c r="J55" s="25"/>
      <c r="K55" s="26"/>
      <c r="L55" s="26"/>
      <c r="M55" s="26"/>
    </row>
    <row r="56" spans="1:13" ht="15" customHeight="1">
      <c r="A56" s="8" t="s">
        <v>11</v>
      </c>
      <c r="B56" s="28">
        <f>SUM(B51:B55)</f>
        <v>944.71159226999998</v>
      </c>
      <c r="C56" s="29"/>
      <c r="D56" s="22">
        <f>B56/J56</f>
        <v>0.78555904683420796</v>
      </c>
      <c r="E56" s="22"/>
      <c r="F56" s="23">
        <f>SUM(F51:F55)</f>
        <v>257.88622144899989</v>
      </c>
      <c r="G56" s="24"/>
      <c r="H56" s="24">
        <f>F56/J56</f>
        <v>0.21444095316579198</v>
      </c>
      <c r="I56" s="27"/>
      <c r="J56" s="25">
        <f>SUM(J51:J55)</f>
        <v>1202.597813719</v>
      </c>
      <c r="K56" s="26"/>
      <c r="L56" s="4"/>
      <c r="M56" s="26"/>
    </row>
    <row r="57" spans="1:13" ht="15" customHeight="1" thickBo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3"/>
    </row>
  </sheetData>
  <mergeCells count="12">
    <mergeCell ref="A5:M5"/>
    <mergeCell ref="A6:M6"/>
    <mergeCell ref="A19:M19"/>
    <mergeCell ref="A47:M47"/>
    <mergeCell ref="B49:E49"/>
    <mergeCell ref="F49:I49"/>
    <mergeCell ref="J49:M49"/>
    <mergeCell ref="A2:C2"/>
    <mergeCell ref="D2:I3"/>
    <mergeCell ref="J2:M3"/>
    <mergeCell ref="A3:C3"/>
    <mergeCell ref="A4:M4"/>
  </mergeCells>
  <pageMargins left="0.25" right="0.25" top="0.75" bottom="0.75" header="0.3" footer="0.3"/>
  <pageSetup paperSize="9" scale="71" firstPageNumber="0" orientation="portrait" horizontalDpi="300" verticalDpi="300" r:id="rId1"/>
  <headerFooter>
    <oddHeader>&amp;LRapport Journalier
Consommation électrique&amp;RMagasin DENDEN
25/01/2017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zoomScale="75" zoomScaleNormal="75" workbookViewId="0">
      <selection activeCell="B1" sqref="B1"/>
    </sheetView>
  </sheetViews>
  <sheetFormatPr baseColWidth="10" defaultColWidth="9.140625" defaultRowHeight="15"/>
  <cols>
    <col min="1" max="1" width="22.7109375" customWidth="1"/>
    <col min="2" max="2" width="13.42578125" customWidth="1"/>
    <col min="3" max="10" width="10.5703125" customWidth="1"/>
    <col min="12" max="1023" width="10.5703125" customWidth="1"/>
  </cols>
  <sheetData>
    <row r="1" spans="1:13">
      <c r="A1" t="s">
        <v>23</v>
      </c>
      <c r="B1" t="s">
        <v>13</v>
      </c>
      <c r="C1" t="s">
        <v>12</v>
      </c>
      <c r="D1" t="s">
        <v>10</v>
      </c>
      <c r="E1" t="s">
        <v>16</v>
      </c>
    </row>
    <row r="2" spans="1:13">
      <c r="A2" t="s">
        <v>17</v>
      </c>
      <c r="B2">
        <v>56.5944300339699</v>
      </c>
      <c r="C2">
        <v>24.429019727470006</v>
      </c>
      <c r="D2">
        <v>65.437178071999995</v>
      </c>
      <c r="E2">
        <f t="shared" ref="E2:E8" si="0">M2 - SUM(B2:D2)</f>
        <v>36.241350494560123</v>
      </c>
      <c r="M2">
        <v>182.70197832800002</v>
      </c>
    </row>
    <row r="3" spans="1:13">
      <c r="A3" t="s">
        <v>18</v>
      </c>
      <c r="B3">
        <v>26.017114018746444</v>
      </c>
      <c r="C3">
        <v>24.054109668500001</v>
      </c>
      <c r="D3">
        <v>60.706397718999995</v>
      </c>
      <c r="E3">
        <f t="shared" si="0"/>
        <v>23.611149701753575</v>
      </c>
      <c r="M3">
        <v>134.38877110800001</v>
      </c>
    </row>
    <row r="4" spans="1:13">
      <c r="A4" t="s">
        <v>24</v>
      </c>
      <c r="B4">
        <v>61.137208168052794</v>
      </c>
      <c r="C4">
        <v>23.863672880850004</v>
      </c>
      <c r="D4">
        <v>67.200029354000009</v>
      </c>
      <c r="E4">
        <f t="shared" si="0"/>
        <v>45.328345670097121</v>
      </c>
      <c r="M4">
        <v>197.52925607299994</v>
      </c>
    </row>
    <row r="5" spans="1:13">
      <c r="A5" t="s">
        <v>25</v>
      </c>
      <c r="B5">
        <v>64.097508712470486</v>
      </c>
      <c r="C5">
        <v>23.184227265390003</v>
      </c>
      <c r="D5">
        <v>67.875167714</v>
      </c>
      <c r="E5">
        <f t="shared" si="0"/>
        <v>50.015452836139531</v>
      </c>
      <c r="M5">
        <v>205.17235652800002</v>
      </c>
    </row>
    <row r="6" spans="1:13">
      <c r="A6" t="s">
        <v>26</v>
      </c>
      <c r="B6">
        <v>43.418799000257543</v>
      </c>
      <c r="C6">
        <v>24.508712202880005</v>
      </c>
      <c r="D6">
        <v>71.256640476999991</v>
      </c>
      <c r="E6">
        <f t="shared" si="0"/>
        <v>33.266378054862457</v>
      </c>
      <c r="M6">
        <v>172.450529735</v>
      </c>
    </row>
    <row r="7" spans="1:13">
      <c r="A7" t="s">
        <v>27</v>
      </c>
      <c r="B7">
        <v>42.375658895386117</v>
      </c>
      <c r="C7">
        <v>23.468111752120002</v>
      </c>
      <c r="D7">
        <v>70.894211636000009</v>
      </c>
      <c r="E7">
        <f t="shared" si="0"/>
        <v>32.897904177493842</v>
      </c>
      <c r="M7">
        <v>169.63588646099998</v>
      </c>
    </row>
    <row r="8" spans="1:13">
      <c r="A8" t="s">
        <v>28</v>
      </c>
      <c r="B8">
        <v>26.475418676799094</v>
      </c>
      <c r="C8">
        <v>23.228412131670005</v>
      </c>
      <c r="D8">
        <v>64.183461275000013</v>
      </c>
      <c r="E8">
        <f t="shared" si="0"/>
        <v>26.83174340253089</v>
      </c>
      <c r="M8">
        <v>140.719035486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baseColWidth="10" defaultColWidth="9.140625" defaultRowHeight="15"/>
  <sheetData>
    <row r="1" spans="1:13">
      <c r="A1" t="s">
        <v>23</v>
      </c>
      <c r="B1" t="s">
        <v>13</v>
      </c>
      <c r="C1" t="s">
        <v>12</v>
      </c>
      <c r="D1" t="s">
        <v>10</v>
      </c>
      <c r="E1" t="s">
        <v>16</v>
      </c>
    </row>
    <row r="2" spans="1:13">
      <c r="A2" t="s">
        <v>17</v>
      </c>
      <c r="B2">
        <v>56.3107818435182</v>
      </c>
      <c r="C2">
        <v>20.362394404000007</v>
      </c>
      <c r="D2">
        <v>47.389036909999994</v>
      </c>
      <c r="E2">
        <f t="shared" ref="E2:E8" si="0">M2 - SUM(B2:D2)</f>
        <v>31.045256072481834</v>
      </c>
      <c r="M2">
        <v>155.10746923000002</v>
      </c>
    </row>
    <row r="3" spans="1:13">
      <c r="A3" t="s">
        <v>18</v>
      </c>
      <c r="B3">
        <v>24.682550273678203</v>
      </c>
      <c r="C3">
        <v>20.134279848999999</v>
      </c>
      <c r="D3">
        <v>40.628381735999987</v>
      </c>
      <c r="E3">
        <f t="shared" si="0"/>
        <v>17.747107881321838</v>
      </c>
      <c r="M3">
        <v>103.19231974000003</v>
      </c>
    </row>
    <row r="4" spans="1:13">
      <c r="A4" t="s">
        <v>24</v>
      </c>
      <c r="B4">
        <v>53.434253763999997</v>
      </c>
      <c r="C4">
        <v>20.353290626000003</v>
      </c>
      <c r="D4">
        <v>46.69788045</v>
      </c>
      <c r="E4">
        <f t="shared" si="0"/>
        <v>30.54695372999997</v>
      </c>
      <c r="M4">
        <v>151.03237856999996</v>
      </c>
    </row>
    <row r="5" spans="1:13">
      <c r="A5" t="s">
        <v>25</v>
      </c>
      <c r="B5">
        <v>56.738493534000007</v>
      </c>
      <c r="C5">
        <v>20.287403214000005</v>
      </c>
      <c r="D5">
        <v>47.44613914</v>
      </c>
      <c r="E5">
        <f t="shared" si="0"/>
        <v>33.765590762000002</v>
      </c>
      <c r="M5">
        <v>158.23762665000001</v>
      </c>
    </row>
    <row r="6" spans="1:13">
      <c r="A6" t="s">
        <v>26</v>
      </c>
      <c r="B6">
        <v>43.416909168719101</v>
      </c>
      <c r="C6">
        <v>20.678894361000005</v>
      </c>
      <c r="D6">
        <v>49.107727829999988</v>
      </c>
      <c r="E6">
        <f t="shared" si="0"/>
        <v>27.503359160280908</v>
      </c>
      <c r="M6">
        <v>140.70689052</v>
      </c>
    </row>
    <row r="7" spans="1:13">
      <c r="A7" t="s">
        <v>27</v>
      </c>
      <c r="B7">
        <v>35.917695102000017</v>
      </c>
      <c r="C7">
        <v>20.208437584000002</v>
      </c>
      <c r="D7">
        <v>47.420883404000008</v>
      </c>
      <c r="E7">
        <f t="shared" si="0"/>
        <v>23.112292909999965</v>
      </c>
      <c r="M7">
        <v>126.65930899999999</v>
      </c>
    </row>
    <row r="8" spans="1:13">
      <c r="A8" t="s">
        <v>28</v>
      </c>
      <c r="B8">
        <v>26.044498656068594</v>
      </c>
      <c r="C8">
        <v>20.239667749000006</v>
      </c>
      <c r="D8">
        <v>42.54635111000001</v>
      </c>
      <c r="E8">
        <f t="shared" si="0"/>
        <v>20.945081044931399</v>
      </c>
      <c r="M8">
        <v>109.77559856000001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baseColWidth="10" defaultColWidth="9.140625" defaultRowHeight="15"/>
  <sheetData>
    <row r="1" spans="1:13">
      <c r="A1" t="s">
        <v>23</v>
      </c>
      <c r="B1" t="s">
        <v>13</v>
      </c>
      <c r="C1" t="s">
        <v>12</v>
      </c>
      <c r="D1" t="s">
        <v>10</v>
      </c>
      <c r="E1" t="s">
        <v>16</v>
      </c>
    </row>
    <row r="2" spans="1:13">
      <c r="A2" t="s">
        <v>17</v>
      </c>
      <c r="B2">
        <v>0.28364819045169998</v>
      </c>
      <c r="C2">
        <v>4.0666253234699985</v>
      </c>
      <c r="D2">
        <v>18.048141162</v>
      </c>
      <c r="E2">
        <f t="shared" ref="E2:E8" si="0">M2 - SUM(B2:D2)</f>
        <v>5.1960944220783034</v>
      </c>
      <c r="M2">
        <v>27.594509098000003</v>
      </c>
    </row>
    <row r="3" spans="1:13">
      <c r="A3" t="s">
        <v>18</v>
      </c>
      <c r="B3">
        <v>1.3345637450682397</v>
      </c>
      <c r="C3">
        <v>3.9198298195000008</v>
      </c>
      <c r="D3">
        <v>20.078015983000004</v>
      </c>
      <c r="E3">
        <f t="shared" si="0"/>
        <v>5.8640418204317548</v>
      </c>
      <c r="M3">
        <v>31.196451367999998</v>
      </c>
    </row>
    <row r="4" spans="1:13">
      <c r="A4" t="s">
        <v>24</v>
      </c>
      <c r="B4">
        <v>7.7029544040527993</v>
      </c>
      <c r="C4">
        <v>3.5103822548499992</v>
      </c>
      <c r="D4">
        <v>20.502148904000002</v>
      </c>
      <c r="E4">
        <f t="shared" si="0"/>
        <v>14.78139194009718</v>
      </c>
      <c r="M4">
        <v>46.496877502999979</v>
      </c>
    </row>
    <row r="5" spans="1:13">
      <c r="A5" t="s">
        <v>25</v>
      </c>
      <c r="B5">
        <v>7.3590151784704805</v>
      </c>
      <c r="C5">
        <v>2.8968240513899999</v>
      </c>
      <c r="D5">
        <v>20.429028574000004</v>
      </c>
      <c r="E5">
        <f t="shared" si="0"/>
        <v>16.249862074139521</v>
      </c>
      <c r="M5">
        <v>46.934729878000006</v>
      </c>
    </row>
    <row r="6" spans="1:13">
      <c r="A6" t="s">
        <v>26</v>
      </c>
      <c r="B6">
        <v>1.8898315384399999E-3</v>
      </c>
      <c r="C6">
        <v>3.8298178418799993</v>
      </c>
      <c r="D6">
        <v>22.148912646999996</v>
      </c>
      <c r="E6">
        <f t="shared" si="0"/>
        <v>5.7630188945815668</v>
      </c>
      <c r="M6">
        <v>31.743639215000002</v>
      </c>
    </row>
    <row r="7" spans="1:13">
      <c r="A7" t="s">
        <v>27</v>
      </c>
      <c r="B7">
        <v>6.4579637933861003</v>
      </c>
      <c r="C7">
        <v>3.2596741681200001</v>
      </c>
      <c r="D7">
        <v>23.473328232000004</v>
      </c>
      <c r="E7">
        <f t="shared" si="0"/>
        <v>9.7856112674938984</v>
      </c>
      <c r="M7">
        <v>42.976577460999998</v>
      </c>
    </row>
    <row r="8" spans="1:13">
      <c r="A8" t="s">
        <v>28</v>
      </c>
      <c r="B8">
        <v>0.43092002073050001</v>
      </c>
      <c r="C8">
        <v>2.9887443826700002</v>
      </c>
      <c r="D8">
        <v>21.637110164999999</v>
      </c>
      <c r="E8">
        <f t="shared" si="0"/>
        <v>5.8866623575994979</v>
      </c>
      <c r="M8">
        <v>30.943436925999997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</vt:lpstr>
      <vt:lpstr>Tableau Croise</vt:lpstr>
      <vt:lpstr>open</vt:lpstr>
      <vt:lpstr>close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MASMOUDI</dc:creator>
  <cp:lastModifiedBy>Utilisateur Windows</cp:lastModifiedBy>
  <cp:revision>1</cp:revision>
  <cp:lastPrinted>2020-01-07T17:09:05Z</cp:lastPrinted>
  <dcterms:created xsi:type="dcterms:W3CDTF">2017-01-26T12:00:33Z</dcterms:created>
  <dcterms:modified xsi:type="dcterms:W3CDTF">2020-01-13T15:43:32Z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