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fileSharing readOnlyRecommended="1"/>
  <workbookPr codeName="ThisWorkbook" hidePivotFieldList="1" defaultThemeVersion="124226"/>
  <bookViews>
    <workbookView xWindow="360" yWindow="75" windowWidth="18195" windowHeight="7740" activeTab="1"/>
  </bookViews>
  <sheets>
    <sheet name="Shipping-Sales" sheetId="1" r:id="rId1"/>
    <sheet name="Shipment-ByCell per week" sheetId="2" r:id="rId2"/>
    <sheet name="RawData_Sales" sheetId="3" r:id="rId3"/>
    <sheet name="RawData_UnfinishBill" sheetId="4" r:id="rId4"/>
    <sheet name="RawData_AnticipatedRev" sheetId="5" r:id="rId5"/>
    <sheet name="OVERDUE JOBS" sheetId="6" r:id="rId6"/>
  </sheets>
  <definedNames>
    <definedName name="AnticipatedJobRevenueWeekly" localSheetId="4" hidden="1">RawData_AnticipatedRev!$A$1:$U$34</definedName>
    <definedName name="Query_from_jobboss32_1" localSheetId="2" hidden="1">RawData_Sales!$A$1:$G$43</definedName>
    <definedName name="Query_from_jobboss32_1" localSheetId="3" hidden="1">RawData_UnfinishBill!$A$1:$I$6</definedName>
    <definedName name="Query_from_jobboss32_1" localSheetId="0" hidden="1">'Shipping-Sales'!$A$1000:$G$1021</definedName>
  </definedNames>
  <calcPr calcId="145621"/>
</workbook>
</file>

<file path=xl/calcChain.xml><?xml version="1.0" encoding="utf-8"?>
<calcChain xmlns="http://schemas.openxmlformats.org/spreadsheetml/2006/main">
  <c r="U35" i="5" l="1"/>
  <c r="V2" i="5"/>
  <c r="V3" i="5"/>
  <c r="V4" i="5"/>
  <c r="V5" i="5"/>
  <c r="V6" i="5"/>
  <c r="V7" i="5"/>
  <c r="V8" i="5"/>
  <c r="V9" i="5"/>
  <c r="V10" i="5"/>
  <c r="V11" i="5"/>
  <c r="V12" i="5"/>
  <c r="V13" i="5"/>
  <c r="V14" i="5"/>
  <c r="V15" i="5"/>
  <c r="V16" i="5"/>
  <c r="V17" i="5"/>
  <c r="V18" i="5"/>
  <c r="V19" i="5"/>
  <c r="V20" i="5"/>
  <c r="V21" i="5"/>
  <c r="V22" i="5"/>
  <c r="V23" i="5"/>
  <c r="V24" i="5"/>
  <c r="V25" i="5"/>
  <c r="V26" i="5"/>
  <c r="V27" i="5"/>
  <c r="V28" i="5"/>
  <c r="V29" i="5"/>
  <c r="V30" i="5"/>
  <c r="V31" i="5"/>
  <c r="V32" i="5"/>
  <c r="V33" i="5"/>
  <c r="V34" i="5"/>
  <c r="J2" i="4"/>
  <c r="J3" i="4"/>
  <c r="J4" i="4"/>
  <c r="J5" i="4"/>
  <c r="J6" i="4"/>
  <c r="G44" i="3"/>
  <c r="K2" i="2" l="1"/>
  <c r="V35" i="5" l="1"/>
  <c r="W2" i="5" s="1"/>
  <c r="T29" i="1" l="1"/>
  <c r="K54" i="1"/>
  <c r="K52" i="1"/>
  <c r="K50" i="1"/>
  <c r="K48" i="1"/>
  <c r="K46" i="1"/>
  <c r="T22" i="1"/>
  <c r="T56" i="1"/>
  <c r="T39" i="1"/>
  <c r="J7" i="4" l="1"/>
  <c r="L2" i="4" s="1"/>
  <c r="AA2" i="1" s="1"/>
  <c r="AA50" i="1" s="1"/>
  <c r="AA16" i="1" l="1"/>
  <c r="AA46" i="1"/>
  <c r="AA14" i="1"/>
  <c r="AA12" i="1"/>
  <c r="AA52" i="1"/>
  <c r="AA35" i="1"/>
  <c r="AA54" i="1"/>
  <c r="AA37" i="1"/>
  <c r="AA20" i="1"/>
  <c r="AA48" i="1"/>
  <c r="N2" i="2"/>
  <c r="L2" i="2" s="1"/>
  <c r="S2" i="1"/>
  <c r="R2" i="1"/>
  <c r="Q2" i="1"/>
  <c r="P2" i="1"/>
  <c r="O2" i="1"/>
  <c r="N2" i="1"/>
  <c r="M2" i="1"/>
  <c r="G1022" i="1"/>
  <c r="C2" i="2" l="1"/>
  <c r="M2" i="2"/>
  <c r="T54" i="1"/>
  <c r="T53" i="1"/>
  <c r="T52" i="1"/>
  <c r="T51" i="1"/>
  <c r="T50" i="1"/>
  <c r="T49" i="1"/>
  <c r="T48" i="1"/>
  <c r="T47" i="1"/>
  <c r="T46" i="1"/>
  <c r="T45" i="1"/>
  <c r="T37" i="1"/>
  <c r="T36" i="1"/>
  <c r="T35" i="1"/>
  <c r="T34" i="1"/>
  <c r="T33" i="1"/>
  <c r="T32" i="1"/>
  <c r="AA33" i="1" s="1"/>
  <c r="T30" i="1"/>
  <c r="AA31" i="1" s="1"/>
  <c r="T28" i="1"/>
  <c r="AA29" i="1" s="1"/>
  <c r="A2" i="2"/>
  <c r="T17" i="1"/>
  <c r="AA18" i="1" s="1"/>
  <c r="T15" i="1"/>
  <c r="T20" i="1"/>
  <c r="T19" i="1"/>
  <c r="T18" i="1"/>
  <c r="T16" i="1"/>
  <c r="T14" i="1"/>
  <c r="U30" i="1" l="1"/>
  <c r="U34" i="1"/>
  <c r="U53" i="1"/>
  <c r="U51" i="1"/>
  <c r="T38" i="1"/>
  <c r="U32" i="1"/>
  <c r="U36" i="1"/>
  <c r="T55" i="1"/>
  <c r="U47" i="1"/>
  <c r="U45" i="1"/>
  <c r="U49" i="1"/>
  <c r="U28" i="1"/>
  <c r="U19" i="1"/>
  <c r="U17" i="1"/>
  <c r="U15" i="1"/>
  <c r="T13" i="1"/>
  <c r="U13" i="1" s="1"/>
  <c r="I2" i="2"/>
  <c r="H2" i="2"/>
  <c r="G2" i="2"/>
  <c r="F2" i="2"/>
  <c r="E2" i="2"/>
  <c r="D2" i="2"/>
  <c r="T2" i="1" l="1"/>
  <c r="J2" i="2" s="1"/>
  <c r="T11" i="1"/>
  <c r="T21" i="1" s="1"/>
  <c r="U11" i="1" l="1"/>
</calcChain>
</file>

<file path=xl/connections.xml><?xml version="1.0" encoding="utf-8"?>
<connections xmlns="http://schemas.openxmlformats.org/spreadsheetml/2006/main">
  <connection id="1" name="AnticipatedJobRevenueWeekly" type="1" refreshedVersion="4" savePassword="1" background="1" saveData="1">
    <dbPr connection="DSN=jobboss32;UID=support;PWD=lonestar;APP=Microsoft Office 2010;WSID=AZT56M0K12;DATABASE=PRODUCTION" command="SELECT Delivery.Delivery, Delivery.Job, Job.Status, Delivery.Promised_Date, Delivery.Remaining_Quantity, Delivery.Shipped_Quantity, Job.Job, Job.Customer, Job.Customer_PO, Job.Part_Number, Job.Description, Job.Order_Quantity, Delivery.Promised_Quantity, Job.Make_Quantity, Job.Pick_Quantity, Job.Split_Quantity, Job.Completed_Quantity, Job.Shipped_Quantity, Job.Open_Operations, Job.Unit_Price, Job.Total_Price_x000d__x000a_FROM Production.dbo.Delivery Delivery, Production.dbo.Job Job_x000d__x000a_WHERE Delivery.Job = Job.Job AND ((Job.Status='active') AND (Delivery.Promised_Date&gt;={ts '2015-11-09 00:00:00'}) AND (Delivery.Promised_Date&lt;={ts '2015-11-13 00:00:00'})) AND  Delivery.Remaining_Quantity &lt;&gt; 0"/>
  </connection>
  <connection id="2" name="Query from jobboss32" type="1" refreshedVersion="0" deleted="1" background="1" saveData="1">
    <dbPr connection="" command=""/>
  </connection>
  <connection id="3" name="Sales by Week Query" description="to get ACTUAL Sales for weekly" type="1" refreshedVersion="4" savePassword="1" background="1" saveData="1">
    <dbPr connection="DSN=jobboss32;UID=support;PWD=lonestar;APP=Microsoft Office 2010;WSID=AZT56M0K12;DATABASE=PRODUCTION" command="SELECT Invoice_Header.Document, Invoice_Header.Customer, Invoice_Header.Document_Date, Invoice_Detail.Job, Invoice_Detail.AR_Code, Invoice_Detail.Ship_Date, Invoice_Detail.Amount_x000d__x000a_FROM Production.dbo.Invoice_Detail Invoice_Detail, Production.dbo.Invoice_Header Invoice_Header_x000d__x000a_WHERE (Invoice_Detail.Document = Invoice_Header.Document) AND ( Invoice_Detail.Ship_Date Between '11/09/2015' AND '11/13/2015')_x000d__x000a_ORDER BY Invoice_Detail.AR_Code"/>
  </connection>
  <connection id="4" name="Unfinished Billing for the WEEK" description="Job that are completed but Accounting has not BILLED customer Yet" type="1" refreshedVersion="4" savePassword="1" background="1" saveData="1">
    <dbPr connection="DSN=jobboss32;UID=support;PWD=lonestar;APP=Microsoft Office 2010;WSID=AZT56M0K12;DATABASE=PRODUCTION" command="SELECT Packlist_Detail.Packlist, Packlist_Detail.Job, Packlist_Header.Invoiced, Packlist_Detail.Unit_Price, Packlist_Detail.Quantity, Packlist_Detail.Promised_Qty, Packlist_Detail.Due_Date, Packlist_Header.Packlist_Date, Packlist_Detail.Last_Updated_x000d__x000a_FROM Production.dbo.Packlist_Detail Packlist_Detail, Production.dbo.Packlist_Header Packlist_Header_x000d__x000a_WHERE Packlist_Detail.Packlist = Packlist_Header.Packlist AND ((Packlist_Header.Packlist_Date&gt;={ts '2015-11-09 00:00:00'} And Packlist_Header.Packlist_Date&lt;={ts '2015-11-13 00:00:00'}) AND (Packlist_Header.Invoiced=0))_x000d__x000a_ORDER BY Packlist_Detail.Packlist"/>
  </connection>
</connections>
</file>

<file path=xl/sharedStrings.xml><?xml version="1.0" encoding="utf-8"?>
<sst xmlns="http://schemas.openxmlformats.org/spreadsheetml/2006/main" count="660" uniqueCount="370">
  <si>
    <t>Document</t>
  </si>
  <si>
    <t>Customer</t>
  </si>
  <si>
    <t>Document_Date</t>
  </si>
  <si>
    <t>Job</t>
  </si>
  <si>
    <t>AR_Code</t>
  </si>
  <si>
    <t>Ship_Date</t>
  </si>
  <si>
    <t>Amount</t>
  </si>
  <si>
    <t>OHMEDA</t>
  </si>
  <si>
    <t>GE-CHINA</t>
  </si>
  <si>
    <t>INO</t>
  </si>
  <si>
    <t>SURG</t>
  </si>
  <si>
    <t>VEDPRO</t>
  </si>
  <si>
    <t>SALES - CHUCKER</t>
  </si>
  <si>
    <t>SALES - MILL</t>
  </si>
  <si>
    <t>SALES - SHORTRN</t>
  </si>
  <si>
    <t>SALES - SOD/GEN</t>
  </si>
  <si>
    <t>SALES - SWISS</t>
  </si>
  <si>
    <t>SALES - TWIN</t>
  </si>
  <si>
    <t>SALES - VALVE</t>
  </si>
  <si>
    <t>Week1</t>
  </si>
  <si>
    <t>Week2</t>
  </si>
  <si>
    <t>Week3</t>
  </si>
  <si>
    <t>Week4</t>
  </si>
  <si>
    <t>Week5</t>
  </si>
  <si>
    <t>Oct</t>
  </si>
  <si>
    <t>Nov</t>
  </si>
  <si>
    <t>Template</t>
  </si>
  <si>
    <t>Date</t>
  </si>
  <si>
    <t>10/01/2015' and  '10/02/2015')</t>
  </si>
  <si>
    <t>10/05/2015' and  '10/09/2015')</t>
  </si>
  <si>
    <t>10/12/2015' and  '10/16/2015')</t>
  </si>
  <si>
    <t>10/19/2015' and  '10/23/2015')</t>
  </si>
  <si>
    <t>10/26/2015' and  '10/30/2015')</t>
  </si>
  <si>
    <t>Dec</t>
  </si>
  <si>
    <t>11/02/2015' and  '11/06/2015')</t>
  </si>
  <si>
    <t>11/09/2015' and  '11/13/2015')</t>
  </si>
  <si>
    <t>11/16/2015' and  '11/20/2015')</t>
  </si>
  <si>
    <t>11/23/2015' and  '11/27/2015')</t>
  </si>
  <si>
    <t>11/30/2015' and  '11/30/2015')</t>
  </si>
  <si>
    <t>12/07/2015' and  '12/11/2015')</t>
  </si>
  <si>
    <t>12/14/2015' and  '12/18/2015')</t>
  </si>
  <si>
    <t>12/21/2015' and  '12/25/2015')</t>
  </si>
  <si>
    <t>12/28/2015' and  '12/31/2015')</t>
  </si>
  <si>
    <t>Weekly</t>
  </si>
  <si>
    <t xml:space="preserve"> </t>
  </si>
  <si>
    <t>FC</t>
  </si>
  <si>
    <t>Week Of</t>
  </si>
  <si>
    <t>10/01-10/02</t>
  </si>
  <si>
    <t>10/05-10/09</t>
  </si>
  <si>
    <t>10/12-10/16</t>
  </si>
  <si>
    <t>10/19-10/23</t>
  </si>
  <si>
    <t>MTD</t>
  </si>
  <si>
    <t>Act. Total MTD</t>
  </si>
  <si>
    <t>11/09-11/13</t>
  </si>
  <si>
    <t>11/16-11/20</t>
  </si>
  <si>
    <t>11/23-11/27</t>
  </si>
  <si>
    <t>11/30-11/30</t>
  </si>
  <si>
    <t>11/02-11/06</t>
  </si>
  <si>
    <t>'12/01/2015' and  '12/04/2015')</t>
  </si>
  <si>
    <t>12/02-12/06</t>
  </si>
  <si>
    <t>12/09-12/13</t>
  </si>
  <si>
    <t>12/16-12/20</t>
  </si>
  <si>
    <t>12/23-12/27</t>
  </si>
  <si>
    <t>12/30-12/30</t>
  </si>
  <si>
    <t>CHUCKER</t>
  </si>
  <si>
    <t>MILL</t>
  </si>
  <si>
    <t>SHORTRN</t>
  </si>
  <si>
    <t>SOD/GEN</t>
  </si>
  <si>
    <t>SWISS</t>
  </si>
  <si>
    <t>TWIN</t>
  </si>
  <si>
    <t>VALVE</t>
  </si>
  <si>
    <t>ACT. TOTAL</t>
  </si>
  <si>
    <t>87932</t>
  </si>
  <si>
    <t>GE-SC</t>
  </si>
  <si>
    <t>77624CH</t>
  </si>
  <si>
    <t>87949</t>
  </si>
  <si>
    <t>77615CH</t>
  </si>
  <si>
    <t>76813M</t>
  </si>
  <si>
    <t>FLEX</t>
  </si>
  <si>
    <t>77501M</t>
  </si>
  <si>
    <t>87943</t>
  </si>
  <si>
    <t>77270M</t>
  </si>
  <si>
    <t>87935</t>
  </si>
  <si>
    <t>76758M</t>
  </si>
  <si>
    <t>87926</t>
  </si>
  <si>
    <t>76788M</t>
  </si>
  <si>
    <t>87928</t>
  </si>
  <si>
    <t>77251M</t>
  </si>
  <si>
    <t>87930</t>
  </si>
  <si>
    <t>77059M</t>
  </si>
  <si>
    <t>87941</t>
  </si>
  <si>
    <t>76815M</t>
  </si>
  <si>
    <t>87945</t>
  </si>
  <si>
    <t>87946</t>
  </si>
  <si>
    <t>87947</t>
  </si>
  <si>
    <t>77593M</t>
  </si>
  <si>
    <t>87948</t>
  </si>
  <si>
    <t>77614M</t>
  </si>
  <si>
    <t>87938</t>
  </si>
  <si>
    <t>77679SR</t>
  </si>
  <si>
    <t>87937</t>
  </si>
  <si>
    <t>74292G</t>
  </si>
  <si>
    <t>87950</t>
  </si>
  <si>
    <t>77757G</t>
  </si>
  <si>
    <t>87944</t>
  </si>
  <si>
    <t>77619TW</t>
  </si>
  <si>
    <t>87925</t>
  </si>
  <si>
    <t>77533TW</t>
  </si>
  <si>
    <t>87936</t>
  </si>
  <si>
    <t>77636TW</t>
  </si>
  <si>
    <t>87939</t>
  </si>
  <si>
    <t>77605TW</t>
  </si>
  <si>
    <t>87940</t>
  </si>
  <si>
    <t>77960TW</t>
  </si>
  <si>
    <t>87942</t>
  </si>
  <si>
    <t>77482TW</t>
  </si>
  <si>
    <t>77498M</t>
  </si>
  <si>
    <t>FC MTD</t>
  </si>
  <si>
    <t>10/26-10/31</t>
  </si>
  <si>
    <t>Packlist</t>
  </si>
  <si>
    <t>Invoiced</t>
  </si>
  <si>
    <t>Unit_Price</t>
  </si>
  <si>
    <t>Quantity</t>
  </si>
  <si>
    <t>Promised_Qty</t>
  </si>
  <si>
    <t>Due_Date</t>
  </si>
  <si>
    <t>78001TW</t>
  </si>
  <si>
    <t>Column1</t>
  </si>
  <si>
    <t>Packlist_Date</t>
  </si>
  <si>
    <t>Last_Updated</t>
  </si>
  <si>
    <t>SENTRY</t>
  </si>
  <si>
    <t>WEBSTER</t>
  </si>
  <si>
    <t>FC Total</t>
  </si>
  <si>
    <t>Active</t>
  </si>
  <si>
    <t>AEI-OHMEDA</t>
  </si>
  <si>
    <t>78023TW</t>
  </si>
  <si>
    <t>9/9/15RJB</t>
  </si>
  <si>
    <t>1175-3040-000</t>
  </si>
  <si>
    <t>Interlock Block Tec 7 BCG</t>
  </si>
  <si>
    <t>78078TW</t>
  </si>
  <si>
    <t>NEUWAVE</t>
  </si>
  <si>
    <t>Delivery</t>
  </si>
  <si>
    <t>Status</t>
  </si>
  <si>
    <t>Promised_Date</t>
  </si>
  <si>
    <t>Remaining_Quantity</t>
  </si>
  <si>
    <t>Shipped_Quantity</t>
  </si>
  <si>
    <t>Customer_PO</t>
  </si>
  <si>
    <t>Part_Number</t>
  </si>
  <si>
    <t>Description</t>
  </si>
  <si>
    <t>Order_Quantity</t>
  </si>
  <si>
    <t>Promised_Quantity</t>
  </si>
  <si>
    <t>Make_Quantity</t>
  </si>
  <si>
    <t>Pick_Quantity</t>
  </si>
  <si>
    <t>Split_Quantity</t>
  </si>
  <si>
    <t>Completed_Quantity</t>
  </si>
  <si>
    <t>Open_Operations</t>
  </si>
  <si>
    <t>Total_Price</t>
  </si>
  <si>
    <t>Job2</t>
  </si>
  <si>
    <t>Shipped_Quantity3</t>
  </si>
  <si>
    <t>SCHENCK</t>
  </si>
  <si>
    <t>77212TW</t>
  </si>
  <si>
    <t>Ant. Total</t>
  </si>
  <si>
    <t>SALES GOAL MONTHLY</t>
  </si>
  <si>
    <t>MONTH TO DATE SALES</t>
  </si>
  <si>
    <t>WEEKLY ACTUAL TOTAL</t>
  </si>
  <si>
    <t>WEEKLY FORECAST</t>
  </si>
  <si>
    <t>Total Anticipated Sales Number Manipulation</t>
  </si>
  <si>
    <t>SCHEDULED WEEKLY SALES</t>
  </si>
  <si>
    <t>1100-3040-000</t>
  </si>
  <si>
    <t>Body I/O Valve BCG</t>
  </si>
  <si>
    <t>4500003301</t>
  </si>
  <si>
    <t>90091</t>
  </si>
  <si>
    <t>Manifold, Upper Delivery</t>
  </si>
  <si>
    <t>USYS</t>
  </si>
  <si>
    <t>77529CH</t>
  </si>
  <si>
    <t>New Calc. Price based on Remaining</t>
  </si>
  <si>
    <t>Sched</t>
  </si>
  <si>
    <t>SCHEDULED WEEKLY</t>
  </si>
  <si>
    <t>Diff. from Scheduled</t>
  </si>
  <si>
    <t>78128TW</t>
  </si>
  <si>
    <t>78002V</t>
  </si>
  <si>
    <t>77763V</t>
  </si>
  <si>
    <t>GHOST ORDER 8/28/15R</t>
  </si>
  <si>
    <t>1105-3373-000</t>
  </si>
  <si>
    <t>TEC5-D Rotary Valve</t>
  </si>
  <si>
    <t>77840M</t>
  </si>
  <si>
    <t>77841M</t>
  </si>
  <si>
    <t>8000004699-3503</t>
  </si>
  <si>
    <t>77927M</t>
  </si>
  <si>
    <t>9/15/15RJB</t>
  </si>
  <si>
    <t>77928M</t>
  </si>
  <si>
    <t>8000004699-3521</t>
  </si>
  <si>
    <t>77963TW</t>
  </si>
  <si>
    <t>78038SW</t>
  </si>
  <si>
    <t>MARQ</t>
  </si>
  <si>
    <t>78508TW</t>
  </si>
  <si>
    <t>8000004699-3509</t>
  </si>
  <si>
    <t>88376</t>
  </si>
  <si>
    <t>77877CH</t>
  </si>
  <si>
    <t>88379</t>
  </si>
  <si>
    <t>76307G</t>
  </si>
  <si>
    <t>88382</t>
  </si>
  <si>
    <t>76654TR</t>
  </si>
  <si>
    <t>88391</t>
  </si>
  <si>
    <t>76655TR</t>
  </si>
  <si>
    <t>88409</t>
  </si>
  <si>
    <t>77503M</t>
  </si>
  <si>
    <t>88410</t>
  </si>
  <si>
    <t>88413</t>
  </si>
  <si>
    <t>77777TW</t>
  </si>
  <si>
    <t>88414</t>
  </si>
  <si>
    <t>78114M</t>
  </si>
  <si>
    <t>88415</t>
  </si>
  <si>
    <t>77893M</t>
  </si>
  <si>
    <t>88416</t>
  </si>
  <si>
    <t>78106TW</t>
  </si>
  <si>
    <t>88417</t>
  </si>
  <si>
    <t>78149CH</t>
  </si>
  <si>
    <t>88418</t>
  </si>
  <si>
    <t>78150CH</t>
  </si>
  <si>
    <t>88419</t>
  </si>
  <si>
    <t>77993M</t>
  </si>
  <si>
    <t>88420</t>
  </si>
  <si>
    <t>78037M</t>
  </si>
  <si>
    <t>88421</t>
  </si>
  <si>
    <t>88422</t>
  </si>
  <si>
    <t>78046TW</t>
  </si>
  <si>
    <t>88423</t>
  </si>
  <si>
    <t>88424</t>
  </si>
  <si>
    <t>78122M</t>
  </si>
  <si>
    <t>88425</t>
  </si>
  <si>
    <t>76584TR</t>
  </si>
  <si>
    <t>88426</t>
  </si>
  <si>
    <t>78073TW</t>
  </si>
  <si>
    <t>88427</t>
  </si>
  <si>
    <t>76770SR</t>
  </si>
  <si>
    <t>77035SW</t>
  </si>
  <si>
    <t>77422M</t>
  </si>
  <si>
    <t>77505M</t>
  </si>
  <si>
    <t>4500003277</t>
  </si>
  <si>
    <t>90023</t>
  </si>
  <si>
    <t>Manifold, Rotary Valve</t>
  </si>
  <si>
    <t>77506M</t>
  </si>
  <si>
    <t>77688TW</t>
  </si>
  <si>
    <t>8/25/15TRENT</t>
  </si>
  <si>
    <t>32601B15-1</t>
  </si>
  <si>
    <t>Sump Body, (Flange)</t>
  </si>
  <si>
    <t>77690TW</t>
  </si>
  <si>
    <t>32601B15-3</t>
  </si>
  <si>
    <t>Sump Body, (Tube)</t>
  </si>
  <si>
    <t>77722TW</t>
  </si>
  <si>
    <t>70000627</t>
  </si>
  <si>
    <t>07-8851658</t>
  </si>
  <si>
    <t>Dial Tec 3 Vap Aluminum</t>
  </si>
  <si>
    <t>77871M</t>
  </si>
  <si>
    <t>4500003523</t>
  </si>
  <si>
    <t>90092</t>
  </si>
  <si>
    <t>Manifold, Lower Delivery</t>
  </si>
  <si>
    <t>77886M</t>
  </si>
  <si>
    <t>4500003526</t>
  </si>
  <si>
    <t>90108</t>
  </si>
  <si>
    <t>Manifold-Gas Cell</t>
  </si>
  <si>
    <t>77971M</t>
  </si>
  <si>
    <t>78045TW</t>
  </si>
  <si>
    <t>78054M</t>
  </si>
  <si>
    <t>78113CH</t>
  </si>
  <si>
    <t>8000004298-782</t>
  </si>
  <si>
    <t>1011-3150-000</t>
  </si>
  <si>
    <t>CAP Temp Sensor</t>
  </si>
  <si>
    <t>78205TW</t>
  </si>
  <si>
    <t>OPW</t>
  </si>
  <si>
    <t>327014-3</t>
  </si>
  <si>
    <t>42004</t>
  </si>
  <si>
    <t>Breakaway Housing</t>
  </si>
  <si>
    <t>78229SR</t>
  </si>
  <si>
    <t>14Q-1140086332</t>
  </si>
  <si>
    <t>V640354.B01</t>
  </si>
  <si>
    <t>Block, Press Alignment</t>
  </si>
  <si>
    <t>78390SR</t>
  </si>
  <si>
    <t>AII</t>
  </si>
  <si>
    <t>231537</t>
  </si>
  <si>
    <t>590360</t>
  </si>
  <si>
    <t>Motor Mount, LETS Push Roller,</t>
  </si>
  <si>
    <t>78392CH</t>
  </si>
  <si>
    <t>590363</t>
  </si>
  <si>
    <t>Pin, Lift Strap 1/4-28 x 1.75,</t>
  </si>
  <si>
    <t>78394SR</t>
  </si>
  <si>
    <t>590372</t>
  </si>
  <si>
    <t>Plate, Axle Bearing, LE3260</t>
  </si>
  <si>
    <t>78398TW</t>
  </si>
  <si>
    <t>590374</t>
  </si>
  <si>
    <t>AXEL, FRONT</t>
  </si>
  <si>
    <t>78397M-R</t>
  </si>
  <si>
    <t>113200000321</t>
  </si>
  <si>
    <t>1080-1224-00</t>
  </si>
  <si>
    <t>Plate, Ball Lock Housing, Left</t>
  </si>
  <si>
    <t>78399M-R</t>
  </si>
  <si>
    <t>1080-1225-00</t>
  </si>
  <si>
    <t>Plate, Ball Lock Housing, Righ</t>
  </si>
  <si>
    <t>78401SR</t>
  </si>
  <si>
    <t>590376</t>
  </si>
  <si>
    <t>Cover, Side Right Drive Bearin</t>
  </si>
  <si>
    <t>78403TW</t>
  </si>
  <si>
    <t>590381</t>
  </si>
  <si>
    <t>SHAFT, DRIVE GEAR PUSH DRIVE,</t>
  </si>
  <si>
    <t>78407SR</t>
  </si>
  <si>
    <t>590398</t>
  </si>
  <si>
    <t>BUSHING, ROTATE SQUARE DRIVE,</t>
  </si>
  <si>
    <t>78411SR</t>
  </si>
  <si>
    <t>590406</t>
  </si>
  <si>
    <t>SCOOP FORK, LAUNCHER, LE3260</t>
  </si>
  <si>
    <t>78413SR</t>
  </si>
  <si>
    <t>78415TW</t>
  </si>
  <si>
    <t>590414</t>
  </si>
  <si>
    <t>SHAFT, MAIN GEAR DRIVE, LE3260</t>
  </si>
  <si>
    <t>78417SR</t>
  </si>
  <si>
    <t>590417</t>
  </si>
  <si>
    <t>BEARING MOUNT, MAIN DRIVE</t>
  </si>
  <si>
    <t>78419SR</t>
  </si>
  <si>
    <t>590419</t>
  </si>
  <si>
    <t>BACKPLATE, SPOTTER CAMERA,</t>
  </si>
  <si>
    <t>78421SR</t>
  </si>
  <si>
    <t>590426</t>
  </si>
  <si>
    <t>MOTOR MOUNT, ROTATOR,</t>
  </si>
  <si>
    <t>78627TW</t>
  </si>
  <si>
    <t>AEI</t>
  </si>
  <si>
    <t>11/6/15TRENT</t>
  </si>
  <si>
    <t>88429</t>
  </si>
  <si>
    <t>77509M</t>
  </si>
  <si>
    <t>78154M</t>
  </si>
  <si>
    <t>88411</t>
  </si>
  <si>
    <t>77836CH</t>
  </si>
  <si>
    <t>88428</t>
  </si>
  <si>
    <t>88412</t>
  </si>
  <si>
    <t>88439</t>
  </si>
  <si>
    <t>78347CH</t>
  </si>
  <si>
    <t>88441</t>
  </si>
  <si>
    <t>78144CH</t>
  </si>
  <si>
    <t>88442</t>
  </si>
  <si>
    <t>88443</t>
  </si>
  <si>
    <t>88434</t>
  </si>
  <si>
    <t>88436</t>
  </si>
  <si>
    <t>88446</t>
  </si>
  <si>
    <t>88447</t>
  </si>
  <si>
    <t>77500M</t>
  </si>
  <si>
    <t>88440</t>
  </si>
  <si>
    <t>88431</t>
  </si>
  <si>
    <t>77865G</t>
  </si>
  <si>
    <t>88430</t>
  </si>
  <si>
    <t>88437</t>
  </si>
  <si>
    <t>88438</t>
  </si>
  <si>
    <t>77863TW</t>
  </si>
  <si>
    <t>88444</t>
  </si>
  <si>
    <t>88445</t>
  </si>
  <si>
    <t>77921V</t>
  </si>
  <si>
    <t>88432</t>
  </si>
  <si>
    <t>88433</t>
  </si>
  <si>
    <t>77818V</t>
  </si>
  <si>
    <t>88448</t>
  </si>
  <si>
    <t>88449</t>
  </si>
  <si>
    <t>78123TW</t>
  </si>
  <si>
    <t>88450</t>
  </si>
  <si>
    <t>77880M</t>
  </si>
  <si>
    <t>88451</t>
  </si>
  <si>
    <t>88452</t>
  </si>
  <si>
    <t>76779SR</t>
  </si>
  <si>
    <t>78682G</t>
  </si>
  <si>
    <t>FAST</t>
  </si>
  <si>
    <t>MSWI10963</t>
  </si>
  <si>
    <t>11923-01329</t>
  </si>
  <si>
    <t>Fastenal Part to Clean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</si>
</sst>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&quot;$&quot;#,##0.00"/>
  </numFmts>
  <fonts count="16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rgb="FF00B0F0"/>
      <name val="Calibri"/>
      <family val="2"/>
      <scheme val="minor"/>
    </font>
    <font>
      <b/>
      <sz val="12"/>
      <color rgb="FF00B0F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8"/>
      <color rgb="FF00B0F0"/>
      <name val="Calibri"/>
      <family val="2"/>
      <scheme val="minor"/>
    </font>
    <font>
      <b/>
      <sz val="18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B0F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76">
    <xf numFmtId="0" fontId="0" fillId="0" borderId="0" xfId="0"/>
    <xf numFmtId="22" fontId="0" fillId="0" borderId="0" xfId="0" applyNumberFormat="1"/>
    <xf numFmtId="164" fontId="0" fillId="0" borderId="0" xfId="0" applyNumberFormat="1"/>
    <xf numFmtId="4" fontId="0" fillId="0" borderId="0" xfId="0" applyNumberFormat="1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2" fillId="0" borderId="0" xfId="0" applyNumberFormat="1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0" borderId="0" xfId="0" applyBorder="1"/>
    <xf numFmtId="164" fontId="0" fillId="0" borderId="0" xfId="0" applyNumberForma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164" fontId="0" fillId="2" borderId="1" xfId="0" applyNumberFormat="1" applyFill="1" applyBorder="1"/>
    <xf numFmtId="49" fontId="0" fillId="0" borderId="0" xfId="0" applyNumberFormat="1" applyAlignment="1">
      <alignment horizontal="center"/>
    </xf>
    <xf numFmtId="164" fontId="6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0" fillId="0" borderId="0" xfId="0" applyAlignment="1"/>
    <xf numFmtId="0" fontId="0" fillId="2" borderId="1" xfId="0" applyFill="1" applyBorder="1"/>
    <xf numFmtId="0" fontId="6" fillId="2" borderId="1" xfId="0" applyFont="1" applyFill="1" applyBorder="1"/>
    <xf numFmtId="164" fontId="0" fillId="2" borderId="5" xfId="0" applyNumberFormat="1" applyFill="1" applyBorder="1"/>
    <xf numFmtId="164" fontId="3" fillId="0" borderId="0" xfId="0" applyNumberFormat="1" applyFont="1"/>
    <xf numFmtId="164" fontId="3" fillId="2" borderId="1" xfId="0" applyNumberFormat="1" applyFont="1" applyFill="1" applyBorder="1" applyAlignment="1">
      <alignment horizontal="center"/>
    </xf>
    <xf numFmtId="0" fontId="0" fillId="0" borderId="3" xfId="0" applyBorder="1"/>
    <xf numFmtId="164" fontId="5" fillId="0" borderId="1" xfId="0" applyNumberFormat="1" applyFont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0" fontId="3" fillId="2" borderId="3" xfId="0" applyFont="1" applyFill="1" applyBorder="1"/>
    <xf numFmtId="0" fontId="0" fillId="0" borderId="0" xfId="0" applyBorder="1" applyAlignment="1">
      <alignment horizontal="center"/>
    </xf>
    <xf numFmtId="164" fontId="0" fillId="0" borderId="0" xfId="0" applyNumberFormat="1" applyBorder="1"/>
    <xf numFmtId="164" fontId="2" fillId="0" borderId="0" xfId="0" applyNumberFormat="1" applyFont="1" applyBorder="1" applyAlignment="1">
      <alignment horizontal="center"/>
    </xf>
    <xf numFmtId="0" fontId="3" fillId="0" borderId="0" xfId="0" applyFont="1" applyFill="1" applyBorder="1"/>
    <xf numFmtId="164" fontId="3" fillId="3" borderId="0" xfId="0" applyNumberFormat="1" applyFont="1" applyFill="1" applyBorder="1" applyAlignment="1">
      <alignment horizontal="center"/>
    </xf>
    <xf numFmtId="164" fontId="0" fillId="2" borderId="6" xfId="0" applyNumberFormat="1" applyFill="1" applyBorder="1"/>
    <xf numFmtId="164" fontId="0" fillId="3" borderId="0" xfId="0" applyNumberFormat="1" applyFill="1" applyBorder="1"/>
    <xf numFmtId="164" fontId="3" fillId="0" borderId="0" xfId="0" applyNumberFormat="1" applyFon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10" fillId="0" borderId="0" xfId="0" applyFont="1"/>
    <xf numFmtId="0" fontId="1" fillId="2" borderId="7" xfId="0" applyFont="1" applyFill="1" applyBorder="1"/>
    <xf numFmtId="164" fontId="2" fillId="0" borderId="0" xfId="0" applyNumberFormat="1" applyFont="1" applyAlignment="1">
      <alignment horizontal="left"/>
    </xf>
    <xf numFmtId="164" fontId="6" fillId="0" borderId="0" xfId="0" applyNumberFormat="1" applyFont="1" applyAlignment="1">
      <alignment horizontal="right"/>
    </xf>
    <xf numFmtId="164" fontId="7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left"/>
    </xf>
    <xf numFmtId="164" fontId="2" fillId="0" borderId="0" xfId="0" applyNumberFormat="1" applyFont="1" applyBorder="1" applyAlignment="1">
      <alignment horizontal="left"/>
    </xf>
    <xf numFmtId="49" fontId="3" fillId="2" borderId="0" xfId="0" applyNumberFormat="1" applyFont="1" applyFill="1" applyAlignment="1">
      <alignment horizontal="center"/>
    </xf>
    <xf numFmtId="49" fontId="0" fillId="0" borderId="0" xfId="0" applyNumberFormat="1" applyBorder="1" applyAlignment="1">
      <alignment horizontal="center"/>
    </xf>
    <xf numFmtId="49" fontId="0" fillId="0" borderId="0" xfId="0" quotePrefix="1" applyNumberFormat="1" applyAlignment="1">
      <alignment horizontal="center"/>
    </xf>
    <xf numFmtId="0" fontId="6" fillId="0" borderId="0" xfId="0" applyFont="1" applyBorder="1" applyAlignment="1">
      <alignment horizontal="center"/>
    </xf>
    <xf numFmtId="49" fontId="0" fillId="0" borderId="0" xfId="0" quotePrefix="1" applyNumberFormat="1" applyBorder="1" applyAlignment="1">
      <alignment horizontal="center"/>
    </xf>
    <xf numFmtId="49" fontId="0" fillId="0" borderId="0" xfId="0" applyNumberFormat="1" applyAlignment="1"/>
    <xf numFmtId="49" fontId="0" fillId="0" borderId="0" xfId="0" applyNumberFormat="1" applyBorder="1" applyAlignment="1"/>
    <xf numFmtId="49" fontId="0" fillId="0" borderId="0" xfId="0" quotePrefix="1" applyNumberFormat="1" applyAlignment="1"/>
    <xf numFmtId="0" fontId="6" fillId="0" borderId="0" xfId="0" applyFont="1" applyBorder="1" applyAlignment="1"/>
    <xf numFmtId="0" fontId="1" fillId="2" borderId="8" xfId="0" applyFont="1" applyFill="1" applyBorder="1" applyAlignment="1">
      <alignment horizontal="center"/>
    </xf>
    <xf numFmtId="164" fontId="11" fillId="4" borderId="0" xfId="0" applyNumberFormat="1" applyFont="1" applyFill="1" applyAlignment="1">
      <alignment horizontal="center"/>
    </xf>
    <xf numFmtId="164" fontId="12" fillId="2" borderId="4" xfId="0" applyNumberFormat="1" applyFont="1" applyFill="1" applyBorder="1" applyAlignment="1">
      <alignment horizontal="center"/>
    </xf>
    <xf numFmtId="164" fontId="13" fillId="0" borderId="0" xfId="0" applyNumberFormat="1" applyFont="1" applyAlignment="1">
      <alignment horizontal="center"/>
    </xf>
    <xf numFmtId="164" fontId="8" fillId="0" borderId="0" xfId="0" applyNumberFormat="1" applyFont="1" applyAlignment="1">
      <alignment horizontal="center"/>
    </xf>
    <xf numFmtId="164" fontId="8" fillId="0" borderId="0" xfId="0" applyNumberFormat="1" applyFont="1"/>
    <xf numFmtId="44" fontId="8" fillId="0" borderId="0" xfId="0" applyNumberFormat="1" applyFont="1"/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0" fillId="4" borderId="0" xfId="0" applyFill="1"/>
    <xf numFmtId="0" fontId="0" fillId="0" borderId="0" xfId="0" applyNumberFormat="1"/>
    <xf numFmtId="44" fontId="0" fillId="0" borderId="0" xfId="0" applyNumberFormat="1"/>
    <xf numFmtId="164" fontId="15" fillId="0" borderId="0" xfId="0" quotePrefix="1" applyNumberFormat="1" applyFont="1" applyAlignment="1">
      <alignment horizontal="center"/>
    </xf>
    <xf numFmtId="164" fontId="1" fillId="0" borderId="0" xfId="0" applyNumberFormat="1" applyFont="1"/>
    <xf numFmtId="164" fontId="0" fillId="0" borderId="0" xfId="0" applyNumberFormat="1" applyBorder="1" applyAlignment="1"/>
    <xf numFmtId="0" fontId="0" fillId="0" borderId="0" xfId="0" applyBorder="1" applyAlignment="1"/>
    <xf numFmtId="164" fontId="1" fillId="0" borderId="1" xfId="0" applyNumberFormat="1" applyFont="1" applyBorder="1"/>
    <xf numFmtId="0" fontId="3" fillId="2" borderId="2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164" fontId="0" fillId="4" borderId="0" xfId="0" applyNumberFormat="1" applyFill="1"/>
    <xf numFmtId="16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9" fillId="2" borderId="1" xfId="0" applyFont="1" applyFill="1" applyBorder="1" applyAlignment="1"/>
    <xf numFmtId="0" fontId="8" fillId="0" borderId="1" xfId="0" applyFont="1" applyBorder="1" applyAlignment="1"/>
  </cellXfs>
  <cellStyles count="1">
    <cellStyle name="Normal" xfId="0" builtinId="0"/>
  </cellStyles>
  <dxfs count="37">
    <dxf>
      <numFmt numFmtId="164" formatCode="&quot;$&quot;#,##0.00"/>
    </dxf>
    <dxf>
      <numFmt numFmtId="164" formatCode="&quot;$&quot;#,##0.00"/>
      <fill>
        <patternFill patternType="solid">
          <fgColor indexed="64"/>
          <bgColor rgb="FFFFFF00"/>
        </patternFill>
      </fill>
    </dxf>
    <dxf>
      <numFmt numFmtId="164" formatCode="&quot;$&quot;#,##0.00"/>
    </dxf>
    <dxf>
      <numFmt numFmtId="164" formatCode="&quot;$&quot;#,##0.00"/>
    </dxf>
    <dxf>
      <numFmt numFmtId="27" formatCode="m/d/yyyy\ h:mm"/>
    </dxf>
    <dxf>
      <numFmt numFmtId="27" formatCode="m/d/yyyy\ h:mm"/>
    </dxf>
    <dxf>
      <numFmt numFmtId="0" formatCode="General"/>
    </dxf>
    <dxf>
      <numFmt numFmtId="164" formatCode="&quot;$&quot;#,##0.00"/>
    </dxf>
    <dxf>
      <numFmt numFmtId="164" formatCode="&quot;$&quot;#,##0.00"/>
    </dxf>
    <dxf>
      <numFmt numFmtId="27" formatCode="m/d/yyyy\ h:mm"/>
    </dxf>
    <dxf>
      <numFmt numFmtId="27" formatCode="m/d/yyyy\ h:mm"/>
    </dxf>
    <dxf>
      <numFmt numFmtId="27" formatCode="m/d/yyyy\ h:mm"/>
    </dxf>
    <dxf>
      <numFmt numFmtId="27" formatCode="m/d/yyyy\ h:mm"/>
    </dxf>
    <dxf>
      <numFmt numFmtId="27" formatCode="m/d/yyyy\ h:mm"/>
    </dxf>
    <dxf>
      <numFmt numFmtId="27" formatCode="m/d/yyyy\ h:mm"/>
    </dxf>
    <dxf>
      <numFmt numFmtId="4" formatCode="#,##0.00"/>
    </dxf>
    <dxf>
      <numFmt numFmtId="4" formatCode="#,##0.00"/>
    </dxf>
    <dxf>
      <numFmt numFmtId="27" formatCode="m/d/yyyy\ h:mm"/>
    </dxf>
    <dxf>
      <numFmt numFmtId="27" formatCode="m/d/yyyy\ h:mm"/>
    </dxf>
    <dxf>
      <numFmt numFmtId="27" formatCode="m/d/yyyy\ h:mm"/>
    </dxf>
    <dxf>
      <numFmt numFmtId="27" formatCode="m/d/yyyy\ h:mm"/>
    </dxf>
    <dxf>
      <numFmt numFmtId="27" formatCode="m/d/yyyy\ h:mm"/>
    </dxf>
    <dxf>
      <numFmt numFmtId="27" formatCode="m/d/yyyy\ h:mm"/>
    </dxf>
    <dxf>
      <numFmt numFmtId="4" formatCode="#,##0.00"/>
    </dxf>
    <dxf>
      <numFmt numFmtId="4" formatCode="#,##0.00"/>
    </dxf>
    <dxf>
      <numFmt numFmtId="27" formatCode="m/d/yyyy\ h:mm"/>
    </dxf>
    <dxf>
      <numFmt numFmtId="27" formatCode="m/d/yyyy\ h:mm"/>
    </dxf>
    <dxf>
      <numFmt numFmtId="27" formatCode="m/d/yyyy\ h:mm"/>
    </dxf>
    <dxf>
      <numFmt numFmtId="27" formatCode="m/d/yyyy\ h:mm"/>
    </dxf>
    <dxf>
      <numFmt numFmtId="27" formatCode="m/d/yyyy\ h:mm"/>
    </dxf>
    <dxf>
      <numFmt numFmtId="27" formatCode="m/d/yyyy\ h:mm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12.xml><?xml version="1.0" encoding="utf-8"?>
<formControlPr xmlns="http://schemas.microsoft.com/office/spreadsheetml/2009/9/main" objectType="Button" lockText="1"/>
</file>

<file path=xl/ctrlProps/ctrlProp13.xml><?xml version="1.0" encoding="utf-8"?>
<formControlPr xmlns="http://schemas.microsoft.com/office/spreadsheetml/2009/9/main" objectType="Button" lockText="1"/>
</file>

<file path=xl/ctrlProps/ctrlProp14.xml><?xml version="1.0" encoding="utf-8"?>
<formControlPr xmlns="http://schemas.microsoft.com/office/spreadsheetml/2009/9/main" objectType="Button" lockText="1"/>
</file>

<file path=xl/ctrlProps/ctrlProp15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21</xdr:col>
          <xdr:colOff>19050</xdr:colOff>
          <xdr:row>10</xdr:row>
          <xdr:rowOff>238125</xdr:rowOff>
        </xdr:from>
        <xdr:to>
          <xdr:col>21</xdr:col>
          <xdr:colOff>1047750</xdr:colOff>
          <xdr:row>12</xdr:row>
          <xdr:rowOff>19050</xdr:rowOff>
        </xdr:to>
        <xdr:sp macro="" textlink="">
          <xdr:nvSpPr>
            <xdr:cNvPr id="1029" name="Button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</a:rPr>
                <a:t>Copy Data 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21</xdr:col>
          <xdr:colOff>28575</xdr:colOff>
          <xdr:row>12</xdr:row>
          <xdr:rowOff>142875</xdr:rowOff>
        </xdr:from>
        <xdr:to>
          <xdr:col>21</xdr:col>
          <xdr:colOff>1038225</xdr:colOff>
          <xdr:row>14</xdr:row>
          <xdr:rowOff>0</xdr:rowOff>
        </xdr:to>
        <xdr:sp macro="" textlink="">
          <xdr:nvSpPr>
            <xdr:cNvPr id="1032" name="Button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</a:rPr>
                <a:t>Copy Data 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21</xdr:col>
          <xdr:colOff>19050</xdr:colOff>
          <xdr:row>14</xdr:row>
          <xdr:rowOff>133350</xdr:rowOff>
        </xdr:from>
        <xdr:to>
          <xdr:col>21</xdr:col>
          <xdr:colOff>1057275</xdr:colOff>
          <xdr:row>15</xdr:row>
          <xdr:rowOff>190500</xdr:rowOff>
        </xdr:to>
        <xdr:sp macro="" textlink="">
          <xdr:nvSpPr>
            <xdr:cNvPr id="1033" name="Button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</a:rPr>
                <a:t>Copy Data 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21</xdr:col>
          <xdr:colOff>19050</xdr:colOff>
          <xdr:row>16</xdr:row>
          <xdr:rowOff>142875</xdr:rowOff>
        </xdr:from>
        <xdr:to>
          <xdr:col>21</xdr:col>
          <xdr:colOff>1057275</xdr:colOff>
          <xdr:row>17</xdr:row>
          <xdr:rowOff>190500</xdr:rowOff>
        </xdr:to>
        <xdr:sp macro="" textlink="">
          <xdr:nvSpPr>
            <xdr:cNvPr id="1034" name="Butto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</a:rPr>
                <a:t>Copy Data 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21</xdr:col>
          <xdr:colOff>28575</xdr:colOff>
          <xdr:row>18</xdr:row>
          <xdr:rowOff>95250</xdr:rowOff>
        </xdr:from>
        <xdr:to>
          <xdr:col>21</xdr:col>
          <xdr:colOff>1057275</xdr:colOff>
          <xdr:row>19</xdr:row>
          <xdr:rowOff>171450</xdr:rowOff>
        </xdr:to>
        <xdr:sp macro="" textlink="">
          <xdr:nvSpPr>
            <xdr:cNvPr id="1035" name="Button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</a:rPr>
                <a:t>Copy Data 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21</xdr:col>
          <xdr:colOff>19050</xdr:colOff>
          <xdr:row>27</xdr:row>
          <xdr:rowOff>247650</xdr:rowOff>
        </xdr:from>
        <xdr:to>
          <xdr:col>21</xdr:col>
          <xdr:colOff>1019175</xdr:colOff>
          <xdr:row>29</xdr:row>
          <xdr:rowOff>19050</xdr:rowOff>
        </xdr:to>
        <xdr:sp macro="" textlink="">
          <xdr:nvSpPr>
            <xdr:cNvPr id="1041" name="Button 17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</a:rPr>
                <a:t>Copy Data 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21</xdr:col>
          <xdr:colOff>28575</xdr:colOff>
          <xdr:row>29</xdr:row>
          <xdr:rowOff>123825</xdr:rowOff>
        </xdr:from>
        <xdr:to>
          <xdr:col>21</xdr:col>
          <xdr:colOff>1009650</xdr:colOff>
          <xdr:row>31</xdr:row>
          <xdr:rowOff>0</xdr:rowOff>
        </xdr:to>
        <xdr:sp macro="" textlink="">
          <xdr:nvSpPr>
            <xdr:cNvPr id="1042" name="Button 18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</a:rPr>
                <a:t>Copy Data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21</xdr:col>
          <xdr:colOff>19050</xdr:colOff>
          <xdr:row>31</xdr:row>
          <xdr:rowOff>104775</xdr:rowOff>
        </xdr:from>
        <xdr:to>
          <xdr:col>21</xdr:col>
          <xdr:colOff>1019175</xdr:colOff>
          <xdr:row>32</xdr:row>
          <xdr:rowOff>190500</xdr:rowOff>
        </xdr:to>
        <xdr:sp macro="" textlink="">
          <xdr:nvSpPr>
            <xdr:cNvPr id="1043" name="Button 19" hidden="1">
              <a:extLst>
                <a:ext uri="{63B3BB69-23CF-44E3-9099-C40C66FF867C}">
                  <a14:compatExt spid="_x0000_s10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</a:rPr>
                <a:t>Copy Data 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21</xdr:col>
          <xdr:colOff>0</xdr:colOff>
          <xdr:row>33</xdr:row>
          <xdr:rowOff>123825</xdr:rowOff>
        </xdr:from>
        <xdr:to>
          <xdr:col>21</xdr:col>
          <xdr:colOff>1028700</xdr:colOff>
          <xdr:row>34</xdr:row>
          <xdr:rowOff>190500</xdr:rowOff>
        </xdr:to>
        <xdr:sp macro="" textlink="">
          <xdr:nvSpPr>
            <xdr:cNvPr id="1044" name="Button 20" hidden="1">
              <a:extLst>
                <a:ext uri="{63B3BB69-23CF-44E3-9099-C40C66FF867C}">
                  <a14:compatExt spid="_x0000_s10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</a:rPr>
                <a:t>Copy Data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21</xdr:col>
          <xdr:colOff>9525</xdr:colOff>
          <xdr:row>35</xdr:row>
          <xdr:rowOff>95250</xdr:rowOff>
        </xdr:from>
        <xdr:to>
          <xdr:col>21</xdr:col>
          <xdr:colOff>1038225</xdr:colOff>
          <xdr:row>36</xdr:row>
          <xdr:rowOff>190500</xdr:rowOff>
        </xdr:to>
        <xdr:sp macro="" textlink="">
          <xdr:nvSpPr>
            <xdr:cNvPr id="1045" name="Button 21" hidden="1">
              <a:extLst>
                <a:ext uri="{63B3BB69-23CF-44E3-9099-C40C66FF867C}">
                  <a14:compatExt spid="_x0000_s10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</a:rPr>
                <a:t>Copy Data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21</xdr:col>
          <xdr:colOff>19050</xdr:colOff>
          <xdr:row>44</xdr:row>
          <xdr:rowOff>257175</xdr:rowOff>
        </xdr:from>
        <xdr:to>
          <xdr:col>21</xdr:col>
          <xdr:colOff>1057275</xdr:colOff>
          <xdr:row>46</xdr:row>
          <xdr:rowOff>19050</xdr:rowOff>
        </xdr:to>
        <xdr:sp macro="" textlink="">
          <xdr:nvSpPr>
            <xdr:cNvPr id="1051" name="Button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</a:rPr>
                <a:t>Copy Data 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21</xdr:col>
          <xdr:colOff>28575</xdr:colOff>
          <xdr:row>46</xdr:row>
          <xdr:rowOff>142875</xdr:rowOff>
        </xdr:from>
        <xdr:to>
          <xdr:col>21</xdr:col>
          <xdr:colOff>1057275</xdr:colOff>
          <xdr:row>48</xdr:row>
          <xdr:rowOff>0</xdr:rowOff>
        </xdr:to>
        <xdr:sp macro="" textlink="">
          <xdr:nvSpPr>
            <xdr:cNvPr id="1052" name="Button 28" hidden="1">
              <a:extLst>
                <a:ext uri="{63B3BB69-23CF-44E3-9099-C40C66FF867C}">
                  <a14:compatExt spid="_x0000_s10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</a:rPr>
                <a:t>Copy Data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21</xdr:col>
          <xdr:colOff>19050</xdr:colOff>
          <xdr:row>48</xdr:row>
          <xdr:rowOff>123825</xdr:rowOff>
        </xdr:from>
        <xdr:to>
          <xdr:col>21</xdr:col>
          <xdr:colOff>1057275</xdr:colOff>
          <xdr:row>49</xdr:row>
          <xdr:rowOff>190500</xdr:rowOff>
        </xdr:to>
        <xdr:sp macro="" textlink="">
          <xdr:nvSpPr>
            <xdr:cNvPr id="1053" name="Button 29" hidden="1">
              <a:extLst>
                <a:ext uri="{63B3BB69-23CF-44E3-9099-C40C66FF867C}">
                  <a14:compatExt spid="_x0000_s10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</a:rPr>
                <a:t>Copy Data 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21</xdr:col>
          <xdr:colOff>28575</xdr:colOff>
          <xdr:row>50</xdr:row>
          <xdr:rowOff>85725</xdr:rowOff>
        </xdr:from>
        <xdr:to>
          <xdr:col>21</xdr:col>
          <xdr:colOff>1066800</xdr:colOff>
          <xdr:row>51</xdr:row>
          <xdr:rowOff>190500</xdr:rowOff>
        </xdr:to>
        <xdr:sp macro="" textlink="">
          <xdr:nvSpPr>
            <xdr:cNvPr id="1054" name="Button 30" hidden="1">
              <a:extLst>
                <a:ext uri="{63B3BB69-23CF-44E3-9099-C40C66FF867C}">
                  <a14:compatExt spid="_x0000_s10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</a:rPr>
                <a:t>Copy Data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21</xdr:col>
          <xdr:colOff>9525</xdr:colOff>
          <xdr:row>52</xdr:row>
          <xdr:rowOff>95250</xdr:rowOff>
        </xdr:from>
        <xdr:to>
          <xdr:col>21</xdr:col>
          <xdr:colOff>1066800</xdr:colOff>
          <xdr:row>53</xdr:row>
          <xdr:rowOff>190500</xdr:rowOff>
        </xdr:to>
        <xdr:sp macro="" textlink="">
          <xdr:nvSpPr>
            <xdr:cNvPr id="1055" name="Button 31" hidden="1">
              <a:extLst>
                <a:ext uri="{63B3BB69-23CF-44E3-9099-C40C66FF867C}">
                  <a14:compatExt spid="_x0000_s10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</a:rPr>
                <a:t>Copy Data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104775</xdr:colOff>
      <xdr:row>0</xdr:row>
      <xdr:rowOff>0</xdr:rowOff>
    </xdr:from>
    <xdr:to>
      <xdr:col>21</xdr:col>
      <xdr:colOff>466223</xdr:colOff>
      <xdr:row>26</xdr:row>
      <xdr:rowOff>56524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30000" y="0"/>
          <a:ext cx="4019048" cy="5009524"/>
        </a:xfrm>
        <a:prstGeom prst="rect">
          <a:avLst/>
        </a:prstGeom>
      </xdr:spPr>
    </xdr:pic>
    <xdr:clientData/>
  </xdr:twoCellAnchor>
  <xdr:twoCellAnchor editAs="oneCell">
    <xdr:from>
      <xdr:col>21</xdr:col>
      <xdr:colOff>542925</xdr:colOff>
      <xdr:row>1</xdr:row>
      <xdr:rowOff>66675</xdr:rowOff>
    </xdr:from>
    <xdr:to>
      <xdr:col>27</xdr:col>
      <xdr:colOff>342468</xdr:colOff>
      <xdr:row>22</xdr:row>
      <xdr:rowOff>142366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525750" y="257175"/>
          <a:ext cx="3457143" cy="4076191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name="Query from jobboss32_1" connectionId="2" autoFormatId="16" applyNumberFormats="0" applyBorderFormats="0" applyFontFormats="0" applyPatternFormats="0" applyAlignmentFormats="0" applyWidthHeightFormats="0">
  <queryTableRefresh nextId="8">
    <queryTableFields count="7">
      <queryTableField id="1" name="Document" tableColumnId="1"/>
      <queryTableField id="2" name="Document_Date" tableColumnId="2"/>
      <queryTableField id="3" name="Ship_Date" tableColumnId="3"/>
      <queryTableField id="4" name="Customer" tableColumnId="4"/>
      <queryTableField id="5" name="Job" tableColumnId="5"/>
      <queryTableField id="6" name="AR_Code" tableColumnId="6"/>
      <queryTableField id="7" name="Amount" tableColumnId="7"/>
    </queryTableFields>
  </queryTableRefresh>
</queryTable>
</file>

<file path=xl/queryTables/queryTable2.xml><?xml version="1.0" encoding="utf-8"?>
<queryTable xmlns="http://schemas.openxmlformats.org/spreadsheetml/2006/main" name="Query from jobboss32_1" connectionId="3" autoFormatId="16" applyNumberFormats="0" applyBorderFormats="0" applyFontFormats="0" applyPatternFormats="0" applyAlignmentFormats="0" applyWidthHeightFormats="0">
  <queryTableRefresh nextId="8">
    <queryTableFields count="7">
      <queryTableField id="1" name="Document" tableColumnId="1"/>
      <queryTableField id="2" name="Document_Date" tableColumnId="2"/>
      <queryTableField id="3" name="Ship_Date" tableColumnId="3"/>
      <queryTableField id="4" name="Customer" tableColumnId="4"/>
      <queryTableField id="5" name="Job" tableColumnId="5"/>
      <queryTableField id="6" name="AR_Code" tableColumnId="6"/>
      <queryTableField id="7" name="Amount" tableColumnId="7"/>
    </queryTableFields>
  </queryTableRefresh>
</queryTable>
</file>

<file path=xl/queryTables/queryTable3.xml><?xml version="1.0" encoding="utf-8"?>
<queryTable xmlns="http://schemas.openxmlformats.org/spreadsheetml/2006/main" name="Query from jobboss32_1" connectionId="4" autoFormatId="16" applyNumberFormats="0" applyBorderFormats="0" applyFontFormats="0" applyPatternFormats="0" applyAlignmentFormats="0" applyWidthHeightFormats="0">
  <queryTableRefresh nextId="11" unboundColumnsRight="1">
    <queryTableFields count="10">
      <queryTableField id="1" name="Packlist" tableColumnId="1"/>
      <queryTableField id="2" name="Job" tableColumnId="2"/>
      <queryTableField id="3" name="Invoiced" tableColumnId="3"/>
      <queryTableField id="4" name="Unit_Price" tableColumnId="4"/>
      <queryTableField id="5" name="Quantity" tableColumnId="5"/>
      <queryTableField id="6" name="Promised_Qty" tableColumnId="6"/>
      <queryTableField id="7" name="Due_Date" tableColumnId="7"/>
      <queryTableField id="9" name="Packlist_Date" tableColumnId="9"/>
      <queryTableField id="10" name="Last_Updated" tableColumnId="10"/>
      <queryTableField id="8" dataBound="0" tableColumnId="8"/>
    </queryTableFields>
  </queryTableRefresh>
</queryTable>
</file>

<file path=xl/queryTables/queryTable4.xml><?xml version="1.0" encoding="utf-8"?>
<queryTable xmlns="http://schemas.openxmlformats.org/spreadsheetml/2006/main" name="AnticipatedJobRevenueWeekly" connectionId="1" autoFormatId="16" applyNumberFormats="0" applyBorderFormats="0" applyFontFormats="0" applyPatternFormats="0" applyAlignmentFormats="0" applyWidthHeightFormats="0">
  <queryTableRefresh nextId="23" unboundColumnsRight="1">
    <queryTableFields count="22">
      <queryTableField id="1" name="Delivery" tableColumnId="1"/>
      <queryTableField id="2" name="Job" tableColumnId="2"/>
      <queryTableField id="3" name="Status" tableColumnId="3"/>
      <queryTableField id="4" name="Promised_Date" tableColumnId="4"/>
      <queryTableField id="5" name="Remaining_Quantity" tableColumnId="5"/>
      <queryTableField id="6" name="Shipped_Quantity" tableColumnId="6"/>
      <queryTableField id="7" name="Job" tableColumnId="7"/>
      <queryTableField id="8" name="Customer" tableColumnId="8"/>
      <queryTableField id="9" name="Customer_PO" tableColumnId="9"/>
      <queryTableField id="10" name="Part_Number" tableColumnId="10"/>
      <queryTableField id="11" name="Description" tableColumnId="11"/>
      <queryTableField id="12" name="Order_Quantity" tableColumnId="12"/>
      <queryTableField id="13" name="Promised_Quantity" tableColumnId="13"/>
      <queryTableField id="14" name="Make_Quantity" tableColumnId="14"/>
      <queryTableField id="15" name="Pick_Quantity" tableColumnId="15"/>
      <queryTableField id="16" name="Split_Quantity" tableColumnId="16"/>
      <queryTableField id="17" name="Completed_Quantity" tableColumnId="17"/>
      <queryTableField id="18" name="Shipped_Quantity" tableColumnId="18"/>
      <queryTableField id="19" name="Open_Operations" tableColumnId="19"/>
      <queryTableField id="20" name="Unit_Price" tableColumnId="20"/>
      <queryTableField id="21" name="Total_Price" tableColumnId="21"/>
      <queryTableField id="22" dataBound="0" tableColumnId="2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id="2" name="Table_Query_from_jobboss32_1" displayName="Table_Query_from_jobboss32_1" ref="A1000:G1022" tableType="queryTable" totalsRowCount="1">
  <autoFilter ref="A1000:G1021"/>
  <tableColumns count="7">
    <tableColumn id="1" uniqueName="1" name="Document" queryTableFieldId="1"/>
    <tableColumn id="2" uniqueName="2" name="Document_Date" queryTableFieldId="2" dataDxfId="30" totalsRowDxfId="29"/>
    <tableColumn id="3" uniqueName="3" name="Ship_Date" queryTableFieldId="3" dataDxfId="28" totalsRowDxfId="27"/>
    <tableColumn id="4" uniqueName="4" name="Customer" queryTableFieldId="4" dataDxfId="26" totalsRowDxfId="25"/>
    <tableColumn id="5" uniqueName="5" name="Job" queryTableFieldId="5"/>
    <tableColumn id="6" uniqueName="6" name="AR_Code" queryTableFieldId="6"/>
    <tableColumn id="7" uniqueName="7" name="Amount" totalsRowFunction="sum" queryTableFieldId="7" dataDxfId="24" totalsRowDxfId="2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Table_Query_from_jobboss32_12" displayName="Table_Query_from_jobboss32_12" ref="A1:G44" tableType="queryTable" totalsRowCount="1">
  <autoFilter ref="A1:G43"/>
  <tableColumns count="7">
    <tableColumn id="1" uniqueName="1" name="Document" queryTableFieldId="1"/>
    <tableColumn id="2" uniqueName="2" name="Document_Date" queryTableFieldId="2" dataDxfId="22" totalsRowDxfId="21"/>
    <tableColumn id="3" uniqueName="3" name="Ship_Date" queryTableFieldId="3" dataDxfId="20" totalsRowDxfId="19"/>
    <tableColumn id="4" uniqueName="4" name="Customer" queryTableFieldId="4" dataDxfId="18" totalsRowDxfId="17"/>
    <tableColumn id="5" uniqueName="5" name="Job" queryTableFieldId="5"/>
    <tableColumn id="6" uniqueName="6" name="AR_Code" queryTableFieldId="6"/>
    <tableColumn id="7" uniqueName="7" name="Amount" totalsRowFunction="sum" queryTableFieldId="7" dataDxfId="16" totalsRowDxfId="1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Table_Query_from_jobboss32_15" displayName="Table_Query_from_jobboss32_15" ref="A1:J7" tableType="queryTable" totalsRowCount="1">
  <autoFilter ref="A1:J6"/>
  <tableColumns count="10">
    <tableColumn id="1" uniqueName="1" name="Packlist" queryTableFieldId="1"/>
    <tableColumn id="2" uniqueName="2" name="Job" queryTableFieldId="2"/>
    <tableColumn id="3" uniqueName="3" name="Invoiced" queryTableFieldId="3"/>
    <tableColumn id="4" uniqueName="4" name="Unit_Price" queryTableFieldId="4"/>
    <tableColumn id="5" uniqueName="5" name="Quantity" queryTableFieldId="5"/>
    <tableColumn id="6" uniqueName="6" name="Promised_Qty" queryTableFieldId="6"/>
    <tableColumn id="7" uniqueName="7" name="Due_Date" queryTableFieldId="7" dataDxfId="14" totalsRowDxfId="13"/>
    <tableColumn id="9" uniqueName="9" name="Packlist_Date" queryTableFieldId="9" dataDxfId="12" totalsRowDxfId="11"/>
    <tableColumn id="10" uniqueName="10" name="Last_Updated" queryTableFieldId="10" dataDxfId="10" totalsRowDxfId="9"/>
    <tableColumn id="8" uniqueName="8" name="Column1" totalsRowFunction="sum" queryTableFieldId="8" dataDxfId="8" totalsRowDxfId="7">
      <calculatedColumnFormula>Table_Query_from_jobboss32_15[[#This Row],[Quantity]]*Table_Query_from_jobboss32_15[[#This Row],[Unit_Price]]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3" name="Table_AnticipatedJobRevenueWeekly" displayName="Table_AnticipatedJobRevenueWeekly" ref="A1:V35" tableType="queryTable" totalsRowCount="1">
  <autoFilter ref="A1:V34"/>
  <tableColumns count="22">
    <tableColumn id="1" uniqueName="1" name="Delivery" queryTableFieldId="1"/>
    <tableColumn id="2" uniqueName="2" name="Job" queryTableFieldId="2"/>
    <tableColumn id="3" uniqueName="3" name="Status" queryTableFieldId="3" totalsRowDxfId="6"/>
    <tableColumn id="4" uniqueName="4" name="Promised_Date" queryTableFieldId="4" dataDxfId="5" totalsRowDxfId="4"/>
    <tableColumn id="5" uniqueName="5" name="Remaining_Quantity" queryTableFieldId="5"/>
    <tableColumn id="6" uniqueName="6" name="Shipped_Quantity" queryTableFieldId="6"/>
    <tableColumn id="7" uniqueName="7" name="Job2" queryTableFieldId="7"/>
    <tableColumn id="8" uniqueName="8" name="Customer" queryTableFieldId="8"/>
    <tableColumn id="9" uniqueName="9" name="Customer_PO" queryTableFieldId="9"/>
    <tableColumn id="10" uniqueName="10" name="Part_Number" queryTableFieldId="10"/>
    <tableColumn id="11" uniqueName="11" name="Description" queryTableFieldId="11"/>
    <tableColumn id="12" uniqueName="12" name="Order_Quantity" queryTableFieldId="12"/>
    <tableColumn id="13" uniqueName="13" name="Promised_Quantity" queryTableFieldId="13"/>
    <tableColumn id="14" uniqueName="14" name="Make_Quantity" queryTableFieldId="14"/>
    <tableColumn id="15" uniqueName="15" name="Pick_Quantity" queryTableFieldId="15"/>
    <tableColumn id="16" uniqueName="16" name="Split_Quantity" queryTableFieldId="16"/>
    <tableColumn id="17" uniqueName="17" name="Completed_Quantity" queryTableFieldId="17"/>
    <tableColumn id="18" uniqueName="18" name="Shipped_Quantity3" queryTableFieldId="18"/>
    <tableColumn id="19" uniqueName="19" name="Open_Operations" queryTableFieldId="19"/>
    <tableColumn id="20" uniqueName="20" name="Unit_Price" queryTableFieldId="20"/>
    <tableColumn id="21" uniqueName="21" name="Total_Price" totalsRowFunction="sum" queryTableFieldId="21" dataDxfId="3" totalsRowDxfId="2"/>
    <tableColumn id="22" uniqueName="22" name="New Calc. Price based on Remaining" totalsRowFunction="sum" queryTableFieldId="22" dataDxfId="1" totalsRowDxfId="0">
      <calculatedColumnFormula>Table_AnticipatedJobRevenueWeekly[[#This Row],[Unit_Price]]*Table_AnticipatedJobRevenueWeekly[[#This Row],[Remaining_Quantity]]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10" Type="http://schemas.openxmlformats.org/officeDocument/2006/relationships/ctrlProp" Target="../ctrlProps/ctrlProp7.xml"/><Relationship Id="rId19" Type="http://schemas.openxmlformats.org/officeDocument/2006/relationships/table" Target="../tables/table1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AA1022"/>
  <sheetViews>
    <sheetView topLeftCell="I1" workbookViewId="0">
      <pane xSplit="1" ySplit="2" topLeftCell="J9" activePane="bottomRight" state="frozen"/>
      <selection activeCell="I1" sqref="I1"/>
      <selection pane="topRight" activeCell="J1" sqref="J1"/>
      <selection pane="bottomLeft" activeCell="I3" sqref="I3"/>
      <selection pane="bottomRight" activeCell="U2" sqref="U2"/>
    </sheetView>
  </sheetViews>
  <sheetFormatPr defaultRowHeight="15" x14ac:dyDescent="0.25"/>
  <cols>
    <col min="1" max="1" width="12.42578125" hidden="1" customWidth="1"/>
    <col min="2" max="2" width="17.7109375" hidden="1" customWidth="1"/>
    <col min="3" max="3" width="13.85546875" hidden="1" customWidth="1"/>
    <col min="4" max="4" width="11.85546875" hidden="1" customWidth="1"/>
    <col min="5" max="5" width="8.85546875" hidden="1" customWidth="1"/>
    <col min="6" max="6" width="16.28515625" hidden="1" customWidth="1"/>
    <col min="7" max="7" width="10.42578125" style="3" hidden="1" customWidth="1"/>
    <col min="8" max="8" width="2" hidden="1" customWidth="1"/>
    <col min="10" max="10" width="10.85546875" style="47" customWidth="1"/>
    <col min="11" max="11" width="12.7109375" style="13" customWidth="1"/>
    <col min="12" max="12" width="7.7109375" customWidth="1"/>
    <col min="13" max="13" width="18.140625" customWidth="1"/>
    <col min="14" max="14" width="21.140625" customWidth="1"/>
    <col min="15" max="15" width="21.85546875" customWidth="1"/>
    <col min="16" max="16" width="19.140625" customWidth="1"/>
    <col min="17" max="17" width="20.28515625" customWidth="1"/>
    <col min="18" max="18" width="19.85546875" customWidth="1"/>
    <col min="19" max="19" width="18.28515625" customWidth="1"/>
    <col min="20" max="20" width="22" style="5" customWidth="1"/>
    <col min="21" max="21" width="23.5703125" customWidth="1"/>
    <col min="22" max="22" width="25" customWidth="1"/>
    <col min="23" max="23" width="21.140625" customWidth="1"/>
    <col min="27" max="27" width="43.42578125" customWidth="1"/>
  </cols>
  <sheetData>
    <row r="1" spans="9:27" ht="21" x14ac:dyDescent="0.35">
      <c r="J1" s="47" t="s">
        <v>27</v>
      </c>
      <c r="K1" s="42" t="s">
        <v>46</v>
      </c>
      <c r="L1" s="22"/>
      <c r="M1" s="7" t="s">
        <v>64</v>
      </c>
      <c r="N1" s="7" t="s">
        <v>65</v>
      </c>
      <c r="O1" s="7" t="s">
        <v>66</v>
      </c>
      <c r="P1" s="7" t="s">
        <v>67</v>
      </c>
      <c r="Q1" s="7" t="s">
        <v>68</v>
      </c>
      <c r="R1" s="7" t="s">
        <v>69</v>
      </c>
      <c r="S1" s="7" t="s">
        <v>70</v>
      </c>
      <c r="T1" s="8" t="s">
        <v>71</v>
      </c>
      <c r="U1" s="36" t="s">
        <v>176</v>
      </c>
      <c r="V1" s="7" t="s">
        <v>51</v>
      </c>
      <c r="W1" s="51" t="s">
        <v>117</v>
      </c>
      <c r="AA1" t="s">
        <v>165</v>
      </c>
    </row>
    <row r="2" spans="9:27" ht="23.25" x14ac:dyDescent="0.35">
      <c r="I2" t="s">
        <v>26</v>
      </c>
      <c r="J2" s="47" t="s">
        <v>43</v>
      </c>
      <c r="K2" s="26" t="s">
        <v>53</v>
      </c>
      <c r="L2" s="16"/>
      <c r="M2" s="54">
        <f>SUMIF(RawData_Sales!F:F,"*CHUCKER",RawData_Sales!G:G)</f>
        <v>25542.95</v>
      </c>
      <c r="N2" s="54">
        <f>SUMIF(RawData_Sales!F:F,"*MILL",RawData_Sales!G:G)</f>
        <v>48656.34</v>
      </c>
      <c r="O2" s="54">
        <f>SUMIF(RawData_Sales!F:F,"*SHORTRN",RawData_Sales!G:G)</f>
        <v>5328.13</v>
      </c>
      <c r="P2" s="54">
        <f>SUMIF(RawData_Sales!F:F,"*SOD/GEN",RawData_Sales!G:G)</f>
        <v>20154.48</v>
      </c>
      <c r="Q2" s="54">
        <f>SUMIF(RawData_Sales!F:F,"*SWISS",RawData_Sales!G:G)</f>
        <v>6895</v>
      </c>
      <c r="R2" s="54">
        <f>SUMIF(RawData_Sales!F:F,"*TWIN",RawData_Sales!G:G)</f>
        <v>28254</v>
      </c>
      <c r="S2" s="54">
        <f>SUMIF(RawData_Sales!F:F,"*VALVE",RawData_Sales!G:G)</f>
        <v>27716.070000000003</v>
      </c>
      <c r="T2" s="55">
        <f>SUM(M2:S2)</f>
        <v>162546.97</v>
      </c>
      <c r="U2" s="56">
        <v>290461.41000000003</v>
      </c>
      <c r="V2" s="57">
        <v>443684.25</v>
      </c>
      <c r="W2" s="56">
        <v>1000000</v>
      </c>
      <c r="AA2" s="62">
        <f>SUM(RawData_UnfinishBill!L2,RawData_AnticipatedRev!W2)</f>
        <v>127914.44000000003</v>
      </c>
    </row>
    <row r="3" spans="9:27" ht="15.75" x14ac:dyDescent="0.25">
      <c r="J3" s="48"/>
      <c r="K3" s="43"/>
      <c r="L3" s="9"/>
      <c r="M3" s="10"/>
      <c r="N3" s="4"/>
      <c r="O3" s="4"/>
      <c r="P3" s="4"/>
      <c r="Q3" s="4"/>
      <c r="R3" s="4"/>
      <c r="S3" s="4"/>
      <c r="T3" s="6"/>
      <c r="U3" s="2"/>
    </row>
    <row r="4" spans="9:27" ht="15.75" x14ac:dyDescent="0.25">
      <c r="J4" s="48"/>
      <c r="K4" s="43"/>
      <c r="L4" s="9"/>
      <c r="M4" s="10"/>
      <c r="N4" s="4"/>
      <c r="O4" s="4"/>
      <c r="P4" s="4"/>
      <c r="Q4" s="4"/>
      <c r="R4" s="4"/>
      <c r="S4" s="4"/>
      <c r="T4" s="6"/>
      <c r="U4" s="2"/>
    </row>
    <row r="5" spans="9:27" ht="15.75" x14ac:dyDescent="0.25">
      <c r="J5" s="48"/>
      <c r="K5" s="43"/>
      <c r="L5" s="9"/>
      <c r="M5" s="10"/>
      <c r="N5" s="4"/>
      <c r="O5" s="4"/>
      <c r="P5" s="4"/>
      <c r="Q5" s="4"/>
      <c r="R5" s="4"/>
      <c r="S5" s="4"/>
      <c r="T5" s="6"/>
      <c r="U5" s="2"/>
    </row>
    <row r="6" spans="9:27" ht="15.75" x14ac:dyDescent="0.25">
      <c r="J6" s="48"/>
      <c r="K6" s="43"/>
      <c r="L6" s="9"/>
      <c r="M6" s="10"/>
      <c r="N6" s="4"/>
      <c r="O6" s="4"/>
      <c r="P6" s="4"/>
      <c r="Q6" s="4"/>
      <c r="R6" s="4"/>
      <c r="S6" s="4"/>
      <c r="T6" s="6"/>
      <c r="U6" s="2"/>
    </row>
    <row r="7" spans="9:27" x14ac:dyDescent="0.25">
      <c r="M7" s="2"/>
      <c r="N7" s="2"/>
      <c r="O7" s="2"/>
      <c r="P7" s="2"/>
      <c r="Q7" s="2"/>
      <c r="R7" s="2"/>
      <c r="S7" s="2"/>
      <c r="T7" s="4"/>
      <c r="U7" s="2"/>
    </row>
    <row r="8" spans="9:27" x14ac:dyDescent="0.25">
      <c r="M8" s="2"/>
      <c r="N8" s="2"/>
      <c r="O8" s="2"/>
      <c r="P8" s="2"/>
      <c r="Q8" s="2"/>
      <c r="R8" s="2"/>
      <c r="S8" s="2"/>
      <c r="T8" s="4"/>
      <c r="U8" s="2"/>
    </row>
    <row r="9" spans="9:27" x14ac:dyDescent="0.25">
      <c r="M9" s="2"/>
      <c r="N9" s="2"/>
      <c r="O9" s="2"/>
      <c r="P9" s="2"/>
      <c r="Q9" s="2"/>
      <c r="R9" s="2"/>
      <c r="S9" s="2"/>
      <c r="T9"/>
      <c r="U9" s="2"/>
    </row>
    <row r="10" spans="9:27" x14ac:dyDescent="0.25">
      <c r="K10" s="13" t="s">
        <v>27</v>
      </c>
      <c r="M10" s="2"/>
      <c r="N10" s="2"/>
      <c r="O10" s="2"/>
      <c r="P10" s="2"/>
      <c r="Q10" s="2"/>
      <c r="R10" s="2"/>
      <c r="S10" s="2"/>
      <c r="T10"/>
      <c r="U10" s="21" t="s">
        <v>177</v>
      </c>
    </row>
    <row r="11" spans="9:27" ht="26.25" x14ac:dyDescent="0.4">
      <c r="I11" s="35" t="s">
        <v>24</v>
      </c>
      <c r="J11" s="49" t="s">
        <v>28</v>
      </c>
      <c r="K11" s="44" t="s">
        <v>47</v>
      </c>
      <c r="L11" s="17" t="s">
        <v>19</v>
      </c>
      <c r="M11" s="40">
        <v>885.94</v>
      </c>
      <c r="N11" s="40">
        <v>21043.52</v>
      </c>
      <c r="O11" s="40">
        <v>25904.78</v>
      </c>
      <c r="P11" s="40">
        <v>4595.25</v>
      </c>
      <c r="Q11" s="40">
        <v>0</v>
      </c>
      <c r="R11" s="40">
        <v>11902.94</v>
      </c>
      <c r="S11" s="40">
        <v>0</v>
      </c>
      <c r="T11" s="41">
        <f t="shared" ref="T11:T20" si="0">SUM(M11:S11)</f>
        <v>64332.43</v>
      </c>
      <c r="U11" s="72">
        <f>T11-T12</f>
        <v>2772.4300000000003</v>
      </c>
    </row>
    <row r="12" spans="9:27" ht="15.75" x14ac:dyDescent="0.25">
      <c r="J12" s="49"/>
      <c r="K12" s="44"/>
      <c r="L12" s="18" t="s">
        <v>175</v>
      </c>
      <c r="M12" s="38"/>
      <c r="N12" s="38"/>
      <c r="O12" s="38"/>
      <c r="P12" s="38"/>
      <c r="Q12" s="38"/>
      <c r="R12" s="38"/>
      <c r="S12" s="38"/>
      <c r="T12" s="39">
        <v>61560</v>
      </c>
      <c r="U12" s="73"/>
      <c r="AA12" s="62">
        <f>SUM($AA$2,T11)</f>
        <v>192246.87000000002</v>
      </c>
    </row>
    <row r="13" spans="9:27" ht="15.75" x14ac:dyDescent="0.25">
      <c r="J13" s="49" t="s">
        <v>29</v>
      </c>
      <c r="K13" s="44" t="s">
        <v>48</v>
      </c>
      <c r="L13" s="17" t="s">
        <v>20</v>
      </c>
      <c r="M13" s="40">
        <v>2863.9399999999996</v>
      </c>
      <c r="N13" s="40">
        <v>77818.719999999987</v>
      </c>
      <c r="O13" s="40">
        <v>7856.93</v>
      </c>
      <c r="P13" s="40">
        <v>5217.76</v>
      </c>
      <c r="Q13" s="40">
        <v>24476.160000000003</v>
      </c>
      <c r="R13" s="40">
        <v>44819.34</v>
      </c>
      <c r="S13" s="40">
        <v>25058.370000000003</v>
      </c>
      <c r="T13" s="37">
        <f t="shared" si="0"/>
        <v>188111.21999999997</v>
      </c>
      <c r="U13" s="72">
        <f>T13-T14</f>
        <v>188111.21999999997</v>
      </c>
    </row>
    <row r="14" spans="9:27" ht="15.75" x14ac:dyDescent="0.25">
      <c r="J14" s="50"/>
      <c r="K14" s="45"/>
      <c r="L14" s="18" t="s">
        <v>175</v>
      </c>
      <c r="M14" s="38"/>
      <c r="N14" s="38"/>
      <c r="O14" s="38"/>
      <c r="P14" s="38"/>
      <c r="Q14" s="38"/>
      <c r="R14" s="38"/>
      <c r="S14" s="38"/>
      <c r="T14" s="39">
        <f t="shared" si="0"/>
        <v>0</v>
      </c>
      <c r="U14" s="73"/>
      <c r="AA14" s="62">
        <f>SUM($AA$2,T13)</f>
        <v>316025.66000000003</v>
      </c>
    </row>
    <row r="15" spans="9:27" ht="15.75" x14ac:dyDescent="0.25">
      <c r="J15" s="49" t="s">
        <v>30</v>
      </c>
      <c r="K15" s="44" t="s">
        <v>49</v>
      </c>
      <c r="L15" s="17" t="s">
        <v>21</v>
      </c>
      <c r="M15" s="40">
        <v>7669.9499999999989</v>
      </c>
      <c r="N15" s="40">
        <v>47797.200000000004</v>
      </c>
      <c r="O15" s="40">
        <v>26357.180000000004</v>
      </c>
      <c r="P15" s="40">
        <v>35189</v>
      </c>
      <c r="Q15" s="40">
        <v>17909.870000000003</v>
      </c>
      <c r="R15" s="40">
        <v>39044.44</v>
      </c>
      <c r="S15" s="40">
        <v>30983.96</v>
      </c>
      <c r="T15" s="37">
        <f t="shared" si="0"/>
        <v>204951.6</v>
      </c>
      <c r="U15" s="72">
        <f>T15-T16</f>
        <v>204951.6</v>
      </c>
    </row>
    <row r="16" spans="9:27" ht="15.75" x14ac:dyDescent="0.25">
      <c r="J16" s="49"/>
      <c r="K16" s="44"/>
      <c r="L16" s="18" t="s">
        <v>175</v>
      </c>
      <c r="M16" s="38"/>
      <c r="N16" s="38"/>
      <c r="O16" s="38"/>
      <c r="P16" s="38"/>
      <c r="Q16" s="38"/>
      <c r="R16" s="38"/>
      <c r="S16" s="38"/>
      <c r="T16" s="39">
        <f t="shared" si="0"/>
        <v>0</v>
      </c>
      <c r="U16" s="73"/>
      <c r="AA16" s="62">
        <f>SUM($AA$2,T15)</f>
        <v>332866.04000000004</v>
      </c>
    </row>
    <row r="17" spans="9:27" ht="15.75" x14ac:dyDescent="0.25">
      <c r="J17" s="49" t="s">
        <v>31</v>
      </c>
      <c r="K17" s="44" t="s">
        <v>50</v>
      </c>
      <c r="L17" s="17" t="s">
        <v>22</v>
      </c>
      <c r="M17" s="40">
        <v>8319.5499999999993</v>
      </c>
      <c r="N17" s="40">
        <v>73353.449999999983</v>
      </c>
      <c r="O17" s="40">
        <v>21711.58</v>
      </c>
      <c r="P17" s="40">
        <v>27503.8</v>
      </c>
      <c r="Q17" s="40">
        <v>23806.720000000001</v>
      </c>
      <c r="R17" s="40">
        <v>52201.000000000007</v>
      </c>
      <c r="S17" s="40">
        <v>33095.040000000001</v>
      </c>
      <c r="T17" s="37">
        <f t="shared" si="0"/>
        <v>239991.13999999998</v>
      </c>
      <c r="U17" s="72">
        <f>T17-T18</f>
        <v>239991.13999999998</v>
      </c>
    </row>
    <row r="18" spans="9:27" ht="15.75" x14ac:dyDescent="0.25">
      <c r="J18" s="49"/>
      <c r="K18" s="44"/>
      <c r="L18" s="18" t="s">
        <v>175</v>
      </c>
      <c r="M18" s="38"/>
      <c r="N18" s="38"/>
      <c r="O18" s="38"/>
      <c r="P18" s="38"/>
      <c r="Q18" s="38"/>
      <c r="R18" s="38"/>
      <c r="S18" s="38"/>
      <c r="T18" s="39">
        <f t="shared" si="0"/>
        <v>0</v>
      </c>
      <c r="U18" s="73"/>
      <c r="AA18" s="62">
        <f>SUM($AA$2,T17)</f>
        <v>367905.58</v>
      </c>
    </row>
    <row r="19" spans="9:27" ht="15.75" x14ac:dyDescent="0.25">
      <c r="I19" t="s">
        <v>44</v>
      </c>
      <c r="J19" s="49" t="s">
        <v>32</v>
      </c>
      <c r="K19" s="44" t="s">
        <v>118</v>
      </c>
      <c r="L19" s="17" t="s">
        <v>23</v>
      </c>
      <c r="M19" s="40">
        <v>12085.36</v>
      </c>
      <c r="N19" s="40">
        <v>95956.529999999955</v>
      </c>
      <c r="O19" s="40">
        <v>17402.990000000002</v>
      </c>
      <c r="P19" s="40">
        <v>45722.239999999998</v>
      </c>
      <c r="Q19" s="40">
        <v>19272.61</v>
      </c>
      <c r="R19" s="40">
        <v>56508.910000000011</v>
      </c>
      <c r="S19" s="40">
        <v>71260.399999999994</v>
      </c>
      <c r="T19" s="37">
        <f t="shared" si="0"/>
        <v>318209.03999999998</v>
      </c>
      <c r="U19" s="72">
        <f>T19-T20</f>
        <v>318209.03999999998</v>
      </c>
    </row>
    <row r="20" spans="9:27" ht="15.75" x14ac:dyDescent="0.25">
      <c r="J20" s="49"/>
      <c r="K20" s="44"/>
      <c r="L20" s="18" t="s">
        <v>175</v>
      </c>
      <c r="M20" s="38"/>
      <c r="N20" s="38"/>
      <c r="O20" s="38"/>
      <c r="P20" s="38"/>
      <c r="Q20" s="38"/>
      <c r="R20" s="38"/>
      <c r="S20" s="38"/>
      <c r="T20" s="39">
        <f t="shared" si="0"/>
        <v>0</v>
      </c>
      <c r="U20" s="73"/>
      <c r="AA20" s="62">
        <f>SUM($AA$2,T19)</f>
        <v>446123.48</v>
      </c>
    </row>
    <row r="21" spans="9:27" ht="23.25" x14ac:dyDescent="0.35">
      <c r="L21" s="25" t="s">
        <v>52</v>
      </c>
      <c r="M21" s="31"/>
      <c r="N21" s="19"/>
      <c r="O21" s="19"/>
      <c r="P21" s="19"/>
      <c r="Q21" s="19"/>
      <c r="R21" s="19"/>
      <c r="S21" s="19"/>
      <c r="T21" s="53">
        <f>SUM(T11,T13,T15,T17,T19)</f>
        <v>1015595.4299999999</v>
      </c>
      <c r="U21" s="12"/>
    </row>
    <row r="22" spans="9:27" ht="23.25" x14ac:dyDescent="0.35">
      <c r="L22" s="66" t="s">
        <v>45</v>
      </c>
      <c r="M22" s="65">
        <v>200000</v>
      </c>
      <c r="N22" s="65">
        <v>200000</v>
      </c>
      <c r="O22" s="65">
        <v>200000</v>
      </c>
      <c r="P22" s="65">
        <v>200000</v>
      </c>
      <c r="Q22" s="65">
        <v>200000</v>
      </c>
      <c r="R22" s="65" t="s">
        <v>44</v>
      </c>
      <c r="S22" s="65" t="s">
        <v>44</v>
      </c>
      <c r="T22" s="52">
        <f>SUM(M22:S22)</f>
        <v>1000000</v>
      </c>
      <c r="U22" s="2"/>
    </row>
    <row r="26" spans="9:27" x14ac:dyDescent="0.25">
      <c r="T26"/>
    </row>
    <row r="27" spans="9:27" x14ac:dyDescent="0.25">
      <c r="K27" s="13" t="s">
        <v>27</v>
      </c>
      <c r="M27" s="2"/>
      <c r="N27" s="2"/>
      <c r="O27" s="2"/>
      <c r="P27" s="2"/>
      <c r="Q27" s="2"/>
      <c r="R27" s="2"/>
      <c r="S27" s="2"/>
      <c r="T27"/>
      <c r="U27" s="21" t="s">
        <v>177</v>
      </c>
    </row>
    <row r="28" spans="9:27" ht="26.25" x14ac:dyDescent="0.4">
      <c r="I28" s="35" t="s">
        <v>25</v>
      </c>
      <c r="J28" s="49" t="s">
        <v>34</v>
      </c>
      <c r="K28" s="44" t="s">
        <v>57</v>
      </c>
      <c r="L28" s="17" t="s">
        <v>19</v>
      </c>
      <c r="M28" s="11">
        <v>15606.599999999999</v>
      </c>
      <c r="N28" s="11">
        <v>44468.049999999996</v>
      </c>
      <c r="O28" s="11">
        <v>10347.84</v>
      </c>
      <c r="P28" s="11">
        <v>24370.45</v>
      </c>
      <c r="Q28" s="11">
        <v>30403.559999999998</v>
      </c>
      <c r="R28" s="11">
        <v>55016.55999999999</v>
      </c>
      <c r="S28" s="11">
        <v>100924.22000000002</v>
      </c>
      <c r="T28" s="6">
        <f t="shared" ref="T28:T37" si="1">SUM(M28:S28)</f>
        <v>281137.27999999997</v>
      </c>
      <c r="U28" s="72">
        <f>T28-T29</f>
        <v>10551.02999999997</v>
      </c>
    </row>
    <row r="29" spans="9:27" ht="15.75" x14ac:dyDescent="0.25">
      <c r="J29" s="49"/>
      <c r="K29" s="63">
        <v>270586.25</v>
      </c>
      <c r="L29" s="18" t="s">
        <v>175</v>
      </c>
      <c r="M29" s="14"/>
      <c r="N29" s="14"/>
      <c r="O29" s="14"/>
      <c r="P29" s="14"/>
      <c r="Q29" s="14"/>
      <c r="R29" s="14"/>
      <c r="S29" s="14" t="s">
        <v>44</v>
      </c>
      <c r="T29" s="15">
        <f>K29</f>
        <v>270586.25</v>
      </c>
      <c r="U29" s="73"/>
      <c r="AA29" s="62">
        <f>SUM($AA$2,T28)</f>
        <v>409051.72</v>
      </c>
    </row>
    <row r="30" spans="9:27" ht="15.75" x14ac:dyDescent="0.25">
      <c r="J30" s="49" t="s">
        <v>35</v>
      </c>
      <c r="K30" s="44" t="s">
        <v>53</v>
      </c>
      <c r="L30" s="17" t="s">
        <v>20</v>
      </c>
      <c r="M30" s="20">
        <v>25542.95</v>
      </c>
      <c r="N30" s="20">
        <v>48656.34</v>
      </c>
      <c r="O30" s="20">
        <v>5328.13</v>
      </c>
      <c r="P30" s="20">
        <v>20154.48</v>
      </c>
      <c r="Q30" s="20">
        <v>6895</v>
      </c>
      <c r="R30" s="20">
        <v>28254</v>
      </c>
      <c r="S30" s="20">
        <v>27716.070000000003</v>
      </c>
      <c r="T30" s="6">
        <f t="shared" si="1"/>
        <v>162546.97</v>
      </c>
      <c r="U30" s="72">
        <f>T30-T31</f>
        <v>-123169.43999999997</v>
      </c>
    </row>
    <row r="31" spans="9:27" ht="15.75" x14ac:dyDescent="0.25">
      <c r="J31" s="50"/>
      <c r="K31" s="63">
        <v>290461.41000000003</v>
      </c>
      <c r="L31" s="18" t="s">
        <v>175</v>
      </c>
      <c r="M31" s="14"/>
      <c r="N31" s="14"/>
      <c r="O31" s="14"/>
      <c r="P31" s="14"/>
      <c r="Q31" s="14"/>
      <c r="R31" s="14" t="s">
        <v>44</v>
      </c>
      <c r="S31" s="14"/>
      <c r="T31" s="15">
        <v>285716.40999999997</v>
      </c>
      <c r="U31" s="73"/>
      <c r="AA31" s="62">
        <f>SUM($AA$2,T30)</f>
        <v>290461.41000000003</v>
      </c>
    </row>
    <row r="32" spans="9:27" ht="15.75" x14ac:dyDescent="0.25">
      <c r="J32" s="49" t="s">
        <v>36</v>
      </c>
      <c r="K32" s="44" t="s">
        <v>54</v>
      </c>
      <c r="L32" s="17" t="s">
        <v>21</v>
      </c>
      <c r="M32" s="20"/>
      <c r="N32" s="20"/>
      <c r="O32" s="20"/>
      <c r="P32" s="20"/>
      <c r="Q32" s="20"/>
      <c r="R32" s="20"/>
      <c r="S32" s="20"/>
      <c r="T32" s="6">
        <f t="shared" si="1"/>
        <v>0</v>
      </c>
      <c r="U32" s="72">
        <f>T32-T33</f>
        <v>0</v>
      </c>
    </row>
    <row r="33" spans="9:27" ht="15.75" x14ac:dyDescent="0.25">
      <c r="J33" s="49"/>
      <c r="K33" s="63" t="s">
        <v>44</v>
      </c>
      <c r="L33" s="18" t="s">
        <v>175</v>
      </c>
      <c r="M33" s="14"/>
      <c r="N33" s="14"/>
      <c r="O33" s="14"/>
      <c r="P33" s="14"/>
      <c r="Q33" s="14"/>
      <c r="R33" s="14"/>
      <c r="S33" s="14"/>
      <c r="T33" s="15">
        <f t="shared" si="1"/>
        <v>0</v>
      </c>
      <c r="U33" s="73"/>
      <c r="AA33" s="62">
        <f>SUM($AA$2,T32)</f>
        <v>127914.44000000003</v>
      </c>
    </row>
    <row r="34" spans="9:27" ht="15.75" x14ac:dyDescent="0.25">
      <c r="J34" s="49" t="s">
        <v>37</v>
      </c>
      <c r="K34" s="44" t="s">
        <v>55</v>
      </c>
      <c r="L34" s="17" t="s">
        <v>22</v>
      </c>
      <c r="M34" s="20"/>
      <c r="N34" s="20"/>
      <c r="O34" s="20"/>
      <c r="P34" s="20"/>
      <c r="Q34" s="20"/>
      <c r="R34" s="20"/>
      <c r="S34" s="20"/>
      <c r="T34" s="6">
        <f t="shared" si="1"/>
        <v>0</v>
      </c>
      <c r="U34" s="72">
        <f>T34-T35</f>
        <v>0</v>
      </c>
    </row>
    <row r="35" spans="9:27" ht="15.75" x14ac:dyDescent="0.25">
      <c r="J35" s="49"/>
      <c r="K35" s="63" t="s">
        <v>44</v>
      </c>
      <c r="L35" s="18" t="s">
        <v>175</v>
      </c>
      <c r="M35" s="14"/>
      <c r="N35" s="14"/>
      <c r="O35" s="14"/>
      <c r="P35" s="14"/>
      <c r="Q35" s="14"/>
      <c r="R35" s="14"/>
      <c r="S35" s="14"/>
      <c r="T35" s="15">
        <f t="shared" si="1"/>
        <v>0</v>
      </c>
      <c r="U35" s="73"/>
      <c r="AA35" s="62">
        <f>SUM($AA$2,T34)</f>
        <v>127914.44000000003</v>
      </c>
    </row>
    <row r="36" spans="9:27" ht="15.75" x14ac:dyDescent="0.25">
      <c r="I36" t="s">
        <v>44</v>
      </c>
      <c r="J36" s="49" t="s">
        <v>38</v>
      </c>
      <c r="K36" s="44" t="s">
        <v>56</v>
      </c>
      <c r="L36" s="17" t="s">
        <v>23</v>
      </c>
      <c r="M36" s="20"/>
      <c r="N36" s="20"/>
      <c r="O36" s="20"/>
      <c r="P36" s="20"/>
      <c r="Q36" s="20"/>
      <c r="R36" s="20"/>
      <c r="S36" s="20"/>
      <c r="T36" s="6">
        <f t="shared" si="1"/>
        <v>0</v>
      </c>
      <c r="U36" s="72">
        <f>T36-T37</f>
        <v>0</v>
      </c>
    </row>
    <row r="37" spans="9:27" ht="15.75" x14ac:dyDescent="0.25">
      <c r="J37" s="49"/>
      <c r="K37" s="63" t="s">
        <v>44</v>
      </c>
      <c r="L37" s="18" t="s">
        <v>175</v>
      </c>
      <c r="M37" s="14"/>
      <c r="N37" s="14"/>
      <c r="O37" s="14"/>
      <c r="P37" s="14"/>
      <c r="Q37" s="14"/>
      <c r="R37" s="14"/>
      <c r="S37" s="14"/>
      <c r="T37" s="15">
        <f t="shared" si="1"/>
        <v>0</v>
      </c>
      <c r="U37" s="73"/>
      <c r="AA37" s="62">
        <f>SUM($AA$2,T36)</f>
        <v>127914.44000000003</v>
      </c>
    </row>
    <row r="38" spans="9:27" ht="23.25" x14ac:dyDescent="0.35">
      <c r="L38" s="25" t="s">
        <v>52</v>
      </c>
      <c r="M38" s="31"/>
      <c r="N38" s="19"/>
      <c r="O38" s="19"/>
      <c r="P38" s="19"/>
      <c r="Q38" s="19"/>
      <c r="R38" s="19"/>
      <c r="S38" s="19"/>
      <c r="T38" s="53">
        <f>SUM(T28,T30,T32,T34,T36)</f>
        <v>443684.25</v>
      </c>
      <c r="U38" s="12"/>
    </row>
    <row r="39" spans="9:27" ht="23.25" x14ac:dyDescent="0.35">
      <c r="L39" s="66" t="s">
        <v>45</v>
      </c>
      <c r="M39" s="65">
        <v>200000</v>
      </c>
      <c r="N39" s="65">
        <v>200000</v>
      </c>
      <c r="O39" s="65">
        <v>200000</v>
      </c>
      <c r="P39" s="65">
        <v>200000</v>
      </c>
      <c r="Q39" s="65">
        <v>200000</v>
      </c>
      <c r="R39" s="65" t="s">
        <v>44</v>
      </c>
      <c r="S39" s="65" t="s">
        <v>44</v>
      </c>
      <c r="T39" s="52">
        <f>SUM(M39:S39)</f>
        <v>1000000</v>
      </c>
      <c r="U39" s="2"/>
    </row>
    <row r="43" spans="9:27" x14ac:dyDescent="0.25">
      <c r="T43"/>
    </row>
    <row r="44" spans="9:27" x14ac:dyDescent="0.25">
      <c r="K44" s="13" t="s">
        <v>27</v>
      </c>
      <c r="M44" s="2"/>
      <c r="N44" s="2"/>
      <c r="O44" s="2"/>
      <c r="P44" s="2"/>
      <c r="Q44" s="2"/>
      <c r="R44" s="2"/>
      <c r="S44" s="2"/>
      <c r="T44"/>
      <c r="U44" s="21" t="s">
        <v>177</v>
      </c>
    </row>
    <row r="45" spans="9:27" ht="26.25" x14ac:dyDescent="0.4">
      <c r="I45" s="35" t="s">
        <v>33</v>
      </c>
      <c r="J45" s="49" t="s">
        <v>58</v>
      </c>
      <c r="K45" s="44" t="s">
        <v>59</v>
      </c>
      <c r="L45" s="17" t="s">
        <v>19</v>
      </c>
      <c r="M45" s="11"/>
      <c r="N45" s="11"/>
      <c r="O45" s="11"/>
      <c r="P45" s="11"/>
      <c r="Q45" s="11"/>
      <c r="R45" s="11"/>
      <c r="S45" s="11"/>
      <c r="T45" s="6">
        <f t="shared" ref="T45:T54" si="2">SUM(M45:S45)</f>
        <v>0</v>
      </c>
      <c r="U45" s="72">
        <f>T45-T46</f>
        <v>0</v>
      </c>
    </row>
    <row r="46" spans="9:27" ht="15.75" x14ac:dyDescent="0.25">
      <c r="J46" s="49"/>
      <c r="K46" s="63">
        <f>SUM(RawData_AnticipatedRev!W19,RawData_UnfinishBill!L19,V19)</f>
        <v>0</v>
      </c>
      <c r="L46" s="18" t="s">
        <v>175</v>
      </c>
      <c r="M46" s="14"/>
      <c r="N46" s="14"/>
      <c r="O46" s="14"/>
      <c r="P46" s="14"/>
      <c r="Q46" s="14"/>
      <c r="R46" s="14"/>
      <c r="S46" s="14"/>
      <c r="T46" s="15">
        <f t="shared" si="2"/>
        <v>0</v>
      </c>
      <c r="U46" s="73"/>
      <c r="AA46" s="62">
        <f>SUM($AA$2,T45)</f>
        <v>127914.44000000003</v>
      </c>
    </row>
    <row r="47" spans="9:27" ht="15.75" x14ac:dyDescent="0.25">
      <c r="J47" s="49" t="s">
        <v>39</v>
      </c>
      <c r="K47" s="44" t="s">
        <v>60</v>
      </c>
      <c r="L47" s="17" t="s">
        <v>20</v>
      </c>
      <c r="M47" s="20"/>
      <c r="N47" s="20"/>
      <c r="O47" s="20"/>
      <c r="P47" s="20"/>
      <c r="Q47" s="20"/>
      <c r="R47" s="20"/>
      <c r="S47" s="20"/>
      <c r="T47" s="6">
        <f t="shared" si="2"/>
        <v>0</v>
      </c>
      <c r="U47" s="72">
        <f>T47-T48</f>
        <v>0</v>
      </c>
    </row>
    <row r="48" spans="9:27" ht="15.75" x14ac:dyDescent="0.25">
      <c r="J48" s="50"/>
      <c r="K48" s="63">
        <f>SUM(RawData_AnticipatedRev!W21,RawData_UnfinishBill!L21,V21)</f>
        <v>0</v>
      </c>
      <c r="L48" s="18" t="s">
        <v>175</v>
      </c>
      <c r="M48" s="14"/>
      <c r="N48" s="14"/>
      <c r="O48" s="14"/>
      <c r="P48" s="14"/>
      <c r="Q48" s="14"/>
      <c r="R48" s="14"/>
      <c r="S48" s="14"/>
      <c r="T48" s="15">
        <f t="shared" si="2"/>
        <v>0</v>
      </c>
      <c r="U48" s="73"/>
      <c r="AA48" s="62">
        <f>SUM($AA$2,T47)</f>
        <v>127914.44000000003</v>
      </c>
    </row>
    <row r="49" spans="9:27" ht="15.75" x14ac:dyDescent="0.25">
      <c r="J49" s="49" t="s">
        <v>40</v>
      </c>
      <c r="K49" s="44" t="s">
        <v>61</v>
      </c>
      <c r="L49" s="17" t="s">
        <v>21</v>
      </c>
      <c r="M49" s="20"/>
      <c r="N49" s="20"/>
      <c r="O49" s="20"/>
      <c r="P49" s="20"/>
      <c r="Q49" s="20"/>
      <c r="R49" s="20"/>
      <c r="S49" s="20"/>
      <c r="T49" s="6">
        <f t="shared" si="2"/>
        <v>0</v>
      </c>
      <c r="U49" s="72">
        <f>T49-T50</f>
        <v>0</v>
      </c>
    </row>
    <row r="50" spans="9:27" ht="15.75" x14ac:dyDescent="0.25">
      <c r="J50" s="49"/>
      <c r="K50" s="63">
        <f>SUM(RawData_AnticipatedRev!W23,RawData_UnfinishBill!L23,V23)</f>
        <v>0</v>
      </c>
      <c r="L50" s="18" t="s">
        <v>175</v>
      </c>
      <c r="M50" s="14"/>
      <c r="N50" s="14"/>
      <c r="O50" s="14"/>
      <c r="P50" s="14"/>
      <c r="Q50" s="14"/>
      <c r="R50" s="14"/>
      <c r="S50" s="14"/>
      <c r="T50" s="15">
        <f t="shared" si="2"/>
        <v>0</v>
      </c>
      <c r="U50" s="73"/>
      <c r="AA50" s="62">
        <f>SUM($AA$2,T49)</f>
        <v>127914.44000000003</v>
      </c>
    </row>
    <row r="51" spans="9:27" ht="15.75" x14ac:dyDescent="0.25">
      <c r="J51" s="49" t="s">
        <v>41</v>
      </c>
      <c r="K51" s="44" t="s">
        <v>62</v>
      </c>
      <c r="L51" s="17" t="s">
        <v>22</v>
      </c>
      <c r="M51" s="20"/>
      <c r="N51" s="20"/>
      <c r="O51" s="20"/>
      <c r="P51" s="20"/>
      <c r="Q51" s="20"/>
      <c r="R51" s="20"/>
      <c r="S51" s="20"/>
      <c r="T51" s="6">
        <f t="shared" si="2"/>
        <v>0</v>
      </c>
      <c r="U51" s="72">
        <f>T51-T52</f>
        <v>0</v>
      </c>
    </row>
    <row r="52" spans="9:27" ht="15.75" x14ac:dyDescent="0.25">
      <c r="J52" s="49"/>
      <c r="K52" s="63">
        <f>SUM(RawData_AnticipatedRev!W25,RawData_UnfinishBill!L25,V25)</f>
        <v>0</v>
      </c>
      <c r="L52" s="18" t="s">
        <v>175</v>
      </c>
      <c r="M52" s="14"/>
      <c r="N52" s="14"/>
      <c r="O52" s="14"/>
      <c r="P52" s="14"/>
      <c r="Q52" s="14"/>
      <c r="R52" s="14"/>
      <c r="S52" s="14"/>
      <c r="T52" s="15">
        <f t="shared" si="2"/>
        <v>0</v>
      </c>
      <c r="U52" s="73"/>
      <c r="AA52" s="62">
        <f>SUM($AA$2,T51)</f>
        <v>127914.44000000003</v>
      </c>
    </row>
    <row r="53" spans="9:27" ht="15.75" x14ac:dyDescent="0.25">
      <c r="I53" t="s">
        <v>44</v>
      </c>
      <c r="J53" s="49" t="s">
        <v>42</v>
      </c>
      <c r="K53" s="44" t="s">
        <v>63</v>
      </c>
      <c r="L53" s="17" t="s">
        <v>23</v>
      </c>
      <c r="M53" s="20">
        <v>0</v>
      </c>
      <c r="N53" s="20">
        <v>0</v>
      </c>
      <c r="O53" s="20">
        <v>0</v>
      </c>
      <c r="P53" s="20">
        <v>0</v>
      </c>
      <c r="Q53" s="20">
        <v>0</v>
      </c>
      <c r="R53" s="20">
        <v>0</v>
      </c>
      <c r="S53" s="20">
        <v>0</v>
      </c>
      <c r="T53" s="6">
        <f t="shared" si="2"/>
        <v>0</v>
      </c>
      <c r="U53" s="72">
        <f>T53-T54</f>
        <v>0</v>
      </c>
    </row>
    <row r="54" spans="9:27" ht="15.75" x14ac:dyDescent="0.25">
      <c r="J54" s="49"/>
      <c r="K54" s="63">
        <f>SUM(RawData_AnticipatedRev!W27,RawData_UnfinishBill!L27,V27)</f>
        <v>0</v>
      </c>
      <c r="L54" s="18" t="s">
        <v>175</v>
      </c>
      <c r="M54" s="14"/>
      <c r="N54" s="14"/>
      <c r="O54" s="14"/>
      <c r="P54" s="14"/>
      <c r="Q54" s="14"/>
      <c r="R54" s="14"/>
      <c r="S54" s="14"/>
      <c r="T54" s="15">
        <f t="shared" si="2"/>
        <v>0</v>
      </c>
      <c r="U54" s="73"/>
      <c r="AA54" s="62">
        <f>SUM($AA$2,T53)</f>
        <v>127914.44000000003</v>
      </c>
    </row>
    <row r="55" spans="9:27" ht="23.25" x14ac:dyDescent="0.35">
      <c r="L55" s="25" t="s">
        <v>52</v>
      </c>
      <c r="M55" s="31"/>
      <c r="N55" s="19"/>
      <c r="O55" s="19"/>
      <c r="P55" s="19"/>
      <c r="Q55" s="19"/>
      <c r="R55" s="19"/>
      <c r="S55" s="19"/>
      <c r="T55" s="53">
        <f>SUM(T45,T47,T49,T51,T53)</f>
        <v>0</v>
      </c>
      <c r="U55" s="12"/>
    </row>
    <row r="56" spans="9:27" ht="23.25" x14ac:dyDescent="0.35">
      <c r="L56" s="66" t="s">
        <v>45</v>
      </c>
      <c r="M56" s="65">
        <v>200000</v>
      </c>
      <c r="N56" s="65">
        <v>200000</v>
      </c>
      <c r="O56" s="65">
        <v>200000</v>
      </c>
      <c r="P56" s="65">
        <v>200000</v>
      </c>
      <c r="Q56" s="65">
        <v>200000</v>
      </c>
      <c r="R56" s="65" t="s">
        <v>44</v>
      </c>
      <c r="S56" s="65" t="s">
        <v>44</v>
      </c>
      <c r="T56" s="52">
        <f>SUM(M56:S56)</f>
        <v>1000000</v>
      </c>
      <c r="U56" s="2"/>
    </row>
    <row r="58" spans="9:27" ht="15.75" x14ac:dyDescent="0.25">
      <c r="J58" s="49"/>
      <c r="K58" s="46"/>
      <c r="L58" s="9"/>
      <c r="M58" s="27"/>
      <c r="N58" s="27"/>
      <c r="O58" s="27"/>
      <c r="P58" s="27"/>
      <c r="Q58" s="27"/>
      <c r="R58" s="27"/>
      <c r="S58" s="27"/>
      <c r="T58" s="28"/>
      <c r="U58" s="2"/>
    </row>
    <row r="59" spans="9:27" x14ac:dyDescent="0.25">
      <c r="J59" s="49"/>
      <c r="K59" s="46"/>
      <c r="L59" s="9"/>
      <c r="M59" s="27"/>
      <c r="N59" s="27"/>
      <c r="O59" s="27"/>
      <c r="P59" s="27"/>
      <c r="Q59" s="27"/>
      <c r="R59" s="27"/>
      <c r="S59" s="27"/>
      <c r="T59" s="30"/>
      <c r="U59" s="2"/>
    </row>
    <row r="60" spans="9:27" x14ac:dyDescent="0.25">
      <c r="K60" s="43"/>
      <c r="L60" s="29"/>
      <c r="M60" s="27"/>
      <c r="N60" s="27"/>
      <c r="O60" s="27"/>
      <c r="P60" s="27"/>
      <c r="Q60" s="27"/>
      <c r="R60" s="27"/>
      <c r="S60" s="27"/>
      <c r="T60" s="10"/>
      <c r="U60" s="2"/>
    </row>
    <row r="61" spans="9:27" x14ac:dyDescent="0.25">
      <c r="K61" s="43"/>
      <c r="L61" s="9"/>
      <c r="M61" s="27"/>
      <c r="N61" s="27"/>
      <c r="O61" s="27"/>
      <c r="P61" s="27"/>
      <c r="Q61" s="27"/>
      <c r="R61" s="27"/>
      <c r="S61" s="27"/>
      <c r="T61" s="10"/>
      <c r="U61" s="27"/>
      <c r="V61" s="9"/>
    </row>
    <row r="62" spans="9:27" ht="15.75" x14ac:dyDescent="0.25">
      <c r="K62" s="43"/>
      <c r="L62" s="9"/>
      <c r="M62" s="27"/>
      <c r="N62" s="27"/>
      <c r="O62" s="27"/>
      <c r="P62" s="32"/>
      <c r="Q62" s="27"/>
      <c r="R62" s="27"/>
      <c r="S62" s="27"/>
      <c r="T62" s="28"/>
      <c r="U62" s="27"/>
      <c r="V62" s="9"/>
    </row>
    <row r="63" spans="9:27" ht="15.75" x14ac:dyDescent="0.25">
      <c r="J63" s="49"/>
      <c r="K63" s="46"/>
      <c r="L63" s="9"/>
      <c r="M63" s="10"/>
      <c r="N63" s="10"/>
      <c r="O63" s="10"/>
      <c r="P63" s="10"/>
      <c r="Q63" s="10"/>
      <c r="R63" s="10"/>
      <c r="S63" s="10"/>
      <c r="T63" s="28"/>
      <c r="U63" s="27"/>
      <c r="V63" s="9"/>
    </row>
    <row r="64" spans="9:27" ht="15.75" x14ac:dyDescent="0.25">
      <c r="J64" s="49"/>
      <c r="K64" s="46"/>
      <c r="L64" s="9"/>
      <c r="M64" s="27"/>
      <c r="N64" s="27"/>
      <c r="O64" s="27"/>
      <c r="P64" s="27"/>
      <c r="Q64" s="27"/>
      <c r="R64" s="27"/>
      <c r="S64" s="27"/>
      <c r="T64" s="28"/>
      <c r="U64" s="27"/>
      <c r="V64" s="9"/>
      <c r="W64" s="9"/>
    </row>
    <row r="65" spans="10:23" ht="15.75" x14ac:dyDescent="0.25">
      <c r="J65" s="49"/>
      <c r="K65" s="46"/>
      <c r="L65" s="9"/>
      <c r="M65" s="27"/>
      <c r="N65" s="27"/>
      <c r="O65" s="27"/>
      <c r="P65" s="27"/>
      <c r="Q65" s="27"/>
      <c r="R65" s="27"/>
      <c r="S65" s="27"/>
      <c r="T65" s="28"/>
      <c r="U65" s="27"/>
      <c r="V65" s="9"/>
      <c r="W65" s="9"/>
    </row>
    <row r="66" spans="10:23" ht="15.75" x14ac:dyDescent="0.25">
      <c r="J66" s="49"/>
      <c r="K66" s="46"/>
      <c r="L66" s="9"/>
      <c r="M66" s="27"/>
      <c r="N66" s="27"/>
      <c r="O66" s="27"/>
      <c r="P66" s="27"/>
      <c r="Q66" s="27"/>
      <c r="R66" s="27"/>
      <c r="S66" s="27"/>
      <c r="T66" s="28"/>
      <c r="U66" s="27"/>
      <c r="V66" s="9"/>
      <c r="W66" s="9"/>
    </row>
    <row r="67" spans="10:23" x14ac:dyDescent="0.25">
      <c r="J67" s="49"/>
      <c r="K67" s="46"/>
      <c r="L67" s="9"/>
      <c r="M67" s="27"/>
      <c r="N67" s="27"/>
      <c r="O67" s="27"/>
      <c r="P67" s="27"/>
      <c r="Q67" s="27"/>
      <c r="R67" s="27"/>
      <c r="S67" s="27"/>
      <c r="T67" s="33"/>
      <c r="U67" s="27"/>
      <c r="V67" s="9"/>
      <c r="W67" s="9"/>
    </row>
    <row r="68" spans="10:23" x14ac:dyDescent="0.25">
      <c r="K68" s="43"/>
      <c r="L68" s="29"/>
      <c r="M68" s="27"/>
      <c r="N68" s="27"/>
      <c r="O68" s="27"/>
      <c r="P68" s="27"/>
      <c r="Q68" s="27"/>
      <c r="R68" s="27"/>
      <c r="S68" s="27"/>
      <c r="T68" s="34"/>
      <c r="U68" s="27"/>
      <c r="V68" s="9"/>
      <c r="W68" s="9"/>
    </row>
    <row r="69" spans="10:23" x14ac:dyDescent="0.25">
      <c r="K69" s="43"/>
      <c r="L69" s="9"/>
      <c r="M69" s="27"/>
      <c r="N69" s="27"/>
      <c r="O69" s="27"/>
      <c r="P69" s="27"/>
      <c r="Q69" s="27"/>
      <c r="R69" s="27"/>
      <c r="S69" s="27"/>
      <c r="T69" s="10"/>
      <c r="U69" s="27"/>
      <c r="V69" s="9"/>
      <c r="W69" s="9"/>
    </row>
    <row r="70" spans="10:23" x14ac:dyDescent="0.25">
      <c r="K70" s="43"/>
      <c r="L70" s="9"/>
      <c r="M70" s="27"/>
      <c r="N70" s="27"/>
      <c r="O70" s="27"/>
      <c r="P70" s="27"/>
      <c r="Q70" s="27"/>
      <c r="R70" s="27"/>
      <c r="S70" s="27"/>
      <c r="T70" s="10"/>
      <c r="U70" s="9"/>
      <c r="V70" s="9"/>
      <c r="W70" s="9"/>
    </row>
    <row r="71" spans="10:23" x14ac:dyDescent="0.25">
      <c r="K71" s="43"/>
      <c r="L71" s="9"/>
      <c r="M71" s="9"/>
      <c r="N71" s="9"/>
      <c r="O71" s="9"/>
      <c r="P71" s="9"/>
      <c r="Q71" s="9"/>
      <c r="R71" s="9"/>
      <c r="S71" s="9"/>
      <c r="T71" s="26"/>
      <c r="U71" s="9"/>
      <c r="V71" s="9"/>
      <c r="W71" s="9"/>
    </row>
    <row r="72" spans="10:23" x14ac:dyDescent="0.25">
      <c r="K72" s="43"/>
      <c r="L72" s="9"/>
      <c r="M72" s="9"/>
      <c r="N72" s="9"/>
      <c r="O72" s="9"/>
      <c r="P72" s="9"/>
      <c r="Q72" s="9"/>
      <c r="R72" s="9"/>
      <c r="S72" s="9"/>
      <c r="T72" s="26"/>
      <c r="U72" s="9"/>
      <c r="V72" s="9"/>
      <c r="W72" s="9"/>
    </row>
    <row r="73" spans="10:23" x14ac:dyDescent="0.25">
      <c r="K73" s="43"/>
      <c r="L73" s="9"/>
      <c r="M73" s="9"/>
      <c r="N73" s="9"/>
      <c r="O73" s="9"/>
      <c r="P73" s="9"/>
      <c r="Q73" s="9"/>
      <c r="R73" s="9"/>
      <c r="S73" s="9"/>
      <c r="T73" s="26"/>
      <c r="U73" s="9"/>
      <c r="V73" s="9"/>
      <c r="W73" s="9"/>
    </row>
    <row r="74" spans="10:23" x14ac:dyDescent="0.25">
      <c r="K74" s="43"/>
      <c r="L74" s="9"/>
      <c r="M74" s="9"/>
      <c r="N74" s="9"/>
      <c r="O74" s="9"/>
      <c r="P74" s="9"/>
      <c r="Q74" s="9"/>
      <c r="R74" s="9"/>
      <c r="S74" s="9"/>
      <c r="T74" s="26"/>
      <c r="U74" s="9"/>
      <c r="V74" s="9"/>
      <c r="W74" s="9"/>
    </row>
    <row r="1000" spans="1:7" x14ac:dyDescent="0.25">
      <c r="A1000" t="s">
        <v>0</v>
      </c>
      <c r="B1000" t="s">
        <v>2</v>
      </c>
      <c r="C1000" t="s">
        <v>5</v>
      </c>
      <c r="D1000" t="s">
        <v>1</v>
      </c>
      <c r="E1000" t="s">
        <v>3</v>
      </c>
      <c r="F1000" t="s">
        <v>4</v>
      </c>
      <c r="G1000" s="3" t="s">
        <v>6</v>
      </c>
    </row>
    <row r="1001" spans="1:7" x14ac:dyDescent="0.25">
      <c r="A1001" t="s">
        <v>72</v>
      </c>
      <c r="B1001" s="1">
        <v>42278</v>
      </c>
      <c r="C1001" s="1">
        <v>42278</v>
      </c>
      <c r="D1001" s="1" t="s">
        <v>73</v>
      </c>
      <c r="E1001" t="s">
        <v>74</v>
      </c>
      <c r="F1001" t="s">
        <v>12</v>
      </c>
      <c r="G1001" s="3">
        <v>153.94</v>
      </c>
    </row>
    <row r="1002" spans="1:7" x14ac:dyDescent="0.25">
      <c r="A1002" t="s">
        <v>75</v>
      </c>
      <c r="B1002" s="1">
        <v>42279</v>
      </c>
      <c r="C1002" s="1">
        <v>42279</v>
      </c>
      <c r="D1002" s="1" t="s">
        <v>7</v>
      </c>
      <c r="E1002" t="s">
        <v>76</v>
      </c>
      <c r="F1002" t="s">
        <v>12</v>
      </c>
      <c r="G1002" s="3">
        <v>732</v>
      </c>
    </row>
    <row r="1003" spans="1:7" x14ac:dyDescent="0.25">
      <c r="A1003" t="s">
        <v>82</v>
      </c>
      <c r="B1003" s="1">
        <v>42279</v>
      </c>
      <c r="C1003" s="1">
        <v>42279</v>
      </c>
      <c r="D1003" s="1" t="s">
        <v>9</v>
      </c>
      <c r="E1003" t="s">
        <v>83</v>
      </c>
      <c r="F1003" t="s">
        <v>13</v>
      </c>
      <c r="G1003" s="3">
        <v>3071.25</v>
      </c>
    </row>
    <row r="1004" spans="1:7" x14ac:dyDescent="0.25">
      <c r="A1004" t="s">
        <v>84</v>
      </c>
      <c r="B1004" s="1">
        <v>42278</v>
      </c>
      <c r="C1004" s="1">
        <v>42278</v>
      </c>
      <c r="D1004" s="1" t="s">
        <v>78</v>
      </c>
      <c r="E1004" t="s">
        <v>85</v>
      </c>
      <c r="F1004" t="s">
        <v>13</v>
      </c>
      <c r="G1004" s="3">
        <v>1176.3</v>
      </c>
    </row>
    <row r="1005" spans="1:7" x14ac:dyDescent="0.25">
      <c r="A1005" t="s">
        <v>86</v>
      </c>
      <c r="B1005" s="1">
        <v>42279</v>
      </c>
      <c r="C1005" s="1">
        <v>42279</v>
      </c>
      <c r="D1005" s="1" t="s">
        <v>7</v>
      </c>
      <c r="E1005" t="s">
        <v>87</v>
      </c>
      <c r="F1005" t="s">
        <v>13</v>
      </c>
      <c r="G1005" s="3">
        <v>3620.94</v>
      </c>
    </row>
    <row r="1006" spans="1:7" x14ac:dyDescent="0.25">
      <c r="A1006" t="s">
        <v>88</v>
      </c>
      <c r="B1006" s="1">
        <v>42278</v>
      </c>
      <c r="C1006" s="1">
        <v>42278</v>
      </c>
      <c r="D1006" s="1" t="s">
        <v>78</v>
      </c>
      <c r="E1006" t="s">
        <v>89</v>
      </c>
      <c r="F1006" t="s">
        <v>13</v>
      </c>
      <c r="G1006" s="3">
        <v>0.89</v>
      </c>
    </row>
    <row r="1007" spans="1:7" x14ac:dyDescent="0.25">
      <c r="A1007" t="s">
        <v>90</v>
      </c>
      <c r="B1007" s="1">
        <v>42279</v>
      </c>
      <c r="C1007" s="1">
        <v>42279</v>
      </c>
      <c r="D1007" s="1" t="s">
        <v>9</v>
      </c>
      <c r="E1007" t="s">
        <v>91</v>
      </c>
      <c r="F1007" t="s">
        <v>13</v>
      </c>
      <c r="G1007" s="3">
        <v>388</v>
      </c>
    </row>
    <row r="1008" spans="1:7" x14ac:dyDescent="0.25">
      <c r="A1008" t="s">
        <v>80</v>
      </c>
      <c r="B1008" s="1">
        <v>42279</v>
      </c>
      <c r="C1008" s="1">
        <v>42279</v>
      </c>
      <c r="D1008" s="1" t="s">
        <v>9</v>
      </c>
      <c r="E1008" t="s">
        <v>81</v>
      </c>
      <c r="F1008" t="s">
        <v>13</v>
      </c>
      <c r="G1008" s="3">
        <v>491.53</v>
      </c>
    </row>
    <row r="1009" spans="1:7" x14ac:dyDescent="0.25">
      <c r="A1009" t="s">
        <v>92</v>
      </c>
      <c r="B1009" s="1">
        <v>42279</v>
      </c>
      <c r="C1009" s="1">
        <v>42279</v>
      </c>
      <c r="D1009" s="1" t="s">
        <v>9</v>
      </c>
      <c r="E1009" t="s">
        <v>77</v>
      </c>
      <c r="F1009" t="s">
        <v>13</v>
      </c>
      <c r="G1009" s="3">
        <v>288.72000000000003</v>
      </c>
    </row>
    <row r="1010" spans="1:7" x14ac:dyDescent="0.25">
      <c r="A1010" t="s">
        <v>93</v>
      </c>
      <c r="B1010" s="1">
        <v>42279</v>
      </c>
      <c r="C1010" s="1">
        <v>42279</v>
      </c>
      <c r="D1010" s="1" t="s">
        <v>9</v>
      </c>
      <c r="E1010" t="s">
        <v>79</v>
      </c>
      <c r="F1010" t="s">
        <v>13</v>
      </c>
      <c r="G1010" s="3">
        <v>3365.09</v>
      </c>
    </row>
    <row r="1011" spans="1:7" x14ac:dyDescent="0.25">
      <c r="A1011" t="s">
        <v>94</v>
      </c>
      <c r="B1011" s="1">
        <v>42279</v>
      </c>
      <c r="C1011" s="1">
        <v>42279</v>
      </c>
      <c r="D1011" s="1" t="s">
        <v>7</v>
      </c>
      <c r="E1011" t="s">
        <v>95</v>
      </c>
      <c r="F1011" t="s">
        <v>13</v>
      </c>
      <c r="G1011" s="3">
        <v>4580</v>
      </c>
    </row>
    <row r="1012" spans="1:7" x14ac:dyDescent="0.25">
      <c r="A1012" t="s">
        <v>96</v>
      </c>
      <c r="B1012" s="1">
        <v>42279</v>
      </c>
      <c r="C1012" s="1">
        <v>42279</v>
      </c>
      <c r="D1012" s="1" t="s">
        <v>7</v>
      </c>
      <c r="E1012" t="s">
        <v>97</v>
      </c>
      <c r="F1012" t="s">
        <v>13</v>
      </c>
      <c r="G1012" s="3">
        <v>4060.8</v>
      </c>
    </row>
    <row r="1013" spans="1:7" x14ac:dyDescent="0.25">
      <c r="A1013" t="s">
        <v>98</v>
      </c>
      <c r="B1013" s="1">
        <v>42278</v>
      </c>
      <c r="C1013" s="1">
        <v>42278</v>
      </c>
      <c r="D1013" s="1" t="s">
        <v>78</v>
      </c>
      <c r="E1013" t="s">
        <v>99</v>
      </c>
      <c r="F1013" t="s">
        <v>14</v>
      </c>
      <c r="G1013" s="3">
        <v>25904.78</v>
      </c>
    </row>
    <row r="1014" spans="1:7" x14ac:dyDescent="0.25">
      <c r="A1014" t="s">
        <v>100</v>
      </c>
      <c r="B1014" s="1">
        <v>42279</v>
      </c>
      <c r="C1014" s="1">
        <v>42279</v>
      </c>
      <c r="D1014" s="1" t="s">
        <v>11</v>
      </c>
      <c r="E1014" t="s">
        <v>101</v>
      </c>
      <c r="F1014" t="s">
        <v>15</v>
      </c>
      <c r="G1014" s="3">
        <v>3510</v>
      </c>
    </row>
    <row r="1015" spans="1:7" x14ac:dyDescent="0.25">
      <c r="A1015" t="s">
        <v>102</v>
      </c>
      <c r="B1015" s="1">
        <v>42279</v>
      </c>
      <c r="C1015" s="1">
        <v>42279</v>
      </c>
      <c r="D1015" s="1" t="s">
        <v>7</v>
      </c>
      <c r="E1015" t="s">
        <v>103</v>
      </c>
      <c r="F1015" t="s">
        <v>15</v>
      </c>
      <c r="G1015" s="3">
        <v>1085.25</v>
      </c>
    </row>
    <row r="1016" spans="1:7" x14ac:dyDescent="0.25">
      <c r="A1016" t="s">
        <v>106</v>
      </c>
      <c r="B1016" s="1">
        <v>42278</v>
      </c>
      <c r="C1016" s="1">
        <v>42278</v>
      </c>
      <c r="D1016" s="1" t="s">
        <v>10</v>
      </c>
      <c r="E1016" t="s">
        <v>107</v>
      </c>
      <c r="F1016" t="s">
        <v>17</v>
      </c>
      <c r="G1016" s="3">
        <v>2135.6999999999998</v>
      </c>
    </row>
    <row r="1017" spans="1:7" x14ac:dyDescent="0.25">
      <c r="A1017" t="s">
        <v>110</v>
      </c>
      <c r="B1017" s="1">
        <v>42279</v>
      </c>
      <c r="C1017" s="1">
        <v>42279</v>
      </c>
      <c r="D1017" s="1" t="s">
        <v>7</v>
      </c>
      <c r="E1017" t="s">
        <v>111</v>
      </c>
      <c r="F1017" t="s">
        <v>17</v>
      </c>
      <c r="G1017" s="3">
        <v>654.72</v>
      </c>
    </row>
    <row r="1018" spans="1:7" x14ac:dyDescent="0.25">
      <c r="A1018" t="s">
        <v>112</v>
      </c>
      <c r="B1018" s="1">
        <v>42279</v>
      </c>
      <c r="C1018" s="1">
        <v>42279</v>
      </c>
      <c r="D1018" s="1" t="s">
        <v>7</v>
      </c>
      <c r="E1018" t="s">
        <v>113</v>
      </c>
      <c r="F1018" t="s">
        <v>17</v>
      </c>
      <c r="G1018" s="3">
        <v>2904</v>
      </c>
    </row>
    <row r="1019" spans="1:7" x14ac:dyDescent="0.25">
      <c r="A1019" t="s">
        <v>108</v>
      </c>
      <c r="B1019" s="1">
        <v>42279</v>
      </c>
      <c r="C1019" s="1">
        <v>42279</v>
      </c>
      <c r="D1019" s="1" t="s">
        <v>7</v>
      </c>
      <c r="E1019" t="s">
        <v>109</v>
      </c>
      <c r="F1019" t="s">
        <v>17</v>
      </c>
      <c r="G1019" s="3">
        <v>2540</v>
      </c>
    </row>
    <row r="1020" spans="1:7" x14ac:dyDescent="0.25">
      <c r="A1020" t="s">
        <v>104</v>
      </c>
      <c r="B1020" s="1">
        <v>42279</v>
      </c>
      <c r="C1020" s="1">
        <v>42279</v>
      </c>
      <c r="D1020" s="1" t="s">
        <v>7</v>
      </c>
      <c r="E1020" t="s">
        <v>105</v>
      </c>
      <c r="F1020" t="s">
        <v>17</v>
      </c>
      <c r="G1020" s="3">
        <v>2784</v>
      </c>
    </row>
    <row r="1021" spans="1:7" x14ac:dyDescent="0.25">
      <c r="A1021" t="s">
        <v>114</v>
      </c>
      <c r="B1021" s="1">
        <v>42279</v>
      </c>
      <c r="C1021" s="1">
        <v>42279</v>
      </c>
      <c r="D1021" s="1" t="s">
        <v>7</v>
      </c>
      <c r="E1021" t="s">
        <v>115</v>
      </c>
      <c r="F1021" t="s">
        <v>17</v>
      </c>
      <c r="G1021" s="3">
        <v>884.52</v>
      </c>
    </row>
    <row r="1022" spans="1:7" x14ac:dyDescent="0.25">
      <c r="B1022" s="1"/>
      <c r="C1022" s="1"/>
      <c r="D1022" s="1"/>
      <c r="G1022" s="3">
        <f>SUBTOTAL(109,Table_Query_from_jobboss32_1[Amount])</f>
        <v>64332.429999999993</v>
      </c>
    </row>
  </sheetData>
  <sheetProtection formatCells="0" formatColumns="0" formatRows="0"/>
  <mergeCells count="15">
    <mergeCell ref="U11:U12"/>
    <mergeCell ref="U13:U14"/>
    <mergeCell ref="U15:U16"/>
    <mergeCell ref="U17:U18"/>
    <mergeCell ref="U19:U20"/>
    <mergeCell ref="U30:U31"/>
    <mergeCell ref="U32:U33"/>
    <mergeCell ref="U34:U35"/>
    <mergeCell ref="U36:U37"/>
    <mergeCell ref="U28:U29"/>
    <mergeCell ref="U45:U46"/>
    <mergeCell ref="U47:U48"/>
    <mergeCell ref="U49:U50"/>
    <mergeCell ref="U51:U52"/>
    <mergeCell ref="U53:U54"/>
  </mergeCells>
  <conditionalFormatting sqref="U11:U20">
    <cfRule type="cellIs" dxfId="36" priority="5" operator="greaterThan">
      <formula>0</formula>
    </cfRule>
    <cfRule type="cellIs" dxfId="35" priority="6" operator="lessThan">
      <formula>0</formula>
    </cfRule>
  </conditionalFormatting>
  <conditionalFormatting sqref="U45:U54">
    <cfRule type="cellIs" dxfId="34" priority="1" operator="greaterThan">
      <formula>0</formula>
    </cfRule>
    <cfRule type="cellIs" dxfId="33" priority="2" operator="lessThan">
      <formula>0</formula>
    </cfRule>
  </conditionalFormatting>
  <conditionalFormatting sqref="U28:U37">
    <cfRule type="cellIs" dxfId="32" priority="3" operator="greaterThan">
      <formula>0</formula>
    </cfRule>
    <cfRule type="cellIs" dxfId="31" priority="4" operator="lessThan">
      <formula>0</formula>
    </cfRule>
  </conditionalFormatting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Button 5">
              <controlPr defaultSize="0" print="0" autoFill="0" autoPict="0" macro="[0]!CopyWeek1Data">
                <anchor moveWithCells="1" sizeWithCells="1">
                  <from>
                    <xdr:col>21</xdr:col>
                    <xdr:colOff>19050</xdr:colOff>
                    <xdr:row>10</xdr:row>
                    <xdr:rowOff>238125</xdr:rowOff>
                  </from>
                  <to>
                    <xdr:col>21</xdr:col>
                    <xdr:colOff>1047750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5" name="Button 8">
              <controlPr defaultSize="0" print="0" autoFill="0" autoPict="0" macro="[0]!CopyWeek2Data">
                <anchor moveWithCells="1" sizeWithCells="1">
                  <from>
                    <xdr:col>21</xdr:col>
                    <xdr:colOff>28575</xdr:colOff>
                    <xdr:row>12</xdr:row>
                    <xdr:rowOff>142875</xdr:rowOff>
                  </from>
                  <to>
                    <xdr:col>21</xdr:col>
                    <xdr:colOff>1038225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6" name="Button 9">
              <controlPr defaultSize="0" print="0" autoFill="0" autoPict="0" macro="[0]!CopyWeek3Data">
                <anchor moveWithCells="1" sizeWithCells="1">
                  <from>
                    <xdr:col>21</xdr:col>
                    <xdr:colOff>19050</xdr:colOff>
                    <xdr:row>14</xdr:row>
                    <xdr:rowOff>133350</xdr:rowOff>
                  </from>
                  <to>
                    <xdr:col>21</xdr:col>
                    <xdr:colOff>1057275</xdr:colOff>
                    <xdr:row>15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7" name="Button 10">
              <controlPr defaultSize="0" print="0" autoFill="0" autoPict="0" macro="[0]!CopyWeek4Data">
                <anchor moveWithCells="1" sizeWithCells="1">
                  <from>
                    <xdr:col>21</xdr:col>
                    <xdr:colOff>19050</xdr:colOff>
                    <xdr:row>16</xdr:row>
                    <xdr:rowOff>142875</xdr:rowOff>
                  </from>
                  <to>
                    <xdr:col>21</xdr:col>
                    <xdr:colOff>1057275</xdr:colOff>
                    <xdr:row>17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8" name="Button 11">
              <controlPr defaultSize="0" print="0" autoFill="0" autoPict="0" macro="[0]!CopyWeek5Data">
                <anchor moveWithCells="1" sizeWithCells="1">
                  <from>
                    <xdr:col>21</xdr:col>
                    <xdr:colOff>28575</xdr:colOff>
                    <xdr:row>18</xdr:row>
                    <xdr:rowOff>95250</xdr:rowOff>
                  </from>
                  <to>
                    <xdr:col>21</xdr:col>
                    <xdr:colOff>1057275</xdr:colOff>
                    <xdr:row>19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9" name="Button 17">
              <controlPr defaultSize="0" print="0" autoFill="0" autoPict="0" macro="[0]!CopyWeekData1">
                <anchor moveWithCells="1" sizeWithCells="1">
                  <from>
                    <xdr:col>21</xdr:col>
                    <xdr:colOff>19050</xdr:colOff>
                    <xdr:row>27</xdr:row>
                    <xdr:rowOff>247650</xdr:rowOff>
                  </from>
                  <to>
                    <xdr:col>21</xdr:col>
                    <xdr:colOff>1019175</xdr:colOff>
                    <xdr:row>29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0" name="Button 18">
              <controlPr defaultSize="0" print="0" autoFill="0" autoPict="0" macro="[0]!CopyWeekData2">
                <anchor moveWithCells="1" sizeWithCells="1">
                  <from>
                    <xdr:col>21</xdr:col>
                    <xdr:colOff>28575</xdr:colOff>
                    <xdr:row>29</xdr:row>
                    <xdr:rowOff>123825</xdr:rowOff>
                  </from>
                  <to>
                    <xdr:col>21</xdr:col>
                    <xdr:colOff>1009650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1" name="Button 19">
              <controlPr defaultSize="0" print="0" autoFill="0" autoPict="0" macro="[0]!CopyWeekData3">
                <anchor moveWithCells="1" sizeWithCells="1">
                  <from>
                    <xdr:col>21</xdr:col>
                    <xdr:colOff>19050</xdr:colOff>
                    <xdr:row>31</xdr:row>
                    <xdr:rowOff>104775</xdr:rowOff>
                  </from>
                  <to>
                    <xdr:col>21</xdr:col>
                    <xdr:colOff>1019175</xdr:colOff>
                    <xdr:row>32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12" name="Button 20">
              <controlPr defaultSize="0" print="0" autoFill="0" autoPict="0" macro="[0]!CopyWeekData4">
                <anchor moveWithCells="1" sizeWithCells="1">
                  <from>
                    <xdr:col>21</xdr:col>
                    <xdr:colOff>0</xdr:colOff>
                    <xdr:row>33</xdr:row>
                    <xdr:rowOff>123825</xdr:rowOff>
                  </from>
                  <to>
                    <xdr:col>21</xdr:col>
                    <xdr:colOff>1028700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13" name="Button 21">
              <controlPr defaultSize="0" print="0" autoFill="0" autoPict="0" macro="[0]!CopyWeekData5">
                <anchor moveWithCells="1" sizeWithCells="1">
                  <from>
                    <xdr:col>21</xdr:col>
                    <xdr:colOff>9525</xdr:colOff>
                    <xdr:row>35</xdr:row>
                    <xdr:rowOff>95250</xdr:rowOff>
                  </from>
                  <to>
                    <xdr:col>21</xdr:col>
                    <xdr:colOff>1038225</xdr:colOff>
                    <xdr:row>36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14" name="Button 27">
              <controlPr defaultSize="0" print="0" autoFill="0" autoPict="0" macro="[0]!CopyWeekData6">
                <anchor moveWithCells="1" sizeWithCells="1">
                  <from>
                    <xdr:col>21</xdr:col>
                    <xdr:colOff>19050</xdr:colOff>
                    <xdr:row>44</xdr:row>
                    <xdr:rowOff>257175</xdr:rowOff>
                  </from>
                  <to>
                    <xdr:col>21</xdr:col>
                    <xdr:colOff>1057275</xdr:colOff>
                    <xdr:row>46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15" name="Button 28">
              <controlPr defaultSize="0" print="0" autoFill="0" autoPict="0" macro="[0]!CopyWeekData7">
                <anchor moveWithCells="1" sizeWithCells="1">
                  <from>
                    <xdr:col>21</xdr:col>
                    <xdr:colOff>28575</xdr:colOff>
                    <xdr:row>46</xdr:row>
                    <xdr:rowOff>142875</xdr:rowOff>
                  </from>
                  <to>
                    <xdr:col>21</xdr:col>
                    <xdr:colOff>1057275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16" name="Button 29">
              <controlPr defaultSize="0" print="0" autoFill="0" autoPict="0" macro="[0]!CopyWeekData8">
                <anchor moveWithCells="1" sizeWithCells="1">
                  <from>
                    <xdr:col>21</xdr:col>
                    <xdr:colOff>19050</xdr:colOff>
                    <xdr:row>48</xdr:row>
                    <xdr:rowOff>123825</xdr:rowOff>
                  </from>
                  <to>
                    <xdr:col>21</xdr:col>
                    <xdr:colOff>1057275</xdr:colOff>
                    <xdr:row>49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17" name="Button 30">
              <controlPr defaultSize="0" print="0" autoFill="0" autoPict="0" macro="[0]!CopyWeekData8">
                <anchor moveWithCells="1" sizeWithCells="1">
                  <from>
                    <xdr:col>21</xdr:col>
                    <xdr:colOff>28575</xdr:colOff>
                    <xdr:row>50</xdr:row>
                    <xdr:rowOff>85725</xdr:rowOff>
                  </from>
                  <to>
                    <xdr:col>21</xdr:col>
                    <xdr:colOff>1066800</xdr:colOff>
                    <xdr:row>51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18" name="Button 31">
              <controlPr defaultSize="0" print="0" autoFill="0" autoPict="0" macro="[0]!CopyWeekData9">
                <anchor moveWithCells="1" sizeWithCells="1">
                  <from>
                    <xdr:col>21</xdr:col>
                    <xdr:colOff>9525</xdr:colOff>
                    <xdr:row>52</xdr:row>
                    <xdr:rowOff>95250</xdr:rowOff>
                  </from>
                  <to>
                    <xdr:col>21</xdr:col>
                    <xdr:colOff>1066800</xdr:colOff>
                    <xdr:row>53</xdr:row>
                    <xdr:rowOff>190500</xdr:rowOff>
                  </to>
                </anchor>
              </controlPr>
            </control>
          </mc:Choice>
        </mc:AlternateContent>
      </controls>
    </mc:Choice>
  </mc:AlternateContent>
  <tableParts count="1">
    <tablePart r:id="rId19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N17"/>
  <sheetViews>
    <sheetView tabSelected="1" zoomScale="50" zoomScaleNormal="50" workbookViewId="0">
      <selection activeCell="H41" sqref="H41"/>
    </sheetView>
  </sheetViews>
  <sheetFormatPr defaultRowHeight="15" x14ac:dyDescent="0.25"/>
  <cols>
    <col min="3" max="3" width="16" customWidth="1"/>
    <col min="4" max="5" width="14.28515625" bestFit="1" customWidth="1"/>
    <col min="6" max="6" width="17.7109375" customWidth="1"/>
    <col min="7" max="7" width="15.7109375" customWidth="1"/>
    <col min="8" max="8" width="14.28515625" bestFit="1" customWidth="1"/>
    <col min="9" max="9" width="16" customWidth="1"/>
    <col min="10" max="10" width="22.7109375" customWidth="1"/>
    <col min="11" max="11" width="23.5703125" customWidth="1"/>
    <col min="12" max="12" width="19.7109375" customWidth="1"/>
    <col min="13" max="13" width="33.7109375" customWidth="1"/>
    <col min="14" max="14" width="36.7109375" customWidth="1"/>
  </cols>
  <sheetData>
    <row r="1" spans="1:14" ht="26.25" x14ac:dyDescent="0.4">
      <c r="A1" s="74" t="s">
        <v>46</v>
      </c>
      <c r="B1" s="74"/>
      <c r="C1" s="7" t="s">
        <v>64</v>
      </c>
      <c r="D1" s="7" t="s">
        <v>65</v>
      </c>
      <c r="E1" s="7" t="s">
        <v>66</v>
      </c>
      <c r="F1" s="7" t="s">
        <v>67</v>
      </c>
      <c r="G1" s="7" t="s">
        <v>68</v>
      </c>
      <c r="H1" s="7" t="s">
        <v>69</v>
      </c>
      <c r="I1" s="7" t="s">
        <v>70</v>
      </c>
      <c r="J1" s="68" t="s">
        <v>163</v>
      </c>
      <c r="K1" s="69" t="s">
        <v>166</v>
      </c>
      <c r="L1" s="70" t="s">
        <v>164</v>
      </c>
      <c r="M1" s="59" t="s">
        <v>162</v>
      </c>
      <c r="N1" s="58" t="s">
        <v>161</v>
      </c>
    </row>
    <row r="2" spans="1:14" ht="35.25" customHeight="1" x14ac:dyDescent="0.35">
      <c r="A2" s="75" t="str">
        <f>'Shipping-Sales'!K2</f>
        <v>11/09-11/13</v>
      </c>
      <c r="B2" s="75"/>
      <c r="C2" s="23">
        <f>'Shipping-Sales'!M2</f>
        <v>25542.95</v>
      </c>
      <c r="D2" s="23">
        <f>'Shipping-Sales'!N2</f>
        <v>48656.34</v>
      </c>
      <c r="E2" s="23">
        <f>'Shipping-Sales'!O2</f>
        <v>5328.13</v>
      </c>
      <c r="F2" s="23">
        <f>'Shipping-Sales'!P2</f>
        <v>20154.48</v>
      </c>
      <c r="G2" s="23">
        <f>'Shipping-Sales'!Q2</f>
        <v>6895</v>
      </c>
      <c r="H2" s="23">
        <f>'Shipping-Sales'!R2</f>
        <v>28254</v>
      </c>
      <c r="I2" s="23">
        <f>'Shipping-Sales'!S2</f>
        <v>27716.070000000003</v>
      </c>
      <c r="J2" s="24">
        <f>'Shipping-Sales'!T2</f>
        <v>162546.97</v>
      </c>
      <c r="K2" s="67">
        <f>'Shipping-Sales'!U2</f>
        <v>290461.41000000003</v>
      </c>
      <c r="L2" s="64">
        <f>N2/4</f>
        <v>250000</v>
      </c>
      <c r="M2" s="24">
        <f>'Shipping-Sales'!V2</f>
        <v>443684.25</v>
      </c>
      <c r="N2" s="24">
        <f>'Shipping-Sales'!W2</f>
        <v>1000000</v>
      </c>
    </row>
    <row r="3" spans="1:14" x14ac:dyDescent="0.25">
      <c r="C3" s="2"/>
      <c r="D3" s="2"/>
      <c r="E3" s="2"/>
      <c r="F3" s="2"/>
      <c r="G3" s="2"/>
      <c r="H3" s="2"/>
      <c r="I3" s="2"/>
      <c r="J3" s="2"/>
    </row>
    <row r="4" spans="1:14" x14ac:dyDescent="0.25">
      <c r="C4" s="2"/>
      <c r="D4" s="2"/>
      <c r="E4" s="2"/>
      <c r="F4" s="2"/>
      <c r="G4" s="2"/>
      <c r="H4" s="2"/>
      <c r="I4" s="2"/>
      <c r="J4" s="2"/>
    </row>
    <row r="5" spans="1:14" x14ac:dyDescent="0.25">
      <c r="C5" s="2"/>
      <c r="D5" s="2"/>
      <c r="E5" s="2"/>
      <c r="F5" s="2"/>
      <c r="G5" s="2"/>
      <c r="H5" s="2"/>
      <c r="I5" s="2"/>
      <c r="J5" s="2"/>
    </row>
    <row r="6" spans="1:14" x14ac:dyDescent="0.25">
      <c r="C6" s="2"/>
      <c r="D6" s="2"/>
      <c r="E6" s="2"/>
      <c r="F6" s="2"/>
      <c r="G6" s="2"/>
      <c r="H6" s="2"/>
      <c r="I6" s="2"/>
      <c r="J6" s="2"/>
    </row>
    <row r="7" spans="1:14" x14ac:dyDescent="0.25">
      <c r="C7" s="2"/>
      <c r="D7" s="2"/>
      <c r="E7" s="2"/>
      <c r="F7" s="2"/>
      <c r="G7" s="2"/>
      <c r="H7" s="2"/>
      <c r="I7" s="2"/>
      <c r="J7" s="2"/>
    </row>
    <row r="8" spans="1:14" x14ac:dyDescent="0.25">
      <c r="C8" s="2"/>
      <c r="D8" s="2"/>
      <c r="E8" s="2"/>
      <c r="F8" s="2"/>
      <c r="G8" s="2"/>
      <c r="H8" s="2"/>
      <c r="I8" s="2"/>
      <c r="J8" s="2"/>
    </row>
    <row r="9" spans="1:14" x14ac:dyDescent="0.25">
      <c r="C9" s="2"/>
      <c r="D9" s="2"/>
      <c r="E9" s="2"/>
      <c r="F9" s="2"/>
      <c r="G9" s="2"/>
      <c r="H9" s="2"/>
      <c r="I9" s="2"/>
      <c r="J9" s="2"/>
    </row>
    <row r="10" spans="1:14" x14ac:dyDescent="0.25">
      <c r="C10" s="2"/>
      <c r="D10" s="2"/>
      <c r="E10" s="2"/>
      <c r="F10" s="2"/>
      <c r="G10" s="2"/>
      <c r="H10" s="2"/>
      <c r="I10" s="2"/>
      <c r="J10" s="2"/>
    </row>
    <row r="11" spans="1:14" x14ac:dyDescent="0.25">
      <c r="C11" s="2"/>
      <c r="D11" s="2"/>
      <c r="E11" s="2"/>
      <c r="F11" s="2"/>
      <c r="G11" s="2"/>
      <c r="H11" s="2"/>
      <c r="I11" s="2"/>
      <c r="J11" s="2"/>
    </row>
    <row r="12" spans="1:14" x14ac:dyDescent="0.25">
      <c r="C12" s="2"/>
      <c r="D12" s="2"/>
      <c r="E12" s="2"/>
      <c r="F12" s="2"/>
      <c r="G12" s="2"/>
      <c r="H12" s="2"/>
      <c r="I12" s="2"/>
      <c r="J12" s="2"/>
    </row>
    <row r="13" spans="1:14" x14ac:dyDescent="0.25">
      <c r="C13" s="2"/>
      <c r="D13" s="2"/>
      <c r="E13" s="2"/>
      <c r="F13" s="2"/>
      <c r="G13" s="2"/>
      <c r="H13" s="2"/>
      <c r="I13" s="2"/>
      <c r="J13" s="2"/>
    </row>
    <row r="14" spans="1:14" x14ac:dyDescent="0.25">
      <c r="C14" s="2"/>
      <c r="D14" s="2"/>
      <c r="E14" s="2"/>
      <c r="F14" s="2"/>
      <c r="G14" s="2"/>
      <c r="H14" s="2"/>
      <c r="I14" s="2"/>
      <c r="J14" s="2"/>
    </row>
    <row r="15" spans="1:14" x14ac:dyDescent="0.25">
      <c r="C15" s="2"/>
      <c r="D15" s="2"/>
      <c r="E15" s="2"/>
      <c r="F15" s="2"/>
      <c r="G15" s="2"/>
      <c r="H15" s="2"/>
      <c r="I15" s="2"/>
      <c r="J15" s="2"/>
    </row>
    <row r="16" spans="1:14" x14ac:dyDescent="0.25">
      <c r="C16" s="2"/>
      <c r="D16" s="2"/>
      <c r="E16" s="2"/>
      <c r="F16" s="2"/>
      <c r="G16" s="2"/>
      <c r="H16" s="2"/>
      <c r="I16" s="2"/>
      <c r="J16" s="2"/>
    </row>
    <row r="17" spans="3:10" x14ac:dyDescent="0.25">
      <c r="C17" s="2"/>
      <c r="D17" s="2"/>
      <c r="E17" s="2"/>
      <c r="F17" s="2"/>
      <c r="G17" s="2"/>
      <c r="H17" s="2"/>
      <c r="I17" s="2"/>
      <c r="J17" s="2"/>
    </row>
  </sheetData>
  <mergeCells count="2">
    <mergeCell ref="A1:B1"/>
    <mergeCell ref="A2:B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44"/>
  <sheetViews>
    <sheetView topLeftCell="A4" workbookViewId="0">
      <selection activeCell="L23" sqref="L23"/>
    </sheetView>
  </sheetViews>
  <sheetFormatPr defaultRowHeight="15" x14ac:dyDescent="0.25"/>
  <cols>
    <col min="1" max="1" width="12.42578125" bestFit="1" customWidth="1"/>
    <col min="2" max="2" width="17.7109375" bestFit="1" customWidth="1"/>
    <col min="3" max="3" width="14.85546875" bestFit="1" customWidth="1"/>
    <col min="4" max="4" width="11.85546875" bestFit="1" customWidth="1"/>
    <col min="5" max="5" width="8.85546875" bestFit="1" customWidth="1"/>
    <col min="6" max="6" width="16.28515625" bestFit="1" customWidth="1"/>
    <col min="7" max="7" width="10.42578125" customWidth="1"/>
  </cols>
  <sheetData>
    <row r="1" spans="1:7" x14ac:dyDescent="0.25">
      <c r="A1" t="s">
        <v>0</v>
      </c>
      <c r="B1" t="s">
        <v>2</v>
      </c>
      <c r="C1" t="s">
        <v>5</v>
      </c>
      <c r="D1" t="s">
        <v>1</v>
      </c>
      <c r="E1" t="s">
        <v>3</v>
      </c>
      <c r="F1" t="s">
        <v>4</v>
      </c>
      <c r="G1" s="3" t="s">
        <v>6</v>
      </c>
    </row>
    <row r="2" spans="1:7" x14ac:dyDescent="0.25">
      <c r="A2" t="s">
        <v>200</v>
      </c>
      <c r="B2" s="1">
        <v>42318</v>
      </c>
      <c r="C2" s="1">
        <v>42318</v>
      </c>
      <c r="D2" s="1" t="s">
        <v>129</v>
      </c>
      <c r="E2" t="s">
        <v>201</v>
      </c>
      <c r="F2" t="s">
        <v>12</v>
      </c>
      <c r="G2" s="3">
        <v>5240</v>
      </c>
    </row>
    <row r="3" spans="1:7" x14ac:dyDescent="0.25">
      <c r="A3" t="s">
        <v>202</v>
      </c>
      <c r="B3" s="1">
        <v>42318</v>
      </c>
      <c r="C3" s="1">
        <v>42318</v>
      </c>
      <c r="D3" s="1" t="s">
        <v>129</v>
      </c>
      <c r="E3" t="s">
        <v>203</v>
      </c>
      <c r="F3" t="s">
        <v>12</v>
      </c>
      <c r="G3" s="3">
        <v>5240</v>
      </c>
    </row>
    <row r="4" spans="1:7" x14ac:dyDescent="0.25">
      <c r="A4" t="s">
        <v>196</v>
      </c>
      <c r="B4" s="1">
        <v>42317</v>
      </c>
      <c r="C4" s="1">
        <v>42317</v>
      </c>
      <c r="D4" s="1" t="s">
        <v>7</v>
      </c>
      <c r="E4" t="s">
        <v>197</v>
      </c>
      <c r="F4" t="s">
        <v>12</v>
      </c>
      <c r="G4" s="3">
        <v>1343</v>
      </c>
    </row>
    <row r="5" spans="1:7" x14ac:dyDescent="0.25">
      <c r="A5" t="s">
        <v>329</v>
      </c>
      <c r="B5" s="1">
        <v>42317</v>
      </c>
      <c r="C5" s="1">
        <v>42317</v>
      </c>
      <c r="D5" s="1" t="s">
        <v>8</v>
      </c>
      <c r="E5" t="s">
        <v>330</v>
      </c>
      <c r="F5" t="s">
        <v>12</v>
      </c>
      <c r="G5" s="3">
        <v>273.2</v>
      </c>
    </row>
    <row r="6" spans="1:7" x14ac:dyDescent="0.25">
      <c r="A6" t="s">
        <v>215</v>
      </c>
      <c r="B6" s="1">
        <v>42317</v>
      </c>
      <c r="C6" s="1">
        <v>42317</v>
      </c>
      <c r="D6" s="1" t="s">
        <v>7</v>
      </c>
      <c r="E6" t="s">
        <v>216</v>
      </c>
      <c r="F6" t="s">
        <v>12</v>
      </c>
      <c r="G6" s="3">
        <v>148.65</v>
      </c>
    </row>
    <row r="7" spans="1:7" x14ac:dyDescent="0.25">
      <c r="A7" t="s">
        <v>217</v>
      </c>
      <c r="B7" s="1">
        <v>42317</v>
      </c>
      <c r="C7" s="1">
        <v>42317</v>
      </c>
      <c r="D7" s="1" t="s">
        <v>7</v>
      </c>
      <c r="E7" t="s">
        <v>218</v>
      </c>
      <c r="F7" t="s">
        <v>12</v>
      </c>
      <c r="G7" s="3">
        <v>124.35</v>
      </c>
    </row>
    <row r="8" spans="1:7" x14ac:dyDescent="0.25">
      <c r="A8" t="s">
        <v>229</v>
      </c>
      <c r="B8" s="1">
        <v>42319</v>
      </c>
      <c r="C8" s="1">
        <v>42318</v>
      </c>
      <c r="D8" s="1" t="s">
        <v>129</v>
      </c>
      <c r="E8" t="s">
        <v>230</v>
      </c>
      <c r="F8" t="s">
        <v>12</v>
      </c>
      <c r="G8" s="3">
        <v>101</v>
      </c>
    </row>
    <row r="9" spans="1:7" x14ac:dyDescent="0.25">
      <c r="A9" t="s">
        <v>333</v>
      </c>
      <c r="B9" s="1">
        <v>42319</v>
      </c>
      <c r="C9" s="1">
        <v>42319</v>
      </c>
      <c r="D9" s="1" t="s">
        <v>172</v>
      </c>
      <c r="E9" t="s">
        <v>334</v>
      </c>
      <c r="F9" t="s">
        <v>12</v>
      </c>
      <c r="G9" s="3">
        <v>217</v>
      </c>
    </row>
    <row r="10" spans="1:7" x14ac:dyDescent="0.25">
      <c r="A10" t="s">
        <v>335</v>
      </c>
      <c r="B10" s="1">
        <v>42319</v>
      </c>
      <c r="C10" s="1">
        <v>42319</v>
      </c>
      <c r="D10" s="1" t="s">
        <v>7</v>
      </c>
      <c r="E10" t="s">
        <v>336</v>
      </c>
      <c r="F10" t="s">
        <v>12</v>
      </c>
      <c r="G10" s="3">
        <v>519.75</v>
      </c>
    </row>
    <row r="11" spans="1:7" x14ac:dyDescent="0.25">
      <c r="A11" t="s">
        <v>337</v>
      </c>
      <c r="B11" s="1">
        <v>42319</v>
      </c>
      <c r="C11" s="1">
        <v>42319</v>
      </c>
      <c r="D11" s="1" t="s">
        <v>9</v>
      </c>
      <c r="E11" t="s">
        <v>173</v>
      </c>
      <c r="F11" t="s">
        <v>12</v>
      </c>
      <c r="G11" s="3">
        <v>12336</v>
      </c>
    </row>
    <row r="12" spans="1:7" x14ac:dyDescent="0.25">
      <c r="A12" t="s">
        <v>338</v>
      </c>
      <c r="B12" s="1">
        <v>42319</v>
      </c>
      <c r="C12" s="1">
        <v>42319</v>
      </c>
      <c r="D12" s="1" t="s">
        <v>7</v>
      </c>
      <c r="E12" t="s">
        <v>261</v>
      </c>
      <c r="F12" t="s">
        <v>13</v>
      </c>
      <c r="G12" s="3">
        <v>4060.8</v>
      </c>
    </row>
    <row r="13" spans="1:7" x14ac:dyDescent="0.25">
      <c r="A13" t="s">
        <v>326</v>
      </c>
      <c r="B13" s="1">
        <v>42319</v>
      </c>
      <c r="C13" s="1">
        <v>42319</v>
      </c>
      <c r="D13" s="1" t="s">
        <v>9</v>
      </c>
      <c r="E13" t="s">
        <v>327</v>
      </c>
      <c r="F13" t="s">
        <v>13</v>
      </c>
      <c r="G13" s="3">
        <v>2474.35</v>
      </c>
    </row>
    <row r="14" spans="1:7" x14ac:dyDescent="0.25">
      <c r="A14" t="s">
        <v>339</v>
      </c>
      <c r="B14" s="1">
        <v>42319</v>
      </c>
      <c r="C14" s="1">
        <v>42319</v>
      </c>
      <c r="D14" s="1" t="s">
        <v>7</v>
      </c>
      <c r="E14" t="s">
        <v>263</v>
      </c>
      <c r="F14" t="s">
        <v>13</v>
      </c>
      <c r="G14" s="3">
        <v>2676</v>
      </c>
    </row>
    <row r="15" spans="1:7" x14ac:dyDescent="0.25">
      <c r="A15" t="s">
        <v>340</v>
      </c>
      <c r="B15" s="1">
        <v>42319</v>
      </c>
      <c r="C15" s="1">
        <v>42319</v>
      </c>
      <c r="D15" s="1" t="s">
        <v>7</v>
      </c>
      <c r="E15" t="s">
        <v>328</v>
      </c>
      <c r="F15" t="s">
        <v>13</v>
      </c>
      <c r="G15" s="3">
        <v>6012.48</v>
      </c>
    </row>
    <row r="16" spans="1:7" x14ac:dyDescent="0.25">
      <c r="A16" t="s">
        <v>209</v>
      </c>
      <c r="B16" s="1">
        <v>42317</v>
      </c>
      <c r="C16" s="1">
        <v>42317</v>
      </c>
      <c r="D16" s="1" t="s">
        <v>7</v>
      </c>
      <c r="E16" t="s">
        <v>210</v>
      </c>
      <c r="F16" t="s">
        <v>13</v>
      </c>
      <c r="G16" s="3">
        <v>888.3</v>
      </c>
    </row>
    <row r="17" spans="1:7" x14ac:dyDescent="0.25">
      <c r="A17" t="s">
        <v>211</v>
      </c>
      <c r="B17" s="1">
        <v>42317</v>
      </c>
      <c r="C17" s="1">
        <v>42317</v>
      </c>
      <c r="D17" s="1" t="s">
        <v>9</v>
      </c>
      <c r="E17" t="s">
        <v>212</v>
      </c>
      <c r="F17" t="s">
        <v>13</v>
      </c>
      <c r="G17" s="3">
        <v>2375</v>
      </c>
    </row>
    <row r="18" spans="1:7" x14ac:dyDescent="0.25">
      <c r="A18" t="s">
        <v>219</v>
      </c>
      <c r="B18" s="1">
        <v>42317</v>
      </c>
      <c r="C18" s="1">
        <v>42317</v>
      </c>
      <c r="D18" s="1" t="s">
        <v>7</v>
      </c>
      <c r="E18" t="s">
        <v>220</v>
      </c>
      <c r="F18" t="s">
        <v>13</v>
      </c>
      <c r="G18" s="3">
        <v>3995.52</v>
      </c>
    </row>
    <row r="19" spans="1:7" x14ac:dyDescent="0.25">
      <c r="A19" t="s">
        <v>221</v>
      </c>
      <c r="B19" s="1">
        <v>42317</v>
      </c>
      <c r="C19" s="1">
        <v>42317</v>
      </c>
      <c r="D19" s="1" t="s">
        <v>7</v>
      </c>
      <c r="E19" t="s">
        <v>222</v>
      </c>
      <c r="F19" t="s">
        <v>13</v>
      </c>
      <c r="G19" s="3">
        <v>7128.96</v>
      </c>
    </row>
    <row r="20" spans="1:7" x14ac:dyDescent="0.25">
      <c r="A20" t="s">
        <v>204</v>
      </c>
      <c r="B20" s="1">
        <v>42317</v>
      </c>
      <c r="C20" s="1">
        <v>42317</v>
      </c>
      <c r="D20" s="1" t="s">
        <v>9</v>
      </c>
      <c r="E20" t="s">
        <v>205</v>
      </c>
      <c r="F20" t="s">
        <v>13</v>
      </c>
      <c r="G20" s="3">
        <v>4234.72</v>
      </c>
    </row>
    <row r="21" spans="1:7" x14ac:dyDescent="0.25">
      <c r="A21" t="s">
        <v>341</v>
      </c>
      <c r="B21" s="1">
        <v>42319</v>
      </c>
      <c r="C21" s="1">
        <v>42319</v>
      </c>
      <c r="D21" s="1" t="s">
        <v>9</v>
      </c>
      <c r="E21" t="s">
        <v>116</v>
      </c>
      <c r="F21" t="s">
        <v>13</v>
      </c>
      <c r="G21" s="3">
        <v>5269.44</v>
      </c>
    </row>
    <row r="22" spans="1:7" x14ac:dyDescent="0.25">
      <c r="A22" t="s">
        <v>342</v>
      </c>
      <c r="B22" s="1">
        <v>42319</v>
      </c>
      <c r="C22" s="1">
        <v>42319</v>
      </c>
      <c r="D22" s="1" t="s">
        <v>9</v>
      </c>
      <c r="E22" t="s">
        <v>343</v>
      </c>
      <c r="F22" t="s">
        <v>13</v>
      </c>
      <c r="G22" s="3">
        <v>4710.5600000000004</v>
      </c>
    </row>
    <row r="23" spans="1:7" x14ac:dyDescent="0.25">
      <c r="A23" t="s">
        <v>227</v>
      </c>
      <c r="B23" s="1">
        <v>42317</v>
      </c>
      <c r="C23" s="1">
        <v>42317</v>
      </c>
      <c r="D23" s="1" t="s">
        <v>7</v>
      </c>
      <c r="E23" t="s">
        <v>228</v>
      </c>
      <c r="F23" t="s">
        <v>13</v>
      </c>
      <c r="G23" s="3">
        <v>4830.21</v>
      </c>
    </row>
    <row r="24" spans="1:7" x14ac:dyDescent="0.25">
      <c r="A24" t="s">
        <v>233</v>
      </c>
      <c r="B24" s="1">
        <v>42318</v>
      </c>
      <c r="C24" s="1">
        <v>42318</v>
      </c>
      <c r="D24" s="1" t="s">
        <v>78</v>
      </c>
      <c r="E24" t="s">
        <v>234</v>
      </c>
      <c r="F24" t="s">
        <v>14</v>
      </c>
      <c r="G24" s="3">
        <v>4652</v>
      </c>
    </row>
    <row r="25" spans="1:7" x14ac:dyDescent="0.25">
      <c r="A25" t="s">
        <v>344</v>
      </c>
      <c r="B25" s="1">
        <v>42319</v>
      </c>
      <c r="C25" s="1">
        <v>42319</v>
      </c>
      <c r="D25" s="1" t="s">
        <v>278</v>
      </c>
      <c r="E25" t="s">
        <v>310</v>
      </c>
      <c r="F25" t="s">
        <v>14</v>
      </c>
      <c r="G25" s="3">
        <v>676.13</v>
      </c>
    </row>
    <row r="26" spans="1:7" x14ac:dyDescent="0.25">
      <c r="A26" t="s">
        <v>345</v>
      </c>
      <c r="B26" s="1">
        <v>42319</v>
      </c>
      <c r="C26" s="1">
        <v>42319</v>
      </c>
      <c r="D26" s="1" t="s">
        <v>7</v>
      </c>
      <c r="E26" t="s">
        <v>346</v>
      </c>
      <c r="F26" t="s">
        <v>15</v>
      </c>
      <c r="G26" s="3">
        <v>19380.48</v>
      </c>
    </row>
    <row r="27" spans="1:7" x14ac:dyDescent="0.25">
      <c r="A27" t="s">
        <v>198</v>
      </c>
      <c r="B27" s="1">
        <v>42318</v>
      </c>
      <c r="C27" s="1">
        <v>42318</v>
      </c>
      <c r="D27" s="1" t="s">
        <v>129</v>
      </c>
      <c r="E27" t="s">
        <v>199</v>
      </c>
      <c r="F27" t="s">
        <v>15</v>
      </c>
      <c r="G27" s="3">
        <v>774</v>
      </c>
    </row>
    <row r="28" spans="1:7" x14ac:dyDescent="0.25">
      <c r="A28" t="s">
        <v>331</v>
      </c>
      <c r="B28" s="1">
        <v>42318</v>
      </c>
      <c r="C28" s="1">
        <v>42318</v>
      </c>
      <c r="D28" s="1" t="s">
        <v>193</v>
      </c>
      <c r="E28" t="s">
        <v>192</v>
      </c>
      <c r="F28" t="s">
        <v>16</v>
      </c>
      <c r="G28" s="3">
        <v>2610</v>
      </c>
    </row>
    <row r="29" spans="1:7" x14ac:dyDescent="0.25">
      <c r="A29" t="s">
        <v>347</v>
      </c>
      <c r="B29" s="1">
        <v>42319</v>
      </c>
      <c r="C29" s="1">
        <v>42319</v>
      </c>
      <c r="D29" s="1" t="s">
        <v>139</v>
      </c>
      <c r="E29" t="s">
        <v>235</v>
      </c>
      <c r="F29" t="s">
        <v>16</v>
      </c>
      <c r="G29" s="3">
        <v>4285</v>
      </c>
    </row>
    <row r="30" spans="1:7" x14ac:dyDescent="0.25">
      <c r="A30" t="s">
        <v>348</v>
      </c>
      <c r="B30" s="1">
        <v>42319</v>
      </c>
      <c r="C30" s="1">
        <v>42319</v>
      </c>
      <c r="D30" s="1" t="s">
        <v>7</v>
      </c>
      <c r="E30" t="s">
        <v>191</v>
      </c>
      <c r="F30" t="s">
        <v>17</v>
      </c>
      <c r="G30" s="3">
        <v>2904</v>
      </c>
    </row>
    <row r="31" spans="1:7" x14ac:dyDescent="0.25">
      <c r="A31" t="s">
        <v>349</v>
      </c>
      <c r="B31" s="1">
        <v>42319</v>
      </c>
      <c r="C31" s="1">
        <v>42319</v>
      </c>
      <c r="D31" s="1" t="s">
        <v>7</v>
      </c>
      <c r="E31" t="s">
        <v>350</v>
      </c>
      <c r="F31" t="s">
        <v>17</v>
      </c>
      <c r="G31" s="3">
        <v>2170</v>
      </c>
    </row>
    <row r="32" spans="1:7" x14ac:dyDescent="0.25">
      <c r="A32" t="s">
        <v>351</v>
      </c>
      <c r="B32" s="1">
        <v>42319</v>
      </c>
      <c r="C32" s="1">
        <v>42319</v>
      </c>
      <c r="D32" s="1" t="s">
        <v>9</v>
      </c>
      <c r="E32" t="s">
        <v>159</v>
      </c>
      <c r="F32" t="s">
        <v>17</v>
      </c>
      <c r="G32" s="3">
        <v>1500</v>
      </c>
    </row>
    <row r="33" spans="1:7" x14ac:dyDescent="0.25">
      <c r="A33" t="s">
        <v>332</v>
      </c>
      <c r="B33" s="1">
        <v>42317</v>
      </c>
      <c r="C33" s="1">
        <v>42317</v>
      </c>
      <c r="D33" s="1" t="s">
        <v>8</v>
      </c>
      <c r="E33" t="s">
        <v>138</v>
      </c>
      <c r="F33" t="s">
        <v>17</v>
      </c>
      <c r="G33" s="3">
        <v>1596.6</v>
      </c>
    </row>
    <row r="34" spans="1:7" x14ac:dyDescent="0.25">
      <c r="A34" t="s">
        <v>207</v>
      </c>
      <c r="B34" s="1">
        <v>42317</v>
      </c>
      <c r="C34" s="1">
        <v>42317</v>
      </c>
      <c r="D34" s="1" t="s">
        <v>7</v>
      </c>
      <c r="E34" t="s">
        <v>208</v>
      </c>
      <c r="F34" t="s">
        <v>17</v>
      </c>
      <c r="G34" s="3">
        <v>2990.4</v>
      </c>
    </row>
    <row r="35" spans="1:7" x14ac:dyDescent="0.25">
      <c r="A35" t="s">
        <v>206</v>
      </c>
      <c r="B35" s="1">
        <v>42317</v>
      </c>
      <c r="C35" s="1">
        <v>42317</v>
      </c>
      <c r="D35" s="1" t="s">
        <v>7</v>
      </c>
      <c r="E35" t="s">
        <v>125</v>
      </c>
      <c r="F35" t="s">
        <v>17</v>
      </c>
      <c r="G35" s="3">
        <v>1166.9000000000001</v>
      </c>
    </row>
    <row r="36" spans="1:7" x14ac:dyDescent="0.25">
      <c r="A36" t="s">
        <v>223</v>
      </c>
      <c r="B36" s="1">
        <v>42317</v>
      </c>
      <c r="C36" s="1">
        <v>42317</v>
      </c>
      <c r="D36" s="1" t="s">
        <v>9</v>
      </c>
      <c r="E36" t="s">
        <v>159</v>
      </c>
      <c r="F36" t="s">
        <v>17</v>
      </c>
      <c r="G36" s="3">
        <v>1500</v>
      </c>
    </row>
    <row r="37" spans="1:7" x14ac:dyDescent="0.25">
      <c r="A37" t="s">
        <v>224</v>
      </c>
      <c r="B37" s="1">
        <v>42317</v>
      </c>
      <c r="C37" s="1">
        <v>42317</v>
      </c>
      <c r="D37" s="1" t="s">
        <v>7</v>
      </c>
      <c r="E37" t="s">
        <v>225</v>
      </c>
      <c r="F37" t="s">
        <v>17</v>
      </c>
      <c r="G37" s="3">
        <v>1811</v>
      </c>
    </row>
    <row r="38" spans="1:7" x14ac:dyDescent="0.25">
      <c r="A38" t="s">
        <v>226</v>
      </c>
      <c r="B38" s="1">
        <v>42317</v>
      </c>
      <c r="C38" s="1">
        <v>42317</v>
      </c>
      <c r="D38" s="1" t="s">
        <v>9</v>
      </c>
      <c r="E38" t="s">
        <v>134</v>
      </c>
      <c r="F38" t="s">
        <v>17</v>
      </c>
      <c r="G38" s="3">
        <v>6347.5</v>
      </c>
    </row>
    <row r="39" spans="1:7" x14ac:dyDescent="0.25">
      <c r="A39" t="s">
        <v>213</v>
      </c>
      <c r="B39" s="1">
        <v>42317</v>
      </c>
      <c r="C39" s="1">
        <v>42317</v>
      </c>
      <c r="D39" s="1" t="s">
        <v>7</v>
      </c>
      <c r="E39" t="s">
        <v>214</v>
      </c>
      <c r="F39" t="s">
        <v>17</v>
      </c>
      <c r="G39" s="3">
        <v>4224</v>
      </c>
    </row>
    <row r="40" spans="1:7" x14ac:dyDescent="0.25">
      <c r="A40" t="s">
        <v>231</v>
      </c>
      <c r="B40" s="1">
        <v>42319</v>
      </c>
      <c r="C40" s="1">
        <v>42319</v>
      </c>
      <c r="D40" s="1" t="s">
        <v>7</v>
      </c>
      <c r="E40" t="s">
        <v>232</v>
      </c>
      <c r="F40" t="s">
        <v>17</v>
      </c>
      <c r="G40" s="3">
        <v>2043.6</v>
      </c>
    </row>
    <row r="41" spans="1:7" x14ac:dyDescent="0.25">
      <c r="A41" t="s">
        <v>352</v>
      </c>
      <c r="B41" s="1">
        <v>42319</v>
      </c>
      <c r="C41" s="1">
        <v>42319</v>
      </c>
      <c r="D41" s="1" t="s">
        <v>7</v>
      </c>
      <c r="E41" t="s">
        <v>353</v>
      </c>
      <c r="F41" t="s">
        <v>18</v>
      </c>
      <c r="G41" s="3">
        <v>11481.6</v>
      </c>
    </row>
    <row r="42" spans="1:7" x14ac:dyDescent="0.25">
      <c r="A42" t="s">
        <v>354</v>
      </c>
      <c r="B42" s="1">
        <v>42319</v>
      </c>
      <c r="C42" s="1">
        <v>42319</v>
      </c>
      <c r="D42" s="1" t="s">
        <v>7</v>
      </c>
      <c r="E42" t="s">
        <v>179</v>
      </c>
      <c r="F42" t="s">
        <v>18</v>
      </c>
      <c r="G42" s="3">
        <v>8278.2000000000007</v>
      </c>
    </row>
    <row r="43" spans="1:7" x14ac:dyDescent="0.25">
      <c r="A43" t="s">
        <v>355</v>
      </c>
      <c r="B43" s="1">
        <v>42319</v>
      </c>
      <c r="C43" s="1">
        <v>42319</v>
      </c>
      <c r="D43" s="1" t="s">
        <v>7</v>
      </c>
      <c r="E43" t="s">
        <v>356</v>
      </c>
      <c r="F43" t="s">
        <v>18</v>
      </c>
      <c r="G43" s="3">
        <v>7956.27</v>
      </c>
    </row>
    <row r="44" spans="1:7" x14ac:dyDescent="0.25">
      <c r="B44" s="1"/>
      <c r="C44" s="1"/>
      <c r="D44" s="1"/>
      <c r="G44" s="3">
        <f>SUBTOTAL(109,Table_Query_from_jobboss32_12[Amount])</f>
        <v>162546.97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L7"/>
  <sheetViews>
    <sheetView workbookViewId="0">
      <selection activeCell="I13" sqref="I13"/>
    </sheetView>
  </sheetViews>
  <sheetFormatPr defaultRowHeight="15" x14ac:dyDescent="0.25"/>
  <cols>
    <col min="1" max="1" width="10" customWidth="1"/>
    <col min="2" max="2" width="8.85546875" customWidth="1"/>
    <col min="3" max="3" width="10.85546875" bestFit="1" customWidth="1"/>
    <col min="4" max="4" width="12.5703125" bestFit="1" customWidth="1"/>
    <col min="5" max="5" width="11" bestFit="1" customWidth="1"/>
    <col min="6" max="6" width="16" bestFit="1" customWidth="1"/>
    <col min="7" max="7" width="12" customWidth="1"/>
    <col min="8" max="8" width="15.140625" bestFit="1" customWidth="1"/>
    <col min="9" max="9" width="15.85546875" customWidth="1"/>
    <col min="10" max="10" width="11.140625" style="2" customWidth="1"/>
    <col min="12" max="12" width="10.140625" bestFit="1" customWidth="1"/>
  </cols>
  <sheetData>
    <row r="1" spans="1:12" x14ac:dyDescent="0.25">
      <c r="A1" t="s">
        <v>119</v>
      </c>
      <c r="B1" t="s">
        <v>3</v>
      </c>
      <c r="C1" t="s">
        <v>120</v>
      </c>
      <c r="D1" t="s">
        <v>121</v>
      </c>
      <c r="E1" t="s">
        <v>122</v>
      </c>
      <c r="F1" t="s">
        <v>123</v>
      </c>
      <c r="G1" t="s">
        <v>124</v>
      </c>
      <c r="H1" t="s">
        <v>127</v>
      </c>
      <c r="I1" t="s">
        <v>128</v>
      </c>
      <c r="J1" s="2" t="s">
        <v>126</v>
      </c>
      <c r="L1" s="5" t="s">
        <v>131</v>
      </c>
    </row>
    <row r="2" spans="1:12" x14ac:dyDescent="0.25">
      <c r="A2" t="s">
        <v>357</v>
      </c>
      <c r="B2" t="s">
        <v>262</v>
      </c>
      <c r="C2">
        <v>0</v>
      </c>
      <c r="D2">
        <v>14.52</v>
      </c>
      <c r="E2">
        <v>200</v>
      </c>
      <c r="F2">
        <v>200</v>
      </c>
      <c r="G2" s="1"/>
      <c r="H2" s="1">
        <v>42321</v>
      </c>
      <c r="I2" s="1">
        <v>42320.361145833333</v>
      </c>
      <c r="J2" s="2">
        <f>Table_Query_from_jobboss32_15[[#This Row],[Quantity]]*Table_Query_from_jobboss32_15[[#This Row],[Unit_Price]]</f>
        <v>2904</v>
      </c>
      <c r="L2" s="2">
        <f>Table_Query_from_jobboss32_15[[#Totals],[Column1]]</f>
        <v>11284.34</v>
      </c>
    </row>
    <row r="3" spans="1:12" x14ac:dyDescent="0.25">
      <c r="A3" t="s">
        <v>358</v>
      </c>
      <c r="B3" t="s">
        <v>359</v>
      </c>
      <c r="C3">
        <v>0</v>
      </c>
      <c r="D3">
        <v>19.2</v>
      </c>
      <c r="E3">
        <v>100</v>
      </c>
      <c r="F3">
        <v>100</v>
      </c>
      <c r="G3" s="1"/>
      <c r="H3" s="1">
        <v>42321</v>
      </c>
      <c r="I3" s="1">
        <v>42320.388136574074</v>
      </c>
      <c r="J3" s="2">
        <f>Table_Query_from_jobboss32_15[[#This Row],[Quantity]]*Table_Query_from_jobboss32_15[[#This Row],[Unit_Price]]</f>
        <v>1920</v>
      </c>
    </row>
    <row r="4" spans="1:12" x14ac:dyDescent="0.25">
      <c r="A4" t="s">
        <v>360</v>
      </c>
      <c r="B4" t="s">
        <v>361</v>
      </c>
      <c r="C4">
        <v>0</v>
      </c>
      <c r="D4">
        <v>12.63</v>
      </c>
      <c r="E4">
        <v>70</v>
      </c>
      <c r="F4">
        <v>70</v>
      </c>
      <c r="G4" s="1"/>
      <c r="H4" s="1">
        <v>42320</v>
      </c>
      <c r="I4" s="1">
        <v>42320.426539351851</v>
      </c>
      <c r="J4" s="2">
        <f>Table_Query_from_jobboss32_15[[#This Row],[Quantity]]*Table_Query_from_jobboss32_15[[#This Row],[Unit_Price]]</f>
        <v>884.1</v>
      </c>
    </row>
    <row r="5" spans="1:12" x14ac:dyDescent="0.25">
      <c r="A5" t="s">
        <v>362</v>
      </c>
      <c r="B5" t="s">
        <v>178</v>
      </c>
      <c r="C5">
        <v>0</v>
      </c>
      <c r="D5">
        <v>18.88</v>
      </c>
      <c r="E5">
        <v>48</v>
      </c>
      <c r="F5">
        <v>48</v>
      </c>
      <c r="G5" s="1"/>
      <c r="H5" s="1">
        <v>42321</v>
      </c>
      <c r="I5" s="1">
        <v>42320.468530092592</v>
      </c>
      <c r="J5" s="2">
        <f>Table_Query_from_jobboss32_15[[#This Row],[Quantity]]*Table_Query_from_jobboss32_15[[#This Row],[Unit_Price]]</f>
        <v>906.24</v>
      </c>
    </row>
    <row r="6" spans="1:12" x14ac:dyDescent="0.25">
      <c r="A6" t="s">
        <v>363</v>
      </c>
      <c r="B6" t="s">
        <v>364</v>
      </c>
      <c r="C6">
        <v>0</v>
      </c>
      <c r="D6">
        <v>23.35</v>
      </c>
      <c r="E6">
        <v>200</v>
      </c>
      <c r="F6">
        <v>200</v>
      </c>
      <c r="G6" s="1"/>
      <c r="H6" s="1">
        <v>42320</v>
      </c>
      <c r="I6" s="1">
        <v>42320.584490740737</v>
      </c>
      <c r="J6" s="2">
        <f>Table_Query_from_jobboss32_15[[#This Row],[Quantity]]*Table_Query_from_jobboss32_15[[#This Row],[Unit_Price]]</f>
        <v>4670</v>
      </c>
    </row>
    <row r="7" spans="1:12" x14ac:dyDescent="0.25">
      <c r="G7" s="1"/>
      <c r="H7" s="1"/>
      <c r="I7" s="1"/>
      <c r="J7" s="2">
        <f>SUBTOTAL(109,Table_Query_from_jobboss32_15[Column1])</f>
        <v>11284.34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W1224"/>
  <sheetViews>
    <sheetView topLeftCell="K4" workbookViewId="0">
      <selection activeCell="W28" sqref="W28"/>
    </sheetView>
  </sheetViews>
  <sheetFormatPr defaultRowHeight="15" x14ac:dyDescent="0.25"/>
  <cols>
    <col min="1" max="1" width="10.7109375" bestFit="1" customWidth="1"/>
    <col min="2" max="2" width="9.5703125" customWidth="1"/>
    <col min="3" max="3" width="8.7109375" style="61" customWidth="1"/>
    <col min="4" max="4" width="17" bestFit="1" customWidth="1"/>
    <col min="5" max="5" width="21.7109375" bestFit="1" customWidth="1"/>
    <col min="6" max="6" width="19.5703125" bestFit="1" customWidth="1"/>
    <col min="7" max="7" width="9.5703125" customWidth="1"/>
    <col min="8" max="8" width="12.5703125" customWidth="1"/>
    <col min="9" max="9" width="22.140625" customWidth="1"/>
    <col min="10" max="10" width="15.140625" customWidth="1"/>
    <col min="11" max="11" width="31.42578125" customWidth="1"/>
    <col min="12" max="12" width="17.28515625" bestFit="1" customWidth="1"/>
    <col min="13" max="13" width="20.7109375" bestFit="1" customWidth="1"/>
    <col min="14" max="14" width="17.140625" bestFit="1" customWidth="1"/>
    <col min="15" max="15" width="15.7109375" customWidth="1"/>
    <col min="16" max="16" width="16.140625" customWidth="1"/>
    <col min="17" max="17" width="22.140625" customWidth="1"/>
    <col min="18" max="18" width="20.5703125" customWidth="1"/>
    <col min="19" max="19" width="19.140625" customWidth="1"/>
    <col min="20" max="20" width="12.5703125" customWidth="1"/>
    <col min="21" max="21" width="13.140625" customWidth="1"/>
    <col min="22" max="22" width="35.85546875" customWidth="1"/>
    <col min="23" max="23" width="14.85546875" customWidth="1"/>
    <col min="28" max="28" width="12.5703125" customWidth="1"/>
    <col min="29" max="29" width="15.85546875" customWidth="1"/>
    <col min="30" max="30" width="16.140625" customWidth="1"/>
    <col min="31" max="31" width="32" customWidth="1"/>
    <col min="32" max="32" width="17.28515625" customWidth="1"/>
    <col min="33" max="33" width="20.7109375" customWidth="1"/>
    <col min="34" max="34" width="17.140625" customWidth="1"/>
    <col min="35" max="35" width="15.7109375" customWidth="1"/>
    <col min="36" max="36" width="16.140625" customWidth="1"/>
    <col min="37" max="37" width="22.140625" customWidth="1"/>
    <col min="38" max="38" width="20.5703125" customWidth="1"/>
    <col min="39" max="39" width="19.140625" customWidth="1"/>
    <col min="40" max="40" width="12.5703125" customWidth="1"/>
    <col min="41" max="41" width="13.140625" customWidth="1"/>
  </cols>
  <sheetData>
    <row r="1" spans="1:23" x14ac:dyDescent="0.25">
      <c r="A1" t="s">
        <v>140</v>
      </c>
      <c r="B1" t="s">
        <v>3</v>
      </c>
      <c r="C1" t="s">
        <v>141</v>
      </c>
      <c r="D1" t="s">
        <v>142</v>
      </c>
      <c r="E1" t="s">
        <v>143</v>
      </c>
      <c r="F1" t="s">
        <v>144</v>
      </c>
      <c r="G1" t="s">
        <v>156</v>
      </c>
      <c r="H1" t="s">
        <v>1</v>
      </c>
      <c r="I1" t="s">
        <v>145</v>
      </c>
      <c r="J1" t="s">
        <v>146</v>
      </c>
      <c r="K1" t="s">
        <v>147</v>
      </c>
      <c r="L1" t="s">
        <v>148</v>
      </c>
      <c r="M1" t="s">
        <v>149</v>
      </c>
      <c r="N1" t="s">
        <v>150</v>
      </c>
      <c r="O1" t="s">
        <v>151</v>
      </c>
      <c r="P1" t="s">
        <v>152</v>
      </c>
      <c r="Q1" t="s">
        <v>153</v>
      </c>
      <c r="R1" t="s">
        <v>157</v>
      </c>
      <c r="S1" t="s">
        <v>154</v>
      </c>
      <c r="T1" t="s">
        <v>121</v>
      </c>
      <c r="U1" t="s">
        <v>155</v>
      </c>
      <c r="V1" t="s">
        <v>174</v>
      </c>
      <c r="W1" s="5" t="s">
        <v>160</v>
      </c>
    </row>
    <row r="2" spans="1:23" x14ac:dyDescent="0.25">
      <c r="A2">
        <v>71628</v>
      </c>
      <c r="B2" t="s">
        <v>236</v>
      </c>
      <c r="C2" t="s">
        <v>132</v>
      </c>
      <c r="D2" s="1">
        <v>42321</v>
      </c>
      <c r="E2">
        <v>75</v>
      </c>
      <c r="F2">
        <v>0</v>
      </c>
      <c r="G2" t="s">
        <v>236</v>
      </c>
      <c r="H2" t="s">
        <v>9</v>
      </c>
      <c r="I2" t="s">
        <v>169</v>
      </c>
      <c r="J2" t="s">
        <v>170</v>
      </c>
      <c r="K2" t="s">
        <v>171</v>
      </c>
      <c r="L2">
        <v>75</v>
      </c>
      <c r="M2">
        <v>75</v>
      </c>
      <c r="N2">
        <v>75</v>
      </c>
      <c r="O2">
        <v>0</v>
      </c>
      <c r="P2">
        <v>0</v>
      </c>
      <c r="Q2">
        <v>0</v>
      </c>
      <c r="R2">
        <v>0</v>
      </c>
      <c r="S2">
        <v>5</v>
      </c>
      <c r="T2">
        <v>40.950000000000003</v>
      </c>
      <c r="U2" s="2">
        <v>3071.25</v>
      </c>
      <c r="V2" s="2">
        <f>Table_AnticipatedJobRevenueWeekly[[#This Row],[Unit_Price]]*Table_AnticipatedJobRevenueWeekly[[#This Row],[Remaining_Quantity]]</f>
        <v>3071.25</v>
      </c>
      <c r="W2" s="62">
        <f>Table_AnticipatedJobRevenueWeekly[[#Totals],[New Calc. Price based on Remaining]]</f>
        <v>116630.10000000003</v>
      </c>
    </row>
    <row r="3" spans="1:23" x14ac:dyDescent="0.25">
      <c r="A3">
        <v>71710</v>
      </c>
      <c r="B3" t="s">
        <v>237</v>
      </c>
      <c r="C3" t="s">
        <v>132</v>
      </c>
      <c r="D3" s="1">
        <v>42321</v>
      </c>
      <c r="E3">
        <v>100</v>
      </c>
      <c r="F3">
        <v>0</v>
      </c>
      <c r="G3" t="s">
        <v>237</v>
      </c>
      <c r="H3" t="s">
        <v>9</v>
      </c>
      <c r="I3" t="s">
        <v>238</v>
      </c>
      <c r="J3" t="s">
        <v>239</v>
      </c>
      <c r="K3" t="s">
        <v>240</v>
      </c>
      <c r="L3">
        <v>100</v>
      </c>
      <c r="M3">
        <v>100</v>
      </c>
      <c r="N3">
        <v>100</v>
      </c>
      <c r="O3">
        <v>0</v>
      </c>
      <c r="P3">
        <v>0</v>
      </c>
      <c r="Q3">
        <v>0</v>
      </c>
      <c r="R3">
        <v>0</v>
      </c>
      <c r="S3">
        <v>8</v>
      </c>
      <c r="T3">
        <v>79.84</v>
      </c>
      <c r="U3" s="2">
        <v>7984</v>
      </c>
      <c r="V3" s="2">
        <f>Table_AnticipatedJobRevenueWeekly[[#This Row],[Unit_Price]]*Table_AnticipatedJobRevenueWeekly[[#This Row],[Remaining_Quantity]]</f>
        <v>7984</v>
      </c>
    </row>
    <row r="4" spans="1:23" s="60" customFormat="1" x14ac:dyDescent="0.25">
      <c r="A4">
        <v>71711</v>
      </c>
      <c r="B4" t="s">
        <v>241</v>
      </c>
      <c r="C4" t="s">
        <v>132</v>
      </c>
      <c r="D4" s="1">
        <v>42321</v>
      </c>
      <c r="E4">
        <v>100</v>
      </c>
      <c r="F4">
        <v>0</v>
      </c>
      <c r="G4" t="s">
        <v>241</v>
      </c>
      <c r="H4" t="s">
        <v>9</v>
      </c>
      <c r="I4" t="s">
        <v>238</v>
      </c>
      <c r="J4" t="s">
        <v>239</v>
      </c>
      <c r="K4" t="s">
        <v>240</v>
      </c>
      <c r="L4">
        <v>100</v>
      </c>
      <c r="M4">
        <v>100</v>
      </c>
      <c r="N4">
        <v>100</v>
      </c>
      <c r="O4">
        <v>0</v>
      </c>
      <c r="P4">
        <v>0</v>
      </c>
      <c r="Q4">
        <v>0</v>
      </c>
      <c r="R4">
        <v>0</v>
      </c>
      <c r="S4">
        <v>8</v>
      </c>
      <c r="T4">
        <v>79.84</v>
      </c>
      <c r="U4" s="2">
        <v>7984</v>
      </c>
      <c r="V4" s="71">
        <f>Table_AnticipatedJobRevenueWeekly[[#This Row],[Unit_Price]]*Table_AnticipatedJobRevenueWeekly[[#This Row],[Remaining_Quantity]]</f>
        <v>7984</v>
      </c>
    </row>
    <row r="5" spans="1:23" x14ac:dyDescent="0.25">
      <c r="A5">
        <v>71898</v>
      </c>
      <c r="B5" t="s">
        <v>242</v>
      </c>
      <c r="C5" t="s">
        <v>132</v>
      </c>
      <c r="D5" s="1">
        <v>42321</v>
      </c>
      <c r="E5">
        <v>100</v>
      </c>
      <c r="F5">
        <v>0</v>
      </c>
      <c r="G5" t="s">
        <v>242</v>
      </c>
      <c r="H5" t="s">
        <v>10</v>
      </c>
      <c r="I5" t="s">
        <v>243</v>
      </c>
      <c r="J5" t="s">
        <v>244</v>
      </c>
      <c r="K5" t="s">
        <v>245</v>
      </c>
      <c r="L5">
        <v>100</v>
      </c>
      <c r="M5">
        <v>100</v>
      </c>
      <c r="N5">
        <v>102</v>
      </c>
      <c r="O5">
        <v>0</v>
      </c>
      <c r="P5">
        <v>0</v>
      </c>
      <c r="Q5">
        <v>0</v>
      </c>
      <c r="R5">
        <v>0</v>
      </c>
      <c r="S5">
        <v>3</v>
      </c>
      <c r="T5">
        <v>24.11</v>
      </c>
      <c r="U5" s="2">
        <v>2411</v>
      </c>
      <c r="V5" s="2">
        <f>Table_AnticipatedJobRevenueWeekly[[#This Row],[Unit_Price]]*Table_AnticipatedJobRevenueWeekly[[#This Row],[Remaining_Quantity]]</f>
        <v>2411</v>
      </c>
    </row>
    <row r="6" spans="1:23" s="60" customFormat="1" x14ac:dyDescent="0.25">
      <c r="A6">
        <v>71900</v>
      </c>
      <c r="B6" t="s">
        <v>246</v>
      </c>
      <c r="C6" t="s">
        <v>132</v>
      </c>
      <c r="D6" s="1">
        <v>42321</v>
      </c>
      <c r="E6">
        <v>100</v>
      </c>
      <c r="F6">
        <v>0</v>
      </c>
      <c r="G6" t="s">
        <v>246</v>
      </c>
      <c r="H6" t="s">
        <v>10</v>
      </c>
      <c r="I6" t="s">
        <v>243</v>
      </c>
      <c r="J6" t="s">
        <v>247</v>
      </c>
      <c r="K6" t="s">
        <v>248</v>
      </c>
      <c r="L6">
        <v>100</v>
      </c>
      <c r="M6">
        <v>100</v>
      </c>
      <c r="N6">
        <v>102</v>
      </c>
      <c r="O6">
        <v>0</v>
      </c>
      <c r="P6">
        <v>0</v>
      </c>
      <c r="Q6">
        <v>0</v>
      </c>
      <c r="R6">
        <v>0</v>
      </c>
      <c r="S6">
        <v>4</v>
      </c>
      <c r="T6">
        <v>13.8</v>
      </c>
      <c r="U6" s="2">
        <v>1380</v>
      </c>
      <c r="V6" s="71">
        <f>Table_AnticipatedJobRevenueWeekly[[#This Row],[Unit_Price]]*Table_AnticipatedJobRevenueWeekly[[#This Row],[Remaining_Quantity]]</f>
        <v>1380</v>
      </c>
    </row>
    <row r="7" spans="1:23" x14ac:dyDescent="0.25">
      <c r="A7">
        <v>71934</v>
      </c>
      <c r="B7" t="s">
        <v>249</v>
      </c>
      <c r="C7" t="s">
        <v>132</v>
      </c>
      <c r="D7" s="1">
        <v>42321</v>
      </c>
      <c r="E7">
        <v>250</v>
      </c>
      <c r="F7">
        <v>0</v>
      </c>
      <c r="G7" t="s">
        <v>249</v>
      </c>
      <c r="H7" t="s">
        <v>130</v>
      </c>
      <c r="I7" t="s">
        <v>250</v>
      </c>
      <c r="J7" t="s">
        <v>251</v>
      </c>
      <c r="K7" t="s">
        <v>252</v>
      </c>
      <c r="L7">
        <v>250</v>
      </c>
      <c r="M7">
        <v>250</v>
      </c>
      <c r="N7">
        <v>255</v>
      </c>
      <c r="O7">
        <v>0</v>
      </c>
      <c r="P7">
        <v>0</v>
      </c>
      <c r="Q7">
        <v>0</v>
      </c>
      <c r="R7">
        <v>0</v>
      </c>
      <c r="S7">
        <v>3</v>
      </c>
      <c r="T7">
        <v>15.5</v>
      </c>
      <c r="U7" s="2">
        <v>3875</v>
      </c>
      <c r="V7" s="2">
        <f>Table_AnticipatedJobRevenueWeekly[[#This Row],[Unit_Price]]*Table_AnticipatedJobRevenueWeekly[[#This Row],[Remaining_Quantity]]</f>
        <v>3875</v>
      </c>
    </row>
    <row r="8" spans="1:23" s="60" customFormat="1" x14ac:dyDescent="0.25">
      <c r="A8">
        <v>71981</v>
      </c>
      <c r="B8" t="s">
        <v>180</v>
      </c>
      <c r="C8" t="s">
        <v>132</v>
      </c>
      <c r="D8" s="1">
        <v>42317</v>
      </c>
      <c r="E8">
        <v>360</v>
      </c>
      <c r="F8">
        <v>0</v>
      </c>
      <c r="G8" t="s">
        <v>180</v>
      </c>
      <c r="H8" t="s">
        <v>133</v>
      </c>
      <c r="I8" t="s">
        <v>181</v>
      </c>
      <c r="J8" t="s">
        <v>182</v>
      </c>
      <c r="K8" t="s">
        <v>183</v>
      </c>
      <c r="L8">
        <v>360</v>
      </c>
      <c r="M8">
        <v>360</v>
      </c>
      <c r="N8">
        <v>360</v>
      </c>
      <c r="O8">
        <v>0</v>
      </c>
      <c r="P8">
        <v>0</v>
      </c>
      <c r="Q8">
        <v>0</v>
      </c>
      <c r="R8">
        <v>0</v>
      </c>
      <c r="S8">
        <v>3</v>
      </c>
      <c r="T8">
        <v>45.83</v>
      </c>
      <c r="U8" s="2">
        <v>16498.8</v>
      </c>
      <c r="V8" s="71">
        <f>Table_AnticipatedJobRevenueWeekly[[#This Row],[Unit_Price]]*Table_AnticipatedJobRevenueWeekly[[#This Row],[Remaining_Quantity]]</f>
        <v>16498.8</v>
      </c>
    </row>
    <row r="9" spans="1:23" x14ac:dyDescent="0.25">
      <c r="A9">
        <v>72079</v>
      </c>
      <c r="B9" t="s">
        <v>184</v>
      </c>
      <c r="C9" t="s">
        <v>132</v>
      </c>
      <c r="D9" s="1">
        <v>42317</v>
      </c>
      <c r="E9">
        <v>250</v>
      </c>
      <c r="F9">
        <v>0</v>
      </c>
      <c r="G9" t="s">
        <v>184</v>
      </c>
      <c r="H9" t="s">
        <v>133</v>
      </c>
      <c r="I9" t="s">
        <v>135</v>
      </c>
      <c r="J9" t="s">
        <v>136</v>
      </c>
      <c r="K9" t="s">
        <v>137</v>
      </c>
      <c r="L9">
        <v>250</v>
      </c>
      <c r="M9">
        <v>250</v>
      </c>
      <c r="N9">
        <v>250</v>
      </c>
      <c r="O9">
        <v>0</v>
      </c>
      <c r="P9">
        <v>0</v>
      </c>
      <c r="Q9">
        <v>0</v>
      </c>
      <c r="R9">
        <v>0</v>
      </c>
      <c r="S9">
        <v>2</v>
      </c>
      <c r="T9">
        <v>45.66</v>
      </c>
      <c r="U9" s="2">
        <v>11415</v>
      </c>
      <c r="V9" s="2">
        <f>Table_AnticipatedJobRevenueWeekly[[#This Row],[Unit_Price]]*Table_AnticipatedJobRevenueWeekly[[#This Row],[Remaining_Quantity]]</f>
        <v>11415</v>
      </c>
    </row>
    <row r="10" spans="1:23" s="60" customFormat="1" x14ac:dyDescent="0.25">
      <c r="A10">
        <v>72080</v>
      </c>
      <c r="B10" t="s">
        <v>185</v>
      </c>
      <c r="C10" t="s">
        <v>132</v>
      </c>
      <c r="D10" s="1">
        <v>42317</v>
      </c>
      <c r="E10">
        <v>250</v>
      </c>
      <c r="F10">
        <v>0</v>
      </c>
      <c r="G10" t="s">
        <v>185</v>
      </c>
      <c r="H10" t="s">
        <v>7</v>
      </c>
      <c r="I10" t="s">
        <v>186</v>
      </c>
      <c r="J10" t="s">
        <v>136</v>
      </c>
      <c r="K10" t="s">
        <v>137</v>
      </c>
      <c r="L10">
        <v>250</v>
      </c>
      <c r="M10">
        <v>250</v>
      </c>
      <c r="N10">
        <v>0</v>
      </c>
      <c r="O10">
        <v>250</v>
      </c>
      <c r="P10">
        <v>0</v>
      </c>
      <c r="Q10">
        <v>0</v>
      </c>
      <c r="R10">
        <v>0</v>
      </c>
      <c r="S10">
        <v>0</v>
      </c>
      <c r="T10">
        <v>45.66</v>
      </c>
      <c r="U10" s="2">
        <v>11415</v>
      </c>
      <c r="V10" s="71">
        <f>Table_AnticipatedJobRevenueWeekly[[#This Row],[Unit_Price]]*Table_AnticipatedJobRevenueWeekly[[#This Row],[Remaining_Quantity]]</f>
        <v>11415</v>
      </c>
    </row>
    <row r="11" spans="1:23" s="60" customFormat="1" x14ac:dyDescent="0.25">
      <c r="A11">
        <v>72118</v>
      </c>
      <c r="B11" t="s">
        <v>253</v>
      </c>
      <c r="C11" t="s">
        <v>132</v>
      </c>
      <c r="D11" s="1">
        <v>42321</v>
      </c>
      <c r="E11">
        <v>70</v>
      </c>
      <c r="F11">
        <v>0</v>
      </c>
      <c r="G11" t="s">
        <v>253</v>
      </c>
      <c r="H11" t="s">
        <v>9</v>
      </c>
      <c r="I11" t="s">
        <v>254</v>
      </c>
      <c r="J11" t="s">
        <v>255</v>
      </c>
      <c r="K11" t="s">
        <v>256</v>
      </c>
      <c r="L11">
        <v>70</v>
      </c>
      <c r="M11">
        <v>70</v>
      </c>
      <c r="N11">
        <v>70</v>
      </c>
      <c r="O11">
        <v>0</v>
      </c>
      <c r="P11">
        <v>0</v>
      </c>
      <c r="Q11">
        <v>0</v>
      </c>
      <c r="R11">
        <v>0</v>
      </c>
      <c r="S11">
        <v>2</v>
      </c>
      <c r="T11">
        <v>40.19</v>
      </c>
      <c r="U11" s="2">
        <v>2813.3</v>
      </c>
      <c r="V11" s="71">
        <f>Table_AnticipatedJobRevenueWeekly[[#This Row],[Unit_Price]]*Table_AnticipatedJobRevenueWeekly[[#This Row],[Remaining_Quantity]]</f>
        <v>2813.2999999999997</v>
      </c>
    </row>
    <row r="12" spans="1:23" s="60" customFormat="1" x14ac:dyDescent="0.25">
      <c r="A12">
        <v>72135</v>
      </c>
      <c r="B12" t="s">
        <v>257</v>
      </c>
      <c r="C12" t="s">
        <v>132</v>
      </c>
      <c r="D12" s="1">
        <v>42321</v>
      </c>
      <c r="E12">
        <v>75</v>
      </c>
      <c r="F12">
        <v>0</v>
      </c>
      <c r="G12" t="s">
        <v>257</v>
      </c>
      <c r="H12" t="s">
        <v>9</v>
      </c>
      <c r="I12" t="s">
        <v>258</v>
      </c>
      <c r="J12" t="s">
        <v>259</v>
      </c>
      <c r="K12" t="s">
        <v>260</v>
      </c>
      <c r="L12">
        <v>75</v>
      </c>
      <c r="M12">
        <v>75</v>
      </c>
      <c r="N12">
        <v>83</v>
      </c>
      <c r="O12">
        <v>0</v>
      </c>
      <c r="P12">
        <v>0</v>
      </c>
      <c r="Q12">
        <v>0</v>
      </c>
      <c r="R12">
        <v>0</v>
      </c>
      <c r="S12">
        <v>3</v>
      </c>
      <c r="T12">
        <v>61.66</v>
      </c>
      <c r="U12" s="2">
        <v>4624.5</v>
      </c>
      <c r="V12" s="71">
        <f>Table_AnticipatedJobRevenueWeekly[[#This Row],[Unit_Price]]*Table_AnticipatedJobRevenueWeekly[[#This Row],[Remaining_Quantity]]</f>
        <v>4624.5</v>
      </c>
    </row>
    <row r="13" spans="1:23" x14ac:dyDescent="0.25">
      <c r="A13">
        <v>72179</v>
      </c>
      <c r="B13" t="s">
        <v>187</v>
      </c>
      <c r="C13" t="s">
        <v>132</v>
      </c>
      <c r="D13" s="1">
        <v>42317</v>
      </c>
      <c r="E13">
        <v>250</v>
      </c>
      <c r="F13">
        <v>0</v>
      </c>
      <c r="G13" t="s">
        <v>187</v>
      </c>
      <c r="H13" t="s">
        <v>133</v>
      </c>
      <c r="I13" t="s">
        <v>188</v>
      </c>
      <c r="J13" t="s">
        <v>136</v>
      </c>
      <c r="K13" t="s">
        <v>137</v>
      </c>
      <c r="L13">
        <v>250</v>
      </c>
      <c r="M13">
        <v>250</v>
      </c>
      <c r="N13">
        <v>250</v>
      </c>
      <c r="O13">
        <v>0</v>
      </c>
      <c r="P13">
        <v>0</v>
      </c>
      <c r="Q13">
        <v>0</v>
      </c>
      <c r="R13">
        <v>0</v>
      </c>
      <c r="S13">
        <v>2</v>
      </c>
      <c r="T13">
        <v>45.66</v>
      </c>
      <c r="U13" s="2">
        <v>11415</v>
      </c>
      <c r="V13" s="2">
        <f>Table_AnticipatedJobRevenueWeekly[[#This Row],[Unit_Price]]*Table_AnticipatedJobRevenueWeekly[[#This Row],[Remaining_Quantity]]</f>
        <v>11415</v>
      </c>
    </row>
    <row r="14" spans="1:23" s="60" customFormat="1" x14ac:dyDescent="0.25">
      <c r="A14">
        <v>72180</v>
      </c>
      <c r="B14" t="s">
        <v>189</v>
      </c>
      <c r="C14" t="s">
        <v>132</v>
      </c>
      <c r="D14" s="1">
        <v>42317</v>
      </c>
      <c r="E14">
        <v>250</v>
      </c>
      <c r="F14">
        <v>0</v>
      </c>
      <c r="G14" t="s">
        <v>189</v>
      </c>
      <c r="H14" t="s">
        <v>7</v>
      </c>
      <c r="I14" t="s">
        <v>190</v>
      </c>
      <c r="J14" t="s">
        <v>136</v>
      </c>
      <c r="K14" t="s">
        <v>137</v>
      </c>
      <c r="L14">
        <v>250</v>
      </c>
      <c r="M14">
        <v>250</v>
      </c>
      <c r="N14">
        <v>0</v>
      </c>
      <c r="O14">
        <v>250</v>
      </c>
      <c r="P14">
        <v>0</v>
      </c>
      <c r="Q14">
        <v>0</v>
      </c>
      <c r="R14">
        <v>0</v>
      </c>
      <c r="S14">
        <v>0</v>
      </c>
      <c r="T14">
        <v>45.66</v>
      </c>
      <c r="U14" s="2">
        <v>11415</v>
      </c>
      <c r="V14" s="71">
        <f>Table_AnticipatedJobRevenueWeekly[[#This Row],[Unit_Price]]*Table_AnticipatedJobRevenueWeekly[[#This Row],[Remaining_Quantity]]</f>
        <v>11415</v>
      </c>
    </row>
    <row r="15" spans="1:23" s="60" customFormat="1" x14ac:dyDescent="0.25">
      <c r="A15">
        <v>72390</v>
      </c>
      <c r="B15" t="s">
        <v>264</v>
      </c>
      <c r="C15" t="s">
        <v>132</v>
      </c>
      <c r="D15" s="1">
        <v>42320</v>
      </c>
      <c r="E15">
        <v>200</v>
      </c>
      <c r="F15">
        <v>0</v>
      </c>
      <c r="G15" t="s">
        <v>264</v>
      </c>
      <c r="H15" t="s">
        <v>7</v>
      </c>
      <c r="I15" t="s">
        <v>265</v>
      </c>
      <c r="J15" t="s">
        <v>266</v>
      </c>
      <c r="K15" t="s">
        <v>267</v>
      </c>
      <c r="L15">
        <v>200</v>
      </c>
      <c r="M15">
        <v>200</v>
      </c>
      <c r="N15">
        <v>200</v>
      </c>
      <c r="O15">
        <v>0</v>
      </c>
      <c r="P15">
        <v>0</v>
      </c>
      <c r="Q15">
        <v>0</v>
      </c>
      <c r="R15">
        <v>0</v>
      </c>
      <c r="S15">
        <v>4</v>
      </c>
      <c r="T15">
        <v>3.66</v>
      </c>
      <c r="U15" s="2">
        <v>732</v>
      </c>
      <c r="V15" s="71">
        <f>Table_AnticipatedJobRevenueWeekly[[#This Row],[Unit_Price]]*Table_AnticipatedJobRevenueWeekly[[#This Row],[Remaining_Quantity]]</f>
        <v>732</v>
      </c>
    </row>
    <row r="16" spans="1:23" s="60" customFormat="1" x14ac:dyDescent="0.25">
      <c r="A16">
        <v>72500</v>
      </c>
      <c r="B16" t="s">
        <v>268</v>
      </c>
      <c r="C16" t="s">
        <v>132</v>
      </c>
      <c r="D16" s="1">
        <v>42321</v>
      </c>
      <c r="E16">
        <v>80</v>
      </c>
      <c r="F16">
        <v>0</v>
      </c>
      <c r="G16" t="s">
        <v>268</v>
      </c>
      <c r="H16" t="s">
        <v>269</v>
      </c>
      <c r="I16" t="s">
        <v>270</v>
      </c>
      <c r="J16" t="s">
        <v>271</v>
      </c>
      <c r="K16" t="s">
        <v>272</v>
      </c>
      <c r="L16">
        <v>80</v>
      </c>
      <c r="M16">
        <v>80</v>
      </c>
      <c r="N16">
        <v>70</v>
      </c>
      <c r="O16">
        <v>14</v>
      </c>
      <c r="P16">
        <v>0</v>
      </c>
      <c r="Q16">
        <v>0</v>
      </c>
      <c r="R16">
        <v>0</v>
      </c>
      <c r="S16">
        <v>2</v>
      </c>
      <c r="T16">
        <v>21.57</v>
      </c>
      <c r="U16" s="2">
        <v>1725.6</v>
      </c>
      <c r="V16" s="71">
        <f>Table_AnticipatedJobRevenueWeekly[[#This Row],[Unit_Price]]*Table_AnticipatedJobRevenueWeekly[[#This Row],[Remaining_Quantity]]</f>
        <v>1725.6</v>
      </c>
    </row>
    <row r="17" spans="1:22" x14ac:dyDescent="0.25">
      <c r="A17">
        <v>72523</v>
      </c>
      <c r="B17" t="s">
        <v>273</v>
      </c>
      <c r="C17" t="s">
        <v>132</v>
      </c>
      <c r="D17" s="1">
        <v>42321</v>
      </c>
      <c r="E17">
        <v>3</v>
      </c>
      <c r="F17">
        <v>0</v>
      </c>
      <c r="G17" t="s">
        <v>273</v>
      </c>
      <c r="H17" t="s">
        <v>158</v>
      </c>
      <c r="I17" t="s">
        <v>274</v>
      </c>
      <c r="J17" t="s">
        <v>275</v>
      </c>
      <c r="K17" t="s">
        <v>276</v>
      </c>
      <c r="L17">
        <v>3</v>
      </c>
      <c r="M17">
        <v>3</v>
      </c>
      <c r="N17">
        <v>3</v>
      </c>
      <c r="O17">
        <v>0</v>
      </c>
      <c r="P17">
        <v>0</v>
      </c>
      <c r="Q17">
        <v>0</v>
      </c>
      <c r="R17">
        <v>0</v>
      </c>
      <c r="S17">
        <v>2</v>
      </c>
      <c r="T17">
        <v>414.24</v>
      </c>
      <c r="U17" s="2">
        <v>1242.72</v>
      </c>
      <c r="V17" s="71">
        <f>Table_AnticipatedJobRevenueWeekly[[#This Row],[Unit_Price]]*Table_AnticipatedJobRevenueWeekly[[#This Row],[Remaining_Quantity]]</f>
        <v>1242.72</v>
      </c>
    </row>
    <row r="18" spans="1:22" x14ac:dyDescent="0.25">
      <c r="A18">
        <v>72713</v>
      </c>
      <c r="B18" t="s">
        <v>277</v>
      </c>
      <c r="C18" t="s">
        <v>132</v>
      </c>
      <c r="D18" s="1">
        <v>42319</v>
      </c>
      <c r="E18">
        <v>13</v>
      </c>
      <c r="F18">
        <v>0</v>
      </c>
      <c r="G18" t="s">
        <v>277</v>
      </c>
      <c r="H18" t="s">
        <v>278</v>
      </c>
      <c r="I18" t="s">
        <v>279</v>
      </c>
      <c r="J18" t="s">
        <v>280</v>
      </c>
      <c r="K18" t="s">
        <v>281</v>
      </c>
      <c r="L18">
        <v>13</v>
      </c>
      <c r="M18">
        <v>13</v>
      </c>
      <c r="N18">
        <v>13</v>
      </c>
      <c r="O18">
        <v>0</v>
      </c>
      <c r="P18">
        <v>0</v>
      </c>
      <c r="Q18">
        <v>0</v>
      </c>
      <c r="R18">
        <v>0</v>
      </c>
      <c r="S18">
        <v>4</v>
      </c>
      <c r="T18">
        <v>61.3</v>
      </c>
      <c r="U18" s="2">
        <v>796.9</v>
      </c>
      <c r="V18" s="71">
        <f>Table_AnticipatedJobRevenueWeekly[[#This Row],[Unit_Price]]*Table_AnticipatedJobRevenueWeekly[[#This Row],[Remaining_Quantity]]</f>
        <v>796.9</v>
      </c>
    </row>
    <row r="19" spans="1:22" x14ac:dyDescent="0.25">
      <c r="A19">
        <v>72715</v>
      </c>
      <c r="B19" t="s">
        <v>282</v>
      </c>
      <c r="C19" t="s">
        <v>132</v>
      </c>
      <c r="D19" s="1">
        <v>42319</v>
      </c>
      <c r="E19">
        <v>26</v>
      </c>
      <c r="F19">
        <v>0</v>
      </c>
      <c r="G19" t="s">
        <v>282</v>
      </c>
      <c r="H19" t="s">
        <v>278</v>
      </c>
      <c r="I19" t="s">
        <v>279</v>
      </c>
      <c r="J19" t="s">
        <v>283</v>
      </c>
      <c r="K19" t="s">
        <v>284</v>
      </c>
      <c r="L19">
        <v>26</v>
      </c>
      <c r="M19">
        <v>26</v>
      </c>
      <c r="N19">
        <v>26</v>
      </c>
      <c r="O19">
        <v>0</v>
      </c>
      <c r="P19">
        <v>0</v>
      </c>
      <c r="Q19">
        <v>0</v>
      </c>
      <c r="R19">
        <v>0</v>
      </c>
      <c r="S19">
        <v>3</v>
      </c>
      <c r="T19">
        <v>17.920000000000002</v>
      </c>
      <c r="U19" s="2">
        <v>465.92</v>
      </c>
      <c r="V19" s="71">
        <f>Table_AnticipatedJobRevenueWeekly[[#This Row],[Unit_Price]]*Table_AnticipatedJobRevenueWeekly[[#This Row],[Remaining_Quantity]]</f>
        <v>465.92000000000007</v>
      </c>
    </row>
    <row r="20" spans="1:22" x14ac:dyDescent="0.25">
      <c r="A20">
        <v>72716</v>
      </c>
      <c r="B20" t="s">
        <v>285</v>
      </c>
      <c r="C20" t="s">
        <v>132</v>
      </c>
      <c r="D20" s="1">
        <v>42319</v>
      </c>
      <c r="E20">
        <v>13</v>
      </c>
      <c r="F20">
        <v>0</v>
      </c>
      <c r="G20" t="s">
        <v>285</v>
      </c>
      <c r="H20" t="s">
        <v>278</v>
      </c>
      <c r="I20" t="s">
        <v>279</v>
      </c>
      <c r="J20" t="s">
        <v>286</v>
      </c>
      <c r="K20" t="s">
        <v>287</v>
      </c>
      <c r="L20">
        <v>13</v>
      </c>
      <c r="M20">
        <v>13</v>
      </c>
      <c r="N20">
        <v>13</v>
      </c>
      <c r="O20">
        <v>0</v>
      </c>
      <c r="P20">
        <v>0</v>
      </c>
      <c r="Q20">
        <v>0</v>
      </c>
      <c r="R20">
        <v>0</v>
      </c>
      <c r="S20">
        <v>3</v>
      </c>
      <c r="T20">
        <v>70.319999999999993</v>
      </c>
      <c r="U20" s="2">
        <v>914.16</v>
      </c>
      <c r="V20" s="71">
        <f>Table_AnticipatedJobRevenueWeekly[[#This Row],[Unit_Price]]*Table_AnticipatedJobRevenueWeekly[[#This Row],[Remaining_Quantity]]</f>
        <v>914.15999999999985</v>
      </c>
    </row>
    <row r="21" spans="1:22" x14ac:dyDescent="0.25">
      <c r="A21">
        <v>72717</v>
      </c>
      <c r="B21" t="s">
        <v>288</v>
      </c>
      <c r="C21" t="s">
        <v>132</v>
      </c>
      <c r="D21" s="1">
        <v>42319</v>
      </c>
      <c r="E21">
        <v>39</v>
      </c>
      <c r="F21">
        <v>0</v>
      </c>
      <c r="G21" t="s">
        <v>288</v>
      </c>
      <c r="H21" t="s">
        <v>278</v>
      </c>
      <c r="I21" t="s">
        <v>279</v>
      </c>
      <c r="J21" t="s">
        <v>289</v>
      </c>
      <c r="K21" t="s">
        <v>290</v>
      </c>
      <c r="L21">
        <v>39</v>
      </c>
      <c r="M21">
        <v>39</v>
      </c>
      <c r="N21">
        <v>39</v>
      </c>
      <c r="O21">
        <v>0</v>
      </c>
      <c r="P21">
        <v>0</v>
      </c>
      <c r="Q21">
        <v>0</v>
      </c>
      <c r="R21">
        <v>0</v>
      </c>
      <c r="S21">
        <v>3</v>
      </c>
      <c r="T21">
        <v>50.22</v>
      </c>
      <c r="U21" s="2">
        <v>1958.58</v>
      </c>
      <c r="V21" s="71">
        <f>Table_AnticipatedJobRevenueWeekly[[#This Row],[Unit_Price]]*Table_AnticipatedJobRevenueWeekly[[#This Row],[Remaining_Quantity]]</f>
        <v>1958.58</v>
      </c>
    </row>
    <row r="22" spans="1:22" x14ac:dyDescent="0.25">
      <c r="A22">
        <v>72718</v>
      </c>
      <c r="B22" t="s">
        <v>291</v>
      </c>
      <c r="C22" t="s">
        <v>132</v>
      </c>
      <c r="D22" s="1">
        <v>42321</v>
      </c>
      <c r="E22">
        <v>25</v>
      </c>
      <c r="F22">
        <v>0</v>
      </c>
      <c r="G22" t="s">
        <v>291</v>
      </c>
      <c r="H22" t="s">
        <v>172</v>
      </c>
      <c r="I22" t="s">
        <v>292</v>
      </c>
      <c r="J22" t="s">
        <v>293</v>
      </c>
      <c r="K22" t="s">
        <v>294</v>
      </c>
      <c r="L22">
        <v>27</v>
      </c>
      <c r="M22">
        <v>25</v>
      </c>
      <c r="N22">
        <v>27</v>
      </c>
      <c r="O22">
        <v>0</v>
      </c>
      <c r="P22">
        <v>0</v>
      </c>
      <c r="Q22">
        <v>0</v>
      </c>
      <c r="R22">
        <v>0</v>
      </c>
      <c r="S22">
        <v>2</v>
      </c>
      <c r="T22">
        <v>0</v>
      </c>
      <c r="U22" s="2">
        <v>1637</v>
      </c>
      <c r="V22" s="71">
        <f>Table_AnticipatedJobRevenueWeekly[[#This Row],[Unit_Price]]*Table_AnticipatedJobRevenueWeekly[[#This Row],[Remaining_Quantity]]</f>
        <v>0</v>
      </c>
    </row>
    <row r="23" spans="1:22" x14ac:dyDescent="0.25">
      <c r="A23">
        <v>72719</v>
      </c>
      <c r="B23" t="s">
        <v>295</v>
      </c>
      <c r="C23" t="s">
        <v>132</v>
      </c>
      <c r="D23" s="1">
        <v>42321</v>
      </c>
      <c r="E23">
        <v>26</v>
      </c>
      <c r="F23">
        <v>0</v>
      </c>
      <c r="G23" t="s">
        <v>295</v>
      </c>
      <c r="H23" t="s">
        <v>172</v>
      </c>
      <c r="I23" t="s">
        <v>292</v>
      </c>
      <c r="J23" t="s">
        <v>296</v>
      </c>
      <c r="K23" t="s">
        <v>297</v>
      </c>
      <c r="L23">
        <v>26</v>
      </c>
      <c r="M23">
        <v>26</v>
      </c>
      <c r="N23">
        <v>26</v>
      </c>
      <c r="O23">
        <v>0</v>
      </c>
      <c r="P23">
        <v>0</v>
      </c>
      <c r="Q23">
        <v>0</v>
      </c>
      <c r="R23">
        <v>0</v>
      </c>
      <c r="S23">
        <v>2</v>
      </c>
      <c r="T23">
        <v>0</v>
      </c>
      <c r="U23" s="2">
        <v>1637</v>
      </c>
      <c r="V23" s="71">
        <f>Table_AnticipatedJobRevenueWeekly[[#This Row],[Unit_Price]]*Table_AnticipatedJobRevenueWeekly[[#This Row],[Remaining_Quantity]]</f>
        <v>0</v>
      </c>
    </row>
    <row r="24" spans="1:22" x14ac:dyDescent="0.25">
      <c r="A24">
        <v>72720</v>
      </c>
      <c r="B24" t="s">
        <v>298</v>
      </c>
      <c r="C24" t="s">
        <v>132</v>
      </c>
      <c r="D24" s="1">
        <v>42319</v>
      </c>
      <c r="E24">
        <v>13</v>
      </c>
      <c r="F24">
        <v>0</v>
      </c>
      <c r="G24" t="s">
        <v>298</v>
      </c>
      <c r="H24" t="s">
        <v>278</v>
      </c>
      <c r="I24" t="s">
        <v>279</v>
      </c>
      <c r="J24" t="s">
        <v>299</v>
      </c>
      <c r="K24" t="s">
        <v>300</v>
      </c>
      <c r="L24">
        <v>13</v>
      </c>
      <c r="M24">
        <v>13</v>
      </c>
      <c r="N24">
        <v>13</v>
      </c>
      <c r="O24">
        <v>0</v>
      </c>
      <c r="P24">
        <v>0</v>
      </c>
      <c r="Q24">
        <v>0</v>
      </c>
      <c r="R24">
        <v>0</v>
      </c>
      <c r="S24">
        <v>5</v>
      </c>
      <c r="T24">
        <v>176.07</v>
      </c>
      <c r="U24" s="2">
        <v>2288.91</v>
      </c>
      <c r="V24" s="71">
        <f>Table_AnticipatedJobRevenueWeekly[[#This Row],[Unit_Price]]*Table_AnticipatedJobRevenueWeekly[[#This Row],[Remaining_Quantity]]</f>
        <v>2288.91</v>
      </c>
    </row>
    <row r="25" spans="1:22" x14ac:dyDescent="0.25">
      <c r="A25">
        <v>72721</v>
      </c>
      <c r="B25" t="s">
        <v>301</v>
      </c>
      <c r="C25" t="s">
        <v>132</v>
      </c>
      <c r="D25" s="1">
        <v>42319</v>
      </c>
      <c r="E25">
        <v>13</v>
      </c>
      <c r="F25">
        <v>0</v>
      </c>
      <c r="G25" t="s">
        <v>301</v>
      </c>
      <c r="H25" t="s">
        <v>278</v>
      </c>
      <c r="I25" t="s">
        <v>279</v>
      </c>
      <c r="J25" t="s">
        <v>302</v>
      </c>
      <c r="K25" t="s">
        <v>303</v>
      </c>
      <c r="L25">
        <v>13</v>
      </c>
      <c r="M25">
        <v>13</v>
      </c>
      <c r="N25">
        <v>13</v>
      </c>
      <c r="O25">
        <v>0</v>
      </c>
      <c r="P25">
        <v>0</v>
      </c>
      <c r="Q25">
        <v>0</v>
      </c>
      <c r="R25">
        <v>0</v>
      </c>
      <c r="S25">
        <v>2</v>
      </c>
      <c r="T25">
        <v>47.26</v>
      </c>
      <c r="U25" s="2">
        <v>614.38</v>
      </c>
      <c r="V25" s="71">
        <f>Table_AnticipatedJobRevenueWeekly[[#This Row],[Unit_Price]]*Table_AnticipatedJobRevenueWeekly[[#This Row],[Remaining_Quantity]]</f>
        <v>614.38</v>
      </c>
    </row>
    <row r="26" spans="1:22" x14ac:dyDescent="0.25">
      <c r="A26">
        <v>72723</v>
      </c>
      <c r="B26" t="s">
        <v>304</v>
      </c>
      <c r="C26" t="s">
        <v>132</v>
      </c>
      <c r="D26" s="1">
        <v>42319</v>
      </c>
      <c r="E26">
        <v>13</v>
      </c>
      <c r="F26">
        <v>0</v>
      </c>
      <c r="G26" t="s">
        <v>304</v>
      </c>
      <c r="H26" t="s">
        <v>278</v>
      </c>
      <c r="I26" t="s">
        <v>279</v>
      </c>
      <c r="J26" t="s">
        <v>305</v>
      </c>
      <c r="K26" t="s">
        <v>306</v>
      </c>
      <c r="L26">
        <v>13</v>
      </c>
      <c r="M26">
        <v>13</v>
      </c>
      <c r="N26">
        <v>13</v>
      </c>
      <c r="O26">
        <v>0</v>
      </c>
      <c r="P26">
        <v>0</v>
      </c>
      <c r="Q26">
        <v>0</v>
      </c>
      <c r="R26">
        <v>0</v>
      </c>
      <c r="S26">
        <v>4</v>
      </c>
      <c r="T26">
        <v>55.51</v>
      </c>
      <c r="U26" s="2">
        <v>721.63</v>
      </c>
      <c r="V26" s="71">
        <f>Table_AnticipatedJobRevenueWeekly[[#This Row],[Unit_Price]]*Table_AnticipatedJobRevenueWeekly[[#This Row],[Remaining_Quantity]]</f>
        <v>721.63</v>
      </c>
    </row>
    <row r="27" spans="1:22" x14ac:dyDescent="0.25">
      <c r="A27">
        <v>72726</v>
      </c>
      <c r="B27" t="s">
        <v>307</v>
      </c>
      <c r="C27" t="s">
        <v>132</v>
      </c>
      <c r="D27" s="1">
        <v>42319</v>
      </c>
      <c r="E27">
        <v>13</v>
      </c>
      <c r="F27">
        <v>0</v>
      </c>
      <c r="G27" t="s">
        <v>307</v>
      </c>
      <c r="H27" t="s">
        <v>278</v>
      </c>
      <c r="I27" t="s">
        <v>279</v>
      </c>
      <c r="J27" t="s">
        <v>308</v>
      </c>
      <c r="K27" t="s">
        <v>309</v>
      </c>
      <c r="L27">
        <v>13</v>
      </c>
      <c r="M27">
        <v>13</v>
      </c>
      <c r="N27">
        <v>13</v>
      </c>
      <c r="O27">
        <v>0</v>
      </c>
      <c r="P27">
        <v>0</v>
      </c>
      <c r="Q27">
        <v>0</v>
      </c>
      <c r="R27">
        <v>0</v>
      </c>
      <c r="S27">
        <v>5</v>
      </c>
      <c r="T27">
        <v>194.35</v>
      </c>
      <c r="U27" s="2">
        <v>2526.5500000000002</v>
      </c>
      <c r="V27" s="71">
        <f>Table_AnticipatedJobRevenueWeekly[[#This Row],[Unit_Price]]*Table_AnticipatedJobRevenueWeekly[[#This Row],[Remaining_Quantity]]</f>
        <v>2526.5499999999997</v>
      </c>
    </row>
    <row r="28" spans="1:22" x14ac:dyDescent="0.25">
      <c r="A28">
        <v>72729</v>
      </c>
      <c r="B28" t="s">
        <v>311</v>
      </c>
      <c r="C28" t="s">
        <v>132</v>
      </c>
      <c r="D28" s="1">
        <v>42319</v>
      </c>
      <c r="E28">
        <v>13</v>
      </c>
      <c r="F28">
        <v>0</v>
      </c>
      <c r="G28" t="s">
        <v>311</v>
      </c>
      <c r="H28" t="s">
        <v>278</v>
      </c>
      <c r="I28" t="s">
        <v>279</v>
      </c>
      <c r="J28" t="s">
        <v>312</v>
      </c>
      <c r="K28" t="s">
        <v>313</v>
      </c>
      <c r="L28">
        <v>13</v>
      </c>
      <c r="M28">
        <v>13</v>
      </c>
      <c r="N28">
        <v>13</v>
      </c>
      <c r="O28">
        <v>0</v>
      </c>
      <c r="P28">
        <v>0</v>
      </c>
      <c r="Q28">
        <v>0</v>
      </c>
      <c r="R28">
        <v>0</v>
      </c>
      <c r="S28">
        <v>2</v>
      </c>
      <c r="T28">
        <v>37.159999999999997</v>
      </c>
      <c r="U28" s="2">
        <v>483.08</v>
      </c>
      <c r="V28" s="71">
        <f>Table_AnticipatedJobRevenueWeekly[[#This Row],[Unit_Price]]*Table_AnticipatedJobRevenueWeekly[[#This Row],[Remaining_Quantity]]</f>
        <v>483.07999999999993</v>
      </c>
    </row>
    <row r="29" spans="1:22" x14ac:dyDescent="0.25">
      <c r="A29">
        <v>72730</v>
      </c>
      <c r="B29" t="s">
        <v>314</v>
      </c>
      <c r="C29" t="s">
        <v>132</v>
      </c>
      <c r="D29" s="1">
        <v>42319</v>
      </c>
      <c r="E29">
        <v>13</v>
      </c>
      <c r="F29">
        <v>0</v>
      </c>
      <c r="G29" t="s">
        <v>314</v>
      </c>
      <c r="H29" t="s">
        <v>278</v>
      </c>
      <c r="I29" t="s">
        <v>279</v>
      </c>
      <c r="J29" t="s">
        <v>315</v>
      </c>
      <c r="K29" t="s">
        <v>316</v>
      </c>
      <c r="L29">
        <v>13</v>
      </c>
      <c r="M29">
        <v>13</v>
      </c>
      <c r="N29">
        <v>13</v>
      </c>
      <c r="O29">
        <v>0</v>
      </c>
      <c r="P29">
        <v>0</v>
      </c>
      <c r="Q29">
        <v>0</v>
      </c>
      <c r="R29">
        <v>0</v>
      </c>
      <c r="S29">
        <v>3</v>
      </c>
      <c r="T29">
        <v>63.63</v>
      </c>
      <c r="U29" s="2">
        <v>827.19</v>
      </c>
      <c r="V29" s="71">
        <f>Table_AnticipatedJobRevenueWeekly[[#This Row],[Unit_Price]]*Table_AnticipatedJobRevenueWeekly[[#This Row],[Remaining_Quantity]]</f>
        <v>827.19</v>
      </c>
    </row>
    <row r="30" spans="1:22" x14ac:dyDescent="0.25">
      <c r="A30">
        <v>72731</v>
      </c>
      <c r="B30" t="s">
        <v>317</v>
      </c>
      <c r="C30" t="s">
        <v>132</v>
      </c>
      <c r="D30" s="1">
        <v>42319</v>
      </c>
      <c r="E30">
        <v>13</v>
      </c>
      <c r="F30">
        <v>0</v>
      </c>
      <c r="G30" t="s">
        <v>317</v>
      </c>
      <c r="H30" t="s">
        <v>278</v>
      </c>
      <c r="I30" t="s">
        <v>279</v>
      </c>
      <c r="J30" t="s">
        <v>318</v>
      </c>
      <c r="K30" t="s">
        <v>319</v>
      </c>
      <c r="L30">
        <v>13</v>
      </c>
      <c r="M30">
        <v>13</v>
      </c>
      <c r="N30">
        <v>13</v>
      </c>
      <c r="O30">
        <v>0</v>
      </c>
      <c r="P30">
        <v>0</v>
      </c>
      <c r="Q30">
        <v>0</v>
      </c>
      <c r="R30">
        <v>0</v>
      </c>
      <c r="S30">
        <v>3</v>
      </c>
      <c r="T30">
        <v>71.64</v>
      </c>
      <c r="U30" s="2">
        <v>931.32</v>
      </c>
      <c r="V30" s="71">
        <f>Table_AnticipatedJobRevenueWeekly[[#This Row],[Unit_Price]]*Table_AnticipatedJobRevenueWeekly[[#This Row],[Remaining_Quantity]]</f>
        <v>931.32</v>
      </c>
    </row>
    <row r="31" spans="1:22" x14ac:dyDescent="0.25">
      <c r="A31">
        <v>72733</v>
      </c>
      <c r="B31" t="s">
        <v>320</v>
      </c>
      <c r="C31" t="s">
        <v>132</v>
      </c>
      <c r="D31" s="1">
        <v>42319</v>
      </c>
      <c r="E31">
        <v>13</v>
      </c>
      <c r="F31">
        <v>0</v>
      </c>
      <c r="G31" t="s">
        <v>320</v>
      </c>
      <c r="H31" t="s">
        <v>278</v>
      </c>
      <c r="I31" t="s">
        <v>279</v>
      </c>
      <c r="J31" t="s">
        <v>321</v>
      </c>
      <c r="K31" t="s">
        <v>322</v>
      </c>
      <c r="L31">
        <v>13</v>
      </c>
      <c r="M31">
        <v>13</v>
      </c>
      <c r="N31">
        <v>13</v>
      </c>
      <c r="O31">
        <v>0</v>
      </c>
      <c r="P31">
        <v>0</v>
      </c>
      <c r="Q31">
        <v>0</v>
      </c>
      <c r="R31">
        <v>0</v>
      </c>
      <c r="S31">
        <v>4</v>
      </c>
      <c r="T31">
        <v>45.47</v>
      </c>
      <c r="U31" s="2">
        <v>591.11</v>
      </c>
      <c r="V31" s="71">
        <f>Table_AnticipatedJobRevenueWeekly[[#This Row],[Unit_Price]]*Table_AnticipatedJobRevenueWeekly[[#This Row],[Remaining_Quantity]]</f>
        <v>591.11</v>
      </c>
    </row>
    <row r="32" spans="1:22" x14ac:dyDescent="0.25">
      <c r="A32">
        <v>72823</v>
      </c>
      <c r="B32" t="s">
        <v>194</v>
      </c>
      <c r="C32" t="s">
        <v>132</v>
      </c>
      <c r="D32" s="1">
        <v>42317</v>
      </c>
      <c r="E32">
        <v>295</v>
      </c>
      <c r="F32">
        <v>0</v>
      </c>
      <c r="G32" t="s">
        <v>194</v>
      </c>
      <c r="H32" t="s">
        <v>7</v>
      </c>
      <c r="I32" t="s">
        <v>195</v>
      </c>
      <c r="J32" t="s">
        <v>167</v>
      </c>
      <c r="K32" t="s">
        <v>168</v>
      </c>
      <c r="L32">
        <v>295</v>
      </c>
      <c r="M32">
        <v>295</v>
      </c>
      <c r="N32">
        <v>0</v>
      </c>
      <c r="O32">
        <v>295</v>
      </c>
      <c r="P32">
        <v>0</v>
      </c>
      <c r="Q32">
        <v>0</v>
      </c>
      <c r="R32">
        <v>0</v>
      </c>
      <c r="S32">
        <v>0</v>
      </c>
      <c r="T32">
        <v>6.96</v>
      </c>
      <c r="U32" s="2">
        <v>2053.1999999999998</v>
      </c>
      <c r="V32" s="71">
        <f>Table_AnticipatedJobRevenueWeekly[[#This Row],[Unit_Price]]*Table_AnticipatedJobRevenueWeekly[[#This Row],[Remaining_Quantity]]</f>
        <v>2053.1999999999998</v>
      </c>
    </row>
    <row r="33" spans="1:22" x14ac:dyDescent="0.25">
      <c r="A33">
        <v>72958</v>
      </c>
      <c r="B33" t="s">
        <v>323</v>
      </c>
      <c r="C33" t="s">
        <v>132</v>
      </c>
      <c r="D33" s="1">
        <v>42321</v>
      </c>
      <c r="E33">
        <v>100</v>
      </c>
      <c r="F33">
        <v>0</v>
      </c>
      <c r="G33" t="s">
        <v>323</v>
      </c>
      <c r="H33" t="s">
        <v>324</v>
      </c>
      <c r="I33" t="s">
        <v>325</v>
      </c>
      <c r="J33" t="s">
        <v>247</v>
      </c>
      <c r="K33" t="s">
        <v>248</v>
      </c>
      <c r="L33">
        <v>100</v>
      </c>
      <c r="M33">
        <v>100</v>
      </c>
      <c r="N33">
        <v>102</v>
      </c>
      <c r="O33">
        <v>0</v>
      </c>
      <c r="P33">
        <v>0</v>
      </c>
      <c r="Q33">
        <v>80</v>
      </c>
      <c r="R33">
        <v>0</v>
      </c>
      <c r="S33">
        <v>3</v>
      </c>
      <c r="T33">
        <v>13.8</v>
      </c>
      <c r="U33" s="2">
        <v>1380</v>
      </c>
      <c r="V33" s="71">
        <f>Table_AnticipatedJobRevenueWeekly[[#This Row],[Unit_Price]]*Table_AnticipatedJobRevenueWeekly[[#This Row],[Remaining_Quantity]]</f>
        <v>1380</v>
      </c>
    </row>
    <row r="34" spans="1:22" x14ac:dyDescent="0.25">
      <c r="A34">
        <v>73016</v>
      </c>
      <c r="B34" t="s">
        <v>365</v>
      </c>
      <c r="C34" t="s">
        <v>132</v>
      </c>
      <c r="D34" s="1">
        <v>42321</v>
      </c>
      <c r="E34">
        <v>2000</v>
      </c>
      <c r="F34">
        <v>0</v>
      </c>
      <c r="G34" t="s">
        <v>365</v>
      </c>
      <c r="H34" t="s">
        <v>366</v>
      </c>
      <c r="I34" t="s">
        <v>367</v>
      </c>
      <c r="J34" t="s">
        <v>368</v>
      </c>
      <c r="K34" t="s">
        <v>369</v>
      </c>
      <c r="L34">
        <v>2000</v>
      </c>
      <c r="M34">
        <v>2000</v>
      </c>
      <c r="N34">
        <v>2000</v>
      </c>
      <c r="O34">
        <v>0</v>
      </c>
      <c r="P34">
        <v>0</v>
      </c>
      <c r="Q34">
        <v>0</v>
      </c>
      <c r="R34">
        <v>0</v>
      </c>
      <c r="S34">
        <v>2</v>
      </c>
      <c r="T34">
        <v>3.7499999999999999E-2</v>
      </c>
      <c r="U34" s="2">
        <v>75</v>
      </c>
      <c r="V34" s="71">
        <f>Table_AnticipatedJobRevenueWeekly[[#This Row],[Unit_Price]]*Table_AnticipatedJobRevenueWeekly[[#This Row],[Remaining_Quantity]]</f>
        <v>75</v>
      </c>
    </row>
    <row r="35" spans="1:22" x14ac:dyDescent="0.25">
      <c r="D35" s="1"/>
      <c r="U35" s="2">
        <f>SUBTOTAL(109,Table_AnticipatedJobRevenueWeekly[Total_Price])</f>
        <v>119904.10000000003</v>
      </c>
      <c r="V35" s="2">
        <f>SUBTOTAL(109,Table_AnticipatedJobRevenueWeekly[New Calc. Price based on Remaining])</f>
        <v>116630.10000000003</v>
      </c>
    </row>
    <row r="36" spans="1:22" x14ac:dyDescent="0.25">
      <c r="V36" s="2"/>
    </row>
    <row r="37" spans="1:22" x14ac:dyDescent="0.25">
      <c r="V37" s="2"/>
    </row>
    <row r="38" spans="1:22" x14ac:dyDescent="0.25">
      <c r="V38" s="2"/>
    </row>
    <row r="39" spans="1:22" x14ac:dyDescent="0.25">
      <c r="V39" s="2"/>
    </row>
    <row r="40" spans="1:22" x14ac:dyDescent="0.25">
      <c r="V40" s="2"/>
    </row>
    <row r="41" spans="1:22" x14ac:dyDescent="0.25">
      <c r="V41" s="2"/>
    </row>
    <row r="42" spans="1:22" x14ac:dyDescent="0.25">
      <c r="V42" s="2"/>
    </row>
    <row r="43" spans="1:22" x14ac:dyDescent="0.25">
      <c r="V43" s="2"/>
    </row>
    <row r="44" spans="1:22" x14ac:dyDescent="0.25">
      <c r="V44" s="2"/>
    </row>
    <row r="45" spans="1:22" x14ac:dyDescent="0.25">
      <c r="V45" s="2"/>
    </row>
    <row r="46" spans="1:22" x14ac:dyDescent="0.25">
      <c r="V46" s="2"/>
    </row>
    <row r="47" spans="1:22" x14ac:dyDescent="0.25">
      <c r="V47" s="2"/>
    </row>
    <row r="48" spans="1:22" x14ac:dyDescent="0.25">
      <c r="V48" s="2"/>
    </row>
    <row r="49" spans="22:22" x14ac:dyDescent="0.25">
      <c r="V49" s="2"/>
    </row>
    <row r="50" spans="22:22" x14ac:dyDescent="0.25">
      <c r="V50" s="2"/>
    </row>
    <row r="51" spans="22:22" x14ac:dyDescent="0.25">
      <c r="V51" s="2"/>
    </row>
    <row r="52" spans="22:22" x14ac:dyDescent="0.25">
      <c r="V52" s="2"/>
    </row>
    <row r="53" spans="22:22" x14ac:dyDescent="0.25">
      <c r="V53" s="2"/>
    </row>
    <row r="54" spans="22:22" x14ac:dyDescent="0.25">
      <c r="V54" s="2"/>
    </row>
    <row r="55" spans="22:22" x14ac:dyDescent="0.25">
      <c r="V55" s="2"/>
    </row>
    <row r="56" spans="22:22" x14ac:dyDescent="0.25">
      <c r="V56" s="2"/>
    </row>
    <row r="57" spans="22:22" x14ac:dyDescent="0.25">
      <c r="V57" s="2"/>
    </row>
    <row r="58" spans="22:22" x14ac:dyDescent="0.25">
      <c r="V58" s="2"/>
    </row>
    <row r="59" spans="22:22" x14ac:dyDescent="0.25">
      <c r="V59" s="2"/>
    </row>
    <row r="60" spans="22:22" x14ac:dyDescent="0.25">
      <c r="V60" s="2"/>
    </row>
    <row r="61" spans="22:22" x14ac:dyDescent="0.25">
      <c r="V61" s="2"/>
    </row>
    <row r="62" spans="22:22" x14ac:dyDescent="0.25">
      <c r="V62" s="2"/>
    </row>
    <row r="63" spans="22:22" x14ac:dyDescent="0.25">
      <c r="V63" s="2"/>
    </row>
    <row r="64" spans="22:22" x14ac:dyDescent="0.25">
      <c r="V64" s="2"/>
    </row>
    <row r="65" spans="22:22" x14ac:dyDescent="0.25">
      <c r="V65" s="2"/>
    </row>
    <row r="66" spans="22:22" x14ac:dyDescent="0.25">
      <c r="V66" s="2"/>
    </row>
    <row r="67" spans="22:22" x14ac:dyDescent="0.25">
      <c r="V67" s="2"/>
    </row>
    <row r="68" spans="22:22" x14ac:dyDescent="0.25">
      <c r="V68" s="2"/>
    </row>
    <row r="69" spans="22:22" x14ac:dyDescent="0.25">
      <c r="V69" s="2"/>
    </row>
    <row r="70" spans="22:22" x14ac:dyDescent="0.25">
      <c r="V70" s="2"/>
    </row>
    <row r="71" spans="22:22" x14ac:dyDescent="0.25">
      <c r="V71" s="2"/>
    </row>
    <row r="72" spans="22:22" x14ac:dyDescent="0.25">
      <c r="V72" s="2"/>
    </row>
    <row r="73" spans="22:22" x14ac:dyDescent="0.25">
      <c r="V73" s="2"/>
    </row>
    <row r="74" spans="22:22" x14ac:dyDescent="0.25">
      <c r="V74" s="2"/>
    </row>
    <row r="75" spans="22:22" x14ac:dyDescent="0.25">
      <c r="V75" s="2"/>
    </row>
    <row r="76" spans="22:22" x14ac:dyDescent="0.25">
      <c r="V76" s="2"/>
    </row>
    <row r="77" spans="22:22" x14ac:dyDescent="0.25">
      <c r="V77" s="2"/>
    </row>
    <row r="78" spans="22:22" x14ac:dyDescent="0.25">
      <c r="V78" s="2"/>
    </row>
    <row r="79" spans="22:22" x14ac:dyDescent="0.25">
      <c r="V79" s="2"/>
    </row>
    <row r="80" spans="22:22" x14ac:dyDescent="0.25">
      <c r="V80" s="2"/>
    </row>
    <row r="81" spans="22:22" x14ac:dyDescent="0.25">
      <c r="V81" s="2"/>
    </row>
    <row r="82" spans="22:22" x14ac:dyDescent="0.25">
      <c r="V82" s="2"/>
    </row>
    <row r="83" spans="22:22" x14ac:dyDescent="0.25">
      <c r="V83" s="2"/>
    </row>
    <row r="84" spans="22:22" x14ac:dyDescent="0.25">
      <c r="V84" s="2"/>
    </row>
    <row r="85" spans="22:22" x14ac:dyDescent="0.25">
      <c r="V85" s="2"/>
    </row>
    <row r="86" spans="22:22" x14ac:dyDescent="0.25">
      <c r="V86" s="2"/>
    </row>
    <row r="87" spans="22:22" x14ac:dyDescent="0.25">
      <c r="V87" s="2"/>
    </row>
    <row r="88" spans="22:22" x14ac:dyDescent="0.25">
      <c r="V88" s="2"/>
    </row>
    <row r="89" spans="22:22" x14ac:dyDescent="0.25">
      <c r="V89" s="2"/>
    </row>
    <row r="90" spans="22:22" x14ac:dyDescent="0.25">
      <c r="V90" s="2"/>
    </row>
    <row r="91" spans="22:22" x14ac:dyDescent="0.25">
      <c r="V91" s="2"/>
    </row>
    <row r="92" spans="22:22" x14ac:dyDescent="0.25">
      <c r="V92" s="2"/>
    </row>
    <row r="93" spans="22:22" x14ac:dyDescent="0.25">
      <c r="V93" s="2"/>
    </row>
    <row r="94" spans="22:22" x14ac:dyDescent="0.25">
      <c r="V94" s="2"/>
    </row>
    <row r="95" spans="22:22" x14ac:dyDescent="0.25">
      <c r="V95" s="2"/>
    </row>
    <row r="96" spans="22:22" x14ac:dyDescent="0.25">
      <c r="V96" s="2"/>
    </row>
    <row r="97" spans="22:22" x14ac:dyDescent="0.25">
      <c r="V97" s="2"/>
    </row>
    <row r="98" spans="22:22" x14ac:dyDescent="0.25">
      <c r="V98" s="2"/>
    </row>
    <row r="99" spans="22:22" x14ac:dyDescent="0.25">
      <c r="V99" s="2"/>
    </row>
    <row r="100" spans="22:22" x14ac:dyDescent="0.25">
      <c r="V100" s="2"/>
    </row>
    <row r="101" spans="22:22" x14ac:dyDescent="0.25">
      <c r="V101" s="2"/>
    </row>
    <row r="102" spans="22:22" x14ac:dyDescent="0.25">
      <c r="V102" s="2"/>
    </row>
    <row r="103" spans="22:22" x14ac:dyDescent="0.25">
      <c r="V103" s="2"/>
    </row>
    <row r="104" spans="22:22" x14ac:dyDescent="0.25">
      <c r="V104" s="2"/>
    </row>
    <row r="105" spans="22:22" x14ac:dyDescent="0.25">
      <c r="V105" s="2"/>
    </row>
    <row r="106" spans="22:22" x14ac:dyDescent="0.25">
      <c r="V106" s="2"/>
    </row>
    <row r="107" spans="22:22" x14ac:dyDescent="0.25">
      <c r="V107" s="2"/>
    </row>
    <row r="108" spans="22:22" x14ac:dyDescent="0.25">
      <c r="V108" s="2"/>
    </row>
    <row r="109" spans="22:22" x14ac:dyDescent="0.25">
      <c r="V109" s="2"/>
    </row>
    <row r="110" spans="22:22" x14ac:dyDescent="0.25">
      <c r="V110" s="2"/>
    </row>
    <row r="111" spans="22:22" x14ac:dyDescent="0.25">
      <c r="V111" s="2"/>
    </row>
    <row r="112" spans="22:22" x14ac:dyDescent="0.25">
      <c r="V112" s="2"/>
    </row>
    <row r="113" spans="22:22" x14ac:dyDescent="0.25">
      <c r="V113" s="2"/>
    </row>
    <row r="114" spans="22:22" x14ac:dyDescent="0.25">
      <c r="V114" s="2"/>
    </row>
    <row r="115" spans="22:22" x14ac:dyDescent="0.25">
      <c r="V115" s="2"/>
    </row>
    <row r="116" spans="22:22" x14ac:dyDescent="0.25">
      <c r="V116" s="2"/>
    </row>
    <row r="117" spans="22:22" x14ac:dyDescent="0.25">
      <c r="V117" s="2"/>
    </row>
    <row r="118" spans="22:22" x14ac:dyDescent="0.25">
      <c r="V118" s="2"/>
    </row>
    <row r="119" spans="22:22" x14ac:dyDescent="0.25">
      <c r="V119" s="2"/>
    </row>
    <row r="120" spans="22:22" x14ac:dyDescent="0.25">
      <c r="V120" s="2"/>
    </row>
    <row r="121" spans="22:22" x14ac:dyDescent="0.25">
      <c r="V121" s="2"/>
    </row>
    <row r="122" spans="22:22" x14ac:dyDescent="0.25">
      <c r="V122" s="2"/>
    </row>
    <row r="123" spans="22:22" x14ac:dyDescent="0.25">
      <c r="V123" s="2"/>
    </row>
    <row r="124" spans="22:22" x14ac:dyDescent="0.25">
      <c r="V124" s="2"/>
    </row>
    <row r="125" spans="22:22" x14ac:dyDescent="0.25">
      <c r="V125" s="2"/>
    </row>
    <row r="126" spans="22:22" x14ac:dyDescent="0.25">
      <c r="V126" s="2"/>
    </row>
    <row r="127" spans="22:22" x14ac:dyDescent="0.25">
      <c r="V127" s="2"/>
    </row>
    <row r="128" spans="22:22" x14ac:dyDescent="0.25">
      <c r="V128" s="2"/>
    </row>
    <row r="129" spans="22:22" x14ac:dyDescent="0.25">
      <c r="V129" s="2"/>
    </row>
    <row r="130" spans="22:22" x14ac:dyDescent="0.25">
      <c r="V130" s="2"/>
    </row>
    <row r="131" spans="22:22" x14ac:dyDescent="0.25">
      <c r="V131" s="2"/>
    </row>
    <row r="132" spans="22:22" x14ac:dyDescent="0.25">
      <c r="V132" s="2"/>
    </row>
    <row r="133" spans="22:22" x14ac:dyDescent="0.25">
      <c r="V133" s="2"/>
    </row>
    <row r="134" spans="22:22" x14ac:dyDescent="0.25">
      <c r="V134" s="2"/>
    </row>
    <row r="135" spans="22:22" x14ac:dyDescent="0.25">
      <c r="V135" s="2"/>
    </row>
    <row r="136" spans="22:22" x14ac:dyDescent="0.25">
      <c r="V136" s="2"/>
    </row>
    <row r="137" spans="22:22" x14ac:dyDescent="0.25">
      <c r="V137" s="2"/>
    </row>
    <row r="138" spans="22:22" x14ac:dyDescent="0.25">
      <c r="V138" s="2"/>
    </row>
    <row r="139" spans="22:22" x14ac:dyDescent="0.25">
      <c r="V139" s="2"/>
    </row>
    <row r="140" spans="22:22" x14ac:dyDescent="0.25">
      <c r="V140" s="2"/>
    </row>
    <row r="141" spans="22:22" x14ac:dyDescent="0.25">
      <c r="V141" s="2"/>
    </row>
    <row r="142" spans="22:22" x14ac:dyDescent="0.25">
      <c r="V142" s="2"/>
    </row>
    <row r="143" spans="22:22" x14ac:dyDescent="0.25">
      <c r="V143" s="2"/>
    </row>
    <row r="144" spans="22:22" x14ac:dyDescent="0.25">
      <c r="V144" s="2"/>
    </row>
    <row r="145" spans="22:22" x14ac:dyDescent="0.25">
      <c r="V145" s="2"/>
    </row>
    <row r="146" spans="22:22" x14ac:dyDescent="0.25">
      <c r="V146" s="2"/>
    </row>
    <row r="147" spans="22:22" x14ac:dyDescent="0.25">
      <c r="V147" s="2"/>
    </row>
    <row r="148" spans="22:22" x14ac:dyDescent="0.25">
      <c r="V148" s="2"/>
    </row>
    <row r="149" spans="22:22" x14ac:dyDescent="0.25">
      <c r="V149" s="2"/>
    </row>
    <row r="150" spans="22:22" x14ac:dyDescent="0.25">
      <c r="V150" s="2"/>
    </row>
    <row r="151" spans="22:22" x14ac:dyDescent="0.25">
      <c r="V151" s="2"/>
    </row>
    <row r="152" spans="22:22" x14ac:dyDescent="0.25">
      <c r="V152" s="2"/>
    </row>
    <row r="153" spans="22:22" x14ac:dyDescent="0.25">
      <c r="V153" s="2"/>
    </row>
    <row r="154" spans="22:22" x14ac:dyDescent="0.25">
      <c r="V154" s="2"/>
    </row>
    <row r="155" spans="22:22" x14ac:dyDescent="0.25">
      <c r="V155" s="2"/>
    </row>
    <row r="156" spans="22:22" x14ac:dyDescent="0.25">
      <c r="V156" s="2"/>
    </row>
    <row r="157" spans="22:22" x14ac:dyDescent="0.25">
      <c r="V157" s="2"/>
    </row>
    <row r="158" spans="22:22" x14ac:dyDescent="0.25">
      <c r="V158" s="2"/>
    </row>
    <row r="159" spans="22:22" x14ac:dyDescent="0.25">
      <c r="V159" s="2"/>
    </row>
    <row r="160" spans="22:22" x14ac:dyDescent="0.25">
      <c r="V160" s="2"/>
    </row>
    <row r="161" spans="22:22" x14ac:dyDescent="0.25">
      <c r="V161" s="2"/>
    </row>
    <row r="162" spans="22:22" x14ac:dyDescent="0.25">
      <c r="V162" s="2"/>
    </row>
    <row r="163" spans="22:22" x14ac:dyDescent="0.25">
      <c r="V163" s="2"/>
    </row>
    <row r="164" spans="22:22" x14ac:dyDescent="0.25">
      <c r="V164" s="2"/>
    </row>
    <row r="165" spans="22:22" x14ac:dyDescent="0.25">
      <c r="V165" s="2"/>
    </row>
    <row r="166" spans="22:22" x14ac:dyDescent="0.25">
      <c r="V166" s="2"/>
    </row>
    <row r="167" spans="22:22" x14ac:dyDescent="0.25">
      <c r="V167" s="2"/>
    </row>
    <row r="168" spans="22:22" x14ac:dyDescent="0.25">
      <c r="V168" s="2"/>
    </row>
    <row r="169" spans="22:22" x14ac:dyDescent="0.25">
      <c r="V169" s="2"/>
    </row>
    <row r="170" spans="22:22" x14ac:dyDescent="0.25">
      <c r="V170" s="2"/>
    </row>
    <row r="171" spans="22:22" x14ac:dyDescent="0.25">
      <c r="V171" s="2"/>
    </row>
    <row r="172" spans="22:22" x14ac:dyDescent="0.25">
      <c r="V172" s="2"/>
    </row>
    <row r="173" spans="22:22" x14ac:dyDescent="0.25">
      <c r="V173" s="2"/>
    </row>
    <row r="174" spans="22:22" x14ac:dyDescent="0.25">
      <c r="V174" s="2"/>
    </row>
    <row r="175" spans="22:22" x14ac:dyDescent="0.25">
      <c r="V175" s="2"/>
    </row>
    <row r="176" spans="22:22" x14ac:dyDescent="0.25">
      <c r="V176" s="2"/>
    </row>
    <row r="177" spans="22:22" x14ac:dyDescent="0.25">
      <c r="V177" s="2"/>
    </row>
    <row r="178" spans="22:22" x14ac:dyDescent="0.25">
      <c r="V178" s="2"/>
    </row>
    <row r="179" spans="22:22" x14ac:dyDescent="0.25">
      <c r="V179" s="2"/>
    </row>
    <row r="180" spans="22:22" x14ac:dyDescent="0.25">
      <c r="V180" s="2"/>
    </row>
    <row r="181" spans="22:22" x14ac:dyDescent="0.25">
      <c r="V181" s="2"/>
    </row>
    <row r="182" spans="22:22" x14ac:dyDescent="0.25">
      <c r="V182" s="2"/>
    </row>
    <row r="183" spans="22:22" x14ac:dyDescent="0.25">
      <c r="V183" s="2"/>
    </row>
    <row r="184" spans="22:22" x14ac:dyDescent="0.25">
      <c r="V184" s="2"/>
    </row>
    <row r="185" spans="22:22" x14ac:dyDescent="0.25">
      <c r="V185" s="2"/>
    </row>
    <row r="186" spans="22:22" x14ac:dyDescent="0.25">
      <c r="V186" s="2"/>
    </row>
    <row r="187" spans="22:22" x14ac:dyDescent="0.25">
      <c r="V187" s="2"/>
    </row>
    <row r="188" spans="22:22" x14ac:dyDescent="0.25">
      <c r="V188" s="2"/>
    </row>
    <row r="189" spans="22:22" x14ac:dyDescent="0.25">
      <c r="V189" s="2"/>
    </row>
    <row r="190" spans="22:22" x14ac:dyDescent="0.25">
      <c r="V190" s="2"/>
    </row>
    <row r="191" spans="22:22" x14ac:dyDescent="0.25">
      <c r="V191" s="2"/>
    </row>
    <row r="192" spans="22:22" x14ac:dyDescent="0.25">
      <c r="V192" s="2"/>
    </row>
    <row r="193" spans="22:22" x14ac:dyDescent="0.25">
      <c r="V193" s="2"/>
    </row>
    <row r="194" spans="22:22" x14ac:dyDescent="0.25">
      <c r="V194" s="2"/>
    </row>
    <row r="195" spans="22:22" x14ac:dyDescent="0.25">
      <c r="V195" s="2"/>
    </row>
    <row r="196" spans="22:22" x14ac:dyDescent="0.25">
      <c r="V196" s="2"/>
    </row>
    <row r="197" spans="22:22" x14ac:dyDescent="0.25">
      <c r="V197" s="2"/>
    </row>
    <row r="198" spans="22:22" x14ac:dyDescent="0.25">
      <c r="V198" s="2"/>
    </row>
    <row r="199" spans="22:22" x14ac:dyDescent="0.25">
      <c r="V199" s="2"/>
    </row>
    <row r="200" spans="22:22" x14ac:dyDescent="0.25">
      <c r="V200" s="2"/>
    </row>
    <row r="201" spans="22:22" x14ac:dyDescent="0.25">
      <c r="V201" s="2"/>
    </row>
    <row r="202" spans="22:22" x14ac:dyDescent="0.25">
      <c r="V202" s="2"/>
    </row>
    <row r="203" spans="22:22" x14ac:dyDescent="0.25">
      <c r="V203" s="2"/>
    </row>
    <row r="204" spans="22:22" x14ac:dyDescent="0.25">
      <c r="V204" s="2"/>
    </row>
    <row r="205" spans="22:22" x14ac:dyDescent="0.25">
      <c r="V205" s="2"/>
    </row>
    <row r="206" spans="22:22" x14ac:dyDescent="0.25">
      <c r="V206" s="2"/>
    </row>
    <row r="207" spans="22:22" x14ac:dyDescent="0.25">
      <c r="V207" s="2"/>
    </row>
    <row r="208" spans="22:22" x14ac:dyDescent="0.25">
      <c r="V208" s="2"/>
    </row>
    <row r="209" spans="22:22" x14ac:dyDescent="0.25">
      <c r="V209" s="2"/>
    </row>
    <row r="210" spans="22:22" x14ac:dyDescent="0.25">
      <c r="V210" s="2"/>
    </row>
    <row r="211" spans="22:22" x14ac:dyDescent="0.25">
      <c r="V211" s="2"/>
    </row>
    <row r="212" spans="22:22" x14ac:dyDescent="0.25">
      <c r="V212" s="2"/>
    </row>
    <row r="213" spans="22:22" x14ac:dyDescent="0.25">
      <c r="V213" s="2"/>
    </row>
    <row r="214" spans="22:22" x14ac:dyDescent="0.25">
      <c r="V214" s="2"/>
    </row>
    <row r="215" spans="22:22" x14ac:dyDescent="0.25">
      <c r="V215" s="2"/>
    </row>
    <row r="216" spans="22:22" x14ac:dyDescent="0.25">
      <c r="V216" s="2"/>
    </row>
    <row r="217" spans="22:22" x14ac:dyDescent="0.25">
      <c r="V217" s="2"/>
    </row>
    <row r="218" spans="22:22" x14ac:dyDescent="0.25">
      <c r="V218" s="2"/>
    </row>
    <row r="219" spans="22:22" x14ac:dyDescent="0.25">
      <c r="V219" s="2"/>
    </row>
    <row r="220" spans="22:22" x14ac:dyDescent="0.25">
      <c r="V220" s="2"/>
    </row>
    <row r="221" spans="22:22" x14ac:dyDescent="0.25">
      <c r="V221" s="2"/>
    </row>
    <row r="222" spans="22:22" x14ac:dyDescent="0.25">
      <c r="V222" s="2"/>
    </row>
    <row r="223" spans="22:22" x14ac:dyDescent="0.25">
      <c r="V223" s="2"/>
    </row>
    <row r="224" spans="22:22" x14ac:dyDescent="0.25">
      <c r="V224" s="2"/>
    </row>
    <row r="225" spans="22:22" x14ac:dyDescent="0.25">
      <c r="V225" s="2"/>
    </row>
    <row r="226" spans="22:22" x14ac:dyDescent="0.25">
      <c r="V226" s="2"/>
    </row>
    <row r="227" spans="22:22" x14ac:dyDescent="0.25">
      <c r="V227" s="2"/>
    </row>
    <row r="228" spans="22:22" x14ac:dyDescent="0.25">
      <c r="V228" s="2"/>
    </row>
    <row r="229" spans="22:22" x14ac:dyDescent="0.25">
      <c r="V229" s="2"/>
    </row>
    <row r="230" spans="22:22" x14ac:dyDescent="0.25">
      <c r="V230" s="2"/>
    </row>
    <row r="231" spans="22:22" x14ac:dyDescent="0.25">
      <c r="V231" s="2"/>
    </row>
    <row r="232" spans="22:22" x14ac:dyDescent="0.25">
      <c r="V232" s="2"/>
    </row>
    <row r="233" spans="22:22" x14ac:dyDescent="0.25">
      <c r="V233" s="2"/>
    </row>
    <row r="234" spans="22:22" x14ac:dyDescent="0.25">
      <c r="V234" s="2"/>
    </row>
    <row r="235" spans="22:22" x14ac:dyDescent="0.25">
      <c r="V235" s="2"/>
    </row>
    <row r="236" spans="22:22" x14ac:dyDescent="0.25">
      <c r="V236" s="2"/>
    </row>
    <row r="237" spans="22:22" x14ac:dyDescent="0.25">
      <c r="V237" s="2"/>
    </row>
    <row r="238" spans="22:22" x14ac:dyDescent="0.25">
      <c r="V238" s="2"/>
    </row>
    <row r="239" spans="22:22" x14ac:dyDescent="0.25">
      <c r="V239" s="2"/>
    </row>
    <row r="240" spans="22:22" x14ac:dyDescent="0.25">
      <c r="V240" s="2"/>
    </row>
    <row r="241" spans="22:22" x14ac:dyDescent="0.25">
      <c r="V241" s="2"/>
    </row>
    <row r="242" spans="22:22" x14ac:dyDescent="0.25">
      <c r="V242" s="2"/>
    </row>
    <row r="243" spans="22:22" x14ac:dyDescent="0.25">
      <c r="V243" s="2"/>
    </row>
    <row r="244" spans="22:22" x14ac:dyDescent="0.25">
      <c r="V244" s="2"/>
    </row>
    <row r="245" spans="22:22" x14ac:dyDescent="0.25">
      <c r="V245" s="2"/>
    </row>
    <row r="246" spans="22:22" x14ac:dyDescent="0.25">
      <c r="V246" s="2"/>
    </row>
    <row r="247" spans="22:22" x14ac:dyDescent="0.25">
      <c r="V247" s="2"/>
    </row>
    <row r="248" spans="22:22" x14ac:dyDescent="0.25">
      <c r="V248" s="2"/>
    </row>
    <row r="249" spans="22:22" x14ac:dyDescent="0.25">
      <c r="V249" s="2"/>
    </row>
    <row r="250" spans="22:22" x14ac:dyDescent="0.25">
      <c r="V250" s="2"/>
    </row>
    <row r="251" spans="22:22" x14ac:dyDescent="0.25">
      <c r="V251" s="2"/>
    </row>
    <row r="252" spans="22:22" x14ac:dyDescent="0.25">
      <c r="V252" s="2"/>
    </row>
    <row r="253" spans="22:22" x14ac:dyDescent="0.25">
      <c r="V253" s="2"/>
    </row>
    <row r="254" spans="22:22" x14ac:dyDescent="0.25">
      <c r="V254" s="2"/>
    </row>
    <row r="255" spans="22:22" x14ac:dyDescent="0.25">
      <c r="V255" s="2"/>
    </row>
    <row r="256" spans="22:22" x14ac:dyDescent="0.25">
      <c r="V256" s="2"/>
    </row>
    <row r="257" spans="22:22" x14ac:dyDescent="0.25">
      <c r="V257" s="2"/>
    </row>
    <row r="258" spans="22:22" x14ac:dyDescent="0.25">
      <c r="V258" s="2"/>
    </row>
    <row r="259" spans="22:22" x14ac:dyDescent="0.25">
      <c r="V259" s="2"/>
    </row>
    <row r="260" spans="22:22" x14ac:dyDescent="0.25">
      <c r="V260" s="2"/>
    </row>
    <row r="261" spans="22:22" x14ac:dyDescent="0.25">
      <c r="V261" s="2"/>
    </row>
    <row r="262" spans="22:22" x14ac:dyDescent="0.25">
      <c r="V262" s="2"/>
    </row>
    <row r="263" spans="22:22" x14ac:dyDescent="0.25">
      <c r="V263" s="2"/>
    </row>
    <row r="264" spans="22:22" x14ac:dyDescent="0.25">
      <c r="V264" s="2"/>
    </row>
    <row r="265" spans="22:22" x14ac:dyDescent="0.25">
      <c r="V265" s="2"/>
    </row>
    <row r="266" spans="22:22" x14ac:dyDescent="0.25">
      <c r="V266" s="2"/>
    </row>
    <row r="267" spans="22:22" x14ac:dyDescent="0.25">
      <c r="V267" s="2"/>
    </row>
    <row r="268" spans="22:22" x14ac:dyDescent="0.25">
      <c r="V268" s="2"/>
    </row>
    <row r="269" spans="22:22" x14ac:dyDescent="0.25">
      <c r="V269" s="2"/>
    </row>
    <row r="270" spans="22:22" x14ac:dyDescent="0.25">
      <c r="V270" s="2"/>
    </row>
    <row r="271" spans="22:22" x14ac:dyDescent="0.25">
      <c r="V271" s="2"/>
    </row>
    <row r="272" spans="22:22" x14ac:dyDescent="0.25">
      <c r="V272" s="2"/>
    </row>
    <row r="273" spans="22:22" x14ac:dyDescent="0.25">
      <c r="V273" s="2"/>
    </row>
    <row r="274" spans="22:22" x14ac:dyDescent="0.25">
      <c r="V274" s="2"/>
    </row>
    <row r="275" spans="22:22" x14ac:dyDescent="0.25">
      <c r="V275" s="2"/>
    </row>
    <row r="276" spans="22:22" x14ac:dyDescent="0.25">
      <c r="V276" s="2"/>
    </row>
    <row r="277" spans="22:22" x14ac:dyDescent="0.25">
      <c r="V277" s="2"/>
    </row>
    <row r="278" spans="22:22" x14ac:dyDescent="0.25">
      <c r="V278" s="2"/>
    </row>
    <row r="279" spans="22:22" x14ac:dyDescent="0.25">
      <c r="V279" s="2"/>
    </row>
    <row r="280" spans="22:22" x14ac:dyDescent="0.25">
      <c r="V280" s="2"/>
    </row>
    <row r="281" spans="22:22" x14ac:dyDescent="0.25">
      <c r="V281" s="2"/>
    </row>
    <row r="282" spans="22:22" x14ac:dyDescent="0.25">
      <c r="V282" s="2"/>
    </row>
    <row r="283" spans="22:22" x14ac:dyDescent="0.25">
      <c r="V283" s="2"/>
    </row>
    <row r="284" spans="22:22" x14ac:dyDescent="0.25">
      <c r="V284" s="2"/>
    </row>
    <row r="285" spans="22:22" x14ac:dyDescent="0.25">
      <c r="V285" s="2"/>
    </row>
    <row r="286" spans="22:22" x14ac:dyDescent="0.25">
      <c r="V286" s="2"/>
    </row>
    <row r="287" spans="22:22" x14ac:dyDescent="0.25">
      <c r="V287" s="2"/>
    </row>
    <row r="288" spans="22:22" x14ac:dyDescent="0.25">
      <c r="V288" s="2"/>
    </row>
    <row r="289" spans="22:22" x14ac:dyDescent="0.25">
      <c r="V289" s="2"/>
    </row>
    <row r="290" spans="22:22" x14ac:dyDescent="0.25">
      <c r="V290" s="2"/>
    </row>
    <row r="291" spans="22:22" x14ac:dyDescent="0.25">
      <c r="V291" s="2"/>
    </row>
    <row r="292" spans="22:22" x14ac:dyDescent="0.25">
      <c r="V292" s="2"/>
    </row>
    <row r="293" spans="22:22" x14ac:dyDescent="0.25">
      <c r="V293" s="2"/>
    </row>
    <row r="294" spans="22:22" x14ac:dyDescent="0.25">
      <c r="V294" s="2"/>
    </row>
    <row r="295" spans="22:22" x14ac:dyDescent="0.25">
      <c r="V295" s="2"/>
    </row>
    <row r="296" spans="22:22" x14ac:dyDescent="0.25">
      <c r="V296" s="2"/>
    </row>
    <row r="297" spans="22:22" x14ac:dyDescent="0.25">
      <c r="V297" s="2"/>
    </row>
    <row r="298" spans="22:22" x14ac:dyDescent="0.25">
      <c r="V298" s="2"/>
    </row>
    <row r="299" spans="22:22" x14ac:dyDescent="0.25">
      <c r="V299" s="2"/>
    </row>
    <row r="300" spans="22:22" x14ac:dyDescent="0.25">
      <c r="V300" s="2"/>
    </row>
    <row r="301" spans="22:22" x14ac:dyDescent="0.25">
      <c r="V301" s="2"/>
    </row>
    <row r="302" spans="22:22" x14ac:dyDescent="0.25">
      <c r="V302" s="2"/>
    </row>
    <row r="303" spans="22:22" x14ac:dyDescent="0.25">
      <c r="V303" s="2"/>
    </row>
    <row r="304" spans="22:22" x14ac:dyDescent="0.25">
      <c r="V304" s="2"/>
    </row>
    <row r="305" spans="22:22" x14ac:dyDescent="0.25">
      <c r="V305" s="2"/>
    </row>
    <row r="306" spans="22:22" x14ac:dyDescent="0.25">
      <c r="V306" s="2"/>
    </row>
    <row r="307" spans="22:22" x14ac:dyDescent="0.25">
      <c r="V307" s="2"/>
    </row>
    <row r="308" spans="22:22" x14ac:dyDescent="0.25">
      <c r="V308" s="2"/>
    </row>
    <row r="309" spans="22:22" x14ac:dyDescent="0.25">
      <c r="V309" s="2"/>
    </row>
    <row r="310" spans="22:22" x14ac:dyDescent="0.25">
      <c r="V310" s="2"/>
    </row>
    <row r="311" spans="22:22" x14ac:dyDescent="0.25">
      <c r="V311" s="2"/>
    </row>
    <row r="312" spans="22:22" x14ac:dyDescent="0.25">
      <c r="V312" s="2"/>
    </row>
    <row r="313" spans="22:22" x14ac:dyDescent="0.25">
      <c r="V313" s="2"/>
    </row>
    <row r="314" spans="22:22" x14ac:dyDescent="0.25">
      <c r="V314" s="2"/>
    </row>
    <row r="315" spans="22:22" x14ac:dyDescent="0.25">
      <c r="V315" s="2"/>
    </row>
    <row r="316" spans="22:22" x14ac:dyDescent="0.25">
      <c r="V316" s="2"/>
    </row>
    <row r="317" spans="22:22" x14ac:dyDescent="0.25">
      <c r="V317" s="2"/>
    </row>
    <row r="318" spans="22:22" x14ac:dyDescent="0.25">
      <c r="V318" s="2"/>
    </row>
    <row r="319" spans="22:22" x14ac:dyDescent="0.25">
      <c r="V319" s="2"/>
    </row>
    <row r="320" spans="22:22" x14ac:dyDescent="0.25">
      <c r="V320" s="2"/>
    </row>
    <row r="321" spans="22:22" x14ac:dyDescent="0.25">
      <c r="V321" s="2"/>
    </row>
    <row r="322" spans="22:22" x14ac:dyDescent="0.25">
      <c r="V322" s="2"/>
    </row>
    <row r="323" spans="22:22" x14ac:dyDescent="0.25">
      <c r="V323" s="2"/>
    </row>
    <row r="324" spans="22:22" x14ac:dyDescent="0.25">
      <c r="V324" s="2"/>
    </row>
    <row r="325" spans="22:22" x14ac:dyDescent="0.25">
      <c r="V325" s="2"/>
    </row>
    <row r="326" spans="22:22" x14ac:dyDescent="0.25">
      <c r="V326" s="2"/>
    </row>
    <row r="327" spans="22:22" x14ac:dyDescent="0.25">
      <c r="V327" s="2"/>
    </row>
    <row r="328" spans="22:22" x14ac:dyDescent="0.25">
      <c r="V328" s="2"/>
    </row>
    <row r="329" spans="22:22" x14ac:dyDescent="0.25">
      <c r="V329" s="2"/>
    </row>
    <row r="330" spans="22:22" x14ac:dyDescent="0.25">
      <c r="V330" s="2"/>
    </row>
    <row r="331" spans="22:22" x14ac:dyDescent="0.25">
      <c r="V331" s="2"/>
    </row>
    <row r="332" spans="22:22" x14ac:dyDescent="0.25">
      <c r="V332" s="2"/>
    </row>
    <row r="333" spans="22:22" x14ac:dyDescent="0.25">
      <c r="V333" s="2"/>
    </row>
    <row r="334" spans="22:22" x14ac:dyDescent="0.25">
      <c r="V334" s="2"/>
    </row>
    <row r="335" spans="22:22" x14ac:dyDescent="0.25">
      <c r="V335" s="2"/>
    </row>
    <row r="336" spans="22:22" x14ac:dyDescent="0.25">
      <c r="V336" s="2"/>
    </row>
    <row r="337" spans="22:22" x14ac:dyDescent="0.25">
      <c r="V337" s="2"/>
    </row>
    <row r="338" spans="22:22" x14ac:dyDescent="0.25">
      <c r="V338" s="2"/>
    </row>
    <row r="339" spans="22:22" x14ac:dyDescent="0.25">
      <c r="V339" s="2"/>
    </row>
    <row r="340" spans="22:22" x14ac:dyDescent="0.25">
      <c r="V340" s="2"/>
    </row>
    <row r="341" spans="22:22" x14ac:dyDescent="0.25">
      <c r="V341" s="2"/>
    </row>
    <row r="342" spans="22:22" x14ac:dyDescent="0.25">
      <c r="V342" s="2"/>
    </row>
    <row r="343" spans="22:22" x14ac:dyDescent="0.25">
      <c r="V343" s="2"/>
    </row>
    <row r="344" spans="22:22" x14ac:dyDescent="0.25">
      <c r="V344" s="2"/>
    </row>
    <row r="345" spans="22:22" x14ac:dyDescent="0.25">
      <c r="V345" s="2"/>
    </row>
    <row r="346" spans="22:22" x14ac:dyDescent="0.25">
      <c r="V346" s="2"/>
    </row>
    <row r="347" spans="22:22" x14ac:dyDescent="0.25">
      <c r="V347" s="2"/>
    </row>
    <row r="348" spans="22:22" x14ac:dyDescent="0.25">
      <c r="V348" s="2"/>
    </row>
    <row r="349" spans="22:22" x14ac:dyDescent="0.25">
      <c r="V349" s="2"/>
    </row>
    <row r="350" spans="22:22" x14ac:dyDescent="0.25">
      <c r="V350" s="2"/>
    </row>
    <row r="351" spans="22:22" x14ac:dyDescent="0.25">
      <c r="V351" s="2"/>
    </row>
    <row r="352" spans="22:22" x14ac:dyDescent="0.25">
      <c r="V352" s="2"/>
    </row>
    <row r="353" spans="22:22" x14ac:dyDescent="0.25">
      <c r="V353" s="2"/>
    </row>
    <row r="354" spans="22:22" x14ac:dyDescent="0.25">
      <c r="V354" s="2"/>
    </row>
    <row r="355" spans="22:22" x14ac:dyDescent="0.25">
      <c r="V355" s="2"/>
    </row>
    <row r="356" spans="22:22" x14ac:dyDescent="0.25">
      <c r="V356" s="2"/>
    </row>
    <row r="357" spans="22:22" x14ac:dyDescent="0.25">
      <c r="V357" s="2"/>
    </row>
    <row r="358" spans="22:22" x14ac:dyDescent="0.25">
      <c r="V358" s="2"/>
    </row>
    <row r="359" spans="22:22" x14ac:dyDescent="0.25">
      <c r="V359" s="2"/>
    </row>
    <row r="360" spans="22:22" x14ac:dyDescent="0.25">
      <c r="V360" s="2"/>
    </row>
    <row r="361" spans="22:22" x14ac:dyDescent="0.25">
      <c r="V361" s="2"/>
    </row>
    <row r="362" spans="22:22" x14ac:dyDescent="0.25">
      <c r="V362" s="2"/>
    </row>
    <row r="363" spans="22:22" x14ac:dyDescent="0.25">
      <c r="V363" s="2"/>
    </row>
    <row r="364" spans="22:22" x14ac:dyDescent="0.25">
      <c r="V364" s="2"/>
    </row>
    <row r="365" spans="22:22" x14ac:dyDescent="0.25">
      <c r="V365" s="2"/>
    </row>
    <row r="366" spans="22:22" x14ac:dyDescent="0.25">
      <c r="V366" s="2"/>
    </row>
    <row r="367" spans="22:22" x14ac:dyDescent="0.25">
      <c r="V367" s="2"/>
    </row>
    <row r="368" spans="22:22" x14ac:dyDescent="0.25">
      <c r="V368" s="2"/>
    </row>
    <row r="369" spans="22:22" x14ac:dyDescent="0.25">
      <c r="V369" s="2"/>
    </row>
    <row r="370" spans="22:22" x14ac:dyDescent="0.25">
      <c r="V370" s="2"/>
    </row>
    <row r="371" spans="22:22" x14ac:dyDescent="0.25">
      <c r="V371" s="2"/>
    </row>
    <row r="372" spans="22:22" x14ac:dyDescent="0.25">
      <c r="V372" s="2"/>
    </row>
    <row r="373" spans="22:22" x14ac:dyDescent="0.25">
      <c r="V373" s="2"/>
    </row>
    <row r="374" spans="22:22" x14ac:dyDescent="0.25">
      <c r="V374" s="2"/>
    </row>
    <row r="375" spans="22:22" x14ac:dyDescent="0.25">
      <c r="V375" s="2"/>
    </row>
    <row r="376" spans="22:22" x14ac:dyDescent="0.25">
      <c r="V376" s="2"/>
    </row>
    <row r="377" spans="22:22" x14ac:dyDescent="0.25">
      <c r="V377" s="2"/>
    </row>
    <row r="378" spans="22:22" x14ac:dyDescent="0.25">
      <c r="V378" s="2"/>
    </row>
    <row r="379" spans="22:22" x14ac:dyDescent="0.25">
      <c r="V379" s="2"/>
    </row>
    <row r="380" spans="22:22" x14ac:dyDescent="0.25">
      <c r="V380" s="2"/>
    </row>
    <row r="381" spans="22:22" x14ac:dyDescent="0.25">
      <c r="V381" s="2"/>
    </row>
    <row r="382" spans="22:22" x14ac:dyDescent="0.25">
      <c r="V382" s="2"/>
    </row>
    <row r="383" spans="22:22" x14ac:dyDescent="0.25">
      <c r="V383" s="2"/>
    </row>
    <row r="384" spans="22:22" x14ac:dyDescent="0.25">
      <c r="V384" s="2"/>
    </row>
    <row r="385" spans="22:22" x14ac:dyDescent="0.25">
      <c r="V385" s="2"/>
    </row>
    <row r="386" spans="22:22" x14ac:dyDescent="0.25">
      <c r="V386" s="2"/>
    </row>
    <row r="387" spans="22:22" x14ac:dyDescent="0.25">
      <c r="V387" s="2"/>
    </row>
    <row r="388" spans="22:22" x14ac:dyDescent="0.25">
      <c r="V388" s="2"/>
    </row>
    <row r="389" spans="22:22" x14ac:dyDescent="0.25">
      <c r="V389" s="2"/>
    </row>
    <row r="390" spans="22:22" x14ac:dyDescent="0.25">
      <c r="V390" s="2"/>
    </row>
    <row r="391" spans="22:22" x14ac:dyDescent="0.25">
      <c r="V391" s="2"/>
    </row>
    <row r="392" spans="22:22" x14ac:dyDescent="0.25">
      <c r="V392" s="2"/>
    </row>
    <row r="393" spans="22:22" x14ac:dyDescent="0.25">
      <c r="V393" s="2"/>
    </row>
    <row r="394" spans="22:22" x14ac:dyDescent="0.25">
      <c r="V394" s="2"/>
    </row>
    <row r="395" spans="22:22" x14ac:dyDescent="0.25">
      <c r="V395" s="2"/>
    </row>
    <row r="396" spans="22:22" x14ac:dyDescent="0.25">
      <c r="V396" s="2"/>
    </row>
    <row r="397" spans="22:22" x14ac:dyDescent="0.25">
      <c r="V397" s="2"/>
    </row>
    <row r="398" spans="22:22" x14ac:dyDescent="0.25">
      <c r="V398" s="2"/>
    </row>
    <row r="399" spans="22:22" x14ac:dyDescent="0.25">
      <c r="V399" s="2"/>
    </row>
    <row r="400" spans="22:22" x14ac:dyDescent="0.25">
      <c r="V400" s="2"/>
    </row>
    <row r="401" spans="22:22" x14ac:dyDescent="0.25">
      <c r="V401" s="2"/>
    </row>
    <row r="402" spans="22:22" x14ac:dyDescent="0.25">
      <c r="V402" s="2"/>
    </row>
    <row r="403" spans="22:22" x14ac:dyDescent="0.25">
      <c r="V403" s="2"/>
    </row>
    <row r="404" spans="22:22" x14ac:dyDescent="0.25">
      <c r="V404" s="2"/>
    </row>
    <row r="405" spans="22:22" x14ac:dyDescent="0.25">
      <c r="V405" s="2"/>
    </row>
    <row r="406" spans="22:22" x14ac:dyDescent="0.25">
      <c r="V406" s="2"/>
    </row>
    <row r="407" spans="22:22" x14ac:dyDescent="0.25">
      <c r="V407" s="2"/>
    </row>
    <row r="408" spans="22:22" x14ac:dyDescent="0.25">
      <c r="V408" s="2"/>
    </row>
    <row r="409" spans="22:22" x14ac:dyDescent="0.25">
      <c r="V409" s="2"/>
    </row>
    <row r="410" spans="22:22" x14ac:dyDescent="0.25">
      <c r="V410" s="2"/>
    </row>
    <row r="411" spans="22:22" x14ac:dyDescent="0.25">
      <c r="V411" s="2"/>
    </row>
    <row r="412" spans="22:22" x14ac:dyDescent="0.25">
      <c r="V412" s="2"/>
    </row>
    <row r="413" spans="22:22" x14ac:dyDescent="0.25">
      <c r="V413" s="2"/>
    </row>
    <row r="414" spans="22:22" x14ac:dyDescent="0.25">
      <c r="V414" s="2"/>
    </row>
    <row r="415" spans="22:22" x14ac:dyDescent="0.25">
      <c r="V415" s="2"/>
    </row>
    <row r="416" spans="22:22" x14ac:dyDescent="0.25">
      <c r="V416" s="2"/>
    </row>
    <row r="417" spans="22:22" x14ac:dyDescent="0.25">
      <c r="V417" s="2"/>
    </row>
    <row r="418" spans="22:22" x14ac:dyDescent="0.25">
      <c r="V418" s="2"/>
    </row>
    <row r="419" spans="22:22" x14ac:dyDescent="0.25">
      <c r="V419" s="2"/>
    </row>
    <row r="420" spans="22:22" x14ac:dyDescent="0.25">
      <c r="V420" s="2"/>
    </row>
    <row r="421" spans="22:22" x14ac:dyDescent="0.25">
      <c r="V421" s="2"/>
    </row>
    <row r="422" spans="22:22" x14ac:dyDescent="0.25">
      <c r="V422" s="2"/>
    </row>
    <row r="423" spans="22:22" x14ac:dyDescent="0.25">
      <c r="V423" s="2"/>
    </row>
    <row r="424" spans="22:22" x14ac:dyDescent="0.25">
      <c r="V424" s="2"/>
    </row>
    <row r="425" spans="22:22" x14ac:dyDescent="0.25">
      <c r="V425" s="2"/>
    </row>
    <row r="426" spans="22:22" x14ac:dyDescent="0.25">
      <c r="V426" s="2"/>
    </row>
    <row r="427" spans="22:22" x14ac:dyDescent="0.25">
      <c r="V427" s="2"/>
    </row>
    <row r="428" spans="22:22" x14ac:dyDescent="0.25">
      <c r="V428" s="2"/>
    </row>
    <row r="429" spans="22:22" x14ac:dyDescent="0.25">
      <c r="V429" s="2"/>
    </row>
    <row r="430" spans="22:22" x14ac:dyDescent="0.25">
      <c r="V430" s="2"/>
    </row>
    <row r="431" spans="22:22" x14ac:dyDescent="0.25">
      <c r="V431" s="2"/>
    </row>
    <row r="432" spans="22:22" x14ac:dyDescent="0.25">
      <c r="V432" s="2"/>
    </row>
    <row r="433" spans="22:22" x14ac:dyDescent="0.25">
      <c r="V433" s="2"/>
    </row>
    <row r="434" spans="22:22" x14ac:dyDescent="0.25">
      <c r="V434" s="2"/>
    </row>
    <row r="435" spans="22:22" x14ac:dyDescent="0.25">
      <c r="V435" s="2"/>
    </row>
    <row r="436" spans="22:22" x14ac:dyDescent="0.25">
      <c r="V436" s="2"/>
    </row>
    <row r="437" spans="22:22" x14ac:dyDescent="0.25">
      <c r="V437" s="2"/>
    </row>
    <row r="438" spans="22:22" x14ac:dyDescent="0.25">
      <c r="V438" s="2"/>
    </row>
    <row r="439" spans="22:22" x14ac:dyDescent="0.25">
      <c r="V439" s="2"/>
    </row>
    <row r="440" spans="22:22" x14ac:dyDescent="0.25">
      <c r="V440" s="2"/>
    </row>
    <row r="441" spans="22:22" x14ac:dyDescent="0.25">
      <c r="V441" s="2"/>
    </row>
    <row r="442" spans="22:22" x14ac:dyDescent="0.25">
      <c r="V442" s="2"/>
    </row>
    <row r="443" spans="22:22" x14ac:dyDescent="0.25">
      <c r="V443" s="2"/>
    </row>
    <row r="444" spans="22:22" x14ac:dyDescent="0.25">
      <c r="V444" s="2"/>
    </row>
    <row r="445" spans="22:22" x14ac:dyDescent="0.25">
      <c r="V445" s="2"/>
    </row>
    <row r="446" spans="22:22" x14ac:dyDescent="0.25">
      <c r="V446" s="2"/>
    </row>
    <row r="447" spans="22:22" x14ac:dyDescent="0.25">
      <c r="V447" s="2"/>
    </row>
    <row r="448" spans="22:22" x14ac:dyDescent="0.25">
      <c r="V448" s="2"/>
    </row>
    <row r="449" spans="22:22" x14ac:dyDescent="0.25">
      <c r="V449" s="2"/>
    </row>
    <row r="450" spans="22:22" x14ac:dyDescent="0.25">
      <c r="V450" s="2"/>
    </row>
    <row r="451" spans="22:22" x14ac:dyDescent="0.25">
      <c r="V451" s="2"/>
    </row>
    <row r="452" spans="22:22" x14ac:dyDescent="0.25">
      <c r="V452" s="2"/>
    </row>
    <row r="453" spans="22:22" x14ac:dyDescent="0.25">
      <c r="V453" s="2"/>
    </row>
    <row r="454" spans="22:22" x14ac:dyDescent="0.25">
      <c r="V454" s="2"/>
    </row>
    <row r="455" spans="22:22" x14ac:dyDescent="0.25">
      <c r="V455" s="2"/>
    </row>
    <row r="456" spans="22:22" x14ac:dyDescent="0.25">
      <c r="V456" s="2"/>
    </row>
    <row r="457" spans="22:22" x14ac:dyDescent="0.25">
      <c r="V457" s="2"/>
    </row>
    <row r="458" spans="22:22" x14ac:dyDescent="0.25">
      <c r="V458" s="2"/>
    </row>
    <row r="459" spans="22:22" x14ac:dyDescent="0.25">
      <c r="V459" s="2"/>
    </row>
    <row r="460" spans="22:22" x14ac:dyDescent="0.25">
      <c r="V460" s="2"/>
    </row>
    <row r="461" spans="22:22" x14ac:dyDescent="0.25">
      <c r="V461" s="2"/>
    </row>
    <row r="462" spans="22:22" x14ac:dyDescent="0.25">
      <c r="V462" s="2"/>
    </row>
    <row r="463" spans="22:22" x14ac:dyDescent="0.25">
      <c r="V463" s="2"/>
    </row>
    <row r="464" spans="22:22" x14ac:dyDescent="0.25">
      <c r="V464" s="2"/>
    </row>
    <row r="465" spans="22:22" x14ac:dyDescent="0.25">
      <c r="V465" s="2"/>
    </row>
    <row r="466" spans="22:22" x14ac:dyDescent="0.25">
      <c r="V466" s="2"/>
    </row>
    <row r="467" spans="22:22" x14ac:dyDescent="0.25">
      <c r="V467" s="2"/>
    </row>
    <row r="468" spans="22:22" x14ac:dyDescent="0.25">
      <c r="V468" s="2"/>
    </row>
    <row r="469" spans="22:22" x14ac:dyDescent="0.25">
      <c r="V469" s="2"/>
    </row>
    <row r="470" spans="22:22" x14ac:dyDescent="0.25">
      <c r="V470" s="2"/>
    </row>
    <row r="471" spans="22:22" x14ac:dyDescent="0.25">
      <c r="V471" s="2"/>
    </row>
    <row r="472" spans="22:22" x14ac:dyDescent="0.25">
      <c r="V472" s="2"/>
    </row>
    <row r="473" spans="22:22" x14ac:dyDescent="0.25">
      <c r="V473" s="2"/>
    </row>
    <row r="474" spans="22:22" x14ac:dyDescent="0.25">
      <c r="V474" s="2"/>
    </row>
    <row r="475" spans="22:22" x14ac:dyDescent="0.25">
      <c r="V475" s="2"/>
    </row>
    <row r="476" spans="22:22" x14ac:dyDescent="0.25">
      <c r="V476" s="2"/>
    </row>
    <row r="477" spans="22:22" x14ac:dyDescent="0.25">
      <c r="V477" s="2"/>
    </row>
    <row r="478" spans="22:22" x14ac:dyDescent="0.25">
      <c r="V478" s="2"/>
    </row>
    <row r="479" spans="22:22" x14ac:dyDescent="0.25">
      <c r="V479" s="2"/>
    </row>
    <row r="480" spans="22:22" x14ac:dyDescent="0.25">
      <c r="V480" s="2"/>
    </row>
    <row r="481" spans="22:22" x14ac:dyDescent="0.25">
      <c r="V481" s="2"/>
    </row>
    <row r="482" spans="22:22" x14ac:dyDescent="0.25">
      <c r="V482" s="2"/>
    </row>
    <row r="483" spans="22:22" x14ac:dyDescent="0.25">
      <c r="V483" s="2"/>
    </row>
    <row r="484" spans="22:22" x14ac:dyDescent="0.25">
      <c r="V484" s="2"/>
    </row>
    <row r="485" spans="22:22" x14ac:dyDescent="0.25">
      <c r="V485" s="2"/>
    </row>
    <row r="486" spans="22:22" x14ac:dyDescent="0.25">
      <c r="V486" s="2"/>
    </row>
    <row r="487" spans="22:22" x14ac:dyDescent="0.25">
      <c r="V487" s="2"/>
    </row>
    <row r="488" spans="22:22" x14ac:dyDescent="0.25">
      <c r="V488" s="2"/>
    </row>
    <row r="489" spans="22:22" x14ac:dyDescent="0.25">
      <c r="V489" s="2"/>
    </row>
    <row r="490" spans="22:22" x14ac:dyDescent="0.25">
      <c r="V490" s="2"/>
    </row>
    <row r="491" spans="22:22" x14ac:dyDescent="0.25">
      <c r="V491" s="2"/>
    </row>
    <row r="492" spans="22:22" x14ac:dyDescent="0.25">
      <c r="V492" s="2"/>
    </row>
    <row r="493" spans="22:22" x14ac:dyDescent="0.25">
      <c r="V493" s="2"/>
    </row>
    <row r="494" spans="22:22" x14ac:dyDescent="0.25">
      <c r="V494" s="2"/>
    </row>
    <row r="495" spans="22:22" x14ac:dyDescent="0.25">
      <c r="V495" s="2"/>
    </row>
    <row r="496" spans="22:22" x14ac:dyDescent="0.25">
      <c r="V496" s="2"/>
    </row>
    <row r="497" spans="22:22" x14ac:dyDescent="0.25">
      <c r="V497" s="2"/>
    </row>
    <row r="498" spans="22:22" x14ac:dyDescent="0.25">
      <c r="V498" s="2"/>
    </row>
    <row r="499" spans="22:22" x14ac:dyDescent="0.25">
      <c r="V499" s="2"/>
    </row>
    <row r="500" spans="22:22" x14ac:dyDescent="0.25">
      <c r="V500" s="2"/>
    </row>
    <row r="501" spans="22:22" x14ac:dyDescent="0.25">
      <c r="V501" s="2"/>
    </row>
    <row r="502" spans="22:22" x14ac:dyDescent="0.25">
      <c r="V502" s="2"/>
    </row>
    <row r="503" spans="22:22" x14ac:dyDescent="0.25">
      <c r="V503" s="2"/>
    </row>
    <row r="504" spans="22:22" x14ac:dyDescent="0.25">
      <c r="V504" s="2"/>
    </row>
    <row r="505" spans="22:22" x14ac:dyDescent="0.25">
      <c r="V505" s="2"/>
    </row>
    <row r="506" spans="22:22" x14ac:dyDescent="0.25">
      <c r="V506" s="2"/>
    </row>
    <row r="507" spans="22:22" x14ac:dyDescent="0.25">
      <c r="V507" s="2"/>
    </row>
    <row r="508" spans="22:22" x14ac:dyDescent="0.25">
      <c r="V508" s="2"/>
    </row>
    <row r="509" spans="22:22" x14ac:dyDescent="0.25">
      <c r="V509" s="2"/>
    </row>
    <row r="510" spans="22:22" x14ac:dyDescent="0.25">
      <c r="V510" s="2"/>
    </row>
    <row r="511" spans="22:22" x14ac:dyDescent="0.25">
      <c r="V511" s="2"/>
    </row>
    <row r="512" spans="22:22" x14ac:dyDescent="0.25">
      <c r="V512" s="2"/>
    </row>
    <row r="513" spans="22:22" x14ac:dyDescent="0.25">
      <c r="V513" s="2"/>
    </row>
    <row r="514" spans="22:22" x14ac:dyDescent="0.25">
      <c r="V514" s="2"/>
    </row>
    <row r="515" spans="22:22" x14ac:dyDescent="0.25">
      <c r="V515" s="2"/>
    </row>
    <row r="516" spans="22:22" x14ac:dyDescent="0.25">
      <c r="V516" s="2"/>
    </row>
    <row r="517" spans="22:22" x14ac:dyDescent="0.25">
      <c r="V517" s="2"/>
    </row>
    <row r="518" spans="22:22" x14ac:dyDescent="0.25">
      <c r="V518" s="2"/>
    </row>
    <row r="519" spans="22:22" x14ac:dyDescent="0.25">
      <c r="V519" s="2"/>
    </row>
    <row r="520" spans="22:22" x14ac:dyDescent="0.25">
      <c r="V520" s="2"/>
    </row>
    <row r="521" spans="22:22" x14ac:dyDescent="0.25">
      <c r="V521" s="2"/>
    </row>
    <row r="522" spans="22:22" x14ac:dyDescent="0.25">
      <c r="V522" s="2"/>
    </row>
    <row r="523" spans="22:22" x14ac:dyDescent="0.25">
      <c r="V523" s="2"/>
    </row>
    <row r="524" spans="22:22" x14ac:dyDescent="0.25">
      <c r="V524" s="2"/>
    </row>
    <row r="525" spans="22:22" x14ac:dyDescent="0.25">
      <c r="V525" s="2"/>
    </row>
    <row r="526" spans="22:22" x14ac:dyDescent="0.25">
      <c r="V526" s="2"/>
    </row>
    <row r="527" spans="22:22" x14ac:dyDescent="0.25">
      <c r="V527" s="2"/>
    </row>
    <row r="528" spans="22:22" x14ac:dyDescent="0.25">
      <c r="V528" s="2"/>
    </row>
    <row r="529" spans="22:22" x14ac:dyDescent="0.25">
      <c r="V529" s="2"/>
    </row>
    <row r="530" spans="22:22" x14ac:dyDescent="0.25">
      <c r="V530" s="2"/>
    </row>
    <row r="531" spans="22:22" x14ac:dyDescent="0.25">
      <c r="V531" s="2"/>
    </row>
    <row r="532" spans="22:22" x14ac:dyDescent="0.25">
      <c r="V532" s="2"/>
    </row>
    <row r="533" spans="22:22" x14ac:dyDescent="0.25">
      <c r="V533" s="2"/>
    </row>
    <row r="534" spans="22:22" x14ac:dyDescent="0.25">
      <c r="V534" s="2"/>
    </row>
    <row r="535" spans="22:22" x14ac:dyDescent="0.25">
      <c r="V535" s="2"/>
    </row>
    <row r="536" spans="22:22" x14ac:dyDescent="0.25">
      <c r="V536" s="2"/>
    </row>
    <row r="537" spans="22:22" x14ac:dyDescent="0.25">
      <c r="V537" s="2"/>
    </row>
    <row r="538" spans="22:22" x14ac:dyDescent="0.25">
      <c r="V538" s="2"/>
    </row>
    <row r="539" spans="22:22" x14ac:dyDescent="0.25">
      <c r="V539" s="2"/>
    </row>
    <row r="540" spans="22:22" x14ac:dyDescent="0.25">
      <c r="V540" s="2"/>
    </row>
    <row r="541" spans="22:22" x14ac:dyDescent="0.25">
      <c r="V541" s="2"/>
    </row>
    <row r="542" spans="22:22" x14ac:dyDescent="0.25">
      <c r="V542" s="2"/>
    </row>
    <row r="543" spans="22:22" x14ac:dyDescent="0.25">
      <c r="V543" s="2"/>
    </row>
    <row r="544" spans="22:22" x14ac:dyDescent="0.25">
      <c r="V544" s="2"/>
    </row>
    <row r="545" spans="22:22" x14ac:dyDescent="0.25">
      <c r="V545" s="2"/>
    </row>
    <row r="546" spans="22:22" x14ac:dyDescent="0.25">
      <c r="V546" s="2"/>
    </row>
    <row r="547" spans="22:22" x14ac:dyDescent="0.25">
      <c r="V547" s="2"/>
    </row>
    <row r="548" spans="22:22" x14ac:dyDescent="0.25">
      <c r="V548" s="2"/>
    </row>
    <row r="549" spans="22:22" x14ac:dyDescent="0.25">
      <c r="V549" s="2"/>
    </row>
    <row r="550" spans="22:22" x14ac:dyDescent="0.25">
      <c r="V550" s="2"/>
    </row>
    <row r="551" spans="22:22" x14ac:dyDescent="0.25">
      <c r="V551" s="2"/>
    </row>
    <row r="552" spans="22:22" x14ac:dyDescent="0.25">
      <c r="V552" s="2"/>
    </row>
    <row r="553" spans="22:22" x14ac:dyDescent="0.25">
      <c r="V553" s="2"/>
    </row>
    <row r="554" spans="22:22" x14ac:dyDescent="0.25">
      <c r="V554" s="2"/>
    </row>
    <row r="555" spans="22:22" x14ac:dyDescent="0.25">
      <c r="V555" s="2"/>
    </row>
    <row r="556" spans="22:22" x14ac:dyDescent="0.25">
      <c r="V556" s="2"/>
    </row>
    <row r="557" spans="22:22" x14ac:dyDescent="0.25">
      <c r="V557" s="2"/>
    </row>
    <row r="558" spans="22:22" x14ac:dyDescent="0.25">
      <c r="V558" s="2"/>
    </row>
    <row r="559" spans="22:22" x14ac:dyDescent="0.25">
      <c r="V559" s="2"/>
    </row>
    <row r="560" spans="22:22" x14ac:dyDescent="0.25">
      <c r="V560" s="2"/>
    </row>
    <row r="561" spans="22:22" x14ac:dyDescent="0.25">
      <c r="V561" s="2"/>
    </row>
    <row r="562" spans="22:22" x14ac:dyDescent="0.25">
      <c r="V562" s="2"/>
    </row>
    <row r="563" spans="22:22" x14ac:dyDescent="0.25">
      <c r="V563" s="2"/>
    </row>
    <row r="564" spans="22:22" x14ac:dyDescent="0.25">
      <c r="V564" s="2"/>
    </row>
    <row r="565" spans="22:22" x14ac:dyDescent="0.25">
      <c r="V565" s="2"/>
    </row>
    <row r="566" spans="22:22" x14ac:dyDescent="0.25">
      <c r="V566" s="2"/>
    </row>
    <row r="567" spans="22:22" x14ac:dyDescent="0.25">
      <c r="V567" s="2"/>
    </row>
    <row r="568" spans="22:22" x14ac:dyDescent="0.25">
      <c r="V568" s="2"/>
    </row>
    <row r="569" spans="22:22" x14ac:dyDescent="0.25">
      <c r="V569" s="2"/>
    </row>
    <row r="570" spans="22:22" x14ac:dyDescent="0.25">
      <c r="V570" s="2"/>
    </row>
    <row r="571" spans="22:22" x14ac:dyDescent="0.25">
      <c r="V571" s="2"/>
    </row>
    <row r="572" spans="22:22" x14ac:dyDescent="0.25">
      <c r="V572" s="2"/>
    </row>
    <row r="573" spans="22:22" x14ac:dyDescent="0.25">
      <c r="V573" s="2"/>
    </row>
    <row r="574" spans="22:22" x14ac:dyDescent="0.25">
      <c r="V574" s="2"/>
    </row>
    <row r="575" spans="22:22" x14ac:dyDescent="0.25">
      <c r="V575" s="2"/>
    </row>
    <row r="576" spans="22:22" x14ac:dyDescent="0.25">
      <c r="V576" s="2"/>
    </row>
    <row r="577" spans="22:22" x14ac:dyDescent="0.25">
      <c r="V577" s="2"/>
    </row>
    <row r="578" spans="22:22" x14ac:dyDescent="0.25">
      <c r="V578" s="2"/>
    </row>
    <row r="579" spans="22:22" x14ac:dyDescent="0.25">
      <c r="V579" s="2"/>
    </row>
    <row r="580" spans="22:22" x14ac:dyDescent="0.25">
      <c r="V580" s="2"/>
    </row>
    <row r="581" spans="22:22" x14ac:dyDescent="0.25">
      <c r="V581" s="2"/>
    </row>
    <row r="582" spans="22:22" x14ac:dyDescent="0.25">
      <c r="V582" s="2"/>
    </row>
    <row r="583" spans="22:22" x14ac:dyDescent="0.25">
      <c r="V583" s="2"/>
    </row>
    <row r="584" spans="22:22" x14ac:dyDescent="0.25">
      <c r="V584" s="2"/>
    </row>
    <row r="585" spans="22:22" x14ac:dyDescent="0.25">
      <c r="V585" s="2"/>
    </row>
    <row r="586" spans="22:22" x14ac:dyDescent="0.25">
      <c r="V586" s="2"/>
    </row>
    <row r="587" spans="22:22" x14ac:dyDescent="0.25">
      <c r="V587" s="2"/>
    </row>
    <row r="588" spans="22:22" x14ac:dyDescent="0.25">
      <c r="V588" s="2"/>
    </row>
    <row r="589" spans="22:22" x14ac:dyDescent="0.25">
      <c r="V589" s="2"/>
    </row>
    <row r="590" spans="22:22" x14ac:dyDescent="0.25">
      <c r="V590" s="2"/>
    </row>
    <row r="591" spans="22:22" x14ac:dyDescent="0.25">
      <c r="V591" s="2"/>
    </row>
    <row r="592" spans="22:22" x14ac:dyDescent="0.25">
      <c r="V592" s="2"/>
    </row>
    <row r="593" spans="22:22" x14ac:dyDescent="0.25">
      <c r="V593" s="2"/>
    </row>
    <row r="594" spans="22:22" x14ac:dyDescent="0.25">
      <c r="V594" s="2"/>
    </row>
    <row r="595" spans="22:22" x14ac:dyDescent="0.25">
      <c r="V595" s="2"/>
    </row>
    <row r="596" spans="22:22" x14ac:dyDescent="0.25">
      <c r="V596" s="2"/>
    </row>
    <row r="597" spans="22:22" x14ac:dyDescent="0.25">
      <c r="V597" s="2"/>
    </row>
    <row r="598" spans="22:22" x14ac:dyDescent="0.25">
      <c r="V598" s="2"/>
    </row>
    <row r="599" spans="22:22" x14ac:dyDescent="0.25">
      <c r="V599" s="2"/>
    </row>
    <row r="600" spans="22:22" x14ac:dyDescent="0.25">
      <c r="V600" s="2"/>
    </row>
    <row r="601" spans="22:22" x14ac:dyDescent="0.25">
      <c r="V601" s="2"/>
    </row>
    <row r="602" spans="22:22" x14ac:dyDescent="0.25">
      <c r="V602" s="2"/>
    </row>
    <row r="603" spans="22:22" x14ac:dyDescent="0.25">
      <c r="V603" s="2"/>
    </row>
    <row r="604" spans="22:22" x14ac:dyDescent="0.25">
      <c r="V604" s="2"/>
    </row>
    <row r="605" spans="22:22" x14ac:dyDescent="0.25">
      <c r="V605" s="2"/>
    </row>
    <row r="606" spans="22:22" x14ac:dyDescent="0.25">
      <c r="V606" s="2"/>
    </row>
    <row r="607" spans="22:22" x14ac:dyDescent="0.25">
      <c r="V607" s="2"/>
    </row>
    <row r="608" spans="22:22" x14ac:dyDescent="0.25">
      <c r="V608" s="2"/>
    </row>
    <row r="609" spans="22:22" x14ac:dyDescent="0.25">
      <c r="V609" s="2"/>
    </row>
    <row r="610" spans="22:22" x14ac:dyDescent="0.25">
      <c r="V610" s="2"/>
    </row>
    <row r="611" spans="22:22" x14ac:dyDescent="0.25">
      <c r="V611" s="2"/>
    </row>
    <row r="612" spans="22:22" x14ac:dyDescent="0.25">
      <c r="V612" s="2"/>
    </row>
    <row r="613" spans="22:22" x14ac:dyDescent="0.25">
      <c r="V613" s="2"/>
    </row>
    <row r="614" spans="22:22" x14ac:dyDescent="0.25">
      <c r="V614" s="2"/>
    </row>
    <row r="615" spans="22:22" x14ac:dyDescent="0.25">
      <c r="V615" s="2"/>
    </row>
    <row r="616" spans="22:22" x14ac:dyDescent="0.25">
      <c r="V616" s="2"/>
    </row>
    <row r="617" spans="22:22" x14ac:dyDescent="0.25">
      <c r="V617" s="2"/>
    </row>
    <row r="618" spans="22:22" x14ac:dyDescent="0.25">
      <c r="V618" s="2"/>
    </row>
    <row r="619" spans="22:22" x14ac:dyDescent="0.25">
      <c r="V619" s="2"/>
    </row>
    <row r="620" spans="22:22" x14ac:dyDescent="0.25">
      <c r="V620" s="2"/>
    </row>
    <row r="621" spans="22:22" x14ac:dyDescent="0.25">
      <c r="V621" s="2"/>
    </row>
    <row r="622" spans="22:22" x14ac:dyDescent="0.25">
      <c r="V622" s="2"/>
    </row>
    <row r="623" spans="22:22" x14ac:dyDescent="0.25">
      <c r="V623" s="2"/>
    </row>
    <row r="624" spans="22:22" x14ac:dyDescent="0.25">
      <c r="V624" s="2"/>
    </row>
    <row r="625" spans="22:22" x14ac:dyDescent="0.25">
      <c r="V625" s="2"/>
    </row>
    <row r="626" spans="22:22" x14ac:dyDescent="0.25">
      <c r="V626" s="2"/>
    </row>
    <row r="627" spans="22:22" x14ac:dyDescent="0.25">
      <c r="V627" s="2"/>
    </row>
    <row r="628" spans="22:22" x14ac:dyDescent="0.25">
      <c r="V628" s="2"/>
    </row>
    <row r="629" spans="22:22" x14ac:dyDescent="0.25">
      <c r="V629" s="2"/>
    </row>
    <row r="630" spans="22:22" x14ac:dyDescent="0.25">
      <c r="V630" s="2"/>
    </row>
    <row r="631" spans="22:22" x14ac:dyDescent="0.25">
      <c r="V631" s="2"/>
    </row>
    <row r="632" spans="22:22" x14ac:dyDescent="0.25">
      <c r="V632" s="2"/>
    </row>
    <row r="633" spans="22:22" x14ac:dyDescent="0.25">
      <c r="V633" s="2"/>
    </row>
    <row r="634" spans="22:22" x14ac:dyDescent="0.25">
      <c r="V634" s="2"/>
    </row>
    <row r="635" spans="22:22" x14ac:dyDescent="0.25">
      <c r="V635" s="2"/>
    </row>
    <row r="636" spans="22:22" x14ac:dyDescent="0.25">
      <c r="V636" s="2"/>
    </row>
    <row r="637" spans="22:22" x14ac:dyDescent="0.25">
      <c r="V637" s="2"/>
    </row>
    <row r="638" spans="22:22" x14ac:dyDescent="0.25">
      <c r="V638" s="2"/>
    </row>
    <row r="639" spans="22:22" x14ac:dyDescent="0.25">
      <c r="V639" s="2"/>
    </row>
    <row r="640" spans="22:22" x14ac:dyDescent="0.25">
      <c r="V640" s="2"/>
    </row>
    <row r="641" spans="22:22" x14ac:dyDescent="0.25">
      <c r="V641" s="2"/>
    </row>
    <row r="642" spans="22:22" x14ac:dyDescent="0.25">
      <c r="V642" s="2"/>
    </row>
    <row r="643" spans="22:22" x14ac:dyDescent="0.25">
      <c r="V643" s="2"/>
    </row>
    <row r="644" spans="22:22" x14ac:dyDescent="0.25">
      <c r="V644" s="2"/>
    </row>
    <row r="645" spans="22:22" x14ac:dyDescent="0.25">
      <c r="V645" s="2"/>
    </row>
    <row r="646" spans="22:22" x14ac:dyDescent="0.25">
      <c r="V646" s="2"/>
    </row>
    <row r="647" spans="22:22" x14ac:dyDescent="0.25">
      <c r="V647" s="2"/>
    </row>
    <row r="648" spans="22:22" x14ac:dyDescent="0.25">
      <c r="V648" s="2"/>
    </row>
    <row r="649" spans="22:22" x14ac:dyDescent="0.25">
      <c r="V649" s="2"/>
    </row>
    <row r="650" spans="22:22" x14ac:dyDescent="0.25">
      <c r="V650" s="2"/>
    </row>
    <row r="651" spans="22:22" x14ac:dyDescent="0.25">
      <c r="V651" s="2"/>
    </row>
    <row r="652" spans="22:22" x14ac:dyDescent="0.25">
      <c r="V652" s="2"/>
    </row>
    <row r="653" spans="22:22" x14ac:dyDescent="0.25">
      <c r="V653" s="2"/>
    </row>
    <row r="654" spans="22:22" x14ac:dyDescent="0.25">
      <c r="V654" s="2"/>
    </row>
    <row r="655" spans="22:22" x14ac:dyDescent="0.25">
      <c r="V655" s="2"/>
    </row>
    <row r="656" spans="22:22" x14ac:dyDescent="0.25">
      <c r="V656" s="2"/>
    </row>
    <row r="657" spans="22:22" x14ac:dyDescent="0.25">
      <c r="V657" s="2"/>
    </row>
    <row r="658" spans="22:22" x14ac:dyDescent="0.25">
      <c r="V658" s="2"/>
    </row>
    <row r="659" spans="22:22" x14ac:dyDescent="0.25">
      <c r="V659" s="2"/>
    </row>
    <row r="660" spans="22:22" x14ac:dyDescent="0.25">
      <c r="V660" s="2"/>
    </row>
    <row r="661" spans="22:22" x14ac:dyDescent="0.25">
      <c r="V661" s="2"/>
    </row>
    <row r="662" spans="22:22" x14ac:dyDescent="0.25">
      <c r="V662" s="2"/>
    </row>
    <row r="663" spans="22:22" x14ac:dyDescent="0.25">
      <c r="V663" s="2"/>
    </row>
    <row r="664" spans="22:22" x14ac:dyDescent="0.25">
      <c r="V664" s="2"/>
    </row>
    <row r="665" spans="22:22" x14ac:dyDescent="0.25">
      <c r="V665" s="2"/>
    </row>
    <row r="666" spans="22:22" x14ac:dyDescent="0.25">
      <c r="V666" s="2"/>
    </row>
    <row r="667" spans="22:22" x14ac:dyDescent="0.25">
      <c r="V667" s="2"/>
    </row>
    <row r="668" spans="22:22" x14ac:dyDescent="0.25">
      <c r="V668" s="2"/>
    </row>
    <row r="669" spans="22:22" x14ac:dyDescent="0.25">
      <c r="V669" s="2"/>
    </row>
    <row r="670" spans="22:22" x14ac:dyDescent="0.25">
      <c r="V670" s="2"/>
    </row>
    <row r="671" spans="22:22" x14ac:dyDescent="0.25">
      <c r="V671" s="2"/>
    </row>
    <row r="672" spans="22:22" x14ac:dyDescent="0.25">
      <c r="V672" s="2"/>
    </row>
    <row r="673" spans="22:22" x14ac:dyDescent="0.25">
      <c r="V673" s="2"/>
    </row>
    <row r="674" spans="22:22" x14ac:dyDescent="0.25">
      <c r="V674" s="2"/>
    </row>
    <row r="675" spans="22:22" x14ac:dyDescent="0.25">
      <c r="V675" s="2"/>
    </row>
    <row r="676" spans="22:22" x14ac:dyDescent="0.25">
      <c r="V676" s="2"/>
    </row>
    <row r="677" spans="22:22" x14ac:dyDescent="0.25">
      <c r="V677" s="2"/>
    </row>
    <row r="678" spans="22:22" x14ac:dyDescent="0.25">
      <c r="V678" s="2"/>
    </row>
    <row r="679" spans="22:22" x14ac:dyDescent="0.25">
      <c r="V679" s="2"/>
    </row>
    <row r="680" spans="22:22" x14ac:dyDescent="0.25">
      <c r="V680" s="2"/>
    </row>
    <row r="681" spans="22:22" x14ac:dyDescent="0.25">
      <c r="V681" s="2"/>
    </row>
    <row r="682" spans="22:22" x14ac:dyDescent="0.25">
      <c r="V682" s="2"/>
    </row>
    <row r="683" spans="22:22" x14ac:dyDescent="0.25">
      <c r="V683" s="2"/>
    </row>
    <row r="684" spans="22:22" x14ac:dyDescent="0.25">
      <c r="V684" s="2"/>
    </row>
    <row r="685" spans="22:22" x14ac:dyDescent="0.25">
      <c r="V685" s="2"/>
    </row>
    <row r="686" spans="22:22" x14ac:dyDescent="0.25">
      <c r="V686" s="2"/>
    </row>
    <row r="687" spans="22:22" x14ac:dyDescent="0.25">
      <c r="V687" s="2"/>
    </row>
    <row r="688" spans="22:22" x14ac:dyDescent="0.25">
      <c r="V688" s="2"/>
    </row>
    <row r="689" spans="22:22" x14ac:dyDescent="0.25">
      <c r="V689" s="2"/>
    </row>
    <row r="690" spans="22:22" x14ac:dyDescent="0.25">
      <c r="V690" s="2"/>
    </row>
    <row r="691" spans="22:22" x14ac:dyDescent="0.25">
      <c r="V691" s="2"/>
    </row>
    <row r="692" spans="22:22" x14ac:dyDescent="0.25">
      <c r="V692" s="2"/>
    </row>
    <row r="693" spans="22:22" x14ac:dyDescent="0.25">
      <c r="V693" s="2"/>
    </row>
    <row r="694" spans="22:22" x14ac:dyDescent="0.25">
      <c r="V694" s="2"/>
    </row>
    <row r="695" spans="22:22" x14ac:dyDescent="0.25">
      <c r="V695" s="2"/>
    </row>
    <row r="696" spans="22:22" x14ac:dyDescent="0.25">
      <c r="V696" s="2"/>
    </row>
    <row r="697" spans="22:22" x14ac:dyDescent="0.25">
      <c r="V697" s="2"/>
    </row>
    <row r="698" spans="22:22" x14ac:dyDescent="0.25">
      <c r="V698" s="2"/>
    </row>
    <row r="699" spans="22:22" x14ac:dyDescent="0.25">
      <c r="V699" s="2"/>
    </row>
    <row r="700" spans="22:22" x14ac:dyDescent="0.25">
      <c r="V700" s="2"/>
    </row>
    <row r="701" spans="22:22" x14ac:dyDescent="0.25">
      <c r="V701" s="2"/>
    </row>
    <row r="702" spans="22:22" x14ac:dyDescent="0.25">
      <c r="V702" s="2"/>
    </row>
    <row r="703" spans="22:22" x14ac:dyDescent="0.25">
      <c r="V703" s="2"/>
    </row>
    <row r="704" spans="22:22" x14ac:dyDescent="0.25">
      <c r="V704" s="2"/>
    </row>
    <row r="705" spans="22:22" x14ac:dyDescent="0.25">
      <c r="V705" s="2"/>
    </row>
    <row r="706" spans="22:22" x14ac:dyDescent="0.25">
      <c r="V706" s="2"/>
    </row>
    <row r="707" spans="22:22" x14ac:dyDescent="0.25">
      <c r="V707" s="2"/>
    </row>
    <row r="708" spans="22:22" x14ac:dyDescent="0.25">
      <c r="V708" s="2"/>
    </row>
    <row r="709" spans="22:22" x14ac:dyDescent="0.25">
      <c r="V709" s="2"/>
    </row>
    <row r="710" spans="22:22" x14ac:dyDescent="0.25">
      <c r="V710" s="2"/>
    </row>
    <row r="711" spans="22:22" x14ac:dyDescent="0.25">
      <c r="V711" s="2"/>
    </row>
    <row r="712" spans="22:22" x14ac:dyDescent="0.25">
      <c r="V712" s="2"/>
    </row>
    <row r="713" spans="22:22" x14ac:dyDescent="0.25">
      <c r="V713" s="2"/>
    </row>
    <row r="714" spans="22:22" x14ac:dyDescent="0.25">
      <c r="V714" s="2"/>
    </row>
    <row r="715" spans="22:22" x14ac:dyDescent="0.25">
      <c r="V715" s="2"/>
    </row>
    <row r="716" spans="22:22" x14ac:dyDescent="0.25">
      <c r="V716" s="2"/>
    </row>
    <row r="717" spans="22:22" x14ac:dyDescent="0.25">
      <c r="V717" s="2"/>
    </row>
    <row r="718" spans="22:22" x14ac:dyDescent="0.25">
      <c r="V718" s="2"/>
    </row>
    <row r="719" spans="22:22" x14ac:dyDescent="0.25">
      <c r="V719" s="2"/>
    </row>
    <row r="720" spans="22:22" x14ac:dyDescent="0.25">
      <c r="V720" s="2"/>
    </row>
    <row r="721" spans="22:22" x14ac:dyDescent="0.25">
      <c r="V721" s="2"/>
    </row>
    <row r="722" spans="22:22" x14ac:dyDescent="0.25">
      <c r="V722" s="2"/>
    </row>
    <row r="723" spans="22:22" x14ac:dyDescent="0.25">
      <c r="V723" s="2"/>
    </row>
    <row r="724" spans="22:22" x14ac:dyDescent="0.25">
      <c r="V724" s="2"/>
    </row>
    <row r="725" spans="22:22" x14ac:dyDescent="0.25">
      <c r="V725" s="2"/>
    </row>
    <row r="726" spans="22:22" x14ac:dyDescent="0.25">
      <c r="V726" s="2"/>
    </row>
    <row r="727" spans="22:22" x14ac:dyDescent="0.25">
      <c r="V727" s="2"/>
    </row>
    <row r="728" spans="22:22" x14ac:dyDescent="0.25">
      <c r="V728" s="2"/>
    </row>
    <row r="729" spans="22:22" x14ac:dyDescent="0.25">
      <c r="V729" s="2"/>
    </row>
    <row r="730" spans="22:22" x14ac:dyDescent="0.25">
      <c r="V730" s="2"/>
    </row>
    <row r="731" spans="22:22" x14ac:dyDescent="0.25">
      <c r="V731" s="2"/>
    </row>
    <row r="732" spans="22:22" x14ac:dyDescent="0.25">
      <c r="V732" s="2"/>
    </row>
    <row r="733" spans="22:22" x14ac:dyDescent="0.25">
      <c r="V733" s="2"/>
    </row>
    <row r="734" spans="22:22" x14ac:dyDescent="0.25">
      <c r="V734" s="2"/>
    </row>
    <row r="735" spans="22:22" x14ac:dyDescent="0.25">
      <c r="V735" s="2"/>
    </row>
    <row r="736" spans="22:22" x14ac:dyDescent="0.25">
      <c r="V736" s="2"/>
    </row>
    <row r="737" spans="22:22" x14ac:dyDescent="0.25">
      <c r="V737" s="2"/>
    </row>
    <row r="738" spans="22:22" x14ac:dyDescent="0.25">
      <c r="V738" s="2"/>
    </row>
    <row r="739" spans="22:22" x14ac:dyDescent="0.25">
      <c r="V739" s="2"/>
    </row>
    <row r="740" spans="22:22" x14ac:dyDescent="0.25">
      <c r="V740" s="2"/>
    </row>
    <row r="741" spans="22:22" x14ac:dyDescent="0.25">
      <c r="V741" s="2"/>
    </row>
    <row r="742" spans="22:22" x14ac:dyDescent="0.25">
      <c r="V742" s="2"/>
    </row>
    <row r="743" spans="22:22" x14ac:dyDescent="0.25">
      <c r="V743" s="2"/>
    </row>
    <row r="744" spans="22:22" x14ac:dyDescent="0.25">
      <c r="V744" s="2"/>
    </row>
    <row r="745" spans="22:22" x14ac:dyDescent="0.25">
      <c r="V745" s="2"/>
    </row>
    <row r="746" spans="22:22" x14ac:dyDescent="0.25">
      <c r="V746" s="2"/>
    </row>
    <row r="747" spans="22:22" x14ac:dyDescent="0.25">
      <c r="V747" s="2"/>
    </row>
    <row r="748" spans="22:22" x14ac:dyDescent="0.25">
      <c r="V748" s="2"/>
    </row>
    <row r="749" spans="22:22" x14ac:dyDescent="0.25">
      <c r="V749" s="2"/>
    </row>
    <row r="750" spans="22:22" x14ac:dyDescent="0.25">
      <c r="V750" s="2"/>
    </row>
    <row r="751" spans="22:22" x14ac:dyDescent="0.25">
      <c r="V751" s="2"/>
    </row>
    <row r="752" spans="22:22" x14ac:dyDescent="0.25">
      <c r="V752" s="2"/>
    </row>
    <row r="753" spans="22:22" x14ac:dyDescent="0.25">
      <c r="V753" s="2"/>
    </row>
    <row r="754" spans="22:22" x14ac:dyDescent="0.25">
      <c r="V754" s="2"/>
    </row>
    <row r="755" spans="22:22" x14ac:dyDescent="0.25">
      <c r="V755" s="2"/>
    </row>
    <row r="756" spans="22:22" x14ac:dyDescent="0.25">
      <c r="V756" s="2"/>
    </row>
    <row r="757" spans="22:22" x14ac:dyDescent="0.25">
      <c r="V757" s="2"/>
    </row>
    <row r="758" spans="22:22" x14ac:dyDescent="0.25">
      <c r="V758" s="2"/>
    </row>
    <row r="759" spans="22:22" x14ac:dyDescent="0.25">
      <c r="V759" s="2"/>
    </row>
    <row r="760" spans="22:22" x14ac:dyDescent="0.25">
      <c r="V760" s="2"/>
    </row>
    <row r="761" spans="22:22" x14ac:dyDescent="0.25">
      <c r="V761" s="2"/>
    </row>
    <row r="762" spans="22:22" x14ac:dyDescent="0.25">
      <c r="V762" s="2"/>
    </row>
    <row r="763" spans="22:22" x14ac:dyDescent="0.25">
      <c r="V763" s="2"/>
    </row>
    <row r="764" spans="22:22" x14ac:dyDescent="0.25">
      <c r="V764" s="2"/>
    </row>
    <row r="765" spans="22:22" x14ac:dyDescent="0.25">
      <c r="V765" s="2"/>
    </row>
    <row r="766" spans="22:22" x14ac:dyDescent="0.25">
      <c r="V766" s="2"/>
    </row>
    <row r="767" spans="22:22" x14ac:dyDescent="0.25">
      <c r="V767" s="2"/>
    </row>
    <row r="768" spans="22:22" x14ac:dyDescent="0.25">
      <c r="V768" s="2"/>
    </row>
    <row r="769" spans="22:22" x14ac:dyDescent="0.25">
      <c r="V769" s="2"/>
    </row>
    <row r="770" spans="22:22" x14ac:dyDescent="0.25">
      <c r="V770" s="2"/>
    </row>
    <row r="771" spans="22:22" x14ac:dyDescent="0.25">
      <c r="V771" s="2"/>
    </row>
    <row r="772" spans="22:22" x14ac:dyDescent="0.25">
      <c r="V772" s="2"/>
    </row>
    <row r="773" spans="22:22" x14ac:dyDescent="0.25">
      <c r="V773" s="2"/>
    </row>
    <row r="774" spans="22:22" x14ac:dyDescent="0.25">
      <c r="V774" s="2"/>
    </row>
    <row r="775" spans="22:22" x14ac:dyDescent="0.25">
      <c r="V775" s="2"/>
    </row>
    <row r="776" spans="22:22" x14ac:dyDescent="0.25">
      <c r="V776" s="2"/>
    </row>
    <row r="777" spans="22:22" x14ac:dyDescent="0.25">
      <c r="V777" s="2"/>
    </row>
    <row r="778" spans="22:22" x14ac:dyDescent="0.25">
      <c r="V778" s="2"/>
    </row>
    <row r="779" spans="22:22" x14ac:dyDescent="0.25">
      <c r="V779" s="2"/>
    </row>
    <row r="780" spans="22:22" x14ac:dyDescent="0.25">
      <c r="V780" s="2"/>
    </row>
    <row r="781" spans="22:22" x14ac:dyDescent="0.25">
      <c r="V781" s="2"/>
    </row>
    <row r="782" spans="22:22" x14ac:dyDescent="0.25">
      <c r="V782" s="2"/>
    </row>
    <row r="783" spans="22:22" x14ac:dyDescent="0.25">
      <c r="V783" s="2"/>
    </row>
    <row r="784" spans="22:22" x14ac:dyDescent="0.25">
      <c r="V784" s="2"/>
    </row>
    <row r="785" spans="22:22" x14ac:dyDescent="0.25">
      <c r="V785" s="2"/>
    </row>
    <row r="786" spans="22:22" x14ac:dyDescent="0.25">
      <c r="V786" s="2"/>
    </row>
    <row r="787" spans="22:22" x14ac:dyDescent="0.25">
      <c r="V787" s="2"/>
    </row>
    <row r="788" spans="22:22" x14ac:dyDescent="0.25">
      <c r="V788" s="2"/>
    </row>
    <row r="789" spans="22:22" x14ac:dyDescent="0.25">
      <c r="V789" s="2"/>
    </row>
    <row r="790" spans="22:22" x14ac:dyDescent="0.25">
      <c r="V790" s="2"/>
    </row>
    <row r="791" spans="22:22" x14ac:dyDescent="0.25">
      <c r="V791" s="2"/>
    </row>
    <row r="792" spans="22:22" x14ac:dyDescent="0.25">
      <c r="V792" s="2"/>
    </row>
    <row r="793" spans="22:22" x14ac:dyDescent="0.25">
      <c r="V793" s="2"/>
    </row>
    <row r="794" spans="22:22" x14ac:dyDescent="0.25">
      <c r="V794" s="2"/>
    </row>
    <row r="795" spans="22:22" x14ac:dyDescent="0.25">
      <c r="V795" s="2"/>
    </row>
    <row r="796" spans="22:22" x14ac:dyDescent="0.25">
      <c r="V796" s="2"/>
    </row>
    <row r="797" spans="22:22" x14ac:dyDescent="0.25">
      <c r="V797" s="2"/>
    </row>
    <row r="798" spans="22:22" x14ac:dyDescent="0.25">
      <c r="V798" s="2"/>
    </row>
    <row r="799" spans="22:22" x14ac:dyDescent="0.25">
      <c r="V799" s="2"/>
    </row>
    <row r="800" spans="22:22" x14ac:dyDescent="0.25">
      <c r="V800" s="2"/>
    </row>
    <row r="801" spans="22:22" x14ac:dyDescent="0.25">
      <c r="V801" s="2"/>
    </row>
    <row r="802" spans="22:22" x14ac:dyDescent="0.25">
      <c r="V802" s="2"/>
    </row>
    <row r="803" spans="22:22" x14ac:dyDescent="0.25">
      <c r="V803" s="2"/>
    </row>
    <row r="804" spans="22:22" x14ac:dyDescent="0.25">
      <c r="V804" s="2"/>
    </row>
    <row r="805" spans="22:22" x14ac:dyDescent="0.25">
      <c r="V805" s="2"/>
    </row>
    <row r="806" spans="22:22" x14ac:dyDescent="0.25">
      <c r="V806" s="2"/>
    </row>
    <row r="807" spans="22:22" x14ac:dyDescent="0.25">
      <c r="V807" s="2"/>
    </row>
    <row r="808" spans="22:22" x14ac:dyDescent="0.25">
      <c r="V808" s="2"/>
    </row>
    <row r="809" spans="22:22" x14ac:dyDescent="0.25">
      <c r="V809" s="2"/>
    </row>
    <row r="810" spans="22:22" x14ac:dyDescent="0.25">
      <c r="V810" s="2"/>
    </row>
    <row r="811" spans="22:22" x14ac:dyDescent="0.25">
      <c r="V811" s="2"/>
    </row>
    <row r="812" spans="22:22" x14ac:dyDescent="0.25">
      <c r="V812" s="2"/>
    </row>
    <row r="813" spans="22:22" x14ac:dyDescent="0.25">
      <c r="V813" s="2"/>
    </row>
    <row r="814" spans="22:22" x14ac:dyDescent="0.25">
      <c r="V814" s="2"/>
    </row>
    <row r="815" spans="22:22" x14ac:dyDescent="0.25">
      <c r="V815" s="2"/>
    </row>
    <row r="816" spans="22:22" x14ac:dyDescent="0.25">
      <c r="V816" s="2"/>
    </row>
    <row r="817" spans="22:22" x14ac:dyDescent="0.25">
      <c r="V817" s="2"/>
    </row>
    <row r="818" spans="22:22" x14ac:dyDescent="0.25">
      <c r="V818" s="2"/>
    </row>
    <row r="819" spans="22:22" x14ac:dyDescent="0.25">
      <c r="V819" s="2"/>
    </row>
    <row r="820" spans="22:22" x14ac:dyDescent="0.25">
      <c r="V820" s="2"/>
    </row>
    <row r="821" spans="22:22" x14ac:dyDescent="0.25">
      <c r="V821" s="2"/>
    </row>
    <row r="822" spans="22:22" x14ac:dyDescent="0.25">
      <c r="V822" s="2"/>
    </row>
    <row r="823" spans="22:22" x14ac:dyDescent="0.25">
      <c r="V823" s="2"/>
    </row>
    <row r="824" spans="22:22" x14ac:dyDescent="0.25">
      <c r="V824" s="2"/>
    </row>
    <row r="825" spans="22:22" x14ac:dyDescent="0.25">
      <c r="V825" s="2"/>
    </row>
    <row r="826" spans="22:22" x14ac:dyDescent="0.25">
      <c r="V826" s="2"/>
    </row>
    <row r="827" spans="22:22" x14ac:dyDescent="0.25">
      <c r="V827" s="2"/>
    </row>
    <row r="828" spans="22:22" x14ac:dyDescent="0.25">
      <c r="V828" s="2"/>
    </row>
    <row r="829" spans="22:22" x14ac:dyDescent="0.25">
      <c r="V829" s="2"/>
    </row>
    <row r="830" spans="22:22" x14ac:dyDescent="0.25">
      <c r="V830" s="2"/>
    </row>
    <row r="831" spans="22:22" x14ac:dyDescent="0.25">
      <c r="V831" s="2"/>
    </row>
    <row r="832" spans="22:22" x14ac:dyDescent="0.25">
      <c r="V832" s="2"/>
    </row>
    <row r="833" spans="22:22" x14ac:dyDescent="0.25">
      <c r="V833" s="2"/>
    </row>
    <row r="834" spans="22:22" x14ac:dyDescent="0.25">
      <c r="V834" s="2"/>
    </row>
    <row r="835" spans="22:22" x14ac:dyDescent="0.25">
      <c r="V835" s="2"/>
    </row>
    <row r="836" spans="22:22" x14ac:dyDescent="0.25">
      <c r="V836" s="2"/>
    </row>
    <row r="837" spans="22:22" x14ac:dyDescent="0.25">
      <c r="V837" s="2"/>
    </row>
    <row r="838" spans="22:22" x14ac:dyDescent="0.25">
      <c r="V838" s="2"/>
    </row>
    <row r="839" spans="22:22" x14ac:dyDescent="0.25">
      <c r="V839" s="2"/>
    </row>
    <row r="840" spans="22:22" x14ac:dyDescent="0.25">
      <c r="V840" s="2"/>
    </row>
    <row r="841" spans="22:22" x14ac:dyDescent="0.25">
      <c r="V841" s="2"/>
    </row>
    <row r="842" spans="22:22" x14ac:dyDescent="0.25">
      <c r="V842" s="2"/>
    </row>
    <row r="843" spans="22:22" x14ac:dyDescent="0.25">
      <c r="V843" s="2"/>
    </row>
    <row r="844" spans="22:22" x14ac:dyDescent="0.25">
      <c r="V844" s="2"/>
    </row>
    <row r="845" spans="22:22" x14ac:dyDescent="0.25">
      <c r="V845" s="2"/>
    </row>
    <row r="846" spans="22:22" x14ac:dyDescent="0.25">
      <c r="V846" s="2"/>
    </row>
    <row r="847" spans="22:22" x14ac:dyDescent="0.25">
      <c r="V847" s="2"/>
    </row>
    <row r="848" spans="22:22" x14ac:dyDescent="0.25">
      <c r="V848" s="2"/>
    </row>
    <row r="849" spans="22:22" x14ac:dyDescent="0.25">
      <c r="V849" s="2"/>
    </row>
    <row r="850" spans="22:22" x14ac:dyDescent="0.25">
      <c r="V850" s="2"/>
    </row>
    <row r="851" spans="22:22" x14ac:dyDescent="0.25">
      <c r="V851" s="2"/>
    </row>
    <row r="852" spans="22:22" x14ac:dyDescent="0.25">
      <c r="V852" s="2"/>
    </row>
    <row r="853" spans="22:22" x14ac:dyDescent="0.25">
      <c r="V853" s="2"/>
    </row>
    <row r="854" spans="22:22" x14ac:dyDescent="0.25">
      <c r="V854" s="2"/>
    </row>
    <row r="855" spans="22:22" x14ac:dyDescent="0.25">
      <c r="V855" s="2"/>
    </row>
    <row r="856" spans="22:22" x14ac:dyDescent="0.25">
      <c r="V856" s="2"/>
    </row>
    <row r="857" spans="22:22" x14ac:dyDescent="0.25">
      <c r="V857" s="2"/>
    </row>
    <row r="858" spans="22:22" x14ac:dyDescent="0.25">
      <c r="V858" s="2"/>
    </row>
    <row r="859" spans="22:22" x14ac:dyDescent="0.25">
      <c r="V859" s="2"/>
    </row>
    <row r="860" spans="22:22" x14ac:dyDescent="0.25">
      <c r="V860" s="2"/>
    </row>
    <row r="861" spans="22:22" x14ac:dyDescent="0.25">
      <c r="V861" s="2"/>
    </row>
    <row r="862" spans="22:22" x14ac:dyDescent="0.25">
      <c r="V862" s="2"/>
    </row>
    <row r="863" spans="22:22" x14ac:dyDescent="0.25">
      <c r="V863" s="2"/>
    </row>
    <row r="864" spans="22:22" x14ac:dyDescent="0.25">
      <c r="V864" s="2"/>
    </row>
    <row r="865" spans="22:22" x14ac:dyDescent="0.25">
      <c r="V865" s="2"/>
    </row>
    <row r="866" spans="22:22" x14ac:dyDescent="0.25">
      <c r="V866" s="2"/>
    </row>
    <row r="867" spans="22:22" x14ac:dyDescent="0.25">
      <c r="V867" s="2"/>
    </row>
    <row r="868" spans="22:22" x14ac:dyDescent="0.25">
      <c r="V868" s="2"/>
    </row>
    <row r="869" spans="22:22" x14ac:dyDescent="0.25">
      <c r="V869" s="2"/>
    </row>
    <row r="870" spans="22:22" x14ac:dyDescent="0.25">
      <c r="V870" s="2"/>
    </row>
    <row r="871" spans="22:22" x14ac:dyDescent="0.25">
      <c r="V871" s="2"/>
    </row>
    <row r="872" spans="22:22" x14ac:dyDescent="0.25">
      <c r="V872" s="2"/>
    </row>
    <row r="873" spans="22:22" x14ac:dyDescent="0.25">
      <c r="V873" s="2"/>
    </row>
    <row r="874" spans="22:22" x14ac:dyDescent="0.25">
      <c r="V874" s="2"/>
    </row>
    <row r="875" spans="22:22" x14ac:dyDescent="0.25">
      <c r="V875" s="2"/>
    </row>
    <row r="876" spans="22:22" x14ac:dyDescent="0.25">
      <c r="V876" s="2"/>
    </row>
    <row r="877" spans="22:22" x14ac:dyDescent="0.25">
      <c r="V877" s="2"/>
    </row>
    <row r="878" spans="22:22" x14ac:dyDescent="0.25">
      <c r="V878" s="2"/>
    </row>
    <row r="879" spans="22:22" x14ac:dyDescent="0.25">
      <c r="V879" s="2"/>
    </row>
    <row r="880" spans="22:22" x14ac:dyDescent="0.25">
      <c r="V880" s="2"/>
    </row>
    <row r="881" spans="22:22" x14ac:dyDescent="0.25">
      <c r="V881" s="2"/>
    </row>
    <row r="882" spans="22:22" x14ac:dyDescent="0.25">
      <c r="V882" s="2"/>
    </row>
    <row r="883" spans="22:22" x14ac:dyDescent="0.25">
      <c r="V883" s="2"/>
    </row>
    <row r="884" spans="22:22" x14ac:dyDescent="0.25">
      <c r="V884" s="2"/>
    </row>
    <row r="885" spans="22:22" x14ac:dyDescent="0.25">
      <c r="V885" s="2"/>
    </row>
    <row r="886" spans="22:22" x14ac:dyDescent="0.25">
      <c r="V886" s="2"/>
    </row>
    <row r="887" spans="22:22" x14ac:dyDescent="0.25">
      <c r="V887" s="2"/>
    </row>
    <row r="888" spans="22:22" x14ac:dyDescent="0.25">
      <c r="V888" s="2"/>
    </row>
    <row r="889" spans="22:22" x14ac:dyDescent="0.25">
      <c r="V889" s="2"/>
    </row>
    <row r="890" spans="22:22" x14ac:dyDescent="0.25">
      <c r="V890" s="2"/>
    </row>
    <row r="891" spans="22:22" x14ac:dyDescent="0.25">
      <c r="V891" s="2"/>
    </row>
    <row r="892" spans="22:22" x14ac:dyDescent="0.25">
      <c r="V892" s="2"/>
    </row>
    <row r="893" spans="22:22" x14ac:dyDescent="0.25">
      <c r="V893" s="2"/>
    </row>
    <row r="894" spans="22:22" x14ac:dyDescent="0.25">
      <c r="V894" s="2"/>
    </row>
    <row r="895" spans="22:22" x14ac:dyDescent="0.25">
      <c r="V895" s="2"/>
    </row>
    <row r="896" spans="22:22" x14ac:dyDescent="0.25">
      <c r="V896" s="2"/>
    </row>
    <row r="897" spans="22:22" x14ac:dyDescent="0.25">
      <c r="V897" s="2"/>
    </row>
    <row r="898" spans="22:22" x14ac:dyDescent="0.25">
      <c r="V898" s="2"/>
    </row>
    <row r="899" spans="22:22" x14ac:dyDescent="0.25">
      <c r="V899" s="2"/>
    </row>
    <row r="900" spans="22:22" x14ac:dyDescent="0.25">
      <c r="V900" s="2"/>
    </row>
    <row r="901" spans="22:22" x14ac:dyDescent="0.25">
      <c r="V901" s="2"/>
    </row>
    <row r="902" spans="22:22" x14ac:dyDescent="0.25">
      <c r="V902" s="2"/>
    </row>
    <row r="903" spans="22:22" x14ac:dyDescent="0.25">
      <c r="V903" s="2"/>
    </row>
    <row r="904" spans="22:22" x14ac:dyDescent="0.25">
      <c r="V904" s="2"/>
    </row>
    <row r="905" spans="22:22" x14ac:dyDescent="0.25">
      <c r="V905" s="2"/>
    </row>
    <row r="906" spans="22:22" x14ac:dyDescent="0.25">
      <c r="V906" s="2"/>
    </row>
    <row r="907" spans="22:22" x14ac:dyDescent="0.25">
      <c r="V907" s="2"/>
    </row>
    <row r="908" spans="22:22" x14ac:dyDescent="0.25">
      <c r="V908" s="2"/>
    </row>
    <row r="909" spans="22:22" x14ac:dyDescent="0.25">
      <c r="V909" s="2"/>
    </row>
    <row r="910" spans="22:22" x14ac:dyDescent="0.25">
      <c r="V910" s="2"/>
    </row>
    <row r="911" spans="22:22" x14ac:dyDescent="0.25">
      <c r="V911" s="2"/>
    </row>
    <row r="912" spans="22:22" x14ac:dyDescent="0.25">
      <c r="V912" s="2"/>
    </row>
    <row r="913" spans="22:22" x14ac:dyDescent="0.25">
      <c r="V913" s="2"/>
    </row>
    <row r="914" spans="22:22" x14ac:dyDescent="0.25">
      <c r="V914" s="2"/>
    </row>
    <row r="915" spans="22:22" x14ac:dyDescent="0.25">
      <c r="V915" s="2"/>
    </row>
    <row r="916" spans="22:22" x14ac:dyDescent="0.25">
      <c r="V916" s="2"/>
    </row>
    <row r="917" spans="22:22" x14ac:dyDescent="0.25">
      <c r="V917" s="2"/>
    </row>
    <row r="918" spans="22:22" x14ac:dyDescent="0.25">
      <c r="V918" s="2"/>
    </row>
    <row r="919" spans="22:22" x14ac:dyDescent="0.25">
      <c r="V919" s="2"/>
    </row>
    <row r="920" spans="22:22" x14ac:dyDescent="0.25">
      <c r="V920" s="2"/>
    </row>
    <row r="921" spans="22:22" x14ac:dyDescent="0.25">
      <c r="V921" s="2"/>
    </row>
    <row r="922" spans="22:22" x14ac:dyDescent="0.25">
      <c r="V922" s="2"/>
    </row>
    <row r="923" spans="22:22" x14ac:dyDescent="0.25">
      <c r="V923" s="2"/>
    </row>
    <row r="924" spans="22:22" x14ac:dyDescent="0.25">
      <c r="V924" s="2"/>
    </row>
    <row r="925" spans="22:22" x14ac:dyDescent="0.25">
      <c r="V925" s="2"/>
    </row>
    <row r="926" spans="22:22" x14ac:dyDescent="0.25">
      <c r="V926" s="2"/>
    </row>
    <row r="927" spans="22:22" x14ac:dyDescent="0.25">
      <c r="V927" s="2"/>
    </row>
    <row r="928" spans="22:22" x14ac:dyDescent="0.25">
      <c r="V928" s="2"/>
    </row>
    <row r="929" spans="22:22" x14ac:dyDescent="0.25">
      <c r="V929" s="2"/>
    </row>
    <row r="930" spans="22:22" x14ac:dyDescent="0.25">
      <c r="V930" s="2"/>
    </row>
    <row r="931" spans="22:22" x14ac:dyDescent="0.25">
      <c r="V931" s="2"/>
    </row>
    <row r="932" spans="22:22" x14ac:dyDescent="0.25">
      <c r="V932" s="2"/>
    </row>
    <row r="933" spans="22:22" x14ac:dyDescent="0.25">
      <c r="V933" s="2"/>
    </row>
    <row r="934" spans="22:22" x14ac:dyDescent="0.25">
      <c r="V934" s="2"/>
    </row>
    <row r="935" spans="22:22" x14ac:dyDescent="0.25">
      <c r="V935" s="2"/>
    </row>
    <row r="936" spans="22:22" x14ac:dyDescent="0.25">
      <c r="V936" s="2"/>
    </row>
    <row r="937" spans="22:22" x14ac:dyDescent="0.25">
      <c r="V937" s="2"/>
    </row>
    <row r="938" spans="22:22" x14ac:dyDescent="0.25">
      <c r="V938" s="2"/>
    </row>
    <row r="939" spans="22:22" x14ac:dyDescent="0.25">
      <c r="V939" s="2"/>
    </row>
    <row r="940" spans="22:22" x14ac:dyDescent="0.25">
      <c r="V940" s="2"/>
    </row>
    <row r="941" spans="22:22" x14ac:dyDescent="0.25">
      <c r="V941" s="2"/>
    </row>
    <row r="942" spans="22:22" x14ac:dyDescent="0.25">
      <c r="V942" s="2"/>
    </row>
    <row r="943" spans="22:22" x14ac:dyDescent="0.25">
      <c r="V943" s="2"/>
    </row>
    <row r="944" spans="22:22" x14ac:dyDescent="0.25">
      <c r="V944" s="2"/>
    </row>
    <row r="945" spans="22:22" x14ac:dyDescent="0.25">
      <c r="V945" s="2"/>
    </row>
    <row r="946" spans="22:22" x14ac:dyDescent="0.25">
      <c r="V946" s="2"/>
    </row>
    <row r="947" spans="22:22" x14ac:dyDescent="0.25">
      <c r="V947" s="2"/>
    </row>
    <row r="948" spans="22:22" x14ac:dyDescent="0.25">
      <c r="V948" s="2"/>
    </row>
    <row r="949" spans="22:22" x14ac:dyDescent="0.25">
      <c r="V949" s="2"/>
    </row>
    <row r="950" spans="22:22" x14ac:dyDescent="0.25">
      <c r="V950" s="2"/>
    </row>
    <row r="951" spans="22:22" x14ac:dyDescent="0.25">
      <c r="V951" s="2"/>
    </row>
    <row r="952" spans="22:22" x14ac:dyDescent="0.25">
      <c r="V952" s="2"/>
    </row>
    <row r="953" spans="22:22" x14ac:dyDescent="0.25">
      <c r="V953" s="2"/>
    </row>
    <row r="954" spans="22:22" x14ac:dyDescent="0.25">
      <c r="V954" s="2"/>
    </row>
    <row r="955" spans="22:22" x14ac:dyDescent="0.25">
      <c r="V955" s="2"/>
    </row>
    <row r="956" spans="22:22" x14ac:dyDescent="0.25">
      <c r="V956" s="2"/>
    </row>
    <row r="957" spans="22:22" x14ac:dyDescent="0.25">
      <c r="V957" s="2"/>
    </row>
    <row r="958" spans="22:22" x14ac:dyDescent="0.25">
      <c r="V958" s="2"/>
    </row>
    <row r="959" spans="22:22" x14ac:dyDescent="0.25">
      <c r="V959" s="2"/>
    </row>
    <row r="960" spans="22:22" x14ac:dyDescent="0.25">
      <c r="V960" s="2"/>
    </row>
    <row r="961" spans="22:22" x14ac:dyDescent="0.25">
      <c r="V961" s="2"/>
    </row>
    <row r="962" spans="22:22" x14ac:dyDescent="0.25">
      <c r="V962" s="2"/>
    </row>
    <row r="963" spans="22:22" x14ac:dyDescent="0.25">
      <c r="V963" s="2"/>
    </row>
    <row r="964" spans="22:22" x14ac:dyDescent="0.25">
      <c r="V964" s="2"/>
    </row>
    <row r="965" spans="22:22" x14ac:dyDescent="0.25">
      <c r="V965" s="2"/>
    </row>
    <row r="966" spans="22:22" x14ac:dyDescent="0.25">
      <c r="V966" s="2"/>
    </row>
    <row r="967" spans="22:22" x14ac:dyDescent="0.25">
      <c r="V967" s="2"/>
    </row>
    <row r="968" spans="22:22" x14ac:dyDescent="0.25">
      <c r="V968" s="2"/>
    </row>
    <row r="969" spans="22:22" x14ac:dyDescent="0.25">
      <c r="V969" s="2"/>
    </row>
    <row r="970" spans="22:22" x14ac:dyDescent="0.25">
      <c r="V970" s="2"/>
    </row>
    <row r="971" spans="22:22" x14ac:dyDescent="0.25">
      <c r="V971" s="2"/>
    </row>
    <row r="972" spans="22:22" x14ac:dyDescent="0.25">
      <c r="V972" s="2"/>
    </row>
    <row r="973" spans="22:22" x14ac:dyDescent="0.25">
      <c r="V973" s="2"/>
    </row>
    <row r="974" spans="22:22" x14ac:dyDescent="0.25">
      <c r="V974" s="2"/>
    </row>
    <row r="975" spans="22:22" x14ac:dyDescent="0.25">
      <c r="V975" s="2"/>
    </row>
    <row r="976" spans="22:22" x14ac:dyDescent="0.25">
      <c r="V976" s="2"/>
    </row>
    <row r="977" spans="22:22" x14ac:dyDescent="0.25">
      <c r="V977" s="2"/>
    </row>
    <row r="978" spans="22:22" x14ac:dyDescent="0.25">
      <c r="V978" s="2"/>
    </row>
    <row r="979" spans="22:22" x14ac:dyDescent="0.25">
      <c r="V979" s="2"/>
    </row>
    <row r="980" spans="22:22" x14ac:dyDescent="0.25">
      <c r="V980" s="2"/>
    </row>
    <row r="981" spans="22:22" x14ac:dyDescent="0.25">
      <c r="V981" s="2"/>
    </row>
    <row r="982" spans="22:22" x14ac:dyDescent="0.25">
      <c r="V982" s="2"/>
    </row>
    <row r="983" spans="22:22" x14ac:dyDescent="0.25">
      <c r="V983" s="2"/>
    </row>
    <row r="984" spans="22:22" x14ac:dyDescent="0.25">
      <c r="V984" s="2"/>
    </row>
    <row r="985" spans="22:22" x14ac:dyDescent="0.25">
      <c r="V985" s="2"/>
    </row>
    <row r="986" spans="22:22" x14ac:dyDescent="0.25">
      <c r="V986" s="2"/>
    </row>
    <row r="987" spans="22:22" x14ac:dyDescent="0.25">
      <c r="V987" s="2"/>
    </row>
    <row r="988" spans="22:22" x14ac:dyDescent="0.25">
      <c r="V988" s="2"/>
    </row>
    <row r="989" spans="22:22" x14ac:dyDescent="0.25">
      <c r="V989" s="2"/>
    </row>
    <row r="990" spans="22:22" x14ac:dyDescent="0.25">
      <c r="V990" s="2"/>
    </row>
    <row r="991" spans="22:22" x14ac:dyDescent="0.25">
      <c r="V991" s="2"/>
    </row>
    <row r="992" spans="22:22" x14ac:dyDescent="0.25">
      <c r="V992" s="2"/>
    </row>
    <row r="993" spans="22:22" x14ac:dyDescent="0.25">
      <c r="V993" s="2"/>
    </row>
    <row r="994" spans="22:22" x14ac:dyDescent="0.25">
      <c r="V994" s="2"/>
    </row>
    <row r="995" spans="22:22" x14ac:dyDescent="0.25">
      <c r="V995" s="2"/>
    </row>
    <row r="996" spans="22:22" x14ac:dyDescent="0.25">
      <c r="V996" s="2"/>
    </row>
    <row r="997" spans="22:22" x14ac:dyDescent="0.25">
      <c r="V997" s="2"/>
    </row>
    <row r="998" spans="22:22" x14ac:dyDescent="0.25">
      <c r="V998" s="2"/>
    </row>
    <row r="999" spans="22:22" x14ac:dyDescent="0.25">
      <c r="V999" s="2"/>
    </row>
    <row r="1000" spans="22:22" x14ac:dyDescent="0.25">
      <c r="V1000" s="2"/>
    </row>
    <row r="1001" spans="22:22" x14ac:dyDescent="0.25">
      <c r="V1001" s="2"/>
    </row>
    <row r="1002" spans="22:22" x14ac:dyDescent="0.25">
      <c r="V1002" s="2"/>
    </row>
    <row r="1003" spans="22:22" x14ac:dyDescent="0.25">
      <c r="V1003" s="2"/>
    </row>
    <row r="1004" spans="22:22" x14ac:dyDescent="0.25">
      <c r="V1004" s="2"/>
    </row>
    <row r="1005" spans="22:22" x14ac:dyDescent="0.25">
      <c r="V1005" s="2"/>
    </row>
    <row r="1006" spans="22:22" x14ac:dyDescent="0.25">
      <c r="V1006" s="2"/>
    </row>
    <row r="1007" spans="22:22" x14ac:dyDescent="0.25">
      <c r="V1007" s="2"/>
    </row>
    <row r="1008" spans="22:22" x14ac:dyDescent="0.25">
      <c r="V1008" s="2"/>
    </row>
    <row r="1009" spans="22:22" x14ac:dyDescent="0.25">
      <c r="V1009" s="2"/>
    </row>
    <row r="1010" spans="22:22" x14ac:dyDescent="0.25">
      <c r="V1010" s="2"/>
    </row>
    <row r="1011" spans="22:22" x14ac:dyDescent="0.25">
      <c r="V1011" s="2"/>
    </row>
    <row r="1012" spans="22:22" x14ac:dyDescent="0.25">
      <c r="V1012" s="2"/>
    </row>
    <row r="1013" spans="22:22" x14ac:dyDescent="0.25">
      <c r="V1013" s="2"/>
    </row>
    <row r="1014" spans="22:22" x14ac:dyDescent="0.25">
      <c r="V1014" s="2"/>
    </row>
    <row r="1015" spans="22:22" x14ac:dyDescent="0.25">
      <c r="V1015" s="2"/>
    </row>
    <row r="1016" spans="22:22" x14ac:dyDescent="0.25">
      <c r="V1016" s="2"/>
    </row>
    <row r="1017" spans="22:22" x14ac:dyDescent="0.25">
      <c r="V1017" s="2"/>
    </row>
    <row r="1018" spans="22:22" x14ac:dyDescent="0.25">
      <c r="V1018" s="2"/>
    </row>
    <row r="1019" spans="22:22" x14ac:dyDescent="0.25">
      <c r="V1019" s="2"/>
    </row>
    <row r="1020" spans="22:22" x14ac:dyDescent="0.25">
      <c r="V1020" s="2"/>
    </row>
    <row r="1021" spans="22:22" x14ac:dyDescent="0.25">
      <c r="V1021" s="2"/>
    </row>
    <row r="1022" spans="22:22" x14ac:dyDescent="0.25">
      <c r="V1022" s="2"/>
    </row>
    <row r="1023" spans="22:22" x14ac:dyDescent="0.25">
      <c r="V1023" s="2"/>
    </row>
    <row r="1024" spans="22:22" x14ac:dyDescent="0.25">
      <c r="V1024" s="2"/>
    </row>
    <row r="1025" spans="22:22" x14ac:dyDescent="0.25">
      <c r="V1025" s="2"/>
    </row>
    <row r="1026" spans="22:22" x14ac:dyDescent="0.25">
      <c r="V1026" s="2"/>
    </row>
    <row r="1027" spans="22:22" x14ac:dyDescent="0.25">
      <c r="V1027" s="2"/>
    </row>
    <row r="1028" spans="22:22" x14ac:dyDescent="0.25">
      <c r="V1028" s="2"/>
    </row>
    <row r="1029" spans="22:22" x14ac:dyDescent="0.25">
      <c r="V1029" s="2"/>
    </row>
    <row r="1030" spans="22:22" x14ac:dyDescent="0.25">
      <c r="V1030" s="2"/>
    </row>
    <row r="1031" spans="22:22" x14ac:dyDescent="0.25">
      <c r="V1031" s="2"/>
    </row>
    <row r="1032" spans="22:22" x14ac:dyDescent="0.25">
      <c r="V1032" s="2"/>
    </row>
    <row r="1033" spans="22:22" x14ac:dyDescent="0.25">
      <c r="V1033" s="2"/>
    </row>
    <row r="1034" spans="22:22" x14ac:dyDescent="0.25">
      <c r="V1034" s="2"/>
    </row>
    <row r="1035" spans="22:22" x14ac:dyDescent="0.25">
      <c r="V1035" s="2"/>
    </row>
    <row r="1036" spans="22:22" x14ac:dyDescent="0.25">
      <c r="V1036" s="2"/>
    </row>
    <row r="1037" spans="22:22" x14ac:dyDescent="0.25">
      <c r="V1037" s="2"/>
    </row>
    <row r="1038" spans="22:22" x14ac:dyDescent="0.25">
      <c r="V1038" s="2"/>
    </row>
    <row r="1039" spans="22:22" x14ac:dyDescent="0.25">
      <c r="V1039" s="2"/>
    </row>
    <row r="1040" spans="22:22" x14ac:dyDescent="0.25">
      <c r="V1040" s="2"/>
    </row>
    <row r="1041" spans="22:22" x14ac:dyDescent="0.25">
      <c r="V1041" s="2"/>
    </row>
    <row r="1042" spans="22:22" x14ac:dyDescent="0.25">
      <c r="V1042" s="2"/>
    </row>
    <row r="1043" spans="22:22" x14ac:dyDescent="0.25">
      <c r="V1043" s="2"/>
    </row>
    <row r="1044" spans="22:22" x14ac:dyDescent="0.25">
      <c r="V1044" s="2"/>
    </row>
    <row r="1045" spans="22:22" x14ac:dyDescent="0.25">
      <c r="V1045" s="2"/>
    </row>
    <row r="1046" spans="22:22" x14ac:dyDescent="0.25">
      <c r="V1046" s="2"/>
    </row>
    <row r="1047" spans="22:22" x14ac:dyDescent="0.25">
      <c r="V1047" s="2"/>
    </row>
    <row r="1048" spans="22:22" x14ac:dyDescent="0.25">
      <c r="V1048" s="2"/>
    </row>
    <row r="1049" spans="22:22" x14ac:dyDescent="0.25">
      <c r="V1049" s="2"/>
    </row>
    <row r="1050" spans="22:22" x14ac:dyDescent="0.25">
      <c r="V1050" s="2"/>
    </row>
    <row r="1051" spans="22:22" x14ac:dyDescent="0.25">
      <c r="V1051" s="2"/>
    </row>
    <row r="1052" spans="22:22" x14ac:dyDescent="0.25">
      <c r="V1052" s="2"/>
    </row>
    <row r="1053" spans="22:22" x14ac:dyDescent="0.25">
      <c r="V1053" s="2"/>
    </row>
    <row r="1054" spans="22:22" x14ac:dyDescent="0.25">
      <c r="V1054" s="2"/>
    </row>
    <row r="1055" spans="22:22" x14ac:dyDescent="0.25">
      <c r="V1055" s="2"/>
    </row>
    <row r="1056" spans="22:22" x14ac:dyDescent="0.25">
      <c r="V1056" s="2"/>
    </row>
    <row r="1057" spans="22:22" x14ac:dyDescent="0.25">
      <c r="V1057" s="2"/>
    </row>
    <row r="1058" spans="22:22" x14ac:dyDescent="0.25">
      <c r="V1058" s="2"/>
    </row>
    <row r="1059" spans="22:22" x14ac:dyDescent="0.25">
      <c r="V1059" s="2"/>
    </row>
    <row r="1060" spans="22:22" x14ac:dyDescent="0.25">
      <c r="V1060" s="2"/>
    </row>
    <row r="1061" spans="22:22" x14ac:dyDescent="0.25">
      <c r="V1061" s="2"/>
    </row>
    <row r="1062" spans="22:22" x14ac:dyDescent="0.25">
      <c r="V1062" s="2"/>
    </row>
    <row r="1063" spans="22:22" x14ac:dyDescent="0.25">
      <c r="V1063" s="2"/>
    </row>
    <row r="1064" spans="22:22" x14ac:dyDescent="0.25">
      <c r="V1064" s="2"/>
    </row>
    <row r="1065" spans="22:22" x14ac:dyDescent="0.25">
      <c r="V1065" s="2"/>
    </row>
    <row r="1066" spans="22:22" x14ac:dyDescent="0.25">
      <c r="V1066" s="2"/>
    </row>
    <row r="1067" spans="22:22" x14ac:dyDescent="0.25">
      <c r="V1067" s="2"/>
    </row>
    <row r="1068" spans="22:22" x14ac:dyDescent="0.25">
      <c r="V1068" s="2"/>
    </row>
    <row r="1069" spans="22:22" x14ac:dyDescent="0.25">
      <c r="V1069" s="2"/>
    </row>
    <row r="1070" spans="22:22" x14ac:dyDescent="0.25">
      <c r="V1070" s="2"/>
    </row>
    <row r="1071" spans="22:22" x14ac:dyDescent="0.25">
      <c r="V1071" s="2"/>
    </row>
    <row r="1072" spans="22:22" x14ac:dyDescent="0.25">
      <c r="V1072" s="2"/>
    </row>
    <row r="1073" spans="22:22" x14ac:dyDescent="0.25">
      <c r="V1073" s="2"/>
    </row>
    <row r="1074" spans="22:22" x14ac:dyDescent="0.25">
      <c r="V1074" s="2"/>
    </row>
    <row r="1075" spans="22:22" x14ac:dyDescent="0.25">
      <c r="V1075" s="2"/>
    </row>
    <row r="1076" spans="22:22" x14ac:dyDescent="0.25">
      <c r="V1076" s="2"/>
    </row>
    <row r="1077" spans="22:22" x14ac:dyDescent="0.25">
      <c r="V1077" s="2"/>
    </row>
    <row r="1078" spans="22:22" x14ac:dyDescent="0.25">
      <c r="V1078" s="2"/>
    </row>
    <row r="1079" spans="22:22" x14ac:dyDescent="0.25">
      <c r="V1079" s="2"/>
    </row>
    <row r="1080" spans="22:22" x14ac:dyDescent="0.25">
      <c r="V1080" s="2"/>
    </row>
    <row r="1081" spans="22:22" x14ac:dyDescent="0.25">
      <c r="V1081" s="2"/>
    </row>
    <row r="1082" spans="22:22" x14ac:dyDescent="0.25">
      <c r="V1082" s="2"/>
    </row>
    <row r="1083" spans="22:22" x14ac:dyDescent="0.25">
      <c r="V1083" s="2"/>
    </row>
    <row r="1084" spans="22:22" x14ac:dyDescent="0.25">
      <c r="V1084" s="2"/>
    </row>
    <row r="1085" spans="22:22" x14ac:dyDescent="0.25">
      <c r="V1085" s="2"/>
    </row>
    <row r="1086" spans="22:22" x14ac:dyDescent="0.25">
      <c r="V1086" s="2"/>
    </row>
    <row r="1087" spans="22:22" x14ac:dyDescent="0.25">
      <c r="V1087" s="2"/>
    </row>
    <row r="1088" spans="22:22" x14ac:dyDescent="0.25">
      <c r="V1088" s="2"/>
    </row>
    <row r="1089" spans="22:22" x14ac:dyDescent="0.25">
      <c r="V1089" s="2"/>
    </row>
    <row r="1090" spans="22:22" x14ac:dyDescent="0.25">
      <c r="V1090" s="2"/>
    </row>
    <row r="1091" spans="22:22" x14ac:dyDescent="0.25">
      <c r="V1091" s="2"/>
    </row>
    <row r="1092" spans="22:22" x14ac:dyDescent="0.25">
      <c r="V1092" s="2"/>
    </row>
    <row r="1093" spans="22:22" x14ac:dyDescent="0.25">
      <c r="V1093" s="2"/>
    </row>
    <row r="1094" spans="22:22" x14ac:dyDescent="0.25">
      <c r="V1094" s="2"/>
    </row>
    <row r="1095" spans="22:22" x14ac:dyDescent="0.25">
      <c r="V1095" s="2"/>
    </row>
    <row r="1096" spans="22:22" x14ac:dyDescent="0.25">
      <c r="V1096" s="2"/>
    </row>
    <row r="1097" spans="22:22" x14ac:dyDescent="0.25">
      <c r="V1097" s="2"/>
    </row>
    <row r="1098" spans="22:22" x14ac:dyDescent="0.25">
      <c r="V1098" s="2"/>
    </row>
    <row r="1099" spans="22:22" x14ac:dyDescent="0.25">
      <c r="V1099" s="2"/>
    </row>
    <row r="1100" spans="22:22" x14ac:dyDescent="0.25">
      <c r="V1100" s="2"/>
    </row>
    <row r="1101" spans="22:22" x14ac:dyDescent="0.25">
      <c r="V1101" s="2"/>
    </row>
    <row r="1102" spans="22:22" x14ac:dyDescent="0.25">
      <c r="V1102" s="2"/>
    </row>
    <row r="1103" spans="22:22" x14ac:dyDescent="0.25">
      <c r="V1103" s="2"/>
    </row>
    <row r="1104" spans="22:22" x14ac:dyDescent="0.25">
      <c r="V1104" s="2"/>
    </row>
    <row r="1105" spans="22:22" x14ac:dyDescent="0.25">
      <c r="V1105" s="2"/>
    </row>
    <row r="1106" spans="22:22" x14ac:dyDescent="0.25">
      <c r="V1106" s="2"/>
    </row>
    <row r="1107" spans="22:22" x14ac:dyDescent="0.25">
      <c r="V1107" s="2"/>
    </row>
    <row r="1108" spans="22:22" x14ac:dyDescent="0.25">
      <c r="V1108" s="2"/>
    </row>
    <row r="1109" spans="22:22" x14ac:dyDescent="0.25">
      <c r="V1109" s="2"/>
    </row>
    <row r="1110" spans="22:22" x14ac:dyDescent="0.25">
      <c r="V1110" s="2"/>
    </row>
    <row r="1111" spans="22:22" x14ac:dyDescent="0.25">
      <c r="V1111" s="2"/>
    </row>
    <row r="1112" spans="22:22" x14ac:dyDescent="0.25">
      <c r="V1112" s="2"/>
    </row>
    <row r="1113" spans="22:22" x14ac:dyDescent="0.25">
      <c r="V1113" s="2"/>
    </row>
    <row r="1114" spans="22:22" x14ac:dyDescent="0.25">
      <c r="V1114" s="2"/>
    </row>
    <row r="1115" spans="22:22" x14ac:dyDescent="0.25">
      <c r="V1115" s="2"/>
    </row>
    <row r="1116" spans="22:22" x14ac:dyDescent="0.25">
      <c r="V1116" s="2"/>
    </row>
    <row r="1117" spans="22:22" x14ac:dyDescent="0.25">
      <c r="V1117" s="2"/>
    </row>
    <row r="1118" spans="22:22" x14ac:dyDescent="0.25">
      <c r="V1118" s="2"/>
    </row>
    <row r="1119" spans="22:22" x14ac:dyDescent="0.25">
      <c r="V1119" s="2"/>
    </row>
    <row r="1120" spans="22:22" x14ac:dyDescent="0.25">
      <c r="V1120" s="2"/>
    </row>
    <row r="1121" spans="22:22" x14ac:dyDescent="0.25">
      <c r="V1121" s="2"/>
    </row>
    <row r="1122" spans="22:22" x14ac:dyDescent="0.25">
      <c r="V1122" s="2"/>
    </row>
    <row r="1123" spans="22:22" x14ac:dyDescent="0.25">
      <c r="V1123" s="2"/>
    </row>
    <row r="1124" spans="22:22" x14ac:dyDescent="0.25">
      <c r="V1124" s="2"/>
    </row>
    <row r="1125" spans="22:22" x14ac:dyDescent="0.25">
      <c r="V1125" s="2"/>
    </row>
    <row r="1126" spans="22:22" x14ac:dyDescent="0.25">
      <c r="V1126" s="2"/>
    </row>
    <row r="1127" spans="22:22" x14ac:dyDescent="0.25">
      <c r="V1127" s="2"/>
    </row>
    <row r="1128" spans="22:22" x14ac:dyDescent="0.25">
      <c r="V1128" s="2"/>
    </row>
    <row r="1129" spans="22:22" x14ac:dyDescent="0.25">
      <c r="V1129" s="2"/>
    </row>
    <row r="1130" spans="22:22" x14ac:dyDescent="0.25">
      <c r="V1130" s="2"/>
    </row>
    <row r="1131" spans="22:22" x14ac:dyDescent="0.25">
      <c r="V1131" s="2"/>
    </row>
    <row r="1132" spans="22:22" x14ac:dyDescent="0.25">
      <c r="V1132" s="2"/>
    </row>
    <row r="1133" spans="22:22" x14ac:dyDescent="0.25">
      <c r="V1133" s="2"/>
    </row>
    <row r="1134" spans="22:22" x14ac:dyDescent="0.25">
      <c r="V1134" s="2"/>
    </row>
    <row r="1135" spans="22:22" x14ac:dyDescent="0.25">
      <c r="V1135" s="2"/>
    </row>
    <row r="1136" spans="22:22" x14ac:dyDescent="0.25">
      <c r="V1136" s="2"/>
    </row>
    <row r="1137" spans="22:22" x14ac:dyDescent="0.25">
      <c r="V1137" s="2"/>
    </row>
    <row r="1138" spans="22:22" x14ac:dyDescent="0.25">
      <c r="V1138" s="2"/>
    </row>
    <row r="1139" spans="22:22" x14ac:dyDescent="0.25">
      <c r="V1139" s="2"/>
    </row>
    <row r="1140" spans="22:22" x14ac:dyDescent="0.25">
      <c r="V1140" s="2"/>
    </row>
    <row r="1141" spans="22:22" x14ac:dyDescent="0.25">
      <c r="V1141" s="2"/>
    </row>
    <row r="1142" spans="22:22" x14ac:dyDescent="0.25">
      <c r="V1142" s="2"/>
    </row>
    <row r="1143" spans="22:22" x14ac:dyDescent="0.25">
      <c r="V1143" s="2"/>
    </row>
    <row r="1144" spans="22:22" x14ac:dyDescent="0.25">
      <c r="V1144" s="2"/>
    </row>
    <row r="1145" spans="22:22" x14ac:dyDescent="0.25">
      <c r="V1145" s="2"/>
    </row>
    <row r="1146" spans="22:22" x14ac:dyDescent="0.25">
      <c r="V1146" s="2"/>
    </row>
    <row r="1147" spans="22:22" x14ac:dyDescent="0.25">
      <c r="V1147" s="2"/>
    </row>
    <row r="1148" spans="22:22" x14ac:dyDescent="0.25">
      <c r="V1148" s="2"/>
    </row>
    <row r="1149" spans="22:22" x14ac:dyDescent="0.25">
      <c r="V1149" s="2"/>
    </row>
    <row r="1150" spans="22:22" x14ac:dyDescent="0.25">
      <c r="V1150" s="2"/>
    </row>
    <row r="1151" spans="22:22" x14ac:dyDescent="0.25">
      <c r="V1151" s="2"/>
    </row>
    <row r="1152" spans="22:22" x14ac:dyDescent="0.25">
      <c r="V1152" s="2"/>
    </row>
    <row r="1153" spans="22:22" x14ac:dyDescent="0.25">
      <c r="V1153" s="2"/>
    </row>
    <row r="1154" spans="22:22" x14ac:dyDescent="0.25">
      <c r="V1154" s="2"/>
    </row>
    <row r="1155" spans="22:22" x14ac:dyDescent="0.25">
      <c r="V1155" s="2"/>
    </row>
    <row r="1156" spans="22:22" x14ac:dyDescent="0.25">
      <c r="V1156" s="2"/>
    </row>
    <row r="1157" spans="22:22" x14ac:dyDescent="0.25">
      <c r="V1157" s="2"/>
    </row>
    <row r="1158" spans="22:22" x14ac:dyDescent="0.25">
      <c r="V1158" s="2"/>
    </row>
    <row r="1159" spans="22:22" x14ac:dyDescent="0.25">
      <c r="V1159" s="2"/>
    </row>
    <row r="1160" spans="22:22" x14ac:dyDescent="0.25">
      <c r="V1160" s="2"/>
    </row>
    <row r="1161" spans="22:22" x14ac:dyDescent="0.25">
      <c r="V1161" s="2"/>
    </row>
    <row r="1162" spans="22:22" x14ac:dyDescent="0.25">
      <c r="V1162" s="2"/>
    </row>
    <row r="1163" spans="22:22" x14ac:dyDescent="0.25">
      <c r="V1163" s="2"/>
    </row>
    <row r="1164" spans="22:22" x14ac:dyDescent="0.25">
      <c r="V1164" s="2"/>
    </row>
    <row r="1165" spans="22:22" x14ac:dyDescent="0.25">
      <c r="V1165" s="2"/>
    </row>
    <row r="1166" spans="22:22" x14ac:dyDescent="0.25">
      <c r="V1166" s="2"/>
    </row>
    <row r="1167" spans="22:22" x14ac:dyDescent="0.25">
      <c r="V1167" s="2"/>
    </row>
    <row r="1168" spans="22:22" x14ac:dyDescent="0.25">
      <c r="V1168" s="2"/>
    </row>
    <row r="1169" spans="22:22" x14ac:dyDescent="0.25">
      <c r="V1169" s="2"/>
    </row>
    <row r="1170" spans="22:22" x14ac:dyDescent="0.25">
      <c r="V1170" s="2"/>
    </row>
    <row r="1171" spans="22:22" x14ac:dyDescent="0.25">
      <c r="V1171" s="2"/>
    </row>
    <row r="1172" spans="22:22" x14ac:dyDescent="0.25">
      <c r="V1172" s="2"/>
    </row>
    <row r="1173" spans="22:22" x14ac:dyDescent="0.25">
      <c r="V1173" s="2"/>
    </row>
    <row r="1174" spans="22:22" x14ac:dyDescent="0.25">
      <c r="V1174" s="2"/>
    </row>
    <row r="1175" spans="22:22" x14ac:dyDescent="0.25">
      <c r="V1175" s="2"/>
    </row>
    <row r="1176" spans="22:22" x14ac:dyDescent="0.25">
      <c r="V1176" s="2"/>
    </row>
    <row r="1177" spans="22:22" x14ac:dyDescent="0.25">
      <c r="V1177" s="2"/>
    </row>
    <row r="1178" spans="22:22" x14ac:dyDescent="0.25">
      <c r="V1178" s="2"/>
    </row>
    <row r="1179" spans="22:22" x14ac:dyDescent="0.25">
      <c r="V1179" s="2"/>
    </row>
    <row r="1180" spans="22:22" x14ac:dyDescent="0.25">
      <c r="V1180" s="2"/>
    </row>
    <row r="1181" spans="22:22" x14ac:dyDescent="0.25">
      <c r="V1181" s="2"/>
    </row>
    <row r="1182" spans="22:22" x14ac:dyDescent="0.25">
      <c r="V1182" s="2"/>
    </row>
    <row r="1183" spans="22:22" x14ac:dyDescent="0.25">
      <c r="V1183" s="2"/>
    </row>
    <row r="1184" spans="22:22" x14ac:dyDescent="0.25">
      <c r="V1184" s="2"/>
    </row>
    <row r="1185" spans="22:22" x14ac:dyDescent="0.25">
      <c r="V1185" s="2"/>
    </row>
    <row r="1186" spans="22:22" x14ac:dyDescent="0.25">
      <c r="V1186" s="2"/>
    </row>
    <row r="1187" spans="22:22" x14ac:dyDescent="0.25">
      <c r="V1187" s="2"/>
    </row>
    <row r="1188" spans="22:22" x14ac:dyDescent="0.25">
      <c r="V1188" s="2"/>
    </row>
    <row r="1189" spans="22:22" x14ac:dyDescent="0.25">
      <c r="V1189" s="2"/>
    </row>
    <row r="1190" spans="22:22" x14ac:dyDescent="0.25">
      <c r="V1190" s="2"/>
    </row>
    <row r="1191" spans="22:22" x14ac:dyDescent="0.25">
      <c r="V1191" s="2"/>
    </row>
    <row r="1192" spans="22:22" x14ac:dyDescent="0.25">
      <c r="V1192" s="2"/>
    </row>
    <row r="1193" spans="22:22" x14ac:dyDescent="0.25">
      <c r="V1193" s="2"/>
    </row>
    <row r="1194" spans="22:22" x14ac:dyDescent="0.25">
      <c r="V1194" s="2"/>
    </row>
    <row r="1195" spans="22:22" x14ac:dyDescent="0.25">
      <c r="V1195" s="2"/>
    </row>
    <row r="1196" spans="22:22" x14ac:dyDescent="0.25">
      <c r="V1196" s="2"/>
    </row>
    <row r="1197" spans="22:22" x14ac:dyDescent="0.25">
      <c r="V1197" s="2"/>
    </row>
    <row r="1198" spans="22:22" x14ac:dyDescent="0.25">
      <c r="V1198" s="2"/>
    </row>
    <row r="1199" spans="22:22" x14ac:dyDescent="0.25">
      <c r="V1199" s="2"/>
    </row>
    <row r="1200" spans="22:22" x14ac:dyDescent="0.25">
      <c r="V1200" s="2"/>
    </row>
    <row r="1201" spans="22:22" x14ac:dyDescent="0.25">
      <c r="V1201" s="2"/>
    </row>
    <row r="1202" spans="22:22" x14ac:dyDescent="0.25">
      <c r="V1202" s="2"/>
    </row>
    <row r="1203" spans="22:22" x14ac:dyDescent="0.25">
      <c r="V1203" s="2"/>
    </row>
    <row r="1204" spans="22:22" x14ac:dyDescent="0.25">
      <c r="V1204" s="2"/>
    </row>
    <row r="1205" spans="22:22" x14ac:dyDescent="0.25">
      <c r="V1205" s="2"/>
    </row>
    <row r="1206" spans="22:22" x14ac:dyDescent="0.25">
      <c r="V1206" s="2"/>
    </row>
    <row r="1207" spans="22:22" x14ac:dyDescent="0.25">
      <c r="V1207" s="2"/>
    </row>
    <row r="1208" spans="22:22" x14ac:dyDescent="0.25">
      <c r="V1208" s="2"/>
    </row>
    <row r="1209" spans="22:22" x14ac:dyDescent="0.25">
      <c r="V1209" s="2"/>
    </row>
    <row r="1210" spans="22:22" x14ac:dyDescent="0.25">
      <c r="V1210" s="2"/>
    </row>
    <row r="1211" spans="22:22" x14ac:dyDescent="0.25">
      <c r="V1211" s="2"/>
    </row>
    <row r="1212" spans="22:22" x14ac:dyDescent="0.25">
      <c r="V1212" s="2"/>
    </row>
    <row r="1213" spans="22:22" x14ac:dyDescent="0.25">
      <c r="V1213" s="2"/>
    </row>
    <row r="1214" spans="22:22" x14ac:dyDescent="0.25">
      <c r="V1214" s="2"/>
    </row>
    <row r="1215" spans="22:22" x14ac:dyDescent="0.25">
      <c r="V1215" s="2"/>
    </row>
    <row r="1216" spans="22:22" x14ac:dyDescent="0.25">
      <c r="V1216" s="2"/>
    </row>
    <row r="1217" spans="22:22" x14ac:dyDescent="0.25">
      <c r="V1217" s="2"/>
    </row>
    <row r="1218" spans="22:22" x14ac:dyDescent="0.25">
      <c r="V1218" s="2"/>
    </row>
    <row r="1219" spans="22:22" x14ac:dyDescent="0.25">
      <c r="V1219" s="2"/>
    </row>
    <row r="1220" spans="22:22" x14ac:dyDescent="0.25">
      <c r="V1220" s="2"/>
    </row>
    <row r="1221" spans="22:22" x14ac:dyDescent="0.25">
      <c r="V1221" s="2"/>
    </row>
    <row r="1222" spans="22:22" x14ac:dyDescent="0.25">
      <c r="V1222" s="2"/>
    </row>
    <row r="1223" spans="22:22" x14ac:dyDescent="0.25">
      <c r="V1223" s="2"/>
    </row>
    <row r="1224" spans="22:22" x14ac:dyDescent="0.25">
      <c r="V1224" s="2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"/>
  <sheetViews>
    <sheetView workbookViewId="0">
      <selection activeCell="M35" sqref="M35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Shipping-Sales</vt:lpstr>
      <vt:lpstr>Shipment-ByCell per week</vt:lpstr>
      <vt:lpstr>RawData_Sales</vt:lpstr>
      <vt:lpstr>RawData_UnfinishBill</vt:lpstr>
      <vt:lpstr>RawData_AnticipatedRev</vt:lpstr>
      <vt:lpstr>OVERDUE JOBS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 Sayaovong</dc:creator>
  <cp:lastModifiedBy>Sam Kromm</cp:lastModifiedBy>
  <dcterms:created xsi:type="dcterms:W3CDTF">2015-10-29T17:30:33Z</dcterms:created>
  <dcterms:modified xsi:type="dcterms:W3CDTF">2015-12-03T20:39:12Z</dcterms:modified>
</cp:coreProperties>
</file>