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Nayab Fatima\Downloads\"/>
    </mc:Choice>
  </mc:AlternateContent>
  <xr:revisionPtr revIDLastSave="0" documentId="13_ncr:1_{07AC2BCE-EEF4-4FB8-A6D6-99923496D1A2}" xr6:coauthVersionLast="47" xr6:coauthVersionMax="47" xr10:uidLastSave="{00000000-0000-0000-0000-000000000000}"/>
  <bookViews>
    <workbookView xWindow="-120" yWindow="-120" windowWidth="20730" windowHeight="11160" activeTab="3" xr2:uid="{00000000-000D-0000-FFFF-FFFF00000000}"/>
  </bookViews>
  <sheets>
    <sheet name="Sheet3" sheetId="6" r:id="rId1"/>
    <sheet name="Sheet7" sheetId="10" r:id="rId2"/>
    <sheet name="Data" sheetId="3" r:id="rId3"/>
    <sheet name="Sheet1" sheetId="4" r:id="rId4"/>
  </sheets>
  <definedNames>
    <definedName name="_xlcn.WorksheetConnection_deliveries.csvA1N180791">Data!$A$1:$O$18079</definedName>
    <definedName name="Slicer_Month1">#N/A</definedName>
    <definedName name="Slicer_Quarter">#N/A</definedName>
    <definedName name="Slicer_Region1">#N/A</definedName>
  </definedNames>
  <calcPr calcId="191029"/>
  <pivotCaches>
    <pivotCache cacheId="3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TwRL2oo2S3UluB71+nEPjTqGOkv4dvR+VOyDLyEn5X8="/>
    </ext>
  </extLst>
</workbook>
</file>

<file path=xl/calcChain.xml><?xml version="1.0" encoding="utf-8"?>
<calcChain xmlns="http://schemas.openxmlformats.org/spreadsheetml/2006/main">
  <c r="L9" i="10" l="1"/>
  <c r="L8" i="10"/>
  <c r="L7" i="10"/>
  <c r="F14" i="10"/>
  <c r="F10" i="10"/>
  <c r="F6" i="10"/>
  <c r="F15" i="10" l="1"/>
  <c r="F11" i="10"/>
  <c r="F7" i="10"/>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M2"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5" i="3"/>
  <c r="K4" i="3"/>
  <c r="K3" i="3"/>
  <c r="K2" i="3"/>
  <c r="L2" i="3"/>
  <c r="K6" i="3"/>
</calcChain>
</file>

<file path=xl/sharedStrings.xml><?xml version="1.0" encoding="utf-8"?>
<sst xmlns="http://schemas.openxmlformats.org/spreadsheetml/2006/main" count="213" uniqueCount="58">
  <si>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</si>
  <si>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</si>
  <si>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</si>
  <si>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</si>
  <si>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</si>
  <si>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</si>
  <si>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</si>
  <si>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</si>
  <si>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</si>
  <si>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</si>
  <si>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</si>
  <si>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</si>
  <si>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</si>
  <si>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</si>
  <si>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</si>
  <si>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</si>
  <si>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</si>
  <si>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</si>
  <si>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</si>
  <si>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</si>
  <si>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Row Labels</t>
  </si>
  <si>
    <t>Sum of Sales</t>
  </si>
  <si>
    <t>Grand Total</t>
  </si>
  <si>
    <t>Sum of Profit</t>
  </si>
  <si>
    <t>Sum of Target Sales</t>
  </si>
  <si>
    <t>Average of Sales Completion Rate</t>
  </si>
  <si>
    <t>Average of Profit Completion Rate</t>
  </si>
  <si>
    <t>Average of Customer Completion Rate</t>
  </si>
  <si>
    <t>Sum of Customers</t>
  </si>
  <si>
    <t>Sum of Sales Completion Rate</t>
  </si>
  <si>
    <t>sale incompletion rate</t>
  </si>
  <si>
    <t>profit incompetion rate</t>
  </si>
  <si>
    <t>customer incompeletion rate</t>
  </si>
  <si>
    <t>Sum of sale incompletion rate</t>
  </si>
  <si>
    <t>Sum of Profit Completion Rate</t>
  </si>
  <si>
    <t>Sum of profit incompetion rate</t>
  </si>
  <si>
    <t>Sum of customer incompeletion rate</t>
  </si>
  <si>
    <t>Sum of Customer Completion Rate</t>
  </si>
  <si>
    <t>Jan</t>
  </si>
  <si>
    <t>Feb</t>
  </si>
  <si>
    <t>Mar</t>
  </si>
  <si>
    <t>Apr</t>
  </si>
  <si>
    <t>May</t>
  </si>
  <si>
    <t>Jun</t>
  </si>
  <si>
    <t>Jul</t>
  </si>
  <si>
    <t>Aug</t>
  </si>
  <si>
    <t>Sep</t>
  </si>
  <si>
    <t>Count of Months</t>
  </si>
  <si>
    <t>sale completion</t>
  </si>
  <si>
    <t>Sales Completion</t>
  </si>
  <si>
    <t>Sales Incompletion</t>
  </si>
  <si>
    <t>profit Completion</t>
  </si>
  <si>
    <t>profit Incompletion</t>
  </si>
  <si>
    <t>customer Completion</t>
  </si>
  <si>
    <t>customer Incompletion</t>
  </si>
  <si>
    <t>Values</t>
  </si>
  <si>
    <t>Headers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</si>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</sst>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_-;\-* #,##0_-;_-* &quot;-&quot;??_-;_-@"/>
    <numFmt numFmtId="170" formatCode="\$* #,##0_-;\-* #,##0_-;_-* &quot;-&quot;??_-;_-@"/>
  </numFmts>
  <fonts count="5" x14ac:knownFonts="1">
    <font>
      <sz val="12"/>
      <color theme="1"/>
      <name val="Calibri"/>
      <scheme val="minor"/>
    </font>
    <font>
      <sz val="12"/>
      <color theme="1"/>
      <name val="Calibri"/>
      <scheme val="minor"/>
    </font>
    <font>
      <sz val="12"/>
      <color theme="1"/>
      <name val="Calibri"/>
    </font>
    <font>
      <b/>
      <sz val="12"/>
      <color rgb="FF000000"/>
      <name val="Calibri"/>
    </font>
    <font>
      <b/>
      <sz val="12"/>
      <color rgb="FF000000"/>
      <name val="Calibri"/>
      <family val="2"/>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000000"/>
      </left>
      <right style="thin">
        <color rgb="FF000000"/>
      </right>
      <top style="thin">
        <color rgb="FF000000"/>
      </top>
      <bottom style="thin">
        <color rgb="FF000000"/>
      </bottom>
      <diagonal/>
    </border>
    <border>
      <left/>
      <right style="thin">
        <color rgb="FF999999"/>
      </right>
      <top style="thin">
        <color indexed="65"/>
      </top>
      <bottom/>
      <diagonal/>
    </border>
  </borders>
  <cellStyleXfs count="1">
    <xf numFmtId="0" fontId="0" fillId="0" borderId="0"/>
  </cellStyleXfs>
  <cellXfs count="30">
    <xf numFmtId="0" fontId="0" fillId="0" borderId="0" xfId="0"/>
    <xf numFmtId="0" fontId="1" fillId="0" borderId="0" xfId="0" applyFont="1"/>
    <xf numFmtId="17" fontId="2" fillId="0" borderId="0" xfId="0" applyNumberFormat="1" applyFont="1"/>
    <xf numFmtId="164" fontId="2" fillId="0" borderId="0" xfId="0" applyNumberFormat="1" applyFont="1"/>
    <xf numFmtId="9" fontId="2" fillId="0" borderId="0" xfId="0" applyNumberFormat="1" applyFont="1"/>
    <xf numFmtId="0" fontId="0" fillId="0" borderId="1" xfId="0" applyBorder="1"/>
    <xf numFmtId="0" fontId="0" fillId="0" borderId="3" xfId="0" applyBorder="1"/>
    <xf numFmtId="0" fontId="0" fillId="0" borderId="4" xfId="0" applyNumberFormat="1" applyBorder="1"/>
    <xf numFmtId="9" fontId="0" fillId="0" borderId="0" xfId="0" applyNumberFormat="1"/>
    <xf numFmtId="0" fontId="0" fillId="0" borderId="5" xfId="0" applyBorder="1"/>
    <xf numFmtId="0" fontId="0" fillId="0" borderId="6" xfId="0" applyNumberFormat="1" applyBorder="1"/>
    <xf numFmtId="0" fontId="0" fillId="0" borderId="7"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6" xfId="0" applyBorder="1" applyAlignment="1">
      <alignment horizontal="left"/>
    </xf>
    <xf numFmtId="0" fontId="0" fillId="0" borderId="2" xfId="0" applyBorder="1" applyAlignment="1">
      <alignment horizontal="left"/>
    </xf>
    <xf numFmtId="0" fontId="0" fillId="0" borderId="1" xfId="0" applyNumberFormat="1" applyBorder="1"/>
    <xf numFmtId="0" fontId="0" fillId="0" borderId="2" xfId="0" applyNumberFormat="1" applyBorder="1"/>
    <xf numFmtId="0" fontId="0" fillId="0" borderId="8" xfId="0" applyNumberFormat="1" applyBorder="1"/>
    <xf numFmtId="0" fontId="0" fillId="0" borderId="5" xfId="0" applyNumberFormat="1" applyBorder="1"/>
    <xf numFmtId="9" fontId="0" fillId="0" borderId="4" xfId="0" applyNumberFormat="1" applyBorder="1"/>
    <xf numFmtId="0" fontId="0" fillId="0" borderId="9" xfId="0" applyBorder="1"/>
    <xf numFmtId="9" fontId="0" fillId="0" borderId="9" xfId="0" applyNumberFormat="1" applyBorder="1"/>
    <xf numFmtId="0" fontId="3" fillId="0" borderId="9" xfId="0" applyFont="1" applyBorder="1"/>
    <xf numFmtId="0" fontId="0" fillId="0" borderId="9" xfId="0" applyBorder="1" applyAlignment="1">
      <alignment horizontal="left"/>
    </xf>
    <xf numFmtId="164" fontId="0" fillId="0" borderId="9" xfId="0" applyNumberFormat="1" applyBorder="1"/>
    <xf numFmtId="0" fontId="4" fillId="0" borderId="9" xfId="0" applyFont="1" applyBorder="1"/>
    <xf numFmtId="170" fontId="0" fillId="0" borderId="9" xfId="0" applyNumberFormat="1" applyBorder="1"/>
    <xf numFmtId="0" fontId="0" fillId="0" borderId="10" xfId="0" applyNumberFormat="1" applyBorder="1"/>
  </cellXfs>
  <cellStyles count="1">
    <cellStyle name="Normal" xfId="0" builtinId="0"/>
  </cellStyles>
  <dxfs count="72">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4" formatCode="0.00%"/>
    </dxf>
    <dxf>
      <numFmt numFmtId="14" formatCode="0.00%"/>
    </dxf>
    <dxf>
      <numFmt numFmtId="14" formatCode="0.00%"/>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Data-style" pivot="0" count="3" xr9:uid="{00000000-0011-0000-FFFF-FFFF00000000}">
      <tableStyleElement type="headerRow" dxfId="71"/>
      <tableStyleElement type="firstRowStripe" dxfId="70"/>
      <tableStyleElement type="secondRowStripe" dxfId="6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doughnutChart>
        <c:varyColors val="1"/>
        <c:ser>
          <c:idx val="0"/>
          <c:order val="0"/>
          <c:dPt>
            <c:idx val="0"/>
            <c:bubble3D val="0"/>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c:spPr>
            <c:extLst>
              <c:ext xmlns:c16="http://schemas.microsoft.com/office/drawing/2014/chart" uri="{C3380CC4-5D6E-409C-BE32-E72D297353CC}">
                <c16:uniqueId val="{00000001-AAD0-431B-AD05-7469E04513B3}"/>
              </c:ext>
            </c:extLst>
          </c:dPt>
          <c:dPt>
            <c:idx val="1"/>
            <c:bubble3D val="0"/>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a:noFill/>
              </a:ln>
              <a:effectLst/>
            </c:spPr>
            <c:extLst>
              <c:ext xmlns:c16="http://schemas.microsoft.com/office/drawing/2014/chart" uri="{C3380CC4-5D6E-409C-BE32-E72D297353CC}">
                <c16:uniqueId val="{00000003-AAD0-431B-AD05-7469E04513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Sheet7!$E$6:$E$7</c:f>
              <c:strCache>
                <c:ptCount val="2"/>
                <c:pt idx="0">
                  <c:v>Sales Completion</c:v>
                </c:pt>
                <c:pt idx="1">
                  <c:v>Sales Incompletion</c:v>
                </c:pt>
              </c:strCache>
            </c:strRef>
          </c:cat>
          <c:val>
            <c:numRef>
              <c:f>Sheet7!$F$6:$F$7</c:f>
              <c:numCache>
                <c:formatCode>0%</c:formatCode>
                <c:ptCount val="2"/>
                <c:pt idx="0">
                  <c:v>0.85555555555555574</c:v>
                </c:pt>
                <c:pt idx="1">
                  <c:v>0.14444444444444426</c:v>
                </c:pt>
              </c:numCache>
            </c:numRef>
          </c:val>
          <c:extLst>
            <c:ext xmlns:c16="http://schemas.microsoft.com/office/drawing/2014/chart" uri="{C3380CC4-5D6E-409C-BE32-E72D297353CC}">
              <c16:uniqueId val="{00000004-AAD0-431B-AD05-7469E04513B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8.6881690809057027E-2"/>
          <c:y val="0.14513016061671535"/>
          <c:w val="0.91217562109658512"/>
          <c:h val="0.54688198697385049"/>
        </c:manualLayout>
      </c:layout>
      <c:ofPieChart>
        <c:ofPieType val="bar"/>
        <c:varyColors val="1"/>
        <c:ser>
          <c:idx val="0"/>
          <c:order val="0"/>
          <c:dPt>
            <c:idx val="0"/>
            <c:bubble3D val="0"/>
            <c:spPr>
              <a:solidFill>
                <a:schemeClr val="dk1">
                  <a:tint val="88500"/>
                </a:schemeClr>
              </a:solidFill>
              <a:ln w="19050">
                <a:solidFill>
                  <a:schemeClr val="lt1"/>
                </a:solidFill>
              </a:ln>
              <a:effectLst/>
            </c:spPr>
            <c:extLst>
              <c:ext xmlns:c16="http://schemas.microsoft.com/office/drawing/2014/chart" uri="{C3380CC4-5D6E-409C-BE32-E72D297353CC}">
                <c16:uniqueId val="{00000001-F4CB-4ACE-9FA3-BDD41C6ABC9F}"/>
              </c:ext>
            </c:extLst>
          </c:dPt>
          <c:dPt>
            <c:idx val="1"/>
            <c:bubble3D val="0"/>
            <c:spPr>
              <a:solidFill>
                <a:schemeClr val="dk1">
                  <a:tint val="55000"/>
                </a:schemeClr>
              </a:solidFill>
              <a:ln w="19050">
                <a:solidFill>
                  <a:schemeClr val="lt1"/>
                </a:solidFill>
              </a:ln>
              <a:effectLst/>
            </c:spPr>
            <c:extLst>
              <c:ext xmlns:c16="http://schemas.microsoft.com/office/drawing/2014/chart" uri="{C3380CC4-5D6E-409C-BE32-E72D297353CC}">
                <c16:uniqueId val="{00000003-F4CB-4ACE-9FA3-BDD41C6ABC9F}"/>
              </c:ext>
            </c:extLst>
          </c:dPt>
          <c:dPt>
            <c:idx val="2"/>
            <c:bubble3D val="0"/>
            <c:spPr>
              <a:solidFill>
                <a:schemeClr val="dk1">
                  <a:tint val="75000"/>
                </a:schemeClr>
              </a:solidFill>
              <a:ln w="19050">
                <a:solidFill>
                  <a:schemeClr val="lt1"/>
                </a:solidFill>
              </a:ln>
              <a:effectLst/>
            </c:spPr>
            <c:extLst>
              <c:ext xmlns:c16="http://schemas.microsoft.com/office/drawing/2014/chart" uri="{C3380CC4-5D6E-409C-BE32-E72D297353CC}">
                <c16:uniqueId val="{00000005-F4CB-4ACE-9FA3-BDD41C6ABC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Sheet7!$E$10:$E$11</c:f>
              <c:strCache>
                <c:ptCount val="2"/>
                <c:pt idx="0">
                  <c:v>profit Completion</c:v>
                </c:pt>
                <c:pt idx="1">
                  <c:v>profit Incompletion</c:v>
                </c:pt>
              </c:strCache>
            </c:strRef>
          </c:cat>
          <c:val>
            <c:numRef>
              <c:f>Sheet7!$F$10:$F$11</c:f>
              <c:numCache>
                <c:formatCode>0%</c:formatCode>
                <c:ptCount val="2"/>
                <c:pt idx="0">
                  <c:v>0.85492063492063519</c:v>
                </c:pt>
                <c:pt idx="1">
                  <c:v>0.14507936507936481</c:v>
                </c:pt>
              </c:numCache>
            </c:numRef>
          </c:val>
          <c:extLst>
            <c:ext xmlns:c16="http://schemas.microsoft.com/office/drawing/2014/chart" uri="{C3380CC4-5D6E-409C-BE32-E72D297353CC}">
              <c16:uniqueId val="{00000006-F4CB-4ACE-9FA3-BDD41C6ABC9F}"/>
            </c:ext>
          </c:extLst>
        </c:ser>
        <c:dLbls>
          <c:dLblPos val="bestFit"/>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pieChart>
        <c:varyColors val="1"/>
        <c:ser>
          <c:idx val="0"/>
          <c:order val="0"/>
          <c:spPr>
            <a:ln>
              <a:noFill/>
            </a:ln>
          </c:spPr>
          <c:dPt>
            <c:idx val="0"/>
            <c:bubble3D val="0"/>
            <c:spPr>
              <a:solidFill>
                <a:schemeClr val="dk1">
                  <a:tint val="88500"/>
                </a:schemeClr>
              </a:solidFill>
              <a:ln w="19050">
                <a:noFill/>
              </a:ln>
              <a:effectLst/>
            </c:spPr>
            <c:extLst>
              <c:ext xmlns:c16="http://schemas.microsoft.com/office/drawing/2014/chart" uri="{C3380CC4-5D6E-409C-BE32-E72D297353CC}">
                <c16:uniqueId val="{00000001-6CA4-4BA2-8D4A-7641655C141E}"/>
              </c:ext>
            </c:extLst>
          </c:dPt>
          <c:dPt>
            <c:idx val="1"/>
            <c:bubble3D val="0"/>
            <c:spPr>
              <a:solidFill>
                <a:schemeClr val="dk1">
                  <a:tint val="55000"/>
                </a:schemeClr>
              </a:solidFill>
              <a:ln w="19050">
                <a:noFill/>
              </a:ln>
              <a:effectLst/>
            </c:spPr>
            <c:extLst>
              <c:ext xmlns:c16="http://schemas.microsoft.com/office/drawing/2014/chart" uri="{C3380CC4-5D6E-409C-BE32-E72D297353CC}">
                <c16:uniqueId val="{00000003-6CA4-4BA2-8D4A-7641655C14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Sheet7!$E$14:$E$15</c:f>
              <c:strCache>
                <c:ptCount val="2"/>
                <c:pt idx="0">
                  <c:v>customer Completion</c:v>
                </c:pt>
                <c:pt idx="1">
                  <c:v>customer Incompletion</c:v>
                </c:pt>
              </c:strCache>
            </c:strRef>
          </c:cat>
          <c:val>
            <c:numRef>
              <c:f>Sheet7!$F$14:$F$15</c:f>
              <c:numCache>
                <c:formatCode>0%</c:formatCode>
                <c:ptCount val="2"/>
                <c:pt idx="0">
                  <c:v>0.8447619047619046</c:v>
                </c:pt>
                <c:pt idx="1">
                  <c:v>0.1552380952380954</c:v>
                </c:pt>
              </c:numCache>
            </c:numRef>
          </c:val>
          <c:extLst>
            <c:ext xmlns:c16="http://schemas.microsoft.com/office/drawing/2014/chart" uri="{C3380CC4-5D6E-409C-BE32-E72D297353CC}">
              <c16:uniqueId val="{00000004-6CA4-4BA2-8D4A-7641655C141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[Excel Dashboards in 2023.xlsx]Sheet3!PivotTable11</c:name>
    <c:fmtId val="23"/>
  </c:pivotSource>
  <c:chart>
    <c:autoTitleDeleted val="0"/>
    <c:pivotFmts>
      <c:pivotFmt>
        <c:idx val="0"/>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336215910682564"/>
          <c:y val="7.1544715447154475E-2"/>
          <c:w val="0.53611037650722682"/>
          <c:h val="0.72454567569297745"/>
        </c:manualLayout>
      </c:layout>
      <c:bar3DChart>
        <c:barDir val="col"/>
        <c:grouping val="stacked"/>
        <c:varyColors val="0"/>
        <c:ser>
          <c:idx val="0"/>
          <c:order val="0"/>
          <c:tx>
            <c:strRef>
              <c:f>Sheet3!$M$5</c:f>
              <c:strCache>
                <c:ptCount val="1"/>
                <c:pt idx="0">
                  <c:v>Sum of Target Sales</c:v>
                </c:pt>
              </c:strCache>
            </c:strRef>
          </c:tx>
          <c:spPr>
            <a:solidFill>
              <a:schemeClr val="dk1">
                <a:tint val="885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Sheet3!$L$6:$L$15</c:f>
              <c:strCache>
                <c:ptCount val="9"/>
                <c:pt idx="0">
                  <c:v>Jan</c:v>
                </c:pt>
                <c:pt idx="1">
                  <c:v>Feb</c:v>
                </c:pt>
                <c:pt idx="2">
                  <c:v>Mar</c:v>
                </c:pt>
                <c:pt idx="3">
                  <c:v>Apr</c:v>
                </c:pt>
                <c:pt idx="4">
                  <c:v>May</c:v>
                </c:pt>
                <c:pt idx="5">
                  <c:v>Jun</c:v>
                </c:pt>
                <c:pt idx="6">
                  <c:v>Jul</c:v>
                </c:pt>
                <c:pt idx="7">
                  <c:v>Aug</c:v>
                </c:pt>
                <c:pt idx="8">
                  <c:v>Sep</c:v>
                </c:pt>
              </c:strCache>
            </c:strRef>
          </c:cat>
          <c:val>
            <c:numRef>
              <c:f>Sheet3!$M$6:$M$15</c:f>
              <c:numCache>
                <c:formatCode>General</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extLst>
            <c:ext xmlns:c16="http://schemas.microsoft.com/office/drawing/2014/chart" uri="{C3380CC4-5D6E-409C-BE32-E72D297353CC}">
              <c16:uniqueId val="{00000000-CBEC-4E54-AFFB-0612642B16ED}"/>
            </c:ext>
          </c:extLst>
        </c:ser>
        <c:ser>
          <c:idx val="1"/>
          <c:order val="1"/>
          <c:tx>
            <c:strRef>
              <c:f>Sheet3!$N$5</c:f>
              <c:strCache>
                <c:ptCount val="1"/>
                <c:pt idx="0">
                  <c:v>Sum of Sales</c:v>
                </c:pt>
              </c:strCache>
            </c:strRef>
          </c:tx>
          <c:spPr>
            <a:solidFill>
              <a:schemeClr val="dk1">
                <a:tint val="55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Sheet3!$L$6:$L$15</c:f>
              <c:strCache>
                <c:ptCount val="9"/>
                <c:pt idx="0">
                  <c:v>Jan</c:v>
                </c:pt>
                <c:pt idx="1">
                  <c:v>Feb</c:v>
                </c:pt>
                <c:pt idx="2">
                  <c:v>Mar</c:v>
                </c:pt>
                <c:pt idx="3">
                  <c:v>Apr</c:v>
                </c:pt>
                <c:pt idx="4">
                  <c:v>May</c:v>
                </c:pt>
                <c:pt idx="5">
                  <c:v>Jun</c:v>
                </c:pt>
                <c:pt idx="6">
                  <c:v>Jul</c:v>
                </c:pt>
                <c:pt idx="7">
                  <c:v>Aug</c:v>
                </c:pt>
                <c:pt idx="8">
                  <c:v>Sep</c:v>
                </c:pt>
              </c:strCache>
            </c:strRef>
          </c:cat>
          <c:val>
            <c:numRef>
              <c:f>Sheet3!$N$6:$N$15</c:f>
              <c:numCache>
                <c:formatCode>General</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extLst>
            <c:ext xmlns:c16="http://schemas.microsoft.com/office/drawing/2014/chart" uri="{C3380CC4-5D6E-409C-BE32-E72D297353CC}">
              <c16:uniqueId val="{00000001-CBEC-4E54-AFFB-0612642B16ED}"/>
            </c:ext>
          </c:extLst>
        </c:ser>
        <c:dLbls>
          <c:showLegendKey val="0"/>
          <c:showVal val="1"/>
          <c:showCatName val="0"/>
          <c:showSerName val="0"/>
          <c:showPercent val="0"/>
          <c:showBubbleSize val="0"/>
        </c:dLbls>
        <c:gapWidth val="150"/>
        <c:shape val="box"/>
        <c:axId val="416935135"/>
        <c:axId val="416946799"/>
        <c:axId val="0"/>
      </c:bar3DChart>
      <c:catAx>
        <c:axId val="41693513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946799"/>
        <c:crosses val="autoZero"/>
        <c:auto val="1"/>
        <c:lblAlgn val="ctr"/>
        <c:lblOffset val="100"/>
        <c:noMultiLvlLbl val="0"/>
      </c:catAx>
      <c:valAx>
        <c:axId val="41694679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935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[Excel Dashboards in 2023.xlsx]Sheet3!PivotTable10</c:name>
    <c:fmtId val="12"/>
  </c:pivotSource>
  <c:chart>
    <c:autoTitleDeleted val="1"/>
    <c:pivotFmts>
      <c:pivotFmt>
        <c:idx val="0"/>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035895513060871E-2"/>
          <c:y val="6.7186720425032695E-2"/>
          <c:w val="0.88802759655043118"/>
          <c:h val="0.58167296908380262"/>
        </c:manualLayout>
      </c:layout>
      <c:lineChart>
        <c:grouping val="standard"/>
        <c:varyColors val="0"/>
        <c:ser>
          <c:idx val="0"/>
          <c:order val="0"/>
          <c:tx>
            <c:strRef>
              <c:f>Sheet3!$I$8</c:f>
              <c:strCache>
                <c:ptCount val="1"/>
                <c:pt idx="0">
                  <c:v>Total</c:v>
                </c:pt>
              </c:strCache>
            </c:strRef>
          </c:tx>
          <c:spPr>
            <a:ln w="28575"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cat>
            <c:strRef>
              <c:f>Sheet3!$H$9:$H$18</c:f>
              <c:strCache>
                <c:ptCount val="9"/>
                <c:pt idx="0">
                  <c:v>Jan</c:v>
                </c:pt>
                <c:pt idx="1">
                  <c:v>Feb</c:v>
                </c:pt>
                <c:pt idx="2">
                  <c:v>Mar</c:v>
                </c:pt>
                <c:pt idx="3">
                  <c:v>Apr</c:v>
                </c:pt>
                <c:pt idx="4">
                  <c:v>May</c:v>
                </c:pt>
                <c:pt idx="5">
                  <c:v>Jun</c:v>
                </c:pt>
                <c:pt idx="6">
                  <c:v>Jul</c:v>
                </c:pt>
                <c:pt idx="7">
                  <c:v>Aug</c:v>
                </c:pt>
                <c:pt idx="8">
                  <c:v>Sep</c:v>
                </c:pt>
              </c:strCache>
            </c:strRef>
          </c:cat>
          <c:val>
            <c:numRef>
              <c:f>Sheet3!$I$9:$I$18</c:f>
              <c:numCache>
                <c:formatCode>General</c:formatCode>
                <c:ptCount val="9"/>
                <c:pt idx="0">
                  <c:v>300</c:v>
                </c:pt>
                <c:pt idx="1">
                  <c:v>310</c:v>
                </c:pt>
                <c:pt idx="2">
                  <c:v>300</c:v>
                </c:pt>
                <c:pt idx="3">
                  <c:v>700</c:v>
                </c:pt>
                <c:pt idx="4">
                  <c:v>650</c:v>
                </c:pt>
                <c:pt idx="5">
                  <c:v>1600</c:v>
                </c:pt>
                <c:pt idx="6">
                  <c:v>1800</c:v>
                </c:pt>
                <c:pt idx="7">
                  <c:v>1700</c:v>
                </c:pt>
                <c:pt idx="8">
                  <c:v>2000</c:v>
                </c:pt>
              </c:numCache>
            </c:numRef>
          </c:val>
          <c:smooth val="0"/>
          <c:extLst>
            <c:ext xmlns:c16="http://schemas.microsoft.com/office/drawing/2014/chart" uri="{C3380CC4-5D6E-409C-BE32-E72D297353CC}">
              <c16:uniqueId val="{00000000-0A88-45A8-92DC-E6803A7826B2}"/>
            </c:ext>
          </c:extLst>
        </c:ser>
        <c:dLbls>
          <c:showLegendKey val="0"/>
          <c:showVal val="0"/>
          <c:showCatName val="0"/>
          <c:showSerName val="0"/>
          <c:showPercent val="0"/>
          <c:showBubbleSize val="0"/>
        </c:dLbls>
        <c:marker val="1"/>
        <c:smooth val="0"/>
        <c:axId val="552502911"/>
        <c:axId val="552507663"/>
      </c:lineChart>
      <c:catAx>
        <c:axId val="55250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507663"/>
        <c:crosses val="autoZero"/>
        <c:auto val="1"/>
        <c:lblAlgn val="ctr"/>
        <c:lblOffset val="100"/>
        <c:noMultiLvlLbl val="0"/>
      </c:catAx>
      <c:valAx>
        <c:axId val="5525076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50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[Excel Dashboards in 2023.xlsx]Sheet3!PivotTable16</c:name>
    <c:fmtId val="29"/>
  </c:pivotSource>
  <c:chart>
    <c:autoTitleDeleted val="1"/>
    <c:pivotFmts>
      <c:pivotFmt>
        <c:idx val="0"/>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a:noFill/>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83464566929134"/>
          <c:y val="0.30811910580142998"/>
          <c:w val="0.88136002083708997"/>
          <c:h val="0.47689849022892022"/>
        </c:manualLayout>
      </c:layout>
      <c:lineChart>
        <c:grouping val="standard"/>
        <c:varyColors val="0"/>
        <c:ser>
          <c:idx val="0"/>
          <c:order val="0"/>
          <c:tx>
            <c:strRef>
              <c:f>Sheet3!$N$17</c:f>
              <c:strCache>
                <c:ptCount val="1"/>
                <c:pt idx="0">
                  <c:v>Total</c:v>
                </c:pt>
              </c:strCache>
            </c:strRef>
          </c:tx>
          <c:spPr>
            <a:ln w="28575"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cat>
            <c:strRef>
              <c:f>Sheet3!$M$18:$M$25</c:f>
              <c:strCache>
                <c:ptCount val="7"/>
                <c:pt idx="0">
                  <c:v>Argentina</c:v>
                </c:pt>
                <c:pt idx="1">
                  <c:v>Brazil</c:v>
                </c:pt>
                <c:pt idx="2">
                  <c:v>Chicaco</c:v>
                </c:pt>
                <c:pt idx="3">
                  <c:v>Chile</c:v>
                </c:pt>
                <c:pt idx="4">
                  <c:v>Columbia</c:v>
                </c:pt>
                <c:pt idx="5">
                  <c:v>Los Angeles</c:v>
                </c:pt>
                <c:pt idx="6">
                  <c:v>Peru</c:v>
                </c:pt>
              </c:strCache>
            </c:strRef>
          </c:cat>
          <c:val>
            <c:numRef>
              <c:f>Sheet3!$N$18:$N$25</c:f>
              <c:numCache>
                <c:formatCode>General</c:formatCode>
                <c:ptCount val="7"/>
                <c:pt idx="0">
                  <c:v>9</c:v>
                </c:pt>
                <c:pt idx="1">
                  <c:v>9</c:v>
                </c:pt>
                <c:pt idx="2">
                  <c:v>9</c:v>
                </c:pt>
                <c:pt idx="3">
                  <c:v>9</c:v>
                </c:pt>
                <c:pt idx="4">
                  <c:v>9</c:v>
                </c:pt>
                <c:pt idx="5">
                  <c:v>9</c:v>
                </c:pt>
                <c:pt idx="6">
                  <c:v>9</c:v>
                </c:pt>
              </c:numCache>
            </c:numRef>
          </c:val>
          <c:smooth val="0"/>
          <c:extLst>
            <c:ext xmlns:c16="http://schemas.microsoft.com/office/drawing/2014/chart" uri="{C3380CC4-5D6E-409C-BE32-E72D297353CC}">
              <c16:uniqueId val="{00000000-BB28-4425-974F-3B1D9C0299D0}"/>
            </c:ext>
          </c:extLst>
        </c:ser>
        <c:dLbls>
          <c:dLblPos val="t"/>
          <c:showLegendKey val="0"/>
          <c:showVal val="0"/>
          <c:showCatName val="0"/>
          <c:showSerName val="0"/>
          <c:showPercent val="0"/>
          <c:showBubbleSize val="0"/>
        </c:dLbls>
        <c:marker val="1"/>
        <c:smooth val="0"/>
        <c:axId val="551577823"/>
        <c:axId val="551572639"/>
      </c:lineChart>
      <c:catAx>
        <c:axId val="55157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572639"/>
        <c:crosses val="autoZero"/>
        <c:auto val="1"/>
        <c:lblAlgn val="ctr"/>
        <c:lblOffset val="100"/>
        <c:noMultiLvlLbl val="0"/>
      </c:catAx>
      <c:valAx>
        <c:axId val="551572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577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2.xml"/><Relationship Id="rId7" Type="http://schemas.openxmlformats.org/officeDocument/2006/relationships/chart" Target="../charts/chart4.xml"/><Relationship Id="rId12" Type="http://schemas.openxmlformats.org/officeDocument/2006/relationships/image" Target="../media/image6.jpg"/><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chart" Target="../charts/chart6.xml"/><Relationship Id="rId5" Type="http://schemas.openxmlformats.org/officeDocument/2006/relationships/image" Target="../media/image2.png"/><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276225</xdr:colOff>
      <xdr:row>27</xdr:row>
      <xdr:rowOff>114299</xdr:rowOff>
    </xdr:to>
    <xdr:sp macro="" textlink="">
      <xdr:nvSpPr>
        <xdr:cNvPr id="2" name="Rectangle 1">
          <a:extLst>
            <a:ext uri="{FF2B5EF4-FFF2-40B4-BE49-F238E27FC236}">
              <a16:creationId xmlns:a16="http://schemas.microsoft.com/office/drawing/2014/main" id="{91A3FAF4-7BFF-4AB7-BC39-E960E69F3D3E}"/>
            </a:ext>
          </a:extLst>
        </xdr:cNvPr>
        <xdr:cNvSpPr/>
      </xdr:nvSpPr>
      <xdr:spPr>
        <a:xfrm>
          <a:off x="0" y="0"/>
          <a:ext cx="12620625" cy="5514974"/>
        </a:xfrm>
        <a:prstGeom prst="rect">
          <a:avLst/>
        </a:prstGeom>
        <a:solidFill>
          <a:schemeClr val="bg2">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180976</xdr:colOff>
      <xdr:row>0</xdr:row>
      <xdr:rowOff>0</xdr:rowOff>
    </xdr:from>
    <xdr:to>
      <xdr:col>18</xdr:col>
      <xdr:colOff>57150</xdr:colOff>
      <xdr:row>3</xdr:row>
      <xdr:rowOff>38100</xdr:rowOff>
    </xdr:to>
    <xdr:sp macro="" textlink="">
      <xdr:nvSpPr>
        <xdr:cNvPr id="3" name="Rectangle 2">
          <a:extLst>
            <a:ext uri="{FF2B5EF4-FFF2-40B4-BE49-F238E27FC236}">
              <a16:creationId xmlns:a16="http://schemas.microsoft.com/office/drawing/2014/main" id="{E714135A-58A0-408C-907C-D7107C4891F1}"/>
            </a:ext>
          </a:extLst>
        </xdr:cNvPr>
        <xdr:cNvSpPr/>
      </xdr:nvSpPr>
      <xdr:spPr>
        <a:xfrm>
          <a:off x="1552576" y="0"/>
          <a:ext cx="10848974" cy="6381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a:solidFill>
                <a:schemeClr val="tx1"/>
              </a:solidFill>
              <a:latin typeface="Algerian" panose="04020705040A02060702" pitchFamily="82" charset="0"/>
            </a:rPr>
            <a:t>Excel Dashboard 2024 by Nayab</a:t>
          </a:r>
          <a:r>
            <a:rPr lang="en-US" sz="2400" baseline="0">
              <a:solidFill>
                <a:schemeClr val="tx1"/>
              </a:solidFill>
              <a:latin typeface="Algerian" panose="04020705040A02060702" pitchFamily="82" charset="0"/>
            </a:rPr>
            <a:t> Fatima </a:t>
          </a:r>
          <a:endParaRPr lang="en-US" sz="2400">
            <a:solidFill>
              <a:schemeClr val="tx1"/>
            </a:solidFill>
            <a:latin typeface="Algerian" panose="04020705040A02060702" pitchFamily="82" charset="0"/>
          </a:endParaRPr>
        </a:p>
      </xdr:txBody>
    </xdr:sp>
    <xdr:clientData/>
  </xdr:twoCellAnchor>
  <xdr:twoCellAnchor>
    <xdr:from>
      <xdr:col>2</xdr:col>
      <xdr:colOff>257175</xdr:colOff>
      <xdr:row>3</xdr:row>
      <xdr:rowOff>104775</xdr:rowOff>
    </xdr:from>
    <xdr:to>
      <xdr:col>7</xdr:col>
      <xdr:colOff>409574</xdr:colOff>
      <xdr:row>12</xdr:row>
      <xdr:rowOff>95250</xdr:rowOff>
    </xdr:to>
    <xdr:sp macro="" textlink="">
      <xdr:nvSpPr>
        <xdr:cNvPr id="17" name="Rectangle: Rounded Corners 16">
          <a:extLst>
            <a:ext uri="{FF2B5EF4-FFF2-40B4-BE49-F238E27FC236}">
              <a16:creationId xmlns:a16="http://schemas.microsoft.com/office/drawing/2014/main" id="{E141E5D8-9AB7-49B1-815C-1E4376872138}"/>
            </a:ext>
          </a:extLst>
        </xdr:cNvPr>
        <xdr:cNvSpPr/>
      </xdr:nvSpPr>
      <xdr:spPr>
        <a:xfrm>
          <a:off x="1628775" y="704850"/>
          <a:ext cx="3581399" cy="17907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ysClr val="windowText" lastClr="000000"/>
              </a:solidFill>
            </a:rPr>
            <a:t>SALE	</a:t>
          </a:r>
          <a:r>
            <a:rPr lang="en-US" sz="1800" b="1" baseline="0">
              <a:solidFill>
                <a:sysClr val="windowText" lastClr="000000"/>
              </a:solidFill>
            </a:rPr>
            <a:t>       </a:t>
          </a:r>
          <a:r>
            <a:rPr lang="en-US" sz="2000" b="1">
              <a:solidFill>
                <a:sysClr val="windowText" lastClr="000000"/>
              </a:solidFill>
            </a:rPr>
            <a:t>$754,941</a:t>
          </a:r>
        </a:p>
      </xdr:txBody>
    </xdr:sp>
    <xdr:clientData/>
  </xdr:twoCellAnchor>
  <xdr:oneCellAnchor>
    <xdr:from>
      <xdr:col>3</xdr:col>
      <xdr:colOff>257175</xdr:colOff>
      <xdr:row>3</xdr:row>
      <xdr:rowOff>161925</xdr:rowOff>
    </xdr:from>
    <xdr:ext cx="714376" cy="371475"/>
    <xdr:pic>
      <xdr:nvPicPr>
        <xdr:cNvPr id="19" name="image1.png">
          <a:extLst>
            <a:ext uri="{FF2B5EF4-FFF2-40B4-BE49-F238E27FC236}">
              <a16:creationId xmlns:a16="http://schemas.microsoft.com/office/drawing/2014/main" id="{1A86A01F-0FD7-4E97-9A92-8FAFBDDBF702}"/>
            </a:ext>
          </a:extLst>
        </xdr:cNvPr>
        <xdr:cNvPicPr preferRelativeResize="0"/>
      </xdr:nvPicPr>
      <xdr:blipFill>
        <a:blip xmlns:r="http://schemas.openxmlformats.org/officeDocument/2006/relationships" r:embed="rId1" cstate="print"/>
        <a:stretch>
          <a:fillRect/>
        </a:stretch>
      </xdr:blipFill>
      <xdr:spPr>
        <a:xfrm>
          <a:off x="2314575" y="762000"/>
          <a:ext cx="714376" cy="371475"/>
        </a:xfrm>
        <a:prstGeom prst="rect">
          <a:avLst/>
        </a:prstGeom>
        <a:noFill/>
      </xdr:spPr>
    </xdr:pic>
    <xdr:clientData fLocksWithSheet="0"/>
  </xdr:oneCellAnchor>
  <xdr:twoCellAnchor>
    <xdr:from>
      <xdr:col>2</xdr:col>
      <xdr:colOff>428626</xdr:colOff>
      <xdr:row>5</xdr:row>
      <xdr:rowOff>190500</xdr:rowOff>
    </xdr:from>
    <xdr:to>
      <xdr:col>7</xdr:col>
      <xdr:colOff>28576</xdr:colOff>
      <xdr:row>12</xdr:row>
      <xdr:rowOff>76200</xdr:rowOff>
    </xdr:to>
    <xdr:graphicFrame macro="">
      <xdr:nvGraphicFramePr>
        <xdr:cNvPr id="20" name="Chart 19">
          <a:extLst>
            <a:ext uri="{FF2B5EF4-FFF2-40B4-BE49-F238E27FC236}">
              <a16:creationId xmlns:a16="http://schemas.microsoft.com/office/drawing/2014/main" id="{D99B341E-1380-4344-B6E9-16BA71242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76200</xdr:colOff>
      <xdr:row>3</xdr:row>
      <xdr:rowOff>66674</xdr:rowOff>
    </xdr:from>
    <xdr:to>
      <xdr:col>17</xdr:col>
      <xdr:colOff>561975</xdr:colOff>
      <xdr:row>11</xdr:row>
      <xdr:rowOff>171449</xdr:rowOff>
    </xdr:to>
    <xdr:sp macro="" textlink="">
      <xdr:nvSpPr>
        <xdr:cNvPr id="21" name="Rectangle: Rounded Corners 20">
          <a:extLst>
            <a:ext uri="{FF2B5EF4-FFF2-40B4-BE49-F238E27FC236}">
              <a16:creationId xmlns:a16="http://schemas.microsoft.com/office/drawing/2014/main" id="{850D5EBD-7047-4D6E-82AB-661C1EFD444D}"/>
            </a:ext>
          </a:extLst>
        </xdr:cNvPr>
        <xdr:cNvSpPr/>
      </xdr:nvSpPr>
      <xdr:spPr>
        <a:xfrm>
          <a:off x="8991600" y="666749"/>
          <a:ext cx="3228975" cy="1704975"/>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ysClr val="windowText" lastClr="000000"/>
              </a:solidFill>
            </a:rPr>
            <a:t>CUSTOMER	$9,360</a:t>
          </a:r>
        </a:p>
      </xdr:txBody>
    </xdr:sp>
    <xdr:clientData/>
  </xdr:twoCellAnchor>
  <xdr:twoCellAnchor>
    <xdr:from>
      <xdr:col>7</xdr:col>
      <xdr:colOff>514350</xdr:colOff>
      <xdr:row>3</xdr:row>
      <xdr:rowOff>95250</xdr:rowOff>
    </xdr:from>
    <xdr:to>
      <xdr:col>13</xdr:col>
      <xdr:colOff>38100</xdr:colOff>
      <xdr:row>12</xdr:row>
      <xdr:rowOff>38100</xdr:rowOff>
    </xdr:to>
    <xdr:sp macro="" textlink="">
      <xdr:nvSpPr>
        <xdr:cNvPr id="22" name="Rectangle: Rounded Corners 21">
          <a:extLst>
            <a:ext uri="{FF2B5EF4-FFF2-40B4-BE49-F238E27FC236}">
              <a16:creationId xmlns:a16="http://schemas.microsoft.com/office/drawing/2014/main" id="{90563C1B-65B2-4729-86C1-FF7DFB0512D8}"/>
            </a:ext>
          </a:extLst>
        </xdr:cNvPr>
        <xdr:cNvSpPr/>
      </xdr:nvSpPr>
      <xdr:spPr>
        <a:xfrm>
          <a:off x="5314950" y="695325"/>
          <a:ext cx="3638550" cy="1743075"/>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ysClr val="windowText" lastClr="000000"/>
              </a:solidFill>
            </a:rPr>
            <a:t>PROF	</a:t>
          </a:r>
          <a:r>
            <a:rPr lang="en-US" sz="1800" b="1" baseline="0">
              <a:solidFill>
                <a:sysClr val="windowText" lastClr="000000"/>
              </a:solidFill>
            </a:rPr>
            <a:t>         </a:t>
          </a:r>
          <a:r>
            <a:rPr lang="en-US" sz="1800" b="1">
              <a:solidFill>
                <a:sysClr val="windowText" lastClr="000000"/>
              </a:solidFill>
            </a:rPr>
            <a:t>$891,111</a:t>
          </a:r>
        </a:p>
      </xdr:txBody>
    </xdr:sp>
    <xdr:clientData/>
  </xdr:twoCellAnchor>
  <xdr:twoCellAnchor>
    <xdr:from>
      <xdr:col>7</xdr:col>
      <xdr:colOff>638175</xdr:colOff>
      <xdr:row>5</xdr:row>
      <xdr:rowOff>171450</xdr:rowOff>
    </xdr:from>
    <xdr:to>
      <xdr:col>12</xdr:col>
      <xdr:colOff>476250</xdr:colOff>
      <xdr:row>11</xdr:row>
      <xdr:rowOff>142875</xdr:rowOff>
    </xdr:to>
    <xdr:graphicFrame macro="">
      <xdr:nvGraphicFramePr>
        <xdr:cNvPr id="23" name="Chart 22">
          <a:extLst>
            <a:ext uri="{FF2B5EF4-FFF2-40B4-BE49-F238E27FC236}">
              <a16:creationId xmlns:a16="http://schemas.microsoft.com/office/drawing/2014/main" id="{B8A87BDE-5787-4924-BFC3-00B77DCB6B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142875</xdr:colOff>
      <xdr:row>5</xdr:row>
      <xdr:rowOff>171449</xdr:rowOff>
    </xdr:from>
    <xdr:to>
      <xdr:col>17</xdr:col>
      <xdr:colOff>504825</xdr:colOff>
      <xdr:row>11</xdr:row>
      <xdr:rowOff>104774</xdr:rowOff>
    </xdr:to>
    <xdr:graphicFrame macro="">
      <xdr:nvGraphicFramePr>
        <xdr:cNvPr id="24" name="Chart 23">
          <a:extLst>
            <a:ext uri="{FF2B5EF4-FFF2-40B4-BE49-F238E27FC236}">
              <a16:creationId xmlns:a16="http://schemas.microsoft.com/office/drawing/2014/main" id="{8776DCC7-37D6-4132-82B0-238578DEE9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9</xdr:col>
      <xdr:colOff>19050</xdr:colOff>
      <xdr:row>3</xdr:row>
      <xdr:rowOff>180975</xdr:rowOff>
    </xdr:from>
    <xdr:ext cx="666750" cy="533400"/>
    <xdr:pic>
      <xdr:nvPicPr>
        <xdr:cNvPr id="25" name="image2.png">
          <a:extLst>
            <a:ext uri="{FF2B5EF4-FFF2-40B4-BE49-F238E27FC236}">
              <a16:creationId xmlns:a16="http://schemas.microsoft.com/office/drawing/2014/main" id="{B2D28E09-9B70-47A4-9DC5-079A875B9DA8}"/>
            </a:ext>
          </a:extLst>
        </xdr:cNvPr>
        <xdr:cNvPicPr preferRelativeResize="0"/>
      </xdr:nvPicPr>
      <xdr:blipFill>
        <a:blip xmlns:r="http://schemas.openxmlformats.org/officeDocument/2006/relationships" r:embed="rId5" cstate="print"/>
        <a:stretch>
          <a:fillRect/>
        </a:stretch>
      </xdr:blipFill>
      <xdr:spPr>
        <a:xfrm>
          <a:off x="6191250" y="781050"/>
          <a:ext cx="666750" cy="533400"/>
        </a:xfrm>
        <a:prstGeom prst="rect">
          <a:avLst/>
        </a:prstGeom>
        <a:noFill/>
      </xdr:spPr>
    </xdr:pic>
    <xdr:clientData fLocksWithSheet="0"/>
  </xdr:oneCellAnchor>
  <xdr:oneCellAnchor>
    <xdr:from>
      <xdr:col>15</xdr:col>
      <xdr:colOff>95250</xdr:colOff>
      <xdr:row>3</xdr:row>
      <xdr:rowOff>171450</xdr:rowOff>
    </xdr:from>
    <xdr:ext cx="485775" cy="371475"/>
    <xdr:pic>
      <xdr:nvPicPr>
        <xdr:cNvPr id="26" name="image3.png">
          <a:extLst>
            <a:ext uri="{FF2B5EF4-FFF2-40B4-BE49-F238E27FC236}">
              <a16:creationId xmlns:a16="http://schemas.microsoft.com/office/drawing/2014/main" id="{BC1489C3-CADB-4D4E-A185-955F1E75B687}"/>
            </a:ext>
          </a:extLst>
        </xdr:cNvPr>
        <xdr:cNvPicPr preferRelativeResize="0"/>
      </xdr:nvPicPr>
      <xdr:blipFill>
        <a:blip xmlns:r="http://schemas.openxmlformats.org/officeDocument/2006/relationships" r:embed="rId6" cstate="print"/>
        <a:stretch>
          <a:fillRect/>
        </a:stretch>
      </xdr:blipFill>
      <xdr:spPr>
        <a:xfrm>
          <a:off x="10382250" y="771525"/>
          <a:ext cx="485775" cy="371475"/>
        </a:xfrm>
        <a:prstGeom prst="rect">
          <a:avLst/>
        </a:prstGeom>
        <a:noFill/>
      </xdr:spPr>
    </xdr:pic>
    <xdr:clientData fLocksWithSheet="0"/>
  </xdr:oneCellAnchor>
  <xdr:twoCellAnchor>
    <xdr:from>
      <xdr:col>2</xdr:col>
      <xdr:colOff>171449</xdr:colOff>
      <xdr:row>12</xdr:row>
      <xdr:rowOff>190500</xdr:rowOff>
    </xdr:from>
    <xdr:to>
      <xdr:col>9</xdr:col>
      <xdr:colOff>57150</xdr:colOff>
      <xdr:row>26</xdr:row>
      <xdr:rowOff>66675</xdr:rowOff>
    </xdr:to>
    <xdr:sp macro="" textlink="">
      <xdr:nvSpPr>
        <xdr:cNvPr id="32" name="Rectangle: Rounded Corners 31">
          <a:extLst>
            <a:ext uri="{FF2B5EF4-FFF2-40B4-BE49-F238E27FC236}">
              <a16:creationId xmlns:a16="http://schemas.microsoft.com/office/drawing/2014/main" id="{4B7DCD0F-9310-48E9-918A-1307C36F47F8}"/>
            </a:ext>
          </a:extLst>
        </xdr:cNvPr>
        <xdr:cNvSpPr/>
      </xdr:nvSpPr>
      <xdr:spPr>
        <a:xfrm>
          <a:off x="1543049" y="2590800"/>
          <a:ext cx="4686301" cy="2676525"/>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ysClr val="windowText" lastClr="000000"/>
              </a:solidFill>
            </a:rPr>
            <a:t>SALE</a:t>
          </a:r>
          <a:r>
            <a:rPr lang="en-US" sz="1800" b="1" baseline="0">
              <a:solidFill>
                <a:sysClr val="windowText" lastClr="000000"/>
              </a:solidFill>
            </a:rPr>
            <a:t> PER MONTH</a:t>
          </a:r>
          <a:endParaRPr lang="en-US" sz="1800" b="1">
            <a:solidFill>
              <a:sysClr val="windowText" lastClr="000000"/>
            </a:solidFill>
          </a:endParaRPr>
        </a:p>
      </xdr:txBody>
    </xdr:sp>
    <xdr:clientData/>
  </xdr:twoCellAnchor>
  <xdr:twoCellAnchor>
    <xdr:from>
      <xdr:col>9</xdr:col>
      <xdr:colOff>142875</xdr:colOff>
      <xdr:row>12</xdr:row>
      <xdr:rowOff>76201</xdr:rowOff>
    </xdr:from>
    <xdr:to>
      <xdr:col>18</xdr:col>
      <xdr:colOff>47625</xdr:colOff>
      <xdr:row>18</xdr:row>
      <xdr:rowOff>142875</xdr:rowOff>
    </xdr:to>
    <xdr:sp macro="" textlink="">
      <xdr:nvSpPr>
        <xdr:cNvPr id="33" name="Rectangle: Rounded Corners 32">
          <a:extLst>
            <a:ext uri="{FF2B5EF4-FFF2-40B4-BE49-F238E27FC236}">
              <a16:creationId xmlns:a16="http://schemas.microsoft.com/office/drawing/2014/main" id="{709E9EA3-7723-436E-B2EA-D236F800F9C7}"/>
            </a:ext>
          </a:extLst>
        </xdr:cNvPr>
        <xdr:cNvSpPr/>
      </xdr:nvSpPr>
      <xdr:spPr>
        <a:xfrm>
          <a:off x="6315075" y="2476501"/>
          <a:ext cx="6076950" cy="1266824"/>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ysClr val="windowText" lastClr="000000"/>
              </a:solidFill>
            </a:rPr>
            <a:t>CUSTOMER</a:t>
          </a:r>
          <a:r>
            <a:rPr lang="en-US" sz="1400" b="1" baseline="0">
              <a:solidFill>
                <a:sysClr val="windowText" lastClr="000000"/>
              </a:solidFill>
            </a:rPr>
            <a:t> PER MONTH</a:t>
          </a:r>
          <a:endParaRPr lang="en-US" sz="1400" b="1">
            <a:solidFill>
              <a:sysClr val="windowText" lastClr="000000"/>
            </a:solidFill>
          </a:endParaRPr>
        </a:p>
      </xdr:txBody>
    </xdr:sp>
    <xdr:clientData/>
  </xdr:twoCellAnchor>
  <xdr:twoCellAnchor>
    <xdr:from>
      <xdr:col>2</xdr:col>
      <xdr:colOff>619123</xdr:colOff>
      <xdr:row>15</xdr:row>
      <xdr:rowOff>95249</xdr:rowOff>
    </xdr:from>
    <xdr:to>
      <xdr:col>8</xdr:col>
      <xdr:colOff>523874</xdr:colOff>
      <xdr:row>25</xdr:row>
      <xdr:rowOff>47624</xdr:rowOff>
    </xdr:to>
    <xdr:graphicFrame macro="">
      <xdr:nvGraphicFramePr>
        <xdr:cNvPr id="36" name="Chart 35">
          <a:extLst>
            <a:ext uri="{FF2B5EF4-FFF2-40B4-BE49-F238E27FC236}">
              <a16:creationId xmlns:a16="http://schemas.microsoft.com/office/drawing/2014/main" id="{BFC95110-21A5-4D0D-A20C-696E6695F1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5</xdr:col>
      <xdr:colOff>180975</xdr:colOff>
      <xdr:row>13</xdr:row>
      <xdr:rowOff>95251</xdr:rowOff>
    </xdr:from>
    <xdr:ext cx="628649" cy="400050"/>
    <xdr:pic>
      <xdr:nvPicPr>
        <xdr:cNvPr id="37" name="image4.png">
          <a:extLst>
            <a:ext uri="{FF2B5EF4-FFF2-40B4-BE49-F238E27FC236}">
              <a16:creationId xmlns:a16="http://schemas.microsoft.com/office/drawing/2014/main" id="{CE2347DE-0714-470D-A358-6F450E566475}"/>
            </a:ext>
          </a:extLst>
        </xdr:cNvPr>
        <xdr:cNvPicPr preferRelativeResize="0"/>
      </xdr:nvPicPr>
      <xdr:blipFill>
        <a:blip xmlns:r="http://schemas.openxmlformats.org/officeDocument/2006/relationships" r:embed="rId8" cstate="print"/>
        <a:stretch>
          <a:fillRect/>
        </a:stretch>
      </xdr:blipFill>
      <xdr:spPr>
        <a:xfrm>
          <a:off x="3609975" y="2695576"/>
          <a:ext cx="628649" cy="400050"/>
        </a:xfrm>
        <a:prstGeom prst="rect">
          <a:avLst/>
        </a:prstGeom>
        <a:noFill/>
      </xdr:spPr>
    </xdr:pic>
    <xdr:clientData fLocksWithSheet="0"/>
  </xdr:oneCellAnchor>
  <xdr:twoCellAnchor>
    <xdr:from>
      <xdr:col>10</xdr:col>
      <xdr:colOff>133350</xdr:colOff>
      <xdr:row>14</xdr:row>
      <xdr:rowOff>47625</xdr:rowOff>
    </xdr:from>
    <xdr:to>
      <xdr:col>17</xdr:col>
      <xdr:colOff>219075</xdr:colOff>
      <xdr:row>18</xdr:row>
      <xdr:rowOff>95250</xdr:rowOff>
    </xdr:to>
    <xdr:graphicFrame macro="">
      <xdr:nvGraphicFramePr>
        <xdr:cNvPr id="38" name="Chart 37">
          <a:extLst>
            <a:ext uri="{FF2B5EF4-FFF2-40B4-BE49-F238E27FC236}">
              <a16:creationId xmlns:a16="http://schemas.microsoft.com/office/drawing/2014/main" id="{47E4C95E-40E4-4A03-82FF-A34C838F8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12</xdr:col>
      <xdr:colOff>180975</xdr:colOff>
      <xdr:row>12</xdr:row>
      <xdr:rowOff>85726</xdr:rowOff>
    </xdr:from>
    <xdr:ext cx="457199" cy="333376"/>
    <xdr:pic>
      <xdr:nvPicPr>
        <xdr:cNvPr id="39" name="image5.png">
          <a:extLst>
            <a:ext uri="{FF2B5EF4-FFF2-40B4-BE49-F238E27FC236}">
              <a16:creationId xmlns:a16="http://schemas.microsoft.com/office/drawing/2014/main" id="{4A4507CF-A196-403A-AF78-6833CFC43A94}"/>
            </a:ext>
          </a:extLst>
        </xdr:cNvPr>
        <xdr:cNvPicPr preferRelativeResize="0"/>
      </xdr:nvPicPr>
      <xdr:blipFill>
        <a:blip xmlns:r="http://schemas.openxmlformats.org/officeDocument/2006/relationships" r:embed="rId10" cstate="print"/>
        <a:stretch>
          <a:fillRect/>
        </a:stretch>
      </xdr:blipFill>
      <xdr:spPr>
        <a:xfrm>
          <a:off x="8410575" y="2486026"/>
          <a:ext cx="457199" cy="333376"/>
        </a:xfrm>
        <a:prstGeom prst="rect">
          <a:avLst/>
        </a:prstGeom>
        <a:noFill/>
      </xdr:spPr>
    </xdr:pic>
    <xdr:clientData fLocksWithSheet="0"/>
  </xdr:oneCellAnchor>
  <xdr:twoCellAnchor>
    <xdr:from>
      <xdr:col>9</xdr:col>
      <xdr:colOff>209550</xdr:colOff>
      <xdr:row>18</xdr:row>
      <xdr:rowOff>171450</xdr:rowOff>
    </xdr:from>
    <xdr:to>
      <xdr:col>18</xdr:col>
      <xdr:colOff>114300</xdr:colOff>
      <xdr:row>26</xdr:row>
      <xdr:rowOff>19050</xdr:rowOff>
    </xdr:to>
    <xdr:sp macro="" textlink="">
      <xdr:nvSpPr>
        <xdr:cNvPr id="42" name="Rectangle: Rounded Corners 41">
          <a:extLst>
            <a:ext uri="{FF2B5EF4-FFF2-40B4-BE49-F238E27FC236}">
              <a16:creationId xmlns:a16="http://schemas.microsoft.com/office/drawing/2014/main" id="{8CA0B094-BDC7-474A-99A2-0005380E356D}"/>
            </a:ext>
          </a:extLst>
        </xdr:cNvPr>
        <xdr:cNvSpPr/>
      </xdr:nvSpPr>
      <xdr:spPr>
        <a:xfrm>
          <a:off x="6381750" y="3771900"/>
          <a:ext cx="6076950" cy="1447800"/>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solidFill>
                <a:sysClr val="windowText" lastClr="000000"/>
              </a:solidFill>
            </a:rPr>
            <a:t> PER MONTH BY REGION</a:t>
          </a:r>
          <a:endParaRPr lang="en-US" sz="1400" b="1">
            <a:solidFill>
              <a:sysClr val="windowText" lastClr="000000"/>
            </a:solidFill>
          </a:endParaRPr>
        </a:p>
      </xdr:txBody>
    </xdr:sp>
    <xdr:clientData/>
  </xdr:twoCellAnchor>
  <xdr:twoCellAnchor>
    <xdr:from>
      <xdr:col>9</xdr:col>
      <xdr:colOff>647700</xdr:colOff>
      <xdr:row>20</xdr:row>
      <xdr:rowOff>104775</xdr:rowOff>
    </xdr:from>
    <xdr:to>
      <xdr:col>17</xdr:col>
      <xdr:colOff>457200</xdr:colOff>
      <xdr:row>25</xdr:row>
      <xdr:rowOff>142875</xdr:rowOff>
    </xdr:to>
    <xdr:graphicFrame macro="">
      <xdr:nvGraphicFramePr>
        <xdr:cNvPr id="43" name="Chart 42">
          <a:extLst>
            <a:ext uri="{FF2B5EF4-FFF2-40B4-BE49-F238E27FC236}">
              <a16:creationId xmlns:a16="http://schemas.microsoft.com/office/drawing/2014/main" id="{336BF8E7-7F3D-45A8-9218-580948DEC9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12</xdr:col>
      <xdr:colOff>352425</xdr:colOff>
      <xdr:row>19</xdr:row>
      <xdr:rowOff>19051</xdr:rowOff>
    </xdr:from>
    <xdr:ext cx="600075" cy="323850"/>
    <xdr:pic>
      <xdr:nvPicPr>
        <xdr:cNvPr id="44" name="image6.jpg">
          <a:extLst>
            <a:ext uri="{FF2B5EF4-FFF2-40B4-BE49-F238E27FC236}">
              <a16:creationId xmlns:a16="http://schemas.microsoft.com/office/drawing/2014/main" id="{FA545CFA-6073-413F-9B0D-4B2BFABBF1F8}"/>
            </a:ext>
          </a:extLst>
        </xdr:cNvPr>
        <xdr:cNvPicPr preferRelativeResize="0"/>
      </xdr:nvPicPr>
      <xdr:blipFill>
        <a:blip xmlns:r="http://schemas.openxmlformats.org/officeDocument/2006/relationships" r:embed="rId12" cstate="print"/>
        <a:stretch>
          <a:fillRect/>
        </a:stretch>
      </xdr:blipFill>
      <xdr:spPr>
        <a:xfrm>
          <a:off x="8582025" y="3819526"/>
          <a:ext cx="600075" cy="323850"/>
        </a:xfrm>
        <a:prstGeom prst="rect">
          <a:avLst/>
        </a:prstGeom>
        <a:noFill/>
      </xdr:spPr>
    </xdr:pic>
    <xdr:clientData fLocksWithSheet="0"/>
  </xdr:oneCellAnchor>
  <xdr:twoCellAnchor>
    <xdr:from>
      <xdr:col>0</xdr:col>
      <xdr:colOff>1</xdr:colOff>
      <xdr:row>0</xdr:row>
      <xdr:rowOff>0</xdr:rowOff>
    </xdr:from>
    <xdr:to>
      <xdr:col>2</xdr:col>
      <xdr:colOff>133351</xdr:colOff>
      <xdr:row>11</xdr:row>
      <xdr:rowOff>152400</xdr:rowOff>
    </xdr:to>
    <xdr:sp macro="" textlink="">
      <xdr:nvSpPr>
        <xdr:cNvPr id="46" name="Rectangle: Rounded Corners 45">
          <a:extLst>
            <a:ext uri="{FF2B5EF4-FFF2-40B4-BE49-F238E27FC236}">
              <a16:creationId xmlns:a16="http://schemas.microsoft.com/office/drawing/2014/main" id="{544254D6-4E77-4C4E-8BC8-A1E4CEFFB652}"/>
            </a:ext>
          </a:extLst>
        </xdr:cNvPr>
        <xdr:cNvSpPr/>
      </xdr:nvSpPr>
      <xdr:spPr>
        <a:xfrm>
          <a:off x="1" y="0"/>
          <a:ext cx="1504950" cy="2352675"/>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000" b="1">
            <a:solidFill>
              <a:sysClr val="windowText" lastClr="000000"/>
            </a:solidFill>
          </a:endParaRPr>
        </a:p>
      </xdr:txBody>
    </xdr:sp>
    <xdr:clientData/>
  </xdr:twoCellAnchor>
  <xdr:twoCellAnchor>
    <xdr:from>
      <xdr:col>0</xdr:col>
      <xdr:colOff>28575</xdr:colOff>
      <xdr:row>11</xdr:row>
      <xdr:rowOff>190500</xdr:rowOff>
    </xdr:from>
    <xdr:to>
      <xdr:col>2</xdr:col>
      <xdr:colOff>161925</xdr:colOff>
      <xdr:row>20</xdr:row>
      <xdr:rowOff>95250</xdr:rowOff>
    </xdr:to>
    <xdr:sp macro="" textlink="">
      <xdr:nvSpPr>
        <xdr:cNvPr id="47" name="Rectangle: Rounded Corners 46">
          <a:extLst>
            <a:ext uri="{FF2B5EF4-FFF2-40B4-BE49-F238E27FC236}">
              <a16:creationId xmlns:a16="http://schemas.microsoft.com/office/drawing/2014/main" id="{A3DAFF99-6B43-414E-8D78-2D106BE34E5D}"/>
            </a:ext>
          </a:extLst>
        </xdr:cNvPr>
        <xdr:cNvSpPr/>
      </xdr:nvSpPr>
      <xdr:spPr>
        <a:xfrm>
          <a:off x="28575" y="2390775"/>
          <a:ext cx="1504950" cy="1704975"/>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000" b="1">
            <a:solidFill>
              <a:sysClr val="windowText" lastClr="000000"/>
            </a:solidFill>
          </a:endParaRPr>
        </a:p>
      </xdr:txBody>
    </xdr:sp>
    <xdr:clientData/>
  </xdr:twoCellAnchor>
  <xdr:twoCellAnchor>
    <xdr:from>
      <xdr:col>0</xdr:col>
      <xdr:colOff>0</xdr:colOff>
      <xdr:row>20</xdr:row>
      <xdr:rowOff>114300</xdr:rowOff>
    </xdr:from>
    <xdr:to>
      <xdr:col>2</xdr:col>
      <xdr:colOff>133350</xdr:colOff>
      <xdr:row>26</xdr:row>
      <xdr:rowOff>66676</xdr:rowOff>
    </xdr:to>
    <xdr:sp macro="" textlink="">
      <xdr:nvSpPr>
        <xdr:cNvPr id="48" name="Rectangle: Rounded Corners 47">
          <a:extLst>
            <a:ext uri="{FF2B5EF4-FFF2-40B4-BE49-F238E27FC236}">
              <a16:creationId xmlns:a16="http://schemas.microsoft.com/office/drawing/2014/main" id="{FB5CB78E-78A9-4B13-8292-2CFCA27A9A75}"/>
            </a:ext>
          </a:extLst>
        </xdr:cNvPr>
        <xdr:cNvSpPr/>
      </xdr:nvSpPr>
      <xdr:spPr>
        <a:xfrm>
          <a:off x="0" y="4114800"/>
          <a:ext cx="1504950" cy="1152526"/>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000" b="1">
            <a:solidFill>
              <a:sysClr val="windowText" lastClr="000000"/>
            </a:solidFill>
          </a:endParaRPr>
        </a:p>
      </xdr:txBody>
    </xdr:sp>
    <xdr:clientData/>
  </xdr:twoCellAnchor>
  <xdr:twoCellAnchor editAs="oneCell">
    <xdr:from>
      <xdr:col>0</xdr:col>
      <xdr:colOff>142875</xdr:colOff>
      <xdr:row>12</xdr:row>
      <xdr:rowOff>9525</xdr:rowOff>
    </xdr:from>
    <xdr:to>
      <xdr:col>1</xdr:col>
      <xdr:colOff>647700</xdr:colOff>
      <xdr:row>20</xdr:row>
      <xdr:rowOff>38100</xdr:rowOff>
    </xdr:to>
    <mc:AlternateContent xmlns:mc="http://schemas.openxmlformats.org/markup-compatibility/2006">
      <mc:Choice xmlns:a14="http://schemas.microsoft.com/office/drawing/2010/main" Requires="a14">
        <xdr:graphicFrame macro="">
          <xdr:nvGraphicFramePr>
            <xdr:cNvPr id="53" name="Region 2">
              <a:extLst>
                <a:ext uri="{FF2B5EF4-FFF2-40B4-BE49-F238E27FC236}">
                  <a16:creationId xmlns:a16="http://schemas.microsoft.com/office/drawing/2014/main" id="{05A5F810-D346-4CE3-AFC0-AE1B66B66E10}"/>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42875" y="2409825"/>
              <a:ext cx="1190625" cy="1628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0</xdr:row>
      <xdr:rowOff>85724</xdr:rowOff>
    </xdr:from>
    <xdr:to>
      <xdr:col>2</xdr:col>
      <xdr:colOff>9525</xdr:colOff>
      <xdr:row>11</xdr:row>
      <xdr:rowOff>0</xdr:rowOff>
    </xdr:to>
    <mc:AlternateContent xmlns:mc="http://schemas.openxmlformats.org/markup-compatibility/2006">
      <mc:Choice xmlns:a14="http://schemas.microsoft.com/office/drawing/2010/main" Requires="a14">
        <xdr:graphicFrame macro="">
          <xdr:nvGraphicFramePr>
            <xdr:cNvPr id="54" name="Month 2">
              <a:extLst>
                <a:ext uri="{FF2B5EF4-FFF2-40B4-BE49-F238E27FC236}">
                  <a16:creationId xmlns:a16="http://schemas.microsoft.com/office/drawing/2014/main" id="{C3B9803A-FF3E-4A03-A128-FA53EAC06177}"/>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dr:sp macro="" textlink="">
          <xdr:nvSpPr>
            <xdr:cNvPr id="0" name=""/>
            <xdr:cNvSpPr>
              <a:spLocks noTextEdit="1"/>
            </xdr:cNvSpPr>
          </xdr:nvSpPr>
          <xdr:spPr>
            <a:xfrm>
              <a:off x="104775" y="85724"/>
              <a:ext cx="1276350" cy="21145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20</xdr:row>
      <xdr:rowOff>161925</xdr:rowOff>
    </xdr:from>
    <xdr:to>
      <xdr:col>1</xdr:col>
      <xdr:colOff>571499</xdr:colOff>
      <xdr:row>26</xdr:row>
      <xdr:rowOff>0</xdr:rowOff>
    </xdr:to>
    <mc:AlternateContent xmlns:mc="http://schemas.openxmlformats.org/markup-compatibility/2006">
      <mc:Choice xmlns:a14="http://schemas.microsoft.com/office/drawing/2010/main" Requires="a14">
        <xdr:graphicFrame macro="">
          <xdr:nvGraphicFramePr>
            <xdr:cNvPr id="55" name="Quarter">
              <a:extLst>
                <a:ext uri="{FF2B5EF4-FFF2-40B4-BE49-F238E27FC236}">
                  <a16:creationId xmlns:a16="http://schemas.microsoft.com/office/drawing/2014/main" id="{75C33EAF-F3F9-4F97-8CEC-CB971F289CB2}"/>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142875" y="4162425"/>
              <a:ext cx="1114424"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yab Fatima" refreshedDate="45387.0776630787" createdVersion="7" refreshedVersion="7" minRefreshableVersion="3" recordCount="63" xr:uid="{78B470FE-449E-4AA2-B8B1-B3CC5B132DD8}">
  <cacheSource type="worksheet">
    <worksheetSource name="Table_1"/>
  </cacheSource>
  <cacheFields count="14">
    <cacheField name="Month" numFmtId="17">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fieldGroup par="13" base="0">
        <rangePr groupBy="days" startDate="2023-01-01T00:00:00" endDate="2023-09-02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2/2023"/>
        </groupItems>
      </fieldGroup>
    </cacheField>
    <cacheField name="Region" numFmtId="0">
      <sharedItems count="7">
        <s v="Argentina"/>
        <s v="Brazil"/>
        <s v="Chicaco"/>
        <s v="Chile"/>
        <s v="Columbia"/>
        <s v="Los Angeles"/>
        <s v="Peru"/>
      </sharedItems>
    </cacheField>
    <cacheField name="Sales" numFmtId="164">
      <sharedItems containsSemiMixedTypes="0" containsString="0" containsNumber="1" minValue="1500" maxValue="18571.428571428572" count="15">
        <n v="5000"/>
        <n v="3500"/>
        <n v="1500"/>
        <n v="6000"/>
        <n v="2500"/>
        <n v="10000"/>
        <n v="15000"/>
        <n v="4000"/>
        <n v="8571.4285714285706"/>
        <n v="7857.1428571428569"/>
        <n v="11428.571428571429"/>
        <n v="14285.714285714286"/>
        <n v="18562.957142857143"/>
        <n v="18571.428571428572"/>
        <n v="17857.142857142859"/>
      </sharedItems>
    </cacheField>
    <cacheField name="Profit" numFmtId="0">
      <sharedItems containsSemiMixedTypes="0" containsString="0" containsNumber="1" containsInteger="1" minValue="2000" maxValue="25000"/>
    </cacheField>
    <cacheField name="Target Sales" numFmtId="164">
      <sharedItems containsSemiMixedTypes="0" containsString="0" containsNumber="1" minValue="285.71428571428572" maxValue="5714.2857142857147" count="6">
        <n v="2857.1428571428573"/>
        <n v="1428.5714285714287"/>
        <n v="5714.2857142857147"/>
        <n v="857.14285714285711"/>
        <n v="714.28571428571433"/>
        <n v="285.71428571428572"/>
      </sharedItems>
    </cacheField>
    <cacheField name="Customers" numFmtId="0">
      <sharedItems containsSemiMixedTypes="0" containsString="0" containsNumber="1" containsInteger="1" minValue="15" maxValue="310"/>
    </cacheField>
    <cacheField name="Quarter" numFmtId="0">
      <sharedItems count="3">
        <s v="Quarter 1"/>
        <s v="Quarter 2"/>
        <s v="Quarter 3"/>
      </sharedItems>
    </cacheField>
    <cacheField name="Sales Completion Rate" numFmtId="9">
      <sharedItems containsSemiMixedTypes="0" containsString="0" containsNumber="1" minValue="0.7" maxValue="0.99"/>
    </cacheField>
    <cacheField name="Profit Completion Rate" numFmtId="9">
      <sharedItems containsSemiMixedTypes="0" containsString="0" containsNumber="1" minValue="0.7" maxValue="0.99"/>
    </cacheField>
    <cacheField name="Customer Completion Rate" numFmtId="9">
      <sharedItems containsSemiMixedTypes="0" containsString="0" containsNumber="1" minValue="0.7" maxValue="0.99"/>
    </cacheField>
    <cacheField name="sale incompletion rate" numFmtId="9">
      <sharedItems containsSemiMixedTypes="0" containsString="0" containsNumber="1" minValue="1.0000000000000009E-2" maxValue="0.30000000000000004"/>
    </cacheField>
    <cacheField name="profit incompetion rate" numFmtId="9">
      <sharedItems containsSemiMixedTypes="0" containsString="0" containsNumber="1" minValue="1.0000000000000009E-2" maxValue="0.30000000000000004"/>
    </cacheField>
    <cacheField name="customer incompeletion rate" numFmtId="9">
      <sharedItems containsSemiMixedTypes="0" containsString="0" containsNumber="1" minValue="1.0000000000000009E-2" maxValue="0.30000000000000004"/>
    </cacheField>
    <cacheField name="Months" numFmtId="0" databaseField="0">
      <fieldGroup base="0">
        <rangePr groupBy="months" startDate="2023-01-01T00:00:00" endDate="2023-09-02T00:00:00"/>
        <groupItems count="14">
          <s v="&lt;1/1/2023"/>
          <s v="Jan"/>
          <s v="Feb"/>
          <s v="Mar"/>
          <s v="Apr"/>
          <s v="May"/>
          <s v="Jun"/>
          <s v="Jul"/>
          <s v="Aug"/>
          <s v="Sep"/>
          <s v="Oct"/>
          <s v="Nov"/>
          <s v="Dec"/>
          <s v="&gt;9/2/2023"/>
        </groupItems>
      </fieldGroup>
    </cacheField>
  </cacheFields>
  <extLst>
    <ext xmlns:x14="http://schemas.microsoft.com/office/spreadsheetml/2009/9/main" uri="{725AE2AE-9491-48be-B2B4-4EB974FC3084}">
      <x14:pivotCacheDefinition pivotCacheId="20626295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n v="2581"/>
    <x v="0"/>
    <n v="80"/>
    <x v="0"/>
    <n v="0.89"/>
    <n v="0.85"/>
    <n v="0.72"/>
    <n v="0.10999999999999999"/>
    <n v="0.15000000000000002"/>
    <n v="0.28000000000000003"/>
  </r>
  <r>
    <x v="0"/>
    <x v="1"/>
    <x v="1"/>
    <n v="3944"/>
    <x v="0"/>
    <n v="30"/>
    <x v="0"/>
    <n v="0.94"/>
    <n v="0.95"/>
    <n v="0.86"/>
    <n v="6.0000000000000053E-2"/>
    <n v="5.0000000000000044E-2"/>
    <n v="0.14000000000000001"/>
  </r>
  <r>
    <x v="0"/>
    <x v="2"/>
    <x v="2"/>
    <n v="3293"/>
    <x v="0"/>
    <n v="15"/>
    <x v="0"/>
    <n v="0.82"/>
    <n v="0.8"/>
    <n v="0.76"/>
    <n v="0.19999999999999996"/>
    <n v="0.19999999999999996"/>
    <n v="0.24"/>
  </r>
  <r>
    <x v="0"/>
    <x v="3"/>
    <x v="2"/>
    <n v="2019"/>
    <x v="0"/>
    <n v="40"/>
    <x v="0"/>
    <n v="0.79"/>
    <n v="0.79"/>
    <n v="0.79"/>
    <n v="0.20999999999999996"/>
    <n v="0.20999999999999996"/>
    <n v="0.20999999999999996"/>
  </r>
  <r>
    <x v="0"/>
    <x v="4"/>
    <x v="3"/>
    <n v="2980"/>
    <x v="0"/>
    <n v="100"/>
    <x v="0"/>
    <n v="0.96"/>
    <n v="0.79"/>
    <n v="0.7"/>
    <n v="4.0000000000000036E-2"/>
    <n v="0.20999999999999996"/>
    <n v="0.30000000000000004"/>
  </r>
  <r>
    <x v="0"/>
    <x v="5"/>
    <x v="4"/>
    <n v="2209"/>
    <x v="0"/>
    <n v="15"/>
    <x v="0"/>
    <n v="0.79"/>
    <n v="0.79"/>
    <n v="0.77"/>
    <n v="0.20999999999999996"/>
    <n v="0.20999999999999996"/>
    <n v="0.22999999999999998"/>
  </r>
  <r>
    <x v="0"/>
    <x v="6"/>
    <x v="5"/>
    <n v="2440"/>
    <x v="0"/>
    <n v="20"/>
    <x v="0"/>
    <n v="0.75"/>
    <n v="0.72"/>
    <n v="0.93"/>
    <n v="0.25"/>
    <n v="0.28000000000000003"/>
    <n v="6.9999999999999951E-2"/>
  </r>
  <r>
    <x v="1"/>
    <x v="0"/>
    <x v="0"/>
    <n v="2000"/>
    <x v="1"/>
    <n v="90"/>
    <x v="0"/>
    <n v="0.92"/>
    <n v="0.99"/>
    <n v="0.74"/>
    <n v="7.999999999999996E-2"/>
    <n v="1.0000000000000009E-2"/>
    <n v="0.26"/>
  </r>
  <r>
    <x v="1"/>
    <x v="1"/>
    <x v="6"/>
    <n v="14431"/>
    <x v="1"/>
    <n v="30"/>
    <x v="0"/>
    <n v="0.7"/>
    <n v="0.99"/>
    <n v="0.95"/>
    <n v="0.30000000000000004"/>
    <n v="1.0000000000000009E-2"/>
    <n v="5.0000000000000044E-2"/>
  </r>
  <r>
    <x v="1"/>
    <x v="2"/>
    <x v="2"/>
    <n v="3000"/>
    <x v="1"/>
    <n v="15"/>
    <x v="0"/>
    <n v="0.91"/>
    <n v="0.98"/>
    <n v="0.89"/>
    <n v="8.9999999999999969E-2"/>
    <n v="2.0000000000000018E-2"/>
    <n v="0.10999999999999999"/>
  </r>
  <r>
    <x v="1"/>
    <x v="3"/>
    <x v="1"/>
    <n v="4000"/>
    <x v="1"/>
    <n v="40"/>
    <x v="0"/>
    <n v="0.74"/>
    <n v="0.85"/>
    <n v="0.7"/>
    <n v="0.26"/>
    <n v="0.15000000000000002"/>
    <n v="0.30000000000000004"/>
  </r>
  <r>
    <x v="1"/>
    <x v="4"/>
    <x v="3"/>
    <n v="2000"/>
    <x v="1"/>
    <n v="100"/>
    <x v="0"/>
    <n v="0.9"/>
    <n v="0.9"/>
    <n v="0.72"/>
    <n v="9.9999999999999978E-2"/>
    <n v="9.9999999999999978E-2"/>
    <n v="0.28000000000000003"/>
  </r>
  <r>
    <x v="1"/>
    <x v="5"/>
    <x v="7"/>
    <n v="2000"/>
    <x v="1"/>
    <n v="15"/>
    <x v="0"/>
    <n v="0.95"/>
    <n v="0.97"/>
    <n v="0.81"/>
    <n v="5.0000000000000044E-2"/>
    <n v="3.0000000000000027E-2"/>
    <n v="0.18999999999999995"/>
  </r>
  <r>
    <x v="1"/>
    <x v="6"/>
    <x v="5"/>
    <n v="2000"/>
    <x v="1"/>
    <n v="20"/>
    <x v="0"/>
    <n v="0.99"/>
    <n v="0.79"/>
    <n v="0.75"/>
    <n v="1.0000000000000009E-2"/>
    <n v="0.20999999999999996"/>
    <n v="0.25"/>
  </r>
  <r>
    <x v="2"/>
    <x v="0"/>
    <x v="8"/>
    <n v="4000"/>
    <x v="1"/>
    <n v="45"/>
    <x v="0"/>
    <n v="0.86"/>
    <n v="0.97"/>
    <n v="0.89"/>
    <n v="0.14000000000000001"/>
    <n v="3.0000000000000027E-2"/>
    <n v="0.10999999999999999"/>
  </r>
  <r>
    <x v="2"/>
    <x v="1"/>
    <x v="8"/>
    <n v="6000"/>
    <x v="1"/>
    <n v="43"/>
    <x v="0"/>
    <n v="0.83"/>
    <n v="0.72"/>
    <n v="0.74"/>
    <n v="0.17000000000000004"/>
    <n v="0.28000000000000003"/>
    <n v="0.26"/>
  </r>
  <r>
    <x v="2"/>
    <x v="2"/>
    <x v="8"/>
    <n v="6500"/>
    <x v="1"/>
    <n v="43"/>
    <x v="0"/>
    <n v="0.74"/>
    <n v="0.78"/>
    <n v="0.94"/>
    <n v="0.26"/>
    <n v="0.21999999999999997"/>
    <n v="6.0000000000000053E-2"/>
  </r>
  <r>
    <x v="2"/>
    <x v="3"/>
    <x v="8"/>
    <n v="12000"/>
    <x v="1"/>
    <n v="43"/>
    <x v="0"/>
    <n v="0.8"/>
    <n v="0.84"/>
    <n v="0.81"/>
    <n v="0.19999999999999996"/>
    <n v="0.16000000000000003"/>
    <n v="0.18999999999999995"/>
  </r>
  <r>
    <x v="2"/>
    <x v="4"/>
    <x v="8"/>
    <n v="3000"/>
    <x v="1"/>
    <n v="43"/>
    <x v="0"/>
    <n v="0.89"/>
    <n v="0.99"/>
    <n v="0.97"/>
    <n v="0.10999999999999999"/>
    <n v="1.0000000000000009E-2"/>
    <n v="3.0000000000000027E-2"/>
  </r>
  <r>
    <x v="2"/>
    <x v="5"/>
    <x v="8"/>
    <n v="2000"/>
    <x v="1"/>
    <n v="40"/>
    <x v="0"/>
    <n v="0.71"/>
    <n v="0.87"/>
    <n v="0.94"/>
    <n v="0.29000000000000004"/>
    <n v="0.13"/>
    <n v="6.0000000000000053E-2"/>
  </r>
  <r>
    <x v="2"/>
    <x v="6"/>
    <x v="8"/>
    <n v="2000"/>
    <x v="1"/>
    <n v="43"/>
    <x v="0"/>
    <n v="0.9"/>
    <n v="0.72"/>
    <n v="0.94"/>
    <n v="9.9999999999999978E-2"/>
    <n v="0.28000000000000003"/>
    <n v="6.0000000000000053E-2"/>
  </r>
  <r>
    <x v="3"/>
    <x v="0"/>
    <x v="9"/>
    <n v="3000"/>
    <x v="2"/>
    <n v="100"/>
    <x v="1"/>
    <n v="0.89"/>
    <n v="0.85"/>
    <n v="0.87"/>
    <n v="0.10999999999999999"/>
    <n v="0.15000000000000002"/>
    <n v="0.13"/>
  </r>
  <r>
    <x v="3"/>
    <x v="1"/>
    <x v="9"/>
    <n v="4500"/>
    <x v="2"/>
    <n v="100"/>
    <x v="1"/>
    <n v="0.89"/>
    <n v="0.8"/>
    <n v="0.88"/>
    <n v="0.10999999999999999"/>
    <n v="0.19999999999999996"/>
    <n v="0.12"/>
  </r>
  <r>
    <x v="3"/>
    <x v="2"/>
    <x v="9"/>
    <n v="5500"/>
    <x v="2"/>
    <n v="100"/>
    <x v="1"/>
    <n v="0.98"/>
    <n v="0.99"/>
    <n v="0.81"/>
    <n v="2.0000000000000018E-2"/>
    <n v="1.0000000000000009E-2"/>
    <n v="0.18999999999999995"/>
  </r>
  <r>
    <x v="3"/>
    <x v="3"/>
    <x v="9"/>
    <n v="10000"/>
    <x v="2"/>
    <n v="100"/>
    <x v="1"/>
    <n v="0.81"/>
    <n v="0.91"/>
    <n v="0.95"/>
    <n v="0.18999999999999995"/>
    <n v="8.9999999999999969E-2"/>
    <n v="5.0000000000000044E-2"/>
  </r>
  <r>
    <x v="3"/>
    <x v="4"/>
    <x v="9"/>
    <n v="2000"/>
    <x v="2"/>
    <n v="100"/>
    <x v="1"/>
    <n v="0.97"/>
    <n v="0.85"/>
    <n v="0.85"/>
    <n v="3.0000000000000027E-2"/>
    <n v="0.15000000000000002"/>
    <n v="0.15000000000000002"/>
  </r>
  <r>
    <x v="3"/>
    <x v="5"/>
    <x v="9"/>
    <n v="2000"/>
    <x v="2"/>
    <n v="100"/>
    <x v="1"/>
    <n v="0.89"/>
    <n v="0.94"/>
    <n v="0.8"/>
    <n v="0.10999999999999999"/>
    <n v="6.0000000000000053E-2"/>
    <n v="0.19999999999999996"/>
  </r>
  <r>
    <x v="3"/>
    <x v="6"/>
    <x v="9"/>
    <n v="2000"/>
    <x v="2"/>
    <n v="100"/>
    <x v="1"/>
    <n v="0.88"/>
    <n v="0.94"/>
    <n v="0.7"/>
    <n v="0.12"/>
    <n v="6.0000000000000053E-2"/>
    <n v="0.30000000000000004"/>
  </r>
  <r>
    <x v="4"/>
    <x v="0"/>
    <x v="10"/>
    <n v="20000"/>
    <x v="0"/>
    <n v="90"/>
    <x v="1"/>
    <n v="0.75"/>
    <n v="0.77"/>
    <n v="0.84"/>
    <n v="0.25"/>
    <n v="0.22999999999999998"/>
    <n v="0.16000000000000003"/>
  </r>
  <r>
    <x v="4"/>
    <x v="1"/>
    <x v="10"/>
    <n v="17000"/>
    <x v="0"/>
    <n v="80"/>
    <x v="1"/>
    <n v="0.73"/>
    <n v="0.96"/>
    <n v="0.93"/>
    <n v="0.27"/>
    <n v="4.0000000000000036E-2"/>
    <n v="6.9999999999999951E-2"/>
  </r>
  <r>
    <x v="4"/>
    <x v="2"/>
    <x v="10"/>
    <n v="16000"/>
    <x v="0"/>
    <n v="90"/>
    <x v="1"/>
    <n v="0.93"/>
    <n v="0.74"/>
    <n v="0.93"/>
    <n v="6.9999999999999951E-2"/>
    <n v="0.26"/>
    <n v="6.9999999999999951E-2"/>
  </r>
  <r>
    <x v="4"/>
    <x v="3"/>
    <x v="10"/>
    <n v="12000"/>
    <x v="0"/>
    <n v="110"/>
    <x v="1"/>
    <n v="0.85"/>
    <n v="0.7"/>
    <n v="0.99"/>
    <n v="0.15000000000000002"/>
    <n v="0.30000000000000004"/>
    <n v="1.0000000000000009E-2"/>
  </r>
  <r>
    <x v="4"/>
    <x v="4"/>
    <x v="10"/>
    <n v="20500"/>
    <x v="0"/>
    <n v="90"/>
    <x v="1"/>
    <n v="0.92"/>
    <n v="0.99"/>
    <n v="0.88"/>
    <n v="7.999999999999996E-2"/>
    <n v="1.0000000000000009E-2"/>
    <n v="0.12"/>
  </r>
  <r>
    <x v="4"/>
    <x v="5"/>
    <x v="10"/>
    <n v="21000"/>
    <x v="0"/>
    <n v="100"/>
    <x v="1"/>
    <n v="0.75"/>
    <n v="0.97"/>
    <n v="0.83"/>
    <n v="0.25"/>
    <n v="3.0000000000000027E-2"/>
    <n v="0.17000000000000004"/>
  </r>
  <r>
    <x v="4"/>
    <x v="6"/>
    <x v="10"/>
    <n v="21500"/>
    <x v="0"/>
    <n v="90"/>
    <x v="1"/>
    <n v="0.77"/>
    <n v="0.97"/>
    <n v="0.78"/>
    <n v="0.22999999999999998"/>
    <n v="3.0000000000000027E-2"/>
    <n v="0.21999999999999997"/>
  </r>
  <r>
    <x v="5"/>
    <x v="0"/>
    <x v="11"/>
    <n v="22000"/>
    <x v="3"/>
    <n v="228"/>
    <x v="1"/>
    <n v="0.79"/>
    <n v="0.75"/>
    <n v="0.93"/>
    <n v="0.20999999999999996"/>
    <n v="0.25"/>
    <n v="6.9999999999999951E-2"/>
  </r>
  <r>
    <x v="5"/>
    <x v="1"/>
    <x v="11"/>
    <n v="18000"/>
    <x v="3"/>
    <n v="220"/>
    <x v="1"/>
    <n v="0.81"/>
    <n v="0.98"/>
    <n v="0.86"/>
    <n v="0.18999999999999995"/>
    <n v="2.0000000000000018E-2"/>
    <n v="0.14000000000000001"/>
  </r>
  <r>
    <x v="5"/>
    <x v="2"/>
    <x v="11"/>
    <n v="18500"/>
    <x v="3"/>
    <n v="228"/>
    <x v="1"/>
    <n v="0.86"/>
    <n v="0.82"/>
    <n v="0.86"/>
    <n v="0.14000000000000001"/>
    <n v="0.18000000000000005"/>
    <n v="0.14000000000000001"/>
  </r>
  <r>
    <x v="5"/>
    <x v="3"/>
    <x v="11"/>
    <n v="14314"/>
    <x v="3"/>
    <n v="238"/>
    <x v="1"/>
    <n v="0.72"/>
    <n v="0.95"/>
    <n v="0.9"/>
    <n v="0.28000000000000003"/>
    <n v="5.0000000000000044E-2"/>
    <n v="9.9999999999999978E-2"/>
  </r>
  <r>
    <x v="5"/>
    <x v="4"/>
    <x v="11"/>
    <n v="21000"/>
    <x v="3"/>
    <n v="228"/>
    <x v="1"/>
    <n v="0.71"/>
    <n v="0.8"/>
    <n v="0.76"/>
    <n v="0.29000000000000004"/>
    <n v="0.19999999999999996"/>
    <n v="0.24"/>
  </r>
  <r>
    <x v="5"/>
    <x v="5"/>
    <x v="11"/>
    <n v="22500"/>
    <x v="3"/>
    <n v="230"/>
    <x v="1"/>
    <n v="0.97"/>
    <n v="0.95"/>
    <n v="0.85"/>
    <n v="3.0000000000000027E-2"/>
    <n v="5.0000000000000044E-2"/>
    <n v="0.15000000000000002"/>
  </r>
  <r>
    <x v="5"/>
    <x v="6"/>
    <x v="11"/>
    <n v="22900"/>
    <x v="3"/>
    <n v="228"/>
    <x v="1"/>
    <n v="0.95"/>
    <n v="0.85"/>
    <n v="0.91"/>
    <n v="5.0000000000000044E-2"/>
    <n v="0.15000000000000002"/>
    <n v="8.9999999999999969E-2"/>
  </r>
  <r>
    <x v="6"/>
    <x v="0"/>
    <x v="12"/>
    <n v="25000"/>
    <x v="4"/>
    <n v="250"/>
    <x v="2"/>
    <n v="0.97"/>
    <n v="0.7"/>
    <n v="0.93"/>
    <n v="3.0000000000000027E-2"/>
    <n v="0.30000000000000004"/>
    <n v="6.9999999999999951E-2"/>
  </r>
  <r>
    <x v="6"/>
    <x v="1"/>
    <x v="12"/>
    <n v="22000"/>
    <x v="4"/>
    <n v="240"/>
    <x v="2"/>
    <n v="0.9"/>
    <n v="0.98"/>
    <n v="0.96"/>
    <n v="9.9999999999999978E-2"/>
    <n v="2.0000000000000018E-2"/>
    <n v="4.0000000000000036E-2"/>
  </r>
  <r>
    <x v="6"/>
    <x v="2"/>
    <x v="12"/>
    <n v="25000"/>
    <x v="4"/>
    <n v="270"/>
    <x v="2"/>
    <n v="0.9"/>
    <n v="0.95"/>
    <n v="0.98"/>
    <n v="9.9999999999999978E-2"/>
    <n v="5.0000000000000044E-2"/>
    <n v="2.0000000000000018E-2"/>
  </r>
  <r>
    <x v="6"/>
    <x v="3"/>
    <x v="12"/>
    <n v="25000"/>
    <x v="4"/>
    <n v="259"/>
    <x v="2"/>
    <n v="0.96"/>
    <n v="0.81"/>
    <n v="0.85"/>
    <n v="4.0000000000000036E-2"/>
    <n v="0.18999999999999995"/>
    <n v="0.15000000000000002"/>
  </r>
  <r>
    <x v="6"/>
    <x v="4"/>
    <x v="12"/>
    <n v="25000"/>
    <x v="4"/>
    <n v="260"/>
    <x v="2"/>
    <n v="0.98"/>
    <n v="0.84"/>
    <n v="0.89"/>
    <n v="2.0000000000000018E-2"/>
    <n v="0.16000000000000003"/>
    <n v="0.10999999999999999"/>
  </r>
  <r>
    <x v="6"/>
    <x v="5"/>
    <x v="12"/>
    <n v="25000"/>
    <x v="4"/>
    <n v="260"/>
    <x v="2"/>
    <n v="0.76"/>
    <n v="0.7"/>
    <n v="0.86"/>
    <n v="0.24"/>
    <n v="0.30000000000000004"/>
    <n v="0.14000000000000001"/>
  </r>
  <r>
    <x v="6"/>
    <x v="6"/>
    <x v="12"/>
    <n v="25000"/>
    <x v="4"/>
    <n v="261"/>
    <x v="2"/>
    <n v="0.91"/>
    <n v="0.77"/>
    <n v="0.75"/>
    <n v="8.9999999999999969E-2"/>
    <n v="0.22999999999999998"/>
    <n v="0.25"/>
  </r>
  <r>
    <x v="7"/>
    <x v="0"/>
    <x v="13"/>
    <n v="25000"/>
    <x v="4"/>
    <n v="242"/>
    <x v="2"/>
    <n v="0.79"/>
    <n v="0.81"/>
    <n v="0.74"/>
    <n v="0.20999999999999996"/>
    <n v="0.18999999999999995"/>
    <n v="0.26"/>
  </r>
  <r>
    <x v="7"/>
    <x v="1"/>
    <x v="13"/>
    <n v="22500"/>
    <x v="4"/>
    <n v="250"/>
    <x v="2"/>
    <n v="0.85"/>
    <n v="0.82"/>
    <n v="0.73"/>
    <n v="0.15000000000000002"/>
    <n v="0.18000000000000005"/>
    <n v="0.27"/>
  </r>
  <r>
    <x v="7"/>
    <x v="2"/>
    <x v="13"/>
    <n v="25000"/>
    <x v="4"/>
    <n v="242"/>
    <x v="2"/>
    <n v="0.88"/>
    <n v="0.84"/>
    <n v="0.75"/>
    <n v="0.12"/>
    <n v="0.16000000000000003"/>
    <n v="0.25"/>
  </r>
  <r>
    <x v="7"/>
    <x v="3"/>
    <x v="13"/>
    <n v="25000"/>
    <x v="4"/>
    <n v="242"/>
    <x v="2"/>
    <n v="0.81"/>
    <n v="0.92"/>
    <n v="0.91"/>
    <n v="0.18999999999999995"/>
    <n v="7.999999999999996E-2"/>
    <n v="8.9999999999999969E-2"/>
  </r>
  <r>
    <x v="7"/>
    <x v="4"/>
    <x v="13"/>
    <n v="25000"/>
    <x v="4"/>
    <n v="242"/>
    <x v="2"/>
    <n v="0.84"/>
    <n v="0.73"/>
    <n v="0.99"/>
    <n v="0.16000000000000003"/>
    <n v="0.27"/>
    <n v="1.0000000000000009E-2"/>
  </r>
  <r>
    <x v="7"/>
    <x v="5"/>
    <x v="13"/>
    <n v="25000"/>
    <x v="4"/>
    <n v="240"/>
    <x v="2"/>
    <n v="0.93"/>
    <n v="0.79"/>
    <n v="0.72"/>
    <n v="6.9999999999999951E-2"/>
    <n v="0.20999999999999996"/>
    <n v="0.28000000000000003"/>
  </r>
  <r>
    <x v="7"/>
    <x v="6"/>
    <x v="13"/>
    <n v="25000"/>
    <x v="4"/>
    <n v="242"/>
    <x v="2"/>
    <n v="0.84"/>
    <n v="0.79"/>
    <n v="0.8"/>
    <n v="0.16000000000000003"/>
    <n v="0.20999999999999996"/>
    <n v="0.19999999999999996"/>
  </r>
  <r>
    <x v="8"/>
    <x v="0"/>
    <x v="14"/>
    <n v="22500"/>
    <x v="5"/>
    <n v="285"/>
    <x v="2"/>
    <n v="0.85"/>
    <n v="0.91"/>
    <n v="0.84"/>
    <n v="0.15000000000000002"/>
    <n v="8.9999999999999969E-2"/>
    <n v="0.16000000000000003"/>
  </r>
  <r>
    <x v="8"/>
    <x v="1"/>
    <x v="14"/>
    <n v="21500"/>
    <x v="5"/>
    <n v="275"/>
    <x v="2"/>
    <n v="0.86"/>
    <n v="0.75"/>
    <n v="0.96"/>
    <n v="0.14000000000000001"/>
    <n v="0.25"/>
    <n v="4.0000000000000036E-2"/>
  </r>
  <r>
    <x v="8"/>
    <x v="2"/>
    <x v="14"/>
    <n v="24000"/>
    <x v="5"/>
    <n v="285"/>
    <x v="2"/>
    <n v="0.96"/>
    <n v="0.77"/>
    <n v="0.92"/>
    <n v="4.0000000000000036E-2"/>
    <n v="0.22999999999999998"/>
    <n v="7.999999999999996E-2"/>
  </r>
  <r>
    <x v="8"/>
    <x v="3"/>
    <x v="14"/>
    <n v="24500"/>
    <x v="5"/>
    <n v="290"/>
    <x v="2"/>
    <n v="0.99"/>
    <n v="0.97"/>
    <n v="0.73"/>
    <n v="1.0000000000000009E-2"/>
    <n v="3.0000000000000027E-2"/>
    <n v="0.27"/>
  </r>
  <r>
    <x v="8"/>
    <x v="4"/>
    <x v="14"/>
    <n v="24500"/>
    <x v="5"/>
    <n v="310"/>
    <x v="2"/>
    <n v="0.77"/>
    <n v="0.72"/>
    <n v="0.85"/>
    <n v="0.22999999999999998"/>
    <n v="0.28000000000000003"/>
    <n v="0.15000000000000002"/>
  </r>
  <r>
    <x v="8"/>
    <x v="5"/>
    <x v="14"/>
    <n v="24500"/>
    <x v="5"/>
    <n v="270"/>
    <x v="2"/>
    <n v="0.77"/>
    <n v="0.96"/>
    <n v="0.78"/>
    <n v="0.22999999999999998"/>
    <n v="4.0000000000000036E-2"/>
    <n v="0.21999999999999997"/>
  </r>
  <r>
    <x v="8"/>
    <x v="6"/>
    <x v="14"/>
    <n v="24500"/>
    <x v="5"/>
    <n v="285"/>
    <x v="2"/>
    <n v="0.78"/>
    <n v="0.8"/>
    <n v="0.85"/>
    <n v="0.21999999999999997"/>
    <n v="0.19999999999999996"/>
    <n v="0.150000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B36242-2F3C-4B5C-972D-C47956C837B4}" name="PivotTable16"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1">
  <location ref="M17:N25" firstHeaderRow="1" firstDataRow="1" firstDataCol="1"/>
  <pivotFields count="14">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sd="0" x="0"/>
        <item x="1"/>
        <item x="2"/>
        <item x="3"/>
        <item x="4"/>
        <item x="5"/>
        <item x="6"/>
        <item t="default"/>
      </items>
    </pivotField>
    <pivotField numFmtId="164" showAll="0"/>
    <pivotField showAll="0"/>
    <pivotField numFmtId="164" showAll="0"/>
    <pivotField showAll="0"/>
    <pivotField showAll="0">
      <items count="4">
        <item x="0"/>
        <item x="1"/>
        <item x="2"/>
        <item t="default"/>
      </items>
    </pivotField>
    <pivotField numFmtId="9" showAll="0"/>
    <pivotField numFmtId="9" showAll="0"/>
    <pivotField numFmtId="9" showAll="0"/>
    <pivotField numFmtId="9" showAll="0"/>
    <pivotField numFmtId="9" showAll="0"/>
    <pivotField numFmtId="9" showAll="0"/>
    <pivotField dataField="1"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8">
    <i>
      <x/>
    </i>
    <i>
      <x v="1"/>
    </i>
    <i>
      <x v="2"/>
    </i>
    <i>
      <x v="3"/>
    </i>
    <i>
      <x v="4"/>
    </i>
    <i>
      <x v="5"/>
    </i>
    <i>
      <x v="6"/>
    </i>
    <i t="grand">
      <x/>
    </i>
  </rowItems>
  <colItems count="1">
    <i/>
  </colItems>
  <dataFields count="1">
    <dataField name="Count of Months" fld="13" subtotal="count" baseField="0" baseItem="0"/>
  </dataFields>
  <chartFormats count="1">
    <chartFormat chart="29"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AAA662-033C-47A1-BC37-F61690582332}" name="PivotTable11"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2" rowHeaderCaption="">
  <location ref="L5:N15" firstHeaderRow="0" firstDataRow="1" firstDataCol="1"/>
  <pivotFields count="14">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dataField="1" numFmtId="164" showAll="0">
      <items count="16">
        <item x="2"/>
        <item x="4"/>
        <item x="1"/>
        <item x="7"/>
        <item x="0"/>
        <item x="3"/>
        <item x="9"/>
        <item x="8"/>
        <item x="5"/>
        <item x="10"/>
        <item x="11"/>
        <item x="6"/>
        <item x="14"/>
        <item x="12"/>
        <item x="13"/>
        <item t="default"/>
      </items>
    </pivotField>
    <pivotField showAll="0"/>
    <pivotField dataField="1" numFmtId="164" showAll="0">
      <items count="7">
        <item x="5"/>
        <item x="4"/>
        <item x="3"/>
        <item x="1"/>
        <item x="0"/>
        <item x="2"/>
        <item t="default"/>
      </items>
    </pivotField>
    <pivotField showAll="0"/>
    <pivotField showAll="0">
      <items count="4">
        <item x="0"/>
        <item x="1"/>
        <item x="2"/>
        <item t="default"/>
      </items>
    </pivotField>
    <pivotField numFmtId="9" showAll="0"/>
    <pivotField numFmtId="9" showAll="0"/>
    <pivotField numFmtId="9" showAll="0"/>
    <pivotField numFmtId="9" showAll="0"/>
    <pivotField numFmtId="9" showAll="0"/>
    <pivotField numFmtId="9"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3"/>
  </rowFields>
  <rowItems count="10">
    <i>
      <x v="1"/>
    </i>
    <i>
      <x v="2"/>
    </i>
    <i>
      <x v="3"/>
    </i>
    <i>
      <x v="4"/>
    </i>
    <i>
      <x v="5"/>
    </i>
    <i>
      <x v="6"/>
    </i>
    <i>
      <x v="7"/>
    </i>
    <i>
      <x v="8"/>
    </i>
    <i>
      <x v="9"/>
    </i>
    <i t="grand">
      <x/>
    </i>
  </rowItems>
  <colFields count="1">
    <field x="-2"/>
  </colFields>
  <colItems count="2">
    <i>
      <x/>
    </i>
    <i i="1">
      <x v="1"/>
    </i>
  </colItems>
  <dataFields count="2">
    <dataField name="Sum of Target Sales" fld="4" baseField="13" baseItem="1"/>
    <dataField name="Sum of Sales" fld="2" baseField="13" baseItem="1"/>
  </dataFields>
  <chartFormats count="2">
    <chartFormat chart="23" format="7" series="1">
      <pivotArea type="data" outline="0" fieldPosition="0">
        <references count="1">
          <reference field="4294967294" count="1" selected="0">
            <x v="0"/>
          </reference>
        </references>
      </pivotArea>
    </chartFormat>
    <chartFormat chart="23" format="8"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1C1F12-2147-41E2-AD0D-79B2B0D79DA6}" name="PivotTable12"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5:R15" firstHeaderRow="0" firstDataRow="1" firstDataCol="1"/>
  <pivotFields count="14">
    <pivotField axis="axisRow"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dataField="1" numFmtId="164" showAll="0"/>
    <pivotField showAll="0"/>
    <pivotField dataField="1" numFmtId="164" showAll="0"/>
    <pivotField showAll="0"/>
    <pivotField showAll="0">
      <items count="4">
        <item x="0"/>
        <item x="1"/>
        <item x="2"/>
        <item t="default"/>
      </items>
    </pivotField>
    <pivotField numFmtId="9" showAll="0"/>
    <pivotField numFmtId="9" showAll="0"/>
    <pivotField numFmtId="9" showAll="0"/>
    <pivotField numFmtId="9" showAll="0"/>
    <pivotField numFmtId="9" showAll="0"/>
    <pivotField numFmtId="9"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3"/>
    <field x="0"/>
  </rowFields>
  <rowItems count="10">
    <i>
      <x v="1"/>
    </i>
    <i>
      <x v="2"/>
    </i>
    <i>
      <x v="3"/>
    </i>
    <i>
      <x v="4"/>
    </i>
    <i>
      <x v="5"/>
    </i>
    <i>
      <x v="6"/>
    </i>
    <i>
      <x v="7"/>
    </i>
    <i>
      <x v="8"/>
    </i>
    <i>
      <x v="9"/>
    </i>
    <i t="grand">
      <x/>
    </i>
  </rowItems>
  <colFields count="1">
    <field x="-2"/>
  </colFields>
  <colItems count="2">
    <i>
      <x/>
    </i>
    <i i="1">
      <x v="1"/>
    </i>
  </colItems>
  <dataFields count="2">
    <dataField name="Sum of Sales" fld="2" baseField="13" baseItem="1"/>
    <dataField name="Sum of Target Sales" fld="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40DD04-2450-4009-A0AD-73CB36DE36CC}" name="PivotTable10"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H8:I18" firstHeaderRow="1" firstDataRow="1" firstDataCol="1"/>
  <pivotFields count="14">
    <pivotField axis="axisRow"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numFmtId="164" showAll="0"/>
    <pivotField showAll="0"/>
    <pivotField numFmtId="164" showAll="0"/>
    <pivotField dataField="1" showAll="0"/>
    <pivotField showAll="0">
      <items count="4">
        <item x="0"/>
        <item x="1"/>
        <item x="2"/>
        <item t="default"/>
      </items>
    </pivotField>
    <pivotField numFmtId="9" showAll="0"/>
    <pivotField numFmtId="9" showAll="0"/>
    <pivotField numFmtId="9" showAll="0"/>
    <pivotField numFmtId="9" showAll="0"/>
    <pivotField numFmtId="9"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3"/>
    <field x="0"/>
  </rowFields>
  <rowItems count="10">
    <i>
      <x v="1"/>
    </i>
    <i>
      <x v="2"/>
    </i>
    <i>
      <x v="3"/>
    </i>
    <i>
      <x v="4"/>
    </i>
    <i>
      <x v="5"/>
    </i>
    <i>
      <x v="6"/>
    </i>
    <i>
      <x v="7"/>
    </i>
    <i>
      <x v="8"/>
    </i>
    <i>
      <x v="9"/>
    </i>
    <i t="grand">
      <x/>
    </i>
  </rowItems>
  <colItems count="1">
    <i/>
  </colItems>
  <dataFields count="1">
    <dataField name="Sum of Customers" fld="5" baseField="0" baseItem="0"/>
  </dataFields>
  <chartFormats count="1">
    <chartFormat chart="1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C839F55-B1DB-4485-9EEC-EC970CC9ABB9}" name="PivotTable9"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4:I5" firstHeaderRow="0" firstDataRow="1" firstDataCol="0"/>
  <pivotFields count="14">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dataField="1" numFmtId="164" showAll="0"/>
    <pivotField showAll="0"/>
    <pivotField dataField="1" numFmtId="164" showAll="0"/>
    <pivotField showAll="0"/>
    <pivotField showAll="0">
      <items count="4">
        <item x="0"/>
        <item x="1"/>
        <item x="2"/>
        <item t="default"/>
      </items>
    </pivotField>
    <pivotField numFmtId="9" showAll="0"/>
    <pivotField numFmtId="9" showAll="0"/>
    <pivotField numFmtId="9" showAll="0"/>
    <pivotField numFmtId="9" showAll="0"/>
    <pivotField numFmtId="9" showAll="0"/>
    <pivotField numFmtId="9"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Sales" fld="2" baseField="0" baseItem="0"/>
    <dataField name="Sum of Target Sales" fld="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81B044-EBE3-4A2F-BF98-A87C52596B82}" name="PivotTable8"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B14" firstHeaderRow="0" firstDataRow="1" firstDataCol="0"/>
  <pivotFields count="14">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x="1"/>
        <item x="2"/>
        <item t="default"/>
      </items>
    </pivotField>
    <pivotField numFmtId="9" showAll="0"/>
    <pivotField numFmtId="9" showAll="0"/>
    <pivotField dataField="1" numFmtId="9" showAll="0"/>
    <pivotField numFmtId="9" showAll="0"/>
    <pivotField numFmtId="9" showAll="0"/>
    <pivotField dataField="1" numFmtId="9"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Customer Completion Rate" fld="9" baseField="0" baseItem="0"/>
    <dataField name="Sum of customer incompeletion rate" fld="12"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B18EC1-0012-4FD9-A0A0-4E2452ACC234}" name="PivotTable6"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9:B10" firstHeaderRow="0" firstDataRow="1" firstDataCol="0"/>
  <pivotFields count="14">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x="1"/>
        <item x="2"/>
        <item t="default"/>
      </items>
    </pivotField>
    <pivotField numFmtId="9" showAll="0"/>
    <pivotField dataField="1" numFmtId="9" showAll="0"/>
    <pivotField numFmtId="9" showAll="0"/>
    <pivotField numFmtId="9" showAll="0"/>
    <pivotField dataField="1" numFmtId="9" showAll="0"/>
    <pivotField numFmtId="9"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Profit Completion Rate" fld="8" baseField="0" baseItem="0"/>
    <dataField name="Sum of profit incompetion rate" fld="11"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42C7054-78B1-444A-9F60-E61DF67000AC}" name="PivotTable3"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6">
  <location ref="A3:B4" firstHeaderRow="0" firstDataRow="1" firstDataCol="0"/>
  <pivotFields count="14">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numFmtId="164" showAll="0"/>
    <pivotField showAll="0"/>
    <pivotField numFmtId="164" showAll="0"/>
    <pivotField showAll="0"/>
    <pivotField showAll="0">
      <items count="4">
        <item x="0"/>
        <item x="1"/>
        <item x="2"/>
        <item t="default"/>
      </items>
    </pivotField>
    <pivotField dataField="1" numFmtId="9" showAll="0"/>
    <pivotField numFmtId="9" showAll="0"/>
    <pivotField numFmtId="9" showAll="0"/>
    <pivotField dataField="1" numFmtId="9" showAll="0"/>
    <pivotField numFmtId="9" showAll="0"/>
    <pivotField numFmtId="9"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sale incompletion rate" fld="10" baseField="0" baseItem="0"/>
    <dataField name="Sum of Sales Completion Rate" fld="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7CD75D3-3F1A-47C4-86D3-CEC58AF7848F}" name="PivotTable15"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A14" firstHeaderRow="1" firstDataRow="1" firstDataCol="0"/>
  <pivotFields count="14">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x="1"/>
        <item x="2"/>
        <item t="default"/>
      </items>
    </pivotField>
    <pivotField numFmtId="9" showAll="0"/>
    <pivotField numFmtId="9" showAll="0"/>
    <pivotField dataField="1" numFmtId="9" showAll="0"/>
    <pivotField numFmtId="9" showAll="0"/>
    <pivotField numFmtId="9" showAll="0"/>
    <pivotField numFmtId="9" showAll="0"/>
    <pivotField showAll="0" defaultSubtotal="0"/>
  </pivotFields>
  <rowItems count="1">
    <i/>
  </rowItems>
  <colItems count="1">
    <i/>
  </colItems>
  <dataFields count="1">
    <dataField name="Average of Customer Completion Rate" fld="9" subtotal="average" baseField="0" baseItem="15008238"/>
  </dataFields>
  <formats count="1">
    <format dxfId="6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5D45AE8-68E1-43D2-AC57-9534C54A48C9}" name="PivotTable14"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8:A9" firstHeaderRow="1" firstDataRow="1" firstDataCol="0"/>
  <pivotFields count="14">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x="1"/>
        <item x="2"/>
        <item t="default"/>
      </items>
    </pivotField>
    <pivotField numFmtId="9" showAll="0"/>
    <pivotField dataField="1" numFmtId="9" showAll="0"/>
    <pivotField numFmtId="9" showAll="0"/>
    <pivotField numFmtId="9" showAll="0"/>
    <pivotField numFmtId="9" showAll="0"/>
    <pivotField numFmtId="9" showAll="0"/>
    <pivotField showAll="0" defaultSubtotal="0"/>
  </pivotFields>
  <rowItems count="1">
    <i/>
  </rowItems>
  <colItems count="1">
    <i/>
  </colItems>
  <dataFields count="1">
    <dataField name="Average of Profit Completion Rate" fld="8" subtotal="average" baseField="0" baseItem="72090969" numFmtId="9"/>
  </dataFields>
  <formats count="1">
    <format dxfId="6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35829E6-B066-4470-8DE5-1615FB30904D}" name="PivotTable13" cacheId="3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A4" firstHeaderRow="1" firstDataRow="1" firstDataCol="0"/>
  <pivotFields count="14">
    <pivotField numFmtId="17"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x="1"/>
        <item x="2"/>
        <item t="default"/>
      </items>
    </pivotField>
    <pivotField dataField="1" numFmtId="9" showAll="0"/>
    <pivotField numFmtId="9" showAll="0"/>
    <pivotField numFmtId="9" showAll="0"/>
    <pivotField numFmtId="9" showAll="0"/>
    <pivotField numFmtId="9" showAll="0"/>
    <pivotField numFmtId="9" showAll="0"/>
    <pivotField showAll="0" defaultSubtotal="0"/>
  </pivotFields>
  <rowItems count="1">
    <i/>
  </rowItems>
  <colItems count="1">
    <i/>
  </colItems>
  <dataFields count="1">
    <dataField name="Average of Sales Completion Rate" fld="7" subtotal="average" baseField="0" baseItem="40239416" numFmtId="9"/>
  </dataFields>
  <formats count="1">
    <format dxfId="6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045FBD5D-173D-4730-BB8E-B717897DC270}" sourceName="Month">
  <pivotTables>
    <pivotTable tabId="6" name="PivotTable10"/>
    <pivotTable tabId="6" name="PivotTable11"/>
    <pivotTable tabId="6" name="PivotTable12"/>
    <pivotTable tabId="6" name="PivotTable16"/>
    <pivotTable tabId="6" name="PivotTable3"/>
    <pivotTable tabId="6" name="PivotTable6"/>
    <pivotTable tabId="6" name="PivotTable8"/>
    <pivotTable tabId="6" name="PivotTable9"/>
    <pivotTable tabId="10" name="PivotTable13"/>
    <pivotTable tabId="10" name="PivotTable14"/>
    <pivotTable tabId="10" name="PivotTable15"/>
  </pivotTables>
  <data>
    <tabular pivotCacheId="2062629539">
      <items count="368">
        <i x="92" s="1"/>
        <i x="214" s="1"/>
        <i x="32" s="1"/>
        <i x="1" s="1"/>
        <i x="183" s="1"/>
        <i x="153" s="1"/>
        <i x="61" s="1"/>
        <i x="122" s="1"/>
        <i x="245" s="1"/>
        <i x="0" s="1" nd="1"/>
        <i x="367" s="1" nd="1"/>
        <i x="101" s="1" nd="1"/>
        <i x="223" s="1" nd="1"/>
        <i x="345" s="1" nd="1"/>
        <i x="41" s="1" nd="1"/>
        <i x="10" s="1" nd="1"/>
        <i x="192" s="1" nd="1"/>
        <i x="162" s="1" nd="1"/>
        <i x="70" s="1" nd="1"/>
        <i x="131" s="1" nd="1"/>
        <i x="315" s="1" nd="1"/>
        <i x="284" s="1" nd="1"/>
        <i x="254" s="1" nd="1"/>
        <i x="102" s="1" nd="1"/>
        <i x="224" s="1" nd="1"/>
        <i x="346" s="1" nd="1"/>
        <i x="42" s="1" nd="1"/>
        <i x="11" s="1" nd="1"/>
        <i x="193" s="1" nd="1"/>
        <i x="163" s="1" nd="1"/>
        <i x="71" s="1" nd="1"/>
        <i x="132" s="1" nd="1"/>
        <i x="316" s="1" nd="1"/>
        <i x="285" s="1" nd="1"/>
        <i x="255" s="1" nd="1"/>
        <i x="103" s="1" nd="1"/>
        <i x="225" s="1" nd="1"/>
        <i x="347" s="1" nd="1"/>
        <i x="43" s="1" nd="1"/>
        <i x="12" s="1" nd="1"/>
        <i x="194" s="1" nd="1"/>
        <i x="164" s="1" nd="1"/>
        <i x="72" s="1" nd="1"/>
        <i x="133" s="1" nd="1"/>
        <i x="317" s="1" nd="1"/>
        <i x="286" s="1" nd="1"/>
        <i x="256" s="1" nd="1"/>
        <i x="104" s="1" nd="1"/>
        <i x="226" s="1" nd="1"/>
        <i x="348" s="1" nd="1"/>
        <i x="44" s="1" nd="1"/>
        <i x="13" s="1" nd="1"/>
        <i x="195" s="1" nd="1"/>
        <i x="165" s="1" nd="1"/>
        <i x="73" s="1" nd="1"/>
        <i x="134" s="1" nd="1"/>
        <i x="318" s="1" nd="1"/>
        <i x="287" s="1" nd="1"/>
        <i x="257" s="1" nd="1"/>
        <i x="105" s="1" nd="1"/>
        <i x="227" s="1" nd="1"/>
        <i x="349" s="1" nd="1"/>
        <i x="45" s="1" nd="1"/>
        <i x="14" s="1" nd="1"/>
        <i x="196" s="1" nd="1"/>
        <i x="166" s="1" nd="1"/>
        <i x="74" s="1" nd="1"/>
        <i x="135" s="1" nd="1"/>
        <i x="319" s="1" nd="1"/>
        <i x="288" s="1" nd="1"/>
        <i x="258" s="1" nd="1"/>
        <i x="106" s="1" nd="1"/>
        <i x="228" s="1" nd="1"/>
        <i x="350" s="1" nd="1"/>
        <i x="46" s="1" nd="1"/>
        <i x="15" s="1" nd="1"/>
        <i x="197" s="1" nd="1"/>
        <i x="167" s="1" nd="1"/>
        <i x="75" s="1" nd="1"/>
        <i x="136" s="1" nd="1"/>
        <i x="320" s="1" nd="1"/>
        <i x="289" s="1" nd="1"/>
        <i x="259" s="1" nd="1"/>
        <i x="107" s="1" nd="1"/>
        <i x="229" s="1" nd="1"/>
        <i x="351" s="1" nd="1"/>
        <i x="47" s="1" nd="1"/>
        <i x="16" s="1" nd="1"/>
        <i x="198" s="1" nd="1"/>
        <i x="168" s="1" nd="1"/>
        <i x="76" s="1" nd="1"/>
        <i x="137" s="1" nd="1"/>
        <i x="321" s="1" nd="1"/>
        <i x="290" s="1" nd="1"/>
        <i x="260" s="1" nd="1"/>
        <i x="108" s="1" nd="1"/>
        <i x="230" s="1" nd="1"/>
        <i x="352" s="1" nd="1"/>
        <i x="48" s="1" nd="1"/>
        <i x="17" s="1" nd="1"/>
        <i x="199" s="1" nd="1"/>
        <i x="169" s="1" nd="1"/>
        <i x="77" s="1" nd="1"/>
        <i x="138" s="1" nd="1"/>
        <i x="322" s="1" nd="1"/>
        <i x="291" s="1" nd="1"/>
        <i x="261" s="1" nd="1"/>
        <i x="109" s="1" nd="1"/>
        <i x="231" s="1" nd="1"/>
        <i x="353" s="1" nd="1"/>
        <i x="49" s="1" nd="1"/>
        <i x="18" s="1" nd="1"/>
        <i x="200" s="1" nd="1"/>
        <i x="170" s="1" nd="1"/>
        <i x="78" s="1" nd="1"/>
        <i x="139" s="1" nd="1"/>
        <i x="323" s="1" nd="1"/>
        <i x="292" s="1" nd="1"/>
        <i x="262" s="1" nd="1"/>
        <i x="110" s="1" nd="1"/>
        <i x="232" s="1" nd="1"/>
        <i x="354" s="1" nd="1"/>
        <i x="50" s="1" nd="1"/>
        <i x="19" s="1" nd="1"/>
        <i x="201" s="1" nd="1"/>
        <i x="171" s="1" nd="1"/>
        <i x="79" s="1" nd="1"/>
        <i x="140" s="1" nd="1"/>
        <i x="324" s="1" nd="1"/>
        <i x="293" s="1" nd="1"/>
        <i x="263" s="1" nd="1"/>
        <i x="336" s="1" nd="1"/>
        <i x="306" s="1" nd="1"/>
        <i x="275" s="1" nd="1"/>
        <i x="111" s="1" nd="1"/>
        <i x="233" s="1" nd="1"/>
        <i x="355" s="1" nd="1"/>
        <i x="51" s="1" nd="1"/>
        <i x="20" s="1" nd="1"/>
        <i x="202" s="1" nd="1"/>
        <i x="172" s="1" nd="1"/>
        <i x="80" s="1" nd="1"/>
        <i x="141" s="1" nd="1"/>
        <i x="325" s="1" nd="1"/>
        <i x="294" s="1" nd="1"/>
        <i x="264" s="1" nd="1"/>
        <i x="112" s="1" nd="1"/>
        <i x="234" s="1" nd="1"/>
        <i x="356" s="1" nd="1"/>
        <i x="52" s="1" nd="1"/>
        <i x="21" s="1" nd="1"/>
        <i x="203" s="1" nd="1"/>
        <i x="173" s="1" nd="1"/>
        <i x="81" s="1" nd="1"/>
        <i x="142" s="1" nd="1"/>
        <i x="326" s="1" nd="1"/>
        <i x="295" s="1" nd="1"/>
        <i x="265" s="1" nd="1"/>
        <i x="113" s="1" nd="1"/>
        <i x="235" s="1" nd="1"/>
        <i x="357" s="1" nd="1"/>
        <i x="53" s="1" nd="1"/>
        <i x="22" s="1" nd="1"/>
        <i x="204" s="1" nd="1"/>
        <i x="174" s="1" nd="1"/>
        <i x="82" s="1" nd="1"/>
        <i x="143" s="1" nd="1"/>
        <i x="327" s="1" nd="1"/>
        <i x="296" s="1" nd="1"/>
        <i x="266" s="1" nd="1"/>
        <i x="114" s="1" nd="1"/>
        <i x="236" s="1" nd="1"/>
        <i x="358" s="1" nd="1"/>
        <i x="54" s="1" nd="1"/>
        <i x="23" s="1" nd="1"/>
        <i x="205" s="1" nd="1"/>
        <i x="175" s="1" nd="1"/>
        <i x="83" s="1" nd="1"/>
        <i x="144" s="1" nd="1"/>
        <i x="328" s="1" nd="1"/>
        <i x="297" s="1" nd="1"/>
        <i x="267" s="1" nd="1"/>
        <i x="115" s="1" nd="1"/>
        <i x="237" s="1" nd="1"/>
        <i x="359" s="1" nd="1"/>
        <i x="55" s="1" nd="1"/>
        <i x="24" s="1" nd="1"/>
        <i x="206" s="1" nd="1"/>
        <i x="176" s="1" nd="1"/>
        <i x="84" s="1" nd="1"/>
        <i x="145" s="1" nd="1"/>
        <i x="329" s="1" nd="1"/>
        <i x="298" s="1" nd="1"/>
        <i x="268" s="1" nd="1"/>
        <i x="116" s="1" nd="1"/>
        <i x="238" s="1" nd="1"/>
        <i x="360" s="1" nd="1"/>
        <i x="56" s="1" nd="1"/>
        <i x="25" s="1" nd="1"/>
        <i x="207" s="1" nd="1"/>
        <i x="177" s="1" nd="1"/>
        <i x="85" s="1" nd="1"/>
        <i x="146" s="1" nd="1"/>
        <i x="330" s="1" nd="1"/>
        <i x="299" s="1" nd="1"/>
        <i x="269" s="1" nd="1"/>
        <i x="117" s="1" nd="1"/>
        <i x="239" s="1" nd="1"/>
        <i x="361" s="1" nd="1"/>
        <i x="57" s="1" nd="1"/>
        <i x="26" s="1" nd="1"/>
        <i x="208" s="1" nd="1"/>
        <i x="178" s="1" nd="1"/>
        <i x="86" s="1" nd="1"/>
        <i x="147" s="1" nd="1"/>
        <i x="331" s="1" nd="1"/>
        <i x="300" s="1" nd="1"/>
        <i x="270" s="1" nd="1"/>
        <i x="118" s="1" nd="1"/>
        <i x="240" s="1" nd="1"/>
        <i x="362" s="1" nd="1"/>
        <i x="58" s="1" nd="1"/>
        <i x="27" s="1" nd="1"/>
        <i x="209" s="1" nd="1"/>
        <i x="179" s="1" nd="1"/>
        <i x="87" s="1" nd="1"/>
        <i x="148" s="1" nd="1"/>
        <i x="332" s="1" nd="1"/>
        <i x="301" s="1" nd="1"/>
        <i x="271" s="1" nd="1"/>
        <i x="119" s="1" nd="1"/>
        <i x="241" s="1" nd="1"/>
        <i x="363" s="1" nd="1"/>
        <i x="59" s="1" nd="1"/>
        <i x="28" s="1" nd="1"/>
        <i x="210" s="1" nd="1"/>
        <i x="180" s="1" nd="1"/>
        <i x="88" s="1" nd="1"/>
        <i x="149" s="1" nd="1"/>
        <i x="333" s="1" nd="1"/>
        <i x="302" s="1" nd="1"/>
        <i x="272" s="1" nd="1"/>
        <i x="120" s="1" nd="1"/>
        <i x="242" s="1" nd="1"/>
        <i x="364" s="1" nd="1"/>
        <i x="60" s="1" nd="1"/>
        <i x="29" s="1" nd="1"/>
        <i x="211" s="1" nd="1"/>
        <i x="181" s="1" nd="1"/>
        <i x="89" s="1" nd="1"/>
        <i x="150" s="1" nd="1"/>
        <i x="334" s="1" nd="1"/>
        <i x="303" s="1" nd="1"/>
        <i x="273" s="1" nd="1"/>
        <i x="93" s="1" nd="1"/>
        <i x="215" s="1" nd="1"/>
        <i x="337" s="1" nd="1"/>
        <i x="33" s="1" nd="1"/>
        <i x="2" s="1" nd="1"/>
        <i x="184" s="1" nd="1"/>
        <i x="154" s="1" nd="1"/>
        <i x="62" s="1" nd="1"/>
        <i x="123" s="1" nd="1"/>
        <i x="307" s="1" nd="1"/>
        <i x="276" s="1" nd="1"/>
        <i x="246" s="1" nd="1"/>
        <i x="121" s="1" nd="1"/>
        <i x="243" s="1" nd="1"/>
        <i x="365" s="1" nd="1"/>
        <i x="30" s="1" nd="1"/>
        <i x="212" s="1" nd="1"/>
        <i x="182" s="1" nd="1"/>
        <i x="90" s="1" nd="1"/>
        <i x="151" s="1" nd="1"/>
        <i x="335" s="1" nd="1"/>
        <i x="304" s="1" nd="1"/>
        <i x="274" s="1" nd="1"/>
        <i x="244" s="1" nd="1"/>
        <i x="366" s="1" nd="1"/>
        <i x="31" s="1" nd="1"/>
        <i x="213" s="1" nd="1"/>
        <i x="91" s="1" nd="1"/>
        <i x="152" s="1" nd="1"/>
        <i x="305" s="1" nd="1"/>
        <i x="94" s="1" nd="1"/>
        <i x="216" s="1" nd="1"/>
        <i x="338" s="1" nd="1"/>
        <i x="34" s="1" nd="1"/>
        <i x="3" s="1" nd="1"/>
        <i x="185" s="1" nd="1"/>
        <i x="155" s="1" nd="1"/>
        <i x="63" s="1" nd="1"/>
        <i x="124" s="1" nd="1"/>
        <i x="308" s="1" nd="1"/>
        <i x="277" s="1" nd="1"/>
        <i x="247" s="1" nd="1"/>
        <i x="95" s="1" nd="1"/>
        <i x="217" s="1" nd="1"/>
        <i x="339" s="1" nd="1"/>
        <i x="35" s="1" nd="1"/>
        <i x="4" s="1" nd="1"/>
        <i x="186" s="1" nd="1"/>
        <i x="156" s="1" nd="1"/>
        <i x="64" s="1" nd="1"/>
        <i x="125" s="1" nd="1"/>
        <i x="309" s="1" nd="1"/>
        <i x="278" s="1" nd="1"/>
        <i x="248" s="1" nd="1"/>
        <i x="96" s="1" nd="1"/>
        <i x="218" s="1" nd="1"/>
        <i x="340" s="1" nd="1"/>
        <i x="36" s="1" nd="1"/>
        <i x="5" s="1" nd="1"/>
        <i x="187" s="1" nd="1"/>
        <i x="157" s="1" nd="1"/>
        <i x="65" s="1" nd="1"/>
        <i x="126" s="1" nd="1"/>
        <i x="310" s="1" nd="1"/>
        <i x="279" s="1" nd="1"/>
        <i x="249" s="1" nd="1"/>
        <i x="97" s="1" nd="1"/>
        <i x="219" s="1" nd="1"/>
        <i x="341" s="1" nd="1"/>
        <i x="37" s="1" nd="1"/>
        <i x="6" s="1" nd="1"/>
        <i x="188" s="1" nd="1"/>
        <i x="158" s="1" nd="1"/>
        <i x="66" s="1" nd="1"/>
        <i x="127" s="1" nd="1"/>
        <i x="311" s="1" nd="1"/>
        <i x="280" s="1" nd="1"/>
        <i x="250" s="1" nd="1"/>
        <i x="98" s="1" nd="1"/>
        <i x="220" s="1" nd="1"/>
        <i x="342" s="1" nd="1"/>
        <i x="38" s="1" nd="1"/>
        <i x="7" s="1" nd="1"/>
        <i x="189" s="1" nd="1"/>
        <i x="159" s="1" nd="1"/>
        <i x="67" s="1" nd="1"/>
        <i x="128" s="1" nd="1"/>
        <i x="312" s="1" nd="1"/>
        <i x="281" s="1" nd="1"/>
        <i x="251" s="1" nd="1"/>
        <i x="99" s="1" nd="1"/>
        <i x="221" s="1" nd="1"/>
        <i x="343" s="1" nd="1"/>
        <i x="39" s="1" nd="1"/>
        <i x="8" s="1" nd="1"/>
        <i x="190" s="1" nd="1"/>
        <i x="160" s="1" nd="1"/>
        <i x="68" s="1" nd="1"/>
        <i x="129" s="1" nd="1"/>
        <i x="313" s="1" nd="1"/>
        <i x="282" s="1" nd="1"/>
        <i x="252" s="1" nd="1"/>
        <i x="100" s="1" nd="1"/>
        <i x="222" s="1" nd="1"/>
        <i x="344" s="1" nd="1"/>
        <i x="40" s="1" nd="1"/>
        <i x="9" s="1" nd="1"/>
        <i x="191" s="1" nd="1"/>
        <i x="161" s="1" nd="1"/>
        <i x="69" s="1" nd="1"/>
        <i x="130" s="1" nd="1"/>
        <i x="314" s="1" nd="1"/>
        <i x="283" s="1" nd="1"/>
        <i x="25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483CC0E9-D591-4259-B492-7A0327F7AFF3}" sourceName="Region">
  <pivotTables>
    <pivotTable tabId="6" name="PivotTable10"/>
    <pivotTable tabId="6" name="PivotTable11"/>
    <pivotTable tabId="6" name="PivotTable12"/>
    <pivotTable tabId="6" name="PivotTable16"/>
    <pivotTable tabId="6" name="PivotTable6"/>
    <pivotTable tabId="6" name="PivotTable8"/>
    <pivotTable tabId="6" name="PivotTable9"/>
    <pivotTable tabId="10" name="PivotTable13"/>
    <pivotTable tabId="10" name="PivotTable14"/>
    <pivotTable tabId="10" name="PivotTable15"/>
  </pivotTables>
  <data>
    <tabular pivotCacheId="2062629539">
      <items count="7">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98A6917A-AAC5-4B17-993E-9BF138B97773}" sourceName="Quarter">
  <pivotTables>
    <pivotTable tabId="6" name="PivotTable10"/>
    <pivotTable tabId="6" name="PivotTable11"/>
    <pivotTable tabId="6" name="PivotTable12"/>
    <pivotTable tabId="6" name="PivotTable16"/>
    <pivotTable tabId="6" name="PivotTable3"/>
    <pivotTable tabId="6" name="PivotTable6"/>
    <pivotTable tabId="6" name="PivotTable8"/>
    <pivotTable tabId="6" name="PivotTable9"/>
    <pivotTable tabId="10" name="PivotTable13"/>
    <pivotTable tabId="10" name="PivotTable14"/>
    <pivotTable tabId="10" name="PivotTable15"/>
  </pivotTables>
  <data>
    <tabular pivotCacheId="206262953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472D8D74-682F-4621-8AF2-9BC9557E1429}" cache="Slicer_Month1" caption="Month" startItem="6" style="SlicerStyleOther1" rowHeight="257175"/>
  <slicer name="Region 2" xr10:uid="{57906A0F-6808-43D1-AA6F-3CE72E93BD09}" cache="Slicer_Region1" caption="Region" style="SlicerStyleOther1" rowHeight="257175"/>
  <slicer name="Quarter" xr10:uid="{C40B8FC1-263A-41D4-8626-72BE2FC212BF}" cache="Slicer_Quarter" caption="Quarter"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9BAF2EF-D8D6-49A8-9A87-DFC1199064DD}" name="Table8" displayName="Table8" ref="C7:C8" insertRow="1" totalsRowShown="0">
  <autoFilter ref="C7:C8" xr:uid="{D9BAF2EF-D8D6-49A8-9A87-DFC1199064DD}"/>
  <tableColumns count="1">
    <tableColumn id="1" xr3:uid="{7C8F4C12-836B-42B7-AB02-A65F049B8B77}" name="sale comple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M64">
  <autoFilter ref="A1:M64" xr:uid="{00000000-000C-0000-FFFF-FFFF00000000}">
    <filterColumn colId="6">
      <filters>
        <filter val="Quarter 1"/>
      </filters>
    </filterColumn>
  </autoFilter>
  <tableColumns count="13">
    <tableColumn id="1" xr3:uid="{00000000-0010-0000-0000-000001000000}" name="Month"/>
    <tableColumn id="2" xr3:uid="{00000000-0010-0000-0000-000002000000}" name="Region"/>
    <tableColumn id="3" xr3:uid="{00000000-0010-0000-0000-000003000000}" name="Sales"/>
    <tableColumn id="4" xr3:uid="{00000000-0010-0000-0000-000004000000}" name="Profit"/>
    <tableColumn id="5" xr3:uid="{00000000-0010-0000-0000-000005000000}" name="Target Sales"/>
    <tableColumn id="6" xr3:uid="{00000000-0010-0000-0000-000006000000}" name="Customers"/>
    <tableColumn id="7" xr3:uid="{00000000-0010-0000-0000-000007000000}" name="Quarter"/>
    <tableColumn id="8" xr3:uid="{00000000-0010-0000-0000-000008000000}" name="Sales Completion Rate"/>
    <tableColumn id="9" xr3:uid="{00000000-0010-0000-0000-000009000000}" name="Profit Completion Rate"/>
    <tableColumn id="10" xr3:uid="{00000000-0010-0000-0000-00000A000000}" name="Customer Completion Rate"/>
    <tableColumn id="11" xr3:uid="{801CA9C5-1B95-420B-896F-F0DEB1B97969}" name="sale incompletion rate" dataDxfId="68">
      <calculatedColumnFormula xml:space="preserve"> 100% -Table_1[[#This Row],[Sales Completion Rate]]</calculatedColumnFormula>
    </tableColumn>
    <tableColumn id="12" xr3:uid="{B7F74840-2BC2-40D9-9C19-696A26E22FAB}" name="profit incompetion rate" dataDxfId="67">
      <calculatedColumnFormula xml:space="preserve"> 100% -Table_1[[#This Row],[Profit Completion Rate]]</calculatedColumnFormula>
    </tableColumn>
    <tableColumn id="13" xr3:uid="{3D355C8F-74EC-4A84-A28C-4E08BC3B2C18}" name="customer incompeletion rate" dataDxfId="66">
      <calculatedColumnFormula xml:space="preserve"> 100%-Table_1[[#This Row],[Customer Completion Rate]]</calculatedColumnFormula>
    </tableColumn>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B799A-BAD5-4743-AC68-82FC59CA7562}">
  <dimension ref="A3:R25"/>
  <sheetViews>
    <sheetView workbookViewId="0">
      <selection activeCell="H9" sqref="H9"/>
    </sheetView>
  </sheetViews>
  <sheetFormatPr defaultRowHeight="15.75" x14ac:dyDescent="0.25"/>
  <cols>
    <col min="1" max="1" width="29.125" bestFit="1" customWidth="1"/>
    <col min="2" max="2" width="30.75" bestFit="1" customWidth="1"/>
    <col min="8" max="8" width="11.125" bestFit="1" customWidth="1"/>
    <col min="9" max="9" width="17.125" bestFit="1" customWidth="1"/>
    <col min="12" max="12" width="10.375" bestFit="1" customWidth="1"/>
    <col min="13" max="13" width="12.125" bestFit="1" customWidth="1"/>
    <col min="14" max="14" width="14.5" bestFit="1" customWidth="1"/>
    <col min="15" max="15" width="13.625" bestFit="1" customWidth="1"/>
    <col min="16" max="16" width="12.125" bestFit="1" customWidth="1"/>
    <col min="17" max="17" width="11.125" bestFit="1" customWidth="1"/>
    <col min="18" max="18" width="17.125" bestFit="1" customWidth="1"/>
    <col min="19" max="19" width="5.125" bestFit="1" customWidth="1"/>
    <col min="20" max="20" width="4.625" bestFit="1" customWidth="1"/>
    <col min="21" max="21" width="5.625" bestFit="1" customWidth="1"/>
    <col min="22" max="22" width="5.375" bestFit="1" customWidth="1"/>
    <col min="23" max="23" width="10.375" bestFit="1" customWidth="1"/>
    <col min="24" max="32" width="9" bestFit="1" customWidth="1"/>
    <col min="33" max="33" width="11.875" bestFit="1" customWidth="1"/>
    <col min="34" max="42" width="6.75" bestFit="1" customWidth="1"/>
    <col min="43" max="43" width="9.625" bestFit="1" customWidth="1"/>
    <col min="44" max="52" width="10.25" bestFit="1" customWidth="1"/>
    <col min="53" max="53" width="13.25" bestFit="1" customWidth="1"/>
    <col min="54" max="62" width="12.375" bestFit="1" customWidth="1"/>
    <col min="63" max="63" width="15.375" bestFit="1" customWidth="1"/>
    <col min="64" max="72" width="6.25" bestFit="1" customWidth="1"/>
    <col min="73" max="73" width="9.125" bestFit="1" customWidth="1"/>
    <col min="74" max="74" width="10.375" bestFit="1" customWidth="1"/>
    <col min="75" max="81" width="6.25" bestFit="1" customWidth="1"/>
    <col min="82" max="82" width="9.125" bestFit="1" customWidth="1"/>
    <col min="83" max="85" width="10.375" bestFit="1" customWidth="1"/>
  </cols>
  <sheetData>
    <row r="3" spans="1:18" x14ac:dyDescent="0.25">
      <c r="A3" s="5" t="s">
        <v>33</v>
      </c>
      <c r="B3" s="9" t="s">
        <v>29</v>
      </c>
    </row>
    <row r="4" spans="1:18" x14ac:dyDescent="0.25">
      <c r="A4" s="10">
        <v>9.1200000000000045</v>
      </c>
      <c r="B4" s="11">
        <v>53.900000000000013</v>
      </c>
      <c r="H4" s="5" t="s">
        <v>21</v>
      </c>
      <c r="I4" s="9" t="s">
        <v>24</v>
      </c>
    </row>
    <row r="5" spans="1:18" x14ac:dyDescent="0.25">
      <c r="H5" s="10">
        <v>754940.69999999937</v>
      </c>
      <c r="I5" s="11">
        <v>117999.99999999994</v>
      </c>
      <c r="L5" s="12" t="s">
        <v>57</v>
      </c>
      <c r="M5" s="5" t="s">
        <v>24</v>
      </c>
      <c r="N5" s="9" t="s">
        <v>21</v>
      </c>
      <c r="P5" s="12" t="s">
        <v>20</v>
      </c>
      <c r="Q5" s="5" t="s">
        <v>21</v>
      </c>
      <c r="R5" s="9" t="s">
        <v>24</v>
      </c>
    </row>
    <row r="6" spans="1:18" x14ac:dyDescent="0.25">
      <c r="L6" s="13" t="s">
        <v>38</v>
      </c>
      <c r="M6" s="17">
        <v>20000.000000000004</v>
      </c>
      <c r="N6" s="20">
        <v>30000</v>
      </c>
      <c r="P6" s="13" t="s">
        <v>38</v>
      </c>
      <c r="Q6" s="17">
        <v>30000</v>
      </c>
      <c r="R6" s="20">
        <v>20000.000000000004</v>
      </c>
    </row>
    <row r="7" spans="1:18" x14ac:dyDescent="0.25">
      <c r="L7" s="16" t="s">
        <v>39</v>
      </c>
      <c r="M7" s="18">
        <v>10000.000000000002</v>
      </c>
      <c r="N7" s="29">
        <v>45000</v>
      </c>
      <c r="P7" s="13" t="s">
        <v>39</v>
      </c>
      <c r="Q7" s="17">
        <v>45000</v>
      </c>
      <c r="R7" s="20">
        <v>10000.000000000002</v>
      </c>
    </row>
    <row r="8" spans="1:18" x14ac:dyDescent="0.25">
      <c r="H8" s="12" t="s">
        <v>20</v>
      </c>
      <c r="I8" s="6" t="s">
        <v>28</v>
      </c>
      <c r="L8" s="16" t="s">
        <v>40</v>
      </c>
      <c r="M8" s="18">
        <v>10000.000000000002</v>
      </c>
      <c r="N8" s="29">
        <v>60000</v>
      </c>
      <c r="P8" s="13" t="s">
        <v>40</v>
      </c>
      <c r="Q8" s="17">
        <v>60000</v>
      </c>
      <c r="R8" s="20">
        <v>10000.000000000002</v>
      </c>
    </row>
    <row r="9" spans="1:18" x14ac:dyDescent="0.25">
      <c r="A9" s="5" t="s">
        <v>34</v>
      </c>
      <c r="B9" s="9" t="s">
        <v>35</v>
      </c>
      <c r="H9" s="13" t="s">
        <v>38</v>
      </c>
      <c r="I9" s="14">
        <v>300</v>
      </c>
      <c r="L9" s="16" t="s">
        <v>41</v>
      </c>
      <c r="M9" s="18">
        <v>40000.000000000007</v>
      </c>
      <c r="N9" s="29">
        <v>54999.999999999993</v>
      </c>
      <c r="P9" s="13" t="s">
        <v>41</v>
      </c>
      <c r="Q9" s="17">
        <v>54999.999999999993</v>
      </c>
      <c r="R9" s="20">
        <v>40000.000000000007</v>
      </c>
    </row>
    <row r="10" spans="1:18" x14ac:dyDescent="0.25">
      <c r="A10" s="10">
        <v>53.860000000000014</v>
      </c>
      <c r="B10" s="11">
        <v>9.139999999999997</v>
      </c>
      <c r="H10" s="13" t="s">
        <v>39</v>
      </c>
      <c r="I10" s="14">
        <v>310</v>
      </c>
      <c r="L10" s="16" t="s">
        <v>42</v>
      </c>
      <c r="M10" s="18">
        <v>20000.000000000004</v>
      </c>
      <c r="N10" s="29">
        <v>80000.000000000015</v>
      </c>
      <c r="P10" s="13" t="s">
        <v>42</v>
      </c>
      <c r="Q10" s="17">
        <v>80000.000000000015</v>
      </c>
      <c r="R10" s="20">
        <v>20000.000000000004</v>
      </c>
    </row>
    <row r="11" spans="1:18" x14ac:dyDescent="0.25">
      <c r="H11" s="13" t="s">
        <v>40</v>
      </c>
      <c r="I11" s="14">
        <v>300</v>
      </c>
      <c r="L11" s="16" t="s">
        <v>43</v>
      </c>
      <c r="M11" s="18">
        <v>5999.9999999999991</v>
      </c>
      <c r="N11" s="29">
        <v>100000.00000000001</v>
      </c>
      <c r="P11" s="13" t="s">
        <v>43</v>
      </c>
      <c r="Q11" s="17">
        <v>100000.00000000001</v>
      </c>
      <c r="R11" s="20">
        <v>5999.9999999999991</v>
      </c>
    </row>
    <row r="12" spans="1:18" x14ac:dyDescent="0.25">
      <c r="H12" s="13" t="s">
        <v>41</v>
      </c>
      <c r="I12" s="14">
        <v>700</v>
      </c>
      <c r="L12" s="16" t="s">
        <v>44</v>
      </c>
      <c r="M12" s="18">
        <v>5000.0000000000009</v>
      </c>
      <c r="N12" s="29">
        <v>129940.69999999998</v>
      </c>
      <c r="P12" s="13" t="s">
        <v>44</v>
      </c>
      <c r="Q12" s="17">
        <v>129940.69999999998</v>
      </c>
      <c r="R12" s="20">
        <v>5000.0000000000009</v>
      </c>
    </row>
    <row r="13" spans="1:18" x14ac:dyDescent="0.25">
      <c r="A13" s="5" t="s">
        <v>37</v>
      </c>
      <c r="B13" s="9" t="s">
        <v>36</v>
      </c>
      <c r="H13" s="13" t="s">
        <v>42</v>
      </c>
      <c r="I13" s="14">
        <v>650</v>
      </c>
      <c r="L13" s="16" t="s">
        <v>45</v>
      </c>
      <c r="M13" s="18">
        <v>5000.0000000000009</v>
      </c>
      <c r="N13" s="29">
        <v>130000.00000000003</v>
      </c>
      <c r="P13" s="13" t="s">
        <v>45</v>
      </c>
      <c r="Q13" s="17">
        <v>130000.00000000003</v>
      </c>
      <c r="R13" s="20">
        <v>5000.0000000000009</v>
      </c>
    </row>
    <row r="14" spans="1:18" x14ac:dyDescent="0.25">
      <c r="A14" s="10">
        <v>53.219999999999992</v>
      </c>
      <c r="B14" s="11">
        <v>9.7799999999999976</v>
      </c>
      <c r="H14" s="13" t="s">
        <v>43</v>
      </c>
      <c r="I14" s="14">
        <v>1600</v>
      </c>
      <c r="L14" s="16" t="s">
        <v>46</v>
      </c>
      <c r="M14" s="18">
        <v>2000.0000000000002</v>
      </c>
      <c r="N14" s="29">
        <v>125000</v>
      </c>
      <c r="P14" s="13" t="s">
        <v>46</v>
      </c>
      <c r="Q14" s="17">
        <v>125000</v>
      </c>
      <c r="R14" s="20">
        <v>2000.0000000000002</v>
      </c>
    </row>
    <row r="15" spans="1:18" x14ac:dyDescent="0.25">
      <c r="H15" s="13" t="s">
        <v>44</v>
      </c>
      <c r="I15" s="14">
        <v>1800</v>
      </c>
      <c r="L15" s="15" t="s">
        <v>22</v>
      </c>
      <c r="M15" s="10">
        <v>118000.00000000001</v>
      </c>
      <c r="N15" s="11">
        <v>754940.7</v>
      </c>
      <c r="P15" s="15" t="s">
        <v>22</v>
      </c>
      <c r="Q15" s="10">
        <v>754940.7</v>
      </c>
      <c r="R15" s="11">
        <v>118000.00000000001</v>
      </c>
    </row>
    <row r="16" spans="1:18" x14ac:dyDescent="0.25">
      <c r="H16" s="13" t="s">
        <v>45</v>
      </c>
      <c r="I16" s="14">
        <v>1700</v>
      </c>
    </row>
    <row r="17" spans="8:14" x14ac:dyDescent="0.25">
      <c r="H17" s="13" t="s">
        <v>46</v>
      </c>
      <c r="I17" s="14">
        <v>2000</v>
      </c>
      <c r="M17" s="12" t="s">
        <v>20</v>
      </c>
      <c r="N17" s="6" t="s">
        <v>47</v>
      </c>
    </row>
    <row r="18" spans="8:14" x14ac:dyDescent="0.25">
      <c r="H18" s="15" t="s">
        <v>22</v>
      </c>
      <c r="I18" s="7">
        <v>9360</v>
      </c>
      <c r="M18" s="13" t="s">
        <v>10</v>
      </c>
      <c r="N18" s="14">
        <v>9</v>
      </c>
    </row>
    <row r="19" spans="8:14" x14ac:dyDescent="0.25">
      <c r="M19" s="16" t="s">
        <v>12</v>
      </c>
      <c r="N19" s="19">
        <v>9</v>
      </c>
    </row>
    <row r="20" spans="8:14" x14ac:dyDescent="0.25">
      <c r="M20" s="16" t="s">
        <v>13</v>
      </c>
      <c r="N20" s="19">
        <v>9</v>
      </c>
    </row>
    <row r="21" spans="8:14" x14ac:dyDescent="0.25">
      <c r="M21" s="16" t="s">
        <v>14</v>
      </c>
      <c r="N21" s="19">
        <v>9</v>
      </c>
    </row>
    <row r="22" spans="8:14" x14ac:dyDescent="0.25">
      <c r="M22" s="16" t="s">
        <v>15</v>
      </c>
      <c r="N22" s="19">
        <v>9</v>
      </c>
    </row>
    <row r="23" spans="8:14" x14ac:dyDescent="0.25">
      <c r="M23" s="16" t="s">
        <v>16</v>
      </c>
      <c r="N23" s="19">
        <v>9</v>
      </c>
    </row>
    <row r="24" spans="8:14" x14ac:dyDescent="0.25">
      <c r="M24" s="16" t="s">
        <v>17</v>
      </c>
      <c r="N24" s="19">
        <v>9</v>
      </c>
    </row>
    <row r="25" spans="8:14" x14ac:dyDescent="0.25">
      <c r="M25" s="15" t="s">
        <v>22</v>
      </c>
      <c r="N25" s="7">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C739F-70A2-4ACD-8294-9D7A22D8E0A0}">
  <dimension ref="A3:L15"/>
  <sheetViews>
    <sheetView topLeftCell="A5" workbookViewId="0">
      <selection activeCell="L8" sqref="L8"/>
    </sheetView>
  </sheetViews>
  <sheetFormatPr defaultRowHeight="15.75" x14ac:dyDescent="0.25"/>
  <cols>
    <col min="1" max="1" width="32.5" bestFit="1" customWidth="1"/>
    <col min="2" max="2" width="16" customWidth="1"/>
    <col min="3" max="3" width="13.75" customWidth="1"/>
    <col min="5" max="5" width="16.875" customWidth="1"/>
    <col min="8" max="8" width="11" customWidth="1"/>
  </cols>
  <sheetData>
    <row r="3" spans="1:12" x14ac:dyDescent="0.25">
      <c r="A3" s="6" t="s">
        <v>25</v>
      </c>
    </row>
    <row r="4" spans="1:12" x14ac:dyDescent="0.25">
      <c r="A4" s="21">
        <v>0.85555555555555574</v>
      </c>
    </row>
    <row r="6" spans="1:12" x14ac:dyDescent="0.25">
      <c r="E6" s="22" t="s">
        <v>49</v>
      </c>
      <c r="F6" s="23">
        <f>GETPIVOTDATA("Sales Completion Rate",$A$3)</f>
        <v>0.85555555555555574</v>
      </c>
      <c r="H6" s="24" t="s">
        <v>55</v>
      </c>
      <c r="I6" s="22"/>
      <c r="K6" s="22"/>
      <c r="L6" s="27" t="s">
        <v>56</v>
      </c>
    </row>
    <row r="7" spans="1:12" x14ac:dyDescent="0.25">
      <c r="C7" t="s">
        <v>48</v>
      </c>
      <c r="E7" s="22" t="s">
        <v>50</v>
      </c>
      <c r="F7" s="23">
        <f>1-F6</f>
        <v>0.14444444444444426</v>
      </c>
      <c r="H7" s="25" t="s">
        <v>21</v>
      </c>
      <c r="I7" s="26">
        <v>754940.69999999902</v>
      </c>
      <c r="K7" s="22" t="s">
        <v>2</v>
      </c>
      <c r="L7" s="28">
        <f>I7</f>
        <v>754940.69999999902</v>
      </c>
    </row>
    <row r="8" spans="1:12" x14ac:dyDescent="0.25">
      <c r="A8" s="6" t="s">
        <v>26</v>
      </c>
      <c r="H8" s="25" t="s">
        <v>23</v>
      </c>
      <c r="I8" s="26">
        <v>891111</v>
      </c>
      <c r="K8" s="22" t="s">
        <v>3</v>
      </c>
      <c r="L8" s="28">
        <f>I8</f>
        <v>891111</v>
      </c>
    </row>
    <row r="9" spans="1:12" x14ac:dyDescent="0.25">
      <c r="A9" s="21">
        <v>0.85492063492063519</v>
      </c>
      <c r="H9" s="25" t="s">
        <v>28</v>
      </c>
      <c r="I9" s="26">
        <v>9360</v>
      </c>
      <c r="K9" s="22" t="s">
        <v>5</v>
      </c>
      <c r="L9" s="26">
        <f>I9</f>
        <v>9360</v>
      </c>
    </row>
    <row r="10" spans="1:12" x14ac:dyDescent="0.25">
      <c r="E10" s="22" t="s">
        <v>51</v>
      </c>
      <c r="F10" s="23">
        <f>GETPIVOTDATA("Profit Completion Rate",$A$8)</f>
        <v>0.85492063492063519</v>
      </c>
    </row>
    <row r="11" spans="1:12" x14ac:dyDescent="0.25">
      <c r="E11" s="22" t="s">
        <v>52</v>
      </c>
      <c r="F11" s="23">
        <f>1-F10</f>
        <v>0.14507936507936481</v>
      </c>
    </row>
    <row r="13" spans="1:12" x14ac:dyDescent="0.25">
      <c r="A13" s="6" t="s">
        <v>27</v>
      </c>
    </row>
    <row r="14" spans="1:12" x14ac:dyDescent="0.25">
      <c r="A14" s="21">
        <v>0.8447619047619046</v>
      </c>
      <c r="E14" s="22" t="s">
        <v>53</v>
      </c>
      <c r="F14" s="23">
        <f>GETPIVOTDATA("Customer Completion Rate",$A$13)</f>
        <v>0.8447619047619046</v>
      </c>
    </row>
    <row r="15" spans="1:12" x14ac:dyDescent="0.25">
      <c r="E15" s="22" t="s">
        <v>54</v>
      </c>
      <c r="F15" s="23">
        <f>1-F14</f>
        <v>0.1552380952380954</v>
      </c>
    </row>
  </sheetData>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4"/>
  <sheetViews>
    <sheetView topLeftCell="A2" workbookViewId="0">
      <selection activeCell="G2" sqref="G2"/>
    </sheetView>
  </sheetViews>
  <sheetFormatPr defaultColWidth="11.25" defaultRowHeight="15" customHeight="1" x14ac:dyDescent="0.25"/>
  <cols>
    <col min="1" max="1" width="8.375" customWidth="1"/>
    <col min="2" max="2" width="10.25" customWidth="1"/>
    <col min="3" max="3" width="8.375" customWidth="1"/>
    <col min="4" max="4" width="9.875" customWidth="1"/>
    <col min="5" max="5" width="12.75" customWidth="1"/>
    <col min="6" max="6" width="11.75" customWidth="1"/>
    <col min="7" max="7" width="9.75" customWidth="1"/>
    <col min="8" max="8" width="19.625" customWidth="1"/>
    <col min="9" max="9" width="20.125" customWidth="1"/>
    <col min="10" max="10" width="23.625" customWidth="1"/>
    <col min="11" max="11" width="24.125" customWidth="1"/>
    <col min="12" max="12" width="22.875" customWidth="1"/>
    <col min="13" max="13" width="25.5" customWidth="1"/>
    <col min="14" max="26" width="8.625" customWidth="1"/>
  </cols>
  <sheetData>
    <row r="1" spans="1:13" ht="15" customHeight="1" x14ac:dyDescent="0.25">
      <c r="A1" s="1" t="s">
        <v>0</v>
      </c>
      <c r="B1" s="1" t="s">
        <v>1</v>
      </c>
      <c r="C1" s="1" t="s">
        <v>2</v>
      </c>
      <c r="D1" s="1" t="s">
        <v>3</v>
      </c>
      <c r="E1" s="1" t="s">
        <v>4</v>
      </c>
      <c r="F1" s="1" t="s">
        <v>5</v>
      </c>
      <c r="G1" s="1" t="s">
        <v>6</v>
      </c>
      <c r="H1" s="1" t="s">
        <v>7</v>
      </c>
      <c r="I1" s="1" t="s">
        <v>8</v>
      </c>
      <c r="J1" s="1" t="s">
        <v>9</v>
      </c>
      <c r="K1" t="s">
        <v>30</v>
      </c>
      <c r="L1" t="s">
        <v>31</v>
      </c>
      <c r="M1" t="s">
        <v>32</v>
      </c>
    </row>
    <row r="2" spans="1:13" ht="15" customHeight="1" x14ac:dyDescent="0.25">
      <c r="A2" s="2">
        <v>44927</v>
      </c>
      <c r="B2" s="1" t="s">
        <v>10</v>
      </c>
      <c r="C2" s="3">
        <v>5000</v>
      </c>
      <c r="D2" s="3">
        <v>2581</v>
      </c>
      <c r="E2" s="3">
        <v>2857.1428571428573</v>
      </c>
      <c r="F2" s="1">
        <v>80</v>
      </c>
      <c r="G2" s="3" t="s">
        <v>11</v>
      </c>
      <c r="H2" s="4">
        <v>0.89</v>
      </c>
      <c r="I2" s="4">
        <v>0.85</v>
      </c>
      <c r="J2" s="4">
        <v>0.72</v>
      </c>
      <c r="K2" s="8">
        <f xml:space="preserve"> 100% -Table_1[[#This Row],[Sales Completion Rate]]</f>
        <v>0.10999999999999999</v>
      </c>
      <c r="L2" s="8">
        <f xml:space="preserve"> 100% -Table_1[[#This Row],[Profit Completion Rate]]</f>
        <v>0.15000000000000002</v>
      </c>
      <c r="M2" s="8">
        <f xml:space="preserve"> 100%-Table_1[[#This Row],[Customer Completion Rate]]</f>
        <v>0.28000000000000003</v>
      </c>
    </row>
    <row r="3" spans="1:13" ht="15" customHeight="1" x14ac:dyDescent="0.25">
      <c r="A3" s="2">
        <v>44927</v>
      </c>
      <c r="B3" s="1" t="s">
        <v>12</v>
      </c>
      <c r="C3" s="3">
        <v>3500</v>
      </c>
      <c r="D3" s="3">
        <v>3944</v>
      </c>
      <c r="E3" s="3">
        <v>2857.1428571428573</v>
      </c>
      <c r="F3" s="1">
        <v>30</v>
      </c>
      <c r="G3" s="3" t="s">
        <v>11</v>
      </c>
      <c r="H3" s="4">
        <v>0.94</v>
      </c>
      <c r="I3" s="4">
        <v>0.95</v>
      </c>
      <c r="J3" s="4">
        <v>0.86</v>
      </c>
      <c r="K3" s="8">
        <f>100%-Table_1[[#This Row],[Sales Completion Rate]]</f>
        <v>6.0000000000000053E-2</v>
      </c>
      <c r="L3" s="8">
        <f xml:space="preserve"> 100% -Table_1[[#This Row],[Profit Completion Rate]]</f>
        <v>5.0000000000000044E-2</v>
      </c>
      <c r="M3" s="8">
        <f xml:space="preserve"> 100%-Table_1[[#This Row],[Customer Completion Rate]]</f>
        <v>0.14000000000000001</v>
      </c>
    </row>
    <row r="4" spans="1:13" ht="15" customHeight="1" x14ac:dyDescent="0.25">
      <c r="A4" s="2">
        <v>44927</v>
      </c>
      <c r="B4" s="1" t="s">
        <v>13</v>
      </c>
      <c r="C4" s="3">
        <v>1500</v>
      </c>
      <c r="D4" s="1">
        <v>3293</v>
      </c>
      <c r="E4" s="3">
        <v>2857.1428571428573</v>
      </c>
      <c r="F4" s="1">
        <v>15</v>
      </c>
      <c r="G4" s="3" t="s">
        <v>11</v>
      </c>
      <c r="H4" s="4">
        <v>0.82</v>
      </c>
      <c r="I4" s="4">
        <v>0.8</v>
      </c>
      <c r="J4" s="4">
        <v>0.76</v>
      </c>
      <c r="K4" s="8">
        <f>100%-Table_1[[#This Row],[Profit Completion Rate]]</f>
        <v>0.19999999999999996</v>
      </c>
      <c r="L4" s="8">
        <f xml:space="preserve"> 100% -Table_1[[#This Row],[Profit Completion Rate]]</f>
        <v>0.19999999999999996</v>
      </c>
      <c r="M4" s="8">
        <f xml:space="preserve"> 100%-Table_1[[#This Row],[Customer Completion Rate]]</f>
        <v>0.24</v>
      </c>
    </row>
    <row r="5" spans="1:13" ht="15" customHeight="1" x14ac:dyDescent="0.25">
      <c r="A5" s="2">
        <v>44927</v>
      </c>
      <c r="B5" s="1" t="s">
        <v>14</v>
      </c>
      <c r="C5" s="3">
        <v>1500</v>
      </c>
      <c r="D5" s="1">
        <v>2019</v>
      </c>
      <c r="E5" s="3">
        <v>2857.1428571428573</v>
      </c>
      <c r="F5" s="1">
        <v>40</v>
      </c>
      <c r="G5" s="3" t="s">
        <v>11</v>
      </c>
      <c r="H5" s="4">
        <v>0.79</v>
      </c>
      <c r="I5" s="4">
        <v>0.79</v>
      </c>
      <c r="J5" s="4">
        <v>0.79</v>
      </c>
      <c r="K5" s="8">
        <f xml:space="preserve"> 100% -Table_1[[#This Row],[Sales Completion Rate]]</f>
        <v>0.20999999999999996</v>
      </c>
      <c r="L5" s="8">
        <f xml:space="preserve"> 100% -Table_1[[#This Row],[Profit Completion Rate]]</f>
        <v>0.20999999999999996</v>
      </c>
      <c r="M5" s="8">
        <f xml:space="preserve"> 100%-Table_1[[#This Row],[Customer Completion Rate]]</f>
        <v>0.20999999999999996</v>
      </c>
    </row>
    <row r="6" spans="1:13" ht="15" customHeight="1" x14ac:dyDescent="0.25">
      <c r="A6" s="2">
        <v>44927</v>
      </c>
      <c r="B6" s="1" t="s">
        <v>15</v>
      </c>
      <c r="C6" s="3">
        <v>6000</v>
      </c>
      <c r="D6" s="1">
        <v>2980</v>
      </c>
      <c r="E6" s="3">
        <v>2857.1428571428573</v>
      </c>
      <c r="F6" s="1">
        <v>100</v>
      </c>
      <c r="G6" s="3" t="s">
        <v>11</v>
      </c>
      <c r="H6" s="4">
        <v>0.96</v>
      </c>
      <c r="I6" s="4">
        <v>0.79</v>
      </c>
      <c r="J6" s="4">
        <v>0.7</v>
      </c>
      <c r="K6" s="8">
        <f xml:space="preserve"> 100% -Table_1[[#This Row],[Sales Completion Rate]]</f>
        <v>4.0000000000000036E-2</v>
      </c>
      <c r="L6" s="8">
        <f xml:space="preserve"> 100% -Table_1[[#This Row],[Profit Completion Rate]]</f>
        <v>0.20999999999999996</v>
      </c>
      <c r="M6" s="8">
        <f xml:space="preserve"> 100%-Table_1[[#This Row],[Customer Completion Rate]]</f>
        <v>0.30000000000000004</v>
      </c>
    </row>
    <row r="7" spans="1:13" ht="15" customHeight="1" x14ac:dyDescent="0.25">
      <c r="A7" s="2">
        <v>44927</v>
      </c>
      <c r="B7" s="1" t="s">
        <v>16</v>
      </c>
      <c r="C7" s="3">
        <v>2500</v>
      </c>
      <c r="D7" s="1">
        <v>2209</v>
      </c>
      <c r="E7" s="3">
        <v>2857.1428571428573</v>
      </c>
      <c r="F7" s="1">
        <v>15</v>
      </c>
      <c r="G7" s="3" t="s">
        <v>11</v>
      </c>
      <c r="H7" s="4">
        <v>0.79</v>
      </c>
      <c r="I7" s="4">
        <v>0.79</v>
      </c>
      <c r="J7" s="4">
        <v>0.77</v>
      </c>
      <c r="K7" s="8">
        <f xml:space="preserve"> 100% -Table_1[[#This Row],[Sales Completion Rate]]</f>
        <v>0.20999999999999996</v>
      </c>
      <c r="L7" s="8">
        <f xml:space="preserve"> 100% -Table_1[[#This Row],[Profit Completion Rate]]</f>
        <v>0.20999999999999996</v>
      </c>
      <c r="M7" s="8">
        <f xml:space="preserve"> 100%-Table_1[[#This Row],[Customer Completion Rate]]</f>
        <v>0.22999999999999998</v>
      </c>
    </row>
    <row r="8" spans="1:13" ht="15" customHeight="1" x14ac:dyDescent="0.25">
      <c r="A8" s="2">
        <v>44927</v>
      </c>
      <c r="B8" s="1" t="s">
        <v>17</v>
      </c>
      <c r="C8" s="3">
        <v>10000</v>
      </c>
      <c r="D8" s="1">
        <v>2440</v>
      </c>
      <c r="E8" s="3">
        <v>2857.1428571428573</v>
      </c>
      <c r="F8" s="1">
        <v>20</v>
      </c>
      <c r="G8" s="3" t="s">
        <v>11</v>
      </c>
      <c r="H8" s="4">
        <v>0.75</v>
      </c>
      <c r="I8" s="4">
        <v>0.72</v>
      </c>
      <c r="J8" s="4">
        <v>0.93</v>
      </c>
      <c r="K8" s="8">
        <f xml:space="preserve"> 100% -Table_1[[#This Row],[Sales Completion Rate]]</f>
        <v>0.25</v>
      </c>
      <c r="L8" s="8">
        <f xml:space="preserve"> 100% -Table_1[[#This Row],[Profit Completion Rate]]</f>
        <v>0.28000000000000003</v>
      </c>
      <c r="M8" s="8">
        <f xml:space="preserve"> 100%-Table_1[[#This Row],[Customer Completion Rate]]</f>
        <v>6.9999999999999951E-2</v>
      </c>
    </row>
    <row r="9" spans="1:13" ht="15" customHeight="1" x14ac:dyDescent="0.25">
      <c r="A9" s="2">
        <v>44958</v>
      </c>
      <c r="B9" s="1" t="s">
        <v>10</v>
      </c>
      <c r="C9" s="3">
        <v>5000</v>
      </c>
      <c r="D9" s="3">
        <v>2000</v>
      </c>
      <c r="E9" s="3">
        <v>1428.5714285714287</v>
      </c>
      <c r="F9" s="1">
        <v>90</v>
      </c>
      <c r="G9" s="3" t="s">
        <v>11</v>
      </c>
      <c r="H9" s="4">
        <v>0.92</v>
      </c>
      <c r="I9" s="4">
        <v>0.99</v>
      </c>
      <c r="J9" s="4">
        <v>0.74</v>
      </c>
      <c r="K9" s="8">
        <f xml:space="preserve"> 100% -Table_1[[#This Row],[Sales Completion Rate]]</f>
        <v>7.999999999999996E-2</v>
      </c>
      <c r="L9" s="8">
        <f xml:space="preserve"> 100% -Table_1[[#This Row],[Profit Completion Rate]]</f>
        <v>1.0000000000000009E-2</v>
      </c>
      <c r="M9" s="8">
        <f xml:space="preserve"> 100%-Table_1[[#This Row],[Customer Completion Rate]]</f>
        <v>0.26</v>
      </c>
    </row>
    <row r="10" spans="1:13" ht="15" customHeight="1" x14ac:dyDescent="0.25">
      <c r="A10" s="2">
        <v>44958</v>
      </c>
      <c r="B10" s="1" t="s">
        <v>12</v>
      </c>
      <c r="C10" s="3">
        <v>15000</v>
      </c>
      <c r="D10" s="3">
        <v>14431</v>
      </c>
      <c r="E10" s="3">
        <v>1428.5714285714287</v>
      </c>
      <c r="F10" s="1">
        <v>30</v>
      </c>
      <c r="G10" s="3" t="s">
        <v>11</v>
      </c>
      <c r="H10" s="4">
        <v>0.7</v>
      </c>
      <c r="I10" s="4">
        <v>0.99</v>
      </c>
      <c r="J10" s="4">
        <v>0.95</v>
      </c>
      <c r="K10" s="8">
        <f xml:space="preserve"> 100% -Table_1[[#This Row],[Sales Completion Rate]]</f>
        <v>0.30000000000000004</v>
      </c>
      <c r="L10" s="8">
        <f xml:space="preserve"> 100% -Table_1[[#This Row],[Profit Completion Rate]]</f>
        <v>1.0000000000000009E-2</v>
      </c>
      <c r="M10" s="8">
        <f xml:space="preserve"> 100%-Table_1[[#This Row],[Customer Completion Rate]]</f>
        <v>5.0000000000000044E-2</v>
      </c>
    </row>
    <row r="11" spans="1:13" ht="15" customHeight="1" x14ac:dyDescent="0.25">
      <c r="A11" s="2">
        <v>44958</v>
      </c>
      <c r="B11" s="1" t="s">
        <v>13</v>
      </c>
      <c r="C11" s="3">
        <v>1500</v>
      </c>
      <c r="D11" s="1">
        <v>3000</v>
      </c>
      <c r="E11" s="3">
        <v>1428.5714285714287</v>
      </c>
      <c r="F11" s="1">
        <v>15</v>
      </c>
      <c r="G11" s="3" t="s">
        <v>11</v>
      </c>
      <c r="H11" s="4">
        <v>0.91</v>
      </c>
      <c r="I11" s="4">
        <v>0.98</v>
      </c>
      <c r="J11" s="4">
        <v>0.89</v>
      </c>
      <c r="K11" s="8">
        <f xml:space="preserve"> 100% -Table_1[[#This Row],[Sales Completion Rate]]</f>
        <v>8.9999999999999969E-2</v>
      </c>
      <c r="L11" s="8">
        <f xml:space="preserve"> 100% -Table_1[[#This Row],[Profit Completion Rate]]</f>
        <v>2.0000000000000018E-2</v>
      </c>
      <c r="M11" s="8">
        <f xml:space="preserve"> 100%-Table_1[[#This Row],[Customer Completion Rate]]</f>
        <v>0.10999999999999999</v>
      </c>
    </row>
    <row r="12" spans="1:13" ht="15" customHeight="1" x14ac:dyDescent="0.25">
      <c r="A12" s="2">
        <v>44958</v>
      </c>
      <c r="B12" s="1" t="s">
        <v>14</v>
      </c>
      <c r="C12" s="3">
        <v>3500</v>
      </c>
      <c r="D12" s="1">
        <v>4000</v>
      </c>
      <c r="E12" s="3">
        <v>1428.5714285714287</v>
      </c>
      <c r="F12" s="1">
        <v>40</v>
      </c>
      <c r="G12" s="3" t="s">
        <v>11</v>
      </c>
      <c r="H12" s="4">
        <v>0.74</v>
      </c>
      <c r="I12" s="4">
        <v>0.85</v>
      </c>
      <c r="J12" s="4">
        <v>0.7</v>
      </c>
      <c r="K12" s="8">
        <f xml:space="preserve"> 100% -Table_1[[#This Row],[Sales Completion Rate]]</f>
        <v>0.26</v>
      </c>
      <c r="L12" s="8">
        <f xml:space="preserve"> 100% -Table_1[[#This Row],[Profit Completion Rate]]</f>
        <v>0.15000000000000002</v>
      </c>
      <c r="M12" s="8">
        <f xml:space="preserve"> 100%-Table_1[[#This Row],[Customer Completion Rate]]</f>
        <v>0.30000000000000004</v>
      </c>
    </row>
    <row r="13" spans="1:13" ht="15" customHeight="1" x14ac:dyDescent="0.25">
      <c r="A13" s="2">
        <v>44958</v>
      </c>
      <c r="B13" s="1" t="s">
        <v>15</v>
      </c>
      <c r="C13" s="3">
        <v>6000</v>
      </c>
      <c r="D13" s="1">
        <v>2000</v>
      </c>
      <c r="E13" s="3">
        <v>1428.5714285714287</v>
      </c>
      <c r="F13" s="1">
        <v>100</v>
      </c>
      <c r="G13" s="3" t="s">
        <v>11</v>
      </c>
      <c r="H13" s="4">
        <v>0.9</v>
      </c>
      <c r="I13" s="4">
        <v>0.9</v>
      </c>
      <c r="J13" s="4">
        <v>0.72</v>
      </c>
      <c r="K13" s="8">
        <f xml:space="preserve"> 100% -Table_1[[#This Row],[Sales Completion Rate]]</f>
        <v>9.9999999999999978E-2</v>
      </c>
      <c r="L13" s="8">
        <f xml:space="preserve"> 100% -Table_1[[#This Row],[Profit Completion Rate]]</f>
        <v>9.9999999999999978E-2</v>
      </c>
      <c r="M13" s="8">
        <f xml:space="preserve"> 100%-Table_1[[#This Row],[Customer Completion Rate]]</f>
        <v>0.28000000000000003</v>
      </c>
    </row>
    <row r="14" spans="1:13" ht="15" customHeight="1" x14ac:dyDescent="0.25">
      <c r="A14" s="2">
        <v>44958</v>
      </c>
      <c r="B14" s="1" t="s">
        <v>16</v>
      </c>
      <c r="C14" s="3">
        <v>4000</v>
      </c>
      <c r="D14" s="1">
        <v>2000</v>
      </c>
      <c r="E14" s="3">
        <v>1428.5714285714287</v>
      </c>
      <c r="F14" s="1">
        <v>15</v>
      </c>
      <c r="G14" s="3" t="s">
        <v>11</v>
      </c>
      <c r="H14" s="4">
        <v>0.95</v>
      </c>
      <c r="I14" s="4">
        <v>0.97</v>
      </c>
      <c r="J14" s="4">
        <v>0.81</v>
      </c>
      <c r="K14" s="8">
        <f xml:space="preserve"> 100% -Table_1[[#This Row],[Sales Completion Rate]]</f>
        <v>5.0000000000000044E-2</v>
      </c>
      <c r="L14" s="8">
        <f xml:space="preserve"> 100% -Table_1[[#This Row],[Profit Completion Rate]]</f>
        <v>3.0000000000000027E-2</v>
      </c>
      <c r="M14" s="8">
        <f xml:space="preserve"> 100%-Table_1[[#This Row],[Customer Completion Rate]]</f>
        <v>0.18999999999999995</v>
      </c>
    </row>
    <row r="15" spans="1:13" ht="15" customHeight="1" x14ac:dyDescent="0.25">
      <c r="A15" s="2">
        <v>44958</v>
      </c>
      <c r="B15" s="1" t="s">
        <v>17</v>
      </c>
      <c r="C15" s="3">
        <v>10000</v>
      </c>
      <c r="D15" s="1">
        <v>2000</v>
      </c>
      <c r="E15" s="3">
        <v>1428.5714285714287</v>
      </c>
      <c r="F15" s="1">
        <v>20</v>
      </c>
      <c r="G15" s="3" t="s">
        <v>11</v>
      </c>
      <c r="H15" s="4">
        <v>0.99</v>
      </c>
      <c r="I15" s="4">
        <v>0.79</v>
      </c>
      <c r="J15" s="4">
        <v>0.75</v>
      </c>
      <c r="K15" s="8">
        <f xml:space="preserve"> 100% -Table_1[[#This Row],[Sales Completion Rate]]</f>
        <v>1.0000000000000009E-2</v>
      </c>
      <c r="L15" s="8">
        <f xml:space="preserve"> 100% -Table_1[[#This Row],[Profit Completion Rate]]</f>
        <v>0.20999999999999996</v>
      </c>
      <c r="M15" s="8">
        <f xml:space="preserve"> 100%-Table_1[[#This Row],[Customer Completion Rate]]</f>
        <v>0.25</v>
      </c>
    </row>
    <row r="16" spans="1:13" ht="15" customHeight="1" x14ac:dyDescent="0.25">
      <c r="A16" s="2">
        <v>44986</v>
      </c>
      <c r="B16" s="1" t="s">
        <v>10</v>
      </c>
      <c r="C16" s="3">
        <v>8571.4285714285706</v>
      </c>
      <c r="D16" s="3">
        <v>4000</v>
      </c>
      <c r="E16" s="3">
        <v>1428.5714285714287</v>
      </c>
      <c r="F16" s="1">
        <v>45</v>
      </c>
      <c r="G16" s="3" t="s">
        <v>11</v>
      </c>
      <c r="H16" s="4">
        <v>0.86</v>
      </c>
      <c r="I16" s="4">
        <v>0.97</v>
      </c>
      <c r="J16" s="4">
        <v>0.89</v>
      </c>
      <c r="K16" s="8">
        <f xml:space="preserve"> 100% -Table_1[[#This Row],[Sales Completion Rate]]</f>
        <v>0.14000000000000001</v>
      </c>
      <c r="L16" s="8">
        <f xml:space="preserve"> 100% -Table_1[[#This Row],[Profit Completion Rate]]</f>
        <v>3.0000000000000027E-2</v>
      </c>
      <c r="M16" s="8">
        <f xml:space="preserve"> 100%-Table_1[[#This Row],[Customer Completion Rate]]</f>
        <v>0.10999999999999999</v>
      </c>
    </row>
    <row r="17" spans="1:13" ht="15" customHeight="1" x14ac:dyDescent="0.25">
      <c r="A17" s="2">
        <v>44986</v>
      </c>
      <c r="B17" s="1" t="s">
        <v>12</v>
      </c>
      <c r="C17" s="3">
        <v>8571.4285714285706</v>
      </c>
      <c r="D17" s="3">
        <v>6000</v>
      </c>
      <c r="E17" s="3">
        <v>1428.5714285714287</v>
      </c>
      <c r="F17" s="1">
        <v>43</v>
      </c>
      <c r="G17" s="3" t="s">
        <v>11</v>
      </c>
      <c r="H17" s="4">
        <v>0.83</v>
      </c>
      <c r="I17" s="4">
        <v>0.72</v>
      </c>
      <c r="J17" s="4">
        <v>0.74</v>
      </c>
      <c r="K17" s="8">
        <f xml:space="preserve"> 100% -Table_1[[#This Row],[Sales Completion Rate]]</f>
        <v>0.17000000000000004</v>
      </c>
      <c r="L17" s="8">
        <f xml:space="preserve"> 100% -Table_1[[#This Row],[Profit Completion Rate]]</f>
        <v>0.28000000000000003</v>
      </c>
      <c r="M17" s="8">
        <f xml:space="preserve"> 100%-Table_1[[#This Row],[Customer Completion Rate]]</f>
        <v>0.26</v>
      </c>
    </row>
    <row r="18" spans="1:13" ht="15" customHeight="1" x14ac:dyDescent="0.25">
      <c r="A18" s="2">
        <v>44986</v>
      </c>
      <c r="B18" s="1" t="s">
        <v>13</v>
      </c>
      <c r="C18" s="3">
        <v>8571.4285714285706</v>
      </c>
      <c r="D18" s="1">
        <v>6500</v>
      </c>
      <c r="E18" s="3">
        <v>1428.5714285714287</v>
      </c>
      <c r="F18" s="1">
        <v>43</v>
      </c>
      <c r="G18" s="3" t="s">
        <v>11</v>
      </c>
      <c r="H18" s="4">
        <v>0.74</v>
      </c>
      <c r="I18" s="4">
        <v>0.78</v>
      </c>
      <c r="J18" s="4">
        <v>0.94</v>
      </c>
      <c r="K18" s="8">
        <f xml:space="preserve"> 100% -Table_1[[#This Row],[Sales Completion Rate]]</f>
        <v>0.26</v>
      </c>
      <c r="L18" s="8">
        <f xml:space="preserve"> 100% -Table_1[[#This Row],[Profit Completion Rate]]</f>
        <v>0.21999999999999997</v>
      </c>
      <c r="M18" s="8">
        <f xml:space="preserve"> 100%-Table_1[[#This Row],[Customer Completion Rate]]</f>
        <v>6.0000000000000053E-2</v>
      </c>
    </row>
    <row r="19" spans="1:13" ht="15" customHeight="1" x14ac:dyDescent="0.25">
      <c r="A19" s="2">
        <v>44986</v>
      </c>
      <c r="B19" s="1" t="s">
        <v>14</v>
      </c>
      <c r="C19" s="3">
        <v>8571.4285714285706</v>
      </c>
      <c r="D19" s="1">
        <v>12000</v>
      </c>
      <c r="E19" s="3">
        <v>1428.5714285714287</v>
      </c>
      <c r="F19" s="1">
        <v>43</v>
      </c>
      <c r="G19" s="3" t="s">
        <v>11</v>
      </c>
      <c r="H19" s="4">
        <v>0.8</v>
      </c>
      <c r="I19" s="4">
        <v>0.84</v>
      </c>
      <c r="J19" s="4">
        <v>0.81</v>
      </c>
      <c r="K19" s="8">
        <f xml:space="preserve"> 100% -Table_1[[#This Row],[Sales Completion Rate]]</f>
        <v>0.19999999999999996</v>
      </c>
      <c r="L19" s="8">
        <f xml:space="preserve"> 100% -Table_1[[#This Row],[Profit Completion Rate]]</f>
        <v>0.16000000000000003</v>
      </c>
      <c r="M19" s="8">
        <f xml:space="preserve"> 100%-Table_1[[#This Row],[Customer Completion Rate]]</f>
        <v>0.18999999999999995</v>
      </c>
    </row>
    <row r="20" spans="1:13" ht="15" customHeight="1" x14ac:dyDescent="0.25">
      <c r="A20" s="2">
        <v>44986</v>
      </c>
      <c r="B20" s="1" t="s">
        <v>15</v>
      </c>
      <c r="C20" s="3">
        <v>8571.4285714285706</v>
      </c>
      <c r="D20" s="1">
        <v>3000</v>
      </c>
      <c r="E20" s="3">
        <v>1428.5714285714287</v>
      </c>
      <c r="F20" s="1">
        <v>43</v>
      </c>
      <c r="G20" s="3" t="s">
        <v>11</v>
      </c>
      <c r="H20" s="4">
        <v>0.89</v>
      </c>
      <c r="I20" s="4">
        <v>0.99</v>
      </c>
      <c r="J20" s="4">
        <v>0.97</v>
      </c>
      <c r="K20" s="8">
        <f xml:space="preserve"> 100% -Table_1[[#This Row],[Sales Completion Rate]]</f>
        <v>0.10999999999999999</v>
      </c>
      <c r="L20" s="8">
        <f xml:space="preserve"> 100% -Table_1[[#This Row],[Profit Completion Rate]]</f>
        <v>1.0000000000000009E-2</v>
      </c>
      <c r="M20" s="8">
        <f xml:space="preserve"> 100%-Table_1[[#This Row],[Customer Completion Rate]]</f>
        <v>3.0000000000000027E-2</v>
      </c>
    </row>
    <row r="21" spans="1:13" ht="15" customHeight="1" x14ac:dyDescent="0.25">
      <c r="A21" s="2">
        <v>44986</v>
      </c>
      <c r="B21" s="1" t="s">
        <v>16</v>
      </c>
      <c r="C21" s="3">
        <v>8571.4285714285706</v>
      </c>
      <c r="D21" s="1">
        <v>2000</v>
      </c>
      <c r="E21" s="3">
        <v>1428.5714285714287</v>
      </c>
      <c r="F21" s="1">
        <v>40</v>
      </c>
      <c r="G21" s="3" t="s">
        <v>11</v>
      </c>
      <c r="H21" s="4">
        <v>0.71</v>
      </c>
      <c r="I21" s="4">
        <v>0.87</v>
      </c>
      <c r="J21" s="4">
        <v>0.94</v>
      </c>
      <c r="K21" s="8">
        <f xml:space="preserve"> 100% -Table_1[[#This Row],[Sales Completion Rate]]</f>
        <v>0.29000000000000004</v>
      </c>
      <c r="L21" s="8">
        <f xml:space="preserve"> 100% -Table_1[[#This Row],[Profit Completion Rate]]</f>
        <v>0.13</v>
      </c>
      <c r="M21" s="8">
        <f xml:space="preserve"> 100%-Table_1[[#This Row],[Customer Completion Rate]]</f>
        <v>6.0000000000000053E-2</v>
      </c>
    </row>
    <row r="22" spans="1:13" ht="15" customHeight="1" x14ac:dyDescent="0.25">
      <c r="A22" s="2">
        <v>44986</v>
      </c>
      <c r="B22" s="1" t="s">
        <v>17</v>
      </c>
      <c r="C22" s="3">
        <v>8571.4285714285706</v>
      </c>
      <c r="D22" s="1">
        <v>2000</v>
      </c>
      <c r="E22" s="3">
        <v>1428.5714285714287</v>
      </c>
      <c r="F22" s="1">
        <v>43</v>
      </c>
      <c r="G22" s="3" t="s">
        <v>11</v>
      </c>
      <c r="H22" s="4">
        <v>0.9</v>
      </c>
      <c r="I22" s="4">
        <v>0.72</v>
      </c>
      <c r="J22" s="4">
        <v>0.94</v>
      </c>
      <c r="K22" s="8">
        <f xml:space="preserve"> 100% -Table_1[[#This Row],[Sales Completion Rate]]</f>
        <v>9.9999999999999978E-2</v>
      </c>
      <c r="L22" s="8">
        <f xml:space="preserve"> 100% -Table_1[[#This Row],[Profit Completion Rate]]</f>
        <v>0.28000000000000003</v>
      </c>
      <c r="M22" s="8">
        <f xml:space="preserve"> 100%-Table_1[[#This Row],[Customer Completion Rate]]</f>
        <v>6.0000000000000053E-2</v>
      </c>
    </row>
    <row r="23" spans="1:13" ht="15" hidden="1" customHeight="1" x14ac:dyDescent="0.25">
      <c r="A23" s="2">
        <v>45017</v>
      </c>
      <c r="B23" s="1" t="s">
        <v>10</v>
      </c>
      <c r="C23" s="3">
        <v>7857.1428571428569</v>
      </c>
      <c r="D23" s="3">
        <v>3000</v>
      </c>
      <c r="E23" s="3">
        <v>5714.2857142857147</v>
      </c>
      <c r="F23" s="1">
        <v>100</v>
      </c>
      <c r="G23" s="1" t="s">
        <v>18</v>
      </c>
      <c r="H23" s="4">
        <v>0.89</v>
      </c>
      <c r="I23" s="4">
        <v>0.85</v>
      </c>
      <c r="J23" s="4">
        <v>0.87</v>
      </c>
      <c r="K23" s="8">
        <f xml:space="preserve"> 100% -Table_1[[#This Row],[Sales Completion Rate]]</f>
        <v>0.10999999999999999</v>
      </c>
      <c r="L23" s="8">
        <f xml:space="preserve"> 100% -Table_1[[#This Row],[Profit Completion Rate]]</f>
        <v>0.15000000000000002</v>
      </c>
      <c r="M23" s="8">
        <f xml:space="preserve"> 100%-Table_1[[#This Row],[Customer Completion Rate]]</f>
        <v>0.13</v>
      </c>
    </row>
    <row r="24" spans="1:13" ht="15" hidden="1" customHeight="1" x14ac:dyDescent="0.25">
      <c r="A24" s="2">
        <v>45017</v>
      </c>
      <c r="B24" s="1" t="s">
        <v>12</v>
      </c>
      <c r="C24" s="3">
        <v>7857.1428571428569</v>
      </c>
      <c r="D24" s="3">
        <v>4500</v>
      </c>
      <c r="E24" s="3">
        <v>5714.2857142857147</v>
      </c>
      <c r="F24" s="1">
        <v>100</v>
      </c>
      <c r="G24" s="1" t="s">
        <v>18</v>
      </c>
      <c r="H24" s="4">
        <v>0.89</v>
      </c>
      <c r="I24" s="4">
        <v>0.8</v>
      </c>
      <c r="J24" s="4">
        <v>0.88</v>
      </c>
      <c r="K24" s="8">
        <f xml:space="preserve"> 100% -Table_1[[#This Row],[Sales Completion Rate]]</f>
        <v>0.10999999999999999</v>
      </c>
      <c r="L24" s="8">
        <f xml:space="preserve"> 100% -Table_1[[#This Row],[Profit Completion Rate]]</f>
        <v>0.19999999999999996</v>
      </c>
      <c r="M24" s="8">
        <f xml:space="preserve"> 100%-Table_1[[#This Row],[Customer Completion Rate]]</f>
        <v>0.12</v>
      </c>
    </row>
    <row r="25" spans="1:13" ht="15" hidden="1" customHeight="1" x14ac:dyDescent="0.25">
      <c r="A25" s="2">
        <v>45017</v>
      </c>
      <c r="B25" s="1" t="s">
        <v>13</v>
      </c>
      <c r="C25" s="3">
        <v>7857.1428571428569</v>
      </c>
      <c r="D25" s="1">
        <v>5500</v>
      </c>
      <c r="E25" s="3">
        <v>5714.2857142857147</v>
      </c>
      <c r="F25" s="1">
        <v>100</v>
      </c>
      <c r="G25" s="1" t="s">
        <v>18</v>
      </c>
      <c r="H25" s="4">
        <v>0.98</v>
      </c>
      <c r="I25" s="4">
        <v>0.99</v>
      </c>
      <c r="J25" s="4">
        <v>0.81</v>
      </c>
      <c r="K25" s="8">
        <f xml:space="preserve"> 100% -Table_1[[#This Row],[Sales Completion Rate]]</f>
        <v>2.0000000000000018E-2</v>
      </c>
      <c r="L25" s="8">
        <f xml:space="preserve"> 100% -Table_1[[#This Row],[Profit Completion Rate]]</f>
        <v>1.0000000000000009E-2</v>
      </c>
      <c r="M25" s="8">
        <f xml:space="preserve"> 100%-Table_1[[#This Row],[Customer Completion Rate]]</f>
        <v>0.18999999999999995</v>
      </c>
    </row>
    <row r="26" spans="1:13" ht="15" hidden="1" customHeight="1" x14ac:dyDescent="0.25">
      <c r="A26" s="2">
        <v>45017</v>
      </c>
      <c r="B26" s="1" t="s">
        <v>14</v>
      </c>
      <c r="C26" s="3">
        <v>7857.1428571428569</v>
      </c>
      <c r="D26" s="1">
        <v>10000</v>
      </c>
      <c r="E26" s="3">
        <v>5714.2857142857147</v>
      </c>
      <c r="F26" s="1">
        <v>100</v>
      </c>
      <c r="G26" s="1" t="s">
        <v>18</v>
      </c>
      <c r="H26" s="4">
        <v>0.81</v>
      </c>
      <c r="I26" s="4">
        <v>0.91</v>
      </c>
      <c r="J26" s="4">
        <v>0.95</v>
      </c>
      <c r="K26" s="8">
        <f xml:space="preserve"> 100% -Table_1[[#This Row],[Sales Completion Rate]]</f>
        <v>0.18999999999999995</v>
      </c>
      <c r="L26" s="8">
        <f xml:space="preserve"> 100% -Table_1[[#This Row],[Profit Completion Rate]]</f>
        <v>8.9999999999999969E-2</v>
      </c>
      <c r="M26" s="8">
        <f xml:space="preserve"> 100%-Table_1[[#This Row],[Customer Completion Rate]]</f>
        <v>5.0000000000000044E-2</v>
      </c>
    </row>
    <row r="27" spans="1:13" ht="15" hidden="1" customHeight="1" x14ac:dyDescent="0.25">
      <c r="A27" s="2">
        <v>45017</v>
      </c>
      <c r="B27" s="1" t="s">
        <v>15</v>
      </c>
      <c r="C27" s="3">
        <v>7857.1428571428569</v>
      </c>
      <c r="D27" s="1">
        <v>2000</v>
      </c>
      <c r="E27" s="3">
        <v>5714.2857142857147</v>
      </c>
      <c r="F27" s="1">
        <v>100</v>
      </c>
      <c r="G27" s="1" t="s">
        <v>18</v>
      </c>
      <c r="H27" s="4">
        <v>0.97</v>
      </c>
      <c r="I27" s="4">
        <v>0.85</v>
      </c>
      <c r="J27" s="4">
        <v>0.85</v>
      </c>
      <c r="K27" s="8">
        <f xml:space="preserve"> 100% -Table_1[[#This Row],[Sales Completion Rate]]</f>
        <v>3.0000000000000027E-2</v>
      </c>
      <c r="L27" s="8">
        <f xml:space="preserve"> 100% -Table_1[[#This Row],[Profit Completion Rate]]</f>
        <v>0.15000000000000002</v>
      </c>
      <c r="M27" s="8">
        <f xml:space="preserve"> 100%-Table_1[[#This Row],[Customer Completion Rate]]</f>
        <v>0.15000000000000002</v>
      </c>
    </row>
    <row r="28" spans="1:13" ht="15" hidden="1" customHeight="1" x14ac:dyDescent="0.25">
      <c r="A28" s="2">
        <v>45017</v>
      </c>
      <c r="B28" s="1" t="s">
        <v>16</v>
      </c>
      <c r="C28" s="3">
        <v>7857.1428571428569</v>
      </c>
      <c r="D28" s="1">
        <v>2000</v>
      </c>
      <c r="E28" s="3">
        <v>5714.2857142857147</v>
      </c>
      <c r="F28" s="1">
        <v>100</v>
      </c>
      <c r="G28" s="1" t="s">
        <v>18</v>
      </c>
      <c r="H28" s="4">
        <v>0.89</v>
      </c>
      <c r="I28" s="4">
        <v>0.94</v>
      </c>
      <c r="J28" s="4">
        <v>0.8</v>
      </c>
      <c r="K28" s="8">
        <f xml:space="preserve"> 100% -Table_1[[#This Row],[Sales Completion Rate]]</f>
        <v>0.10999999999999999</v>
      </c>
      <c r="L28" s="8">
        <f xml:space="preserve"> 100% -Table_1[[#This Row],[Profit Completion Rate]]</f>
        <v>6.0000000000000053E-2</v>
      </c>
      <c r="M28" s="8">
        <f xml:space="preserve"> 100%-Table_1[[#This Row],[Customer Completion Rate]]</f>
        <v>0.19999999999999996</v>
      </c>
    </row>
    <row r="29" spans="1:13" ht="15.75" hidden="1" x14ac:dyDescent="0.25">
      <c r="A29" s="2">
        <v>45017</v>
      </c>
      <c r="B29" s="1" t="s">
        <v>17</v>
      </c>
      <c r="C29" s="3">
        <v>7857.1428571428569</v>
      </c>
      <c r="D29" s="1">
        <v>2000</v>
      </c>
      <c r="E29" s="3">
        <v>5714.2857142857147</v>
      </c>
      <c r="F29" s="1">
        <v>100</v>
      </c>
      <c r="G29" s="1" t="s">
        <v>18</v>
      </c>
      <c r="H29" s="4">
        <v>0.88</v>
      </c>
      <c r="I29" s="4">
        <v>0.94</v>
      </c>
      <c r="J29" s="4">
        <v>0.7</v>
      </c>
      <c r="K29" s="8">
        <f xml:space="preserve"> 100% -Table_1[[#This Row],[Sales Completion Rate]]</f>
        <v>0.12</v>
      </c>
      <c r="L29" s="8">
        <f xml:space="preserve"> 100% -Table_1[[#This Row],[Profit Completion Rate]]</f>
        <v>6.0000000000000053E-2</v>
      </c>
      <c r="M29" s="8">
        <f xml:space="preserve"> 100%-Table_1[[#This Row],[Customer Completion Rate]]</f>
        <v>0.30000000000000004</v>
      </c>
    </row>
    <row r="30" spans="1:13" ht="15.75" hidden="1" x14ac:dyDescent="0.25">
      <c r="A30" s="2">
        <v>45047</v>
      </c>
      <c r="B30" s="1" t="s">
        <v>10</v>
      </c>
      <c r="C30" s="3">
        <v>11428.571428571429</v>
      </c>
      <c r="D30" s="3">
        <v>20000</v>
      </c>
      <c r="E30" s="3">
        <v>2857.1428571428573</v>
      </c>
      <c r="F30" s="1">
        <v>90</v>
      </c>
      <c r="G30" s="1" t="s">
        <v>18</v>
      </c>
      <c r="H30" s="4">
        <v>0.75</v>
      </c>
      <c r="I30" s="4">
        <v>0.77</v>
      </c>
      <c r="J30" s="4">
        <v>0.84</v>
      </c>
      <c r="K30" s="8">
        <f xml:space="preserve"> 100% -Table_1[[#This Row],[Sales Completion Rate]]</f>
        <v>0.25</v>
      </c>
      <c r="L30" s="8">
        <f xml:space="preserve"> 100% -Table_1[[#This Row],[Profit Completion Rate]]</f>
        <v>0.22999999999999998</v>
      </c>
      <c r="M30" s="8">
        <f xml:space="preserve"> 100%-Table_1[[#This Row],[Customer Completion Rate]]</f>
        <v>0.16000000000000003</v>
      </c>
    </row>
    <row r="31" spans="1:13" ht="15.75" hidden="1" x14ac:dyDescent="0.25">
      <c r="A31" s="2">
        <v>45047</v>
      </c>
      <c r="B31" s="1" t="s">
        <v>12</v>
      </c>
      <c r="C31" s="3">
        <v>11428.571428571429</v>
      </c>
      <c r="D31" s="3">
        <v>17000</v>
      </c>
      <c r="E31" s="3">
        <v>2857.1428571428573</v>
      </c>
      <c r="F31" s="1">
        <v>80</v>
      </c>
      <c r="G31" s="1" t="s">
        <v>18</v>
      </c>
      <c r="H31" s="4">
        <v>0.73</v>
      </c>
      <c r="I31" s="4">
        <v>0.96</v>
      </c>
      <c r="J31" s="4">
        <v>0.93</v>
      </c>
      <c r="K31" s="8">
        <f xml:space="preserve"> 100% -Table_1[[#This Row],[Sales Completion Rate]]</f>
        <v>0.27</v>
      </c>
      <c r="L31" s="8">
        <f xml:space="preserve"> 100% -Table_1[[#This Row],[Profit Completion Rate]]</f>
        <v>4.0000000000000036E-2</v>
      </c>
      <c r="M31" s="8">
        <f xml:space="preserve"> 100%-Table_1[[#This Row],[Customer Completion Rate]]</f>
        <v>6.9999999999999951E-2</v>
      </c>
    </row>
    <row r="32" spans="1:13" ht="15.75" hidden="1" x14ac:dyDescent="0.25">
      <c r="A32" s="2">
        <v>45047</v>
      </c>
      <c r="B32" s="1" t="s">
        <v>13</v>
      </c>
      <c r="C32" s="3">
        <v>11428.571428571429</v>
      </c>
      <c r="D32" s="1">
        <v>16000</v>
      </c>
      <c r="E32" s="3">
        <v>2857.1428571428573</v>
      </c>
      <c r="F32" s="1">
        <v>90</v>
      </c>
      <c r="G32" s="1" t="s">
        <v>18</v>
      </c>
      <c r="H32" s="4">
        <v>0.93</v>
      </c>
      <c r="I32" s="4">
        <v>0.74</v>
      </c>
      <c r="J32" s="4">
        <v>0.93</v>
      </c>
      <c r="K32" s="8">
        <f xml:space="preserve"> 100% -Table_1[[#This Row],[Sales Completion Rate]]</f>
        <v>6.9999999999999951E-2</v>
      </c>
      <c r="L32" s="8">
        <f xml:space="preserve"> 100% -Table_1[[#This Row],[Profit Completion Rate]]</f>
        <v>0.26</v>
      </c>
      <c r="M32" s="8">
        <f xml:space="preserve"> 100%-Table_1[[#This Row],[Customer Completion Rate]]</f>
        <v>6.9999999999999951E-2</v>
      </c>
    </row>
    <row r="33" spans="1:13" ht="15.75" hidden="1" x14ac:dyDescent="0.25">
      <c r="A33" s="2">
        <v>45047</v>
      </c>
      <c r="B33" s="1" t="s">
        <v>14</v>
      </c>
      <c r="C33" s="3">
        <v>11428.571428571429</v>
      </c>
      <c r="D33" s="1">
        <v>12000</v>
      </c>
      <c r="E33" s="3">
        <v>2857.1428571428573</v>
      </c>
      <c r="F33" s="1">
        <v>110</v>
      </c>
      <c r="G33" s="1" t="s">
        <v>18</v>
      </c>
      <c r="H33" s="4">
        <v>0.85</v>
      </c>
      <c r="I33" s="4">
        <v>0.7</v>
      </c>
      <c r="J33" s="4">
        <v>0.99</v>
      </c>
      <c r="K33" s="8">
        <f xml:space="preserve"> 100% -Table_1[[#This Row],[Sales Completion Rate]]</f>
        <v>0.15000000000000002</v>
      </c>
      <c r="L33" s="8">
        <f xml:space="preserve"> 100% -Table_1[[#This Row],[Profit Completion Rate]]</f>
        <v>0.30000000000000004</v>
      </c>
      <c r="M33" s="8">
        <f xml:space="preserve"> 100%-Table_1[[#This Row],[Customer Completion Rate]]</f>
        <v>1.0000000000000009E-2</v>
      </c>
    </row>
    <row r="34" spans="1:13" ht="15.75" hidden="1" x14ac:dyDescent="0.25">
      <c r="A34" s="2">
        <v>45047</v>
      </c>
      <c r="B34" s="1" t="s">
        <v>15</v>
      </c>
      <c r="C34" s="3">
        <v>11428.571428571429</v>
      </c>
      <c r="D34" s="1">
        <v>20500</v>
      </c>
      <c r="E34" s="3">
        <v>2857.1428571428573</v>
      </c>
      <c r="F34" s="1">
        <v>90</v>
      </c>
      <c r="G34" s="1" t="s">
        <v>18</v>
      </c>
      <c r="H34" s="4">
        <v>0.92</v>
      </c>
      <c r="I34" s="4">
        <v>0.99</v>
      </c>
      <c r="J34" s="4">
        <v>0.88</v>
      </c>
      <c r="K34" s="8">
        <f xml:space="preserve"> 100% -Table_1[[#This Row],[Sales Completion Rate]]</f>
        <v>7.999999999999996E-2</v>
      </c>
      <c r="L34" s="8">
        <f xml:space="preserve"> 100% -Table_1[[#This Row],[Profit Completion Rate]]</f>
        <v>1.0000000000000009E-2</v>
      </c>
      <c r="M34" s="8">
        <f xml:space="preserve"> 100%-Table_1[[#This Row],[Customer Completion Rate]]</f>
        <v>0.12</v>
      </c>
    </row>
    <row r="35" spans="1:13" ht="15.75" hidden="1" x14ac:dyDescent="0.25">
      <c r="A35" s="2">
        <v>45047</v>
      </c>
      <c r="B35" s="1" t="s">
        <v>16</v>
      </c>
      <c r="C35" s="3">
        <v>11428.571428571429</v>
      </c>
      <c r="D35" s="1">
        <v>21000</v>
      </c>
      <c r="E35" s="3">
        <v>2857.1428571428573</v>
      </c>
      <c r="F35" s="1">
        <v>100</v>
      </c>
      <c r="G35" s="1" t="s">
        <v>18</v>
      </c>
      <c r="H35" s="4">
        <v>0.75</v>
      </c>
      <c r="I35" s="4">
        <v>0.97</v>
      </c>
      <c r="J35" s="4">
        <v>0.83</v>
      </c>
      <c r="K35" s="8">
        <f xml:space="preserve"> 100% -Table_1[[#This Row],[Sales Completion Rate]]</f>
        <v>0.25</v>
      </c>
      <c r="L35" s="8">
        <f xml:space="preserve"> 100% -Table_1[[#This Row],[Profit Completion Rate]]</f>
        <v>3.0000000000000027E-2</v>
      </c>
      <c r="M35" s="8">
        <f xml:space="preserve"> 100%-Table_1[[#This Row],[Customer Completion Rate]]</f>
        <v>0.17000000000000004</v>
      </c>
    </row>
    <row r="36" spans="1:13" ht="15.75" hidden="1" x14ac:dyDescent="0.25">
      <c r="A36" s="2">
        <v>45047</v>
      </c>
      <c r="B36" s="1" t="s">
        <v>17</v>
      </c>
      <c r="C36" s="3">
        <v>11428.571428571429</v>
      </c>
      <c r="D36" s="1">
        <v>21500</v>
      </c>
      <c r="E36" s="3">
        <v>2857.1428571428573</v>
      </c>
      <c r="F36" s="1">
        <v>90</v>
      </c>
      <c r="G36" s="1" t="s">
        <v>18</v>
      </c>
      <c r="H36" s="4">
        <v>0.77</v>
      </c>
      <c r="I36" s="4">
        <v>0.97</v>
      </c>
      <c r="J36" s="4">
        <v>0.78</v>
      </c>
      <c r="K36" s="8">
        <f xml:space="preserve"> 100% -Table_1[[#This Row],[Sales Completion Rate]]</f>
        <v>0.22999999999999998</v>
      </c>
      <c r="L36" s="8">
        <f xml:space="preserve"> 100% -Table_1[[#This Row],[Profit Completion Rate]]</f>
        <v>3.0000000000000027E-2</v>
      </c>
      <c r="M36" s="8">
        <f xml:space="preserve"> 100%-Table_1[[#This Row],[Customer Completion Rate]]</f>
        <v>0.21999999999999997</v>
      </c>
    </row>
    <row r="37" spans="1:13" ht="15.75" hidden="1" x14ac:dyDescent="0.25">
      <c r="A37" s="2">
        <v>45078</v>
      </c>
      <c r="B37" s="1" t="s">
        <v>10</v>
      </c>
      <c r="C37" s="3">
        <v>14285.714285714286</v>
      </c>
      <c r="D37" s="3">
        <v>22000</v>
      </c>
      <c r="E37" s="3">
        <v>857.14285714285711</v>
      </c>
      <c r="F37" s="1">
        <v>228</v>
      </c>
      <c r="G37" s="1" t="s">
        <v>18</v>
      </c>
      <c r="H37" s="4">
        <v>0.79</v>
      </c>
      <c r="I37" s="4">
        <v>0.75</v>
      </c>
      <c r="J37" s="4">
        <v>0.93</v>
      </c>
      <c r="K37" s="8">
        <f xml:space="preserve"> 100% -Table_1[[#This Row],[Sales Completion Rate]]</f>
        <v>0.20999999999999996</v>
      </c>
      <c r="L37" s="8">
        <f xml:space="preserve"> 100% -Table_1[[#This Row],[Profit Completion Rate]]</f>
        <v>0.25</v>
      </c>
      <c r="M37" s="8">
        <f xml:space="preserve"> 100%-Table_1[[#This Row],[Customer Completion Rate]]</f>
        <v>6.9999999999999951E-2</v>
      </c>
    </row>
    <row r="38" spans="1:13" ht="15.75" hidden="1" x14ac:dyDescent="0.25">
      <c r="A38" s="2">
        <v>45078</v>
      </c>
      <c r="B38" s="1" t="s">
        <v>12</v>
      </c>
      <c r="C38" s="3">
        <v>14285.714285714286</v>
      </c>
      <c r="D38" s="3">
        <v>18000</v>
      </c>
      <c r="E38" s="3">
        <v>857.14285714285711</v>
      </c>
      <c r="F38" s="1">
        <v>220</v>
      </c>
      <c r="G38" s="1" t="s">
        <v>18</v>
      </c>
      <c r="H38" s="4">
        <v>0.81</v>
      </c>
      <c r="I38" s="4">
        <v>0.98</v>
      </c>
      <c r="J38" s="4">
        <v>0.86</v>
      </c>
      <c r="K38" s="8">
        <f xml:space="preserve"> 100% -Table_1[[#This Row],[Sales Completion Rate]]</f>
        <v>0.18999999999999995</v>
      </c>
      <c r="L38" s="8">
        <f xml:space="preserve"> 100% -Table_1[[#This Row],[Profit Completion Rate]]</f>
        <v>2.0000000000000018E-2</v>
      </c>
      <c r="M38" s="8">
        <f xml:space="preserve"> 100%-Table_1[[#This Row],[Customer Completion Rate]]</f>
        <v>0.14000000000000001</v>
      </c>
    </row>
    <row r="39" spans="1:13" ht="15.75" hidden="1" x14ac:dyDescent="0.25">
      <c r="A39" s="2">
        <v>45078</v>
      </c>
      <c r="B39" s="1" t="s">
        <v>13</v>
      </c>
      <c r="C39" s="3">
        <v>14285.714285714286</v>
      </c>
      <c r="D39" s="1">
        <v>18500</v>
      </c>
      <c r="E39" s="3">
        <v>857.14285714285711</v>
      </c>
      <c r="F39" s="1">
        <v>228</v>
      </c>
      <c r="G39" s="1" t="s">
        <v>18</v>
      </c>
      <c r="H39" s="4">
        <v>0.86</v>
      </c>
      <c r="I39" s="4">
        <v>0.82</v>
      </c>
      <c r="J39" s="4">
        <v>0.86</v>
      </c>
      <c r="K39" s="8">
        <f xml:space="preserve"> 100% -Table_1[[#This Row],[Sales Completion Rate]]</f>
        <v>0.14000000000000001</v>
      </c>
      <c r="L39" s="8">
        <f xml:space="preserve"> 100% -Table_1[[#This Row],[Profit Completion Rate]]</f>
        <v>0.18000000000000005</v>
      </c>
      <c r="M39" s="8">
        <f xml:space="preserve"> 100%-Table_1[[#This Row],[Customer Completion Rate]]</f>
        <v>0.14000000000000001</v>
      </c>
    </row>
    <row r="40" spans="1:13" ht="15.75" hidden="1" x14ac:dyDescent="0.25">
      <c r="A40" s="2">
        <v>45078</v>
      </c>
      <c r="B40" s="1" t="s">
        <v>14</v>
      </c>
      <c r="C40" s="3">
        <v>14285.714285714286</v>
      </c>
      <c r="D40" s="1">
        <v>14314</v>
      </c>
      <c r="E40" s="3">
        <v>857.14285714285711</v>
      </c>
      <c r="F40" s="1">
        <v>238</v>
      </c>
      <c r="G40" s="1" t="s">
        <v>18</v>
      </c>
      <c r="H40" s="4">
        <v>0.72</v>
      </c>
      <c r="I40" s="4">
        <v>0.95</v>
      </c>
      <c r="J40" s="4">
        <v>0.9</v>
      </c>
      <c r="K40" s="8">
        <f xml:space="preserve"> 100% -Table_1[[#This Row],[Sales Completion Rate]]</f>
        <v>0.28000000000000003</v>
      </c>
      <c r="L40" s="8">
        <f xml:space="preserve"> 100% -Table_1[[#This Row],[Profit Completion Rate]]</f>
        <v>5.0000000000000044E-2</v>
      </c>
      <c r="M40" s="8">
        <f xml:space="preserve"> 100%-Table_1[[#This Row],[Customer Completion Rate]]</f>
        <v>9.9999999999999978E-2</v>
      </c>
    </row>
    <row r="41" spans="1:13" ht="15.75" hidden="1" x14ac:dyDescent="0.25">
      <c r="A41" s="2">
        <v>45078</v>
      </c>
      <c r="B41" s="1" t="s">
        <v>15</v>
      </c>
      <c r="C41" s="3">
        <v>14285.714285714286</v>
      </c>
      <c r="D41" s="1">
        <v>21000</v>
      </c>
      <c r="E41" s="3">
        <v>857.14285714285711</v>
      </c>
      <c r="F41" s="1">
        <v>228</v>
      </c>
      <c r="G41" s="1" t="s">
        <v>18</v>
      </c>
      <c r="H41" s="4">
        <v>0.71</v>
      </c>
      <c r="I41" s="4">
        <v>0.8</v>
      </c>
      <c r="J41" s="4">
        <v>0.76</v>
      </c>
      <c r="K41" s="8">
        <f xml:space="preserve"> 100% -Table_1[[#This Row],[Sales Completion Rate]]</f>
        <v>0.29000000000000004</v>
      </c>
      <c r="L41" s="8">
        <f xml:space="preserve"> 100% -Table_1[[#This Row],[Profit Completion Rate]]</f>
        <v>0.19999999999999996</v>
      </c>
      <c r="M41" s="8">
        <f xml:space="preserve"> 100%-Table_1[[#This Row],[Customer Completion Rate]]</f>
        <v>0.24</v>
      </c>
    </row>
    <row r="42" spans="1:13" ht="15.75" hidden="1" x14ac:dyDescent="0.25">
      <c r="A42" s="2">
        <v>45078</v>
      </c>
      <c r="B42" s="1" t="s">
        <v>16</v>
      </c>
      <c r="C42" s="3">
        <v>14285.714285714286</v>
      </c>
      <c r="D42" s="1">
        <v>22500</v>
      </c>
      <c r="E42" s="3">
        <v>857.14285714285711</v>
      </c>
      <c r="F42" s="1">
        <v>230</v>
      </c>
      <c r="G42" s="1" t="s">
        <v>18</v>
      </c>
      <c r="H42" s="4">
        <v>0.97</v>
      </c>
      <c r="I42" s="4">
        <v>0.95</v>
      </c>
      <c r="J42" s="4">
        <v>0.85</v>
      </c>
      <c r="K42" s="8">
        <f xml:space="preserve"> 100% -Table_1[[#This Row],[Sales Completion Rate]]</f>
        <v>3.0000000000000027E-2</v>
      </c>
      <c r="L42" s="8">
        <f xml:space="preserve"> 100% -Table_1[[#This Row],[Profit Completion Rate]]</f>
        <v>5.0000000000000044E-2</v>
      </c>
      <c r="M42" s="8">
        <f xml:space="preserve"> 100%-Table_1[[#This Row],[Customer Completion Rate]]</f>
        <v>0.15000000000000002</v>
      </c>
    </row>
    <row r="43" spans="1:13" ht="15.75" hidden="1" x14ac:dyDescent="0.25">
      <c r="A43" s="2">
        <v>45078</v>
      </c>
      <c r="B43" s="1" t="s">
        <v>17</v>
      </c>
      <c r="C43" s="3">
        <v>14285.714285714286</v>
      </c>
      <c r="D43" s="1">
        <v>22900</v>
      </c>
      <c r="E43" s="3">
        <v>857.14285714285711</v>
      </c>
      <c r="F43" s="1">
        <v>228</v>
      </c>
      <c r="G43" s="1" t="s">
        <v>18</v>
      </c>
      <c r="H43" s="4">
        <v>0.95</v>
      </c>
      <c r="I43" s="4">
        <v>0.85</v>
      </c>
      <c r="J43" s="4">
        <v>0.91</v>
      </c>
      <c r="K43" s="8">
        <f xml:space="preserve"> 100% -Table_1[[#This Row],[Sales Completion Rate]]</f>
        <v>5.0000000000000044E-2</v>
      </c>
      <c r="L43" s="8">
        <f xml:space="preserve"> 100% -Table_1[[#This Row],[Profit Completion Rate]]</f>
        <v>0.15000000000000002</v>
      </c>
      <c r="M43" s="8">
        <f xml:space="preserve"> 100%-Table_1[[#This Row],[Customer Completion Rate]]</f>
        <v>8.9999999999999969E-2</v>
      </c>
    </row>
    <row r="44" spans="1:13" ht="15.75" hidden="1" x14ac:dyDescent="0.25">
      <c r="A44" s="2">
        <v>45108</v>
      </c>
      <c r="B44" s="1" t="s">
        <v>10</v>
      </c>
      <c r="C44" s="3">
        <v>18562.957142857143</v>
      </c>
      <c r="D44" s="3">
        <v>25000</v>
      </c>
      <c r="E44" s="3">
        <v>714.28571428571433</v>
      </c>
      <c r="F44" s="1">
        <v>250</v>
      </c>
      <c r="G44" s="1" t="s">
        <v>19</v>
      </c>
      <c r="H44" s="4">
        <v>0.97</v>
      </c>
      <c r="I44" s="4">
        <v>0.7</v>
      </c>
      <c r="J44" s="4">
        <v>0.93</v>
      </c>
      <c r="K44" s="8">
        <f xml:space="preserve"> 100% -Table_1[[#This Row],[Sales Completion Rate]]</f>
        <v>3.0000000000000027E-2</v>
      </c>
      <c r="L44" s="8">
        <f xml:space="preserve"> 100% -Table_1[[#This Row],[Profit Completion Rate]]</f>
        <v>0.30000000000000004</v>
      </c>
      <c r="M44" s="8">
        <f xml:space="preserve"> 100%-Table_1[[#This Row],[Customer Completion Rate]]</f>
        <v>6.9999999999999951E-2</v>
      </c>
    </row>
    <row r="45" spans="1:13" ht="15.75" hidden="1" x14ac:dyDescent="0.25">
      <c r="A45" s="2">
        <v>45108</v>
      </c>
      <c r="B45" s="1" t="s">
        <v>12</v>
      </c>
      <c r="C45" s="3">
        <v>18562.957142857143</v>
      </c>
      <c r="D45" s="3">
        <v>22000</v>
      </c>
      <c r="E45" s="3">
        <v>714.28571428571433</v>
      </c>
      <c r="F45" s="1">
        <v>240</v>
      </c>
      <c r="G45" s="1" t="s">
        <v>19</v>
      </c>
      <c r="H45" s="4">
        <v>0.9</v>
      </c>
      <c r="I45" s="4">
        <v>0.98</v>
      </c>
      <c r="J45" s="4">
        <v>0.96</v>
      </c>
      <c r="K45" s="8">
        <f xml:space="preserve"> 100% -Table_1[[#This Row],[Sales Completion Rate]]</f>
        <v>9.9999999999999978E-2</v>
      </c>
      <c r="L45" s="8">
        <f xml:space="preserve"> 100% -Table_1[[#This Row],[Profit Completion Rate]]</f>
        <v>2.0000000000000018E-2</v>
      </c>
      <c r="M45" s="8">
        <f xml:space="preserve"> 100%-Table_1[[#This Row],[Customer Completion Rate]]</f>
        <v>4.0000000000000036E-2</v>
      </c>
    </row>
    <row r="46" spans="1:13" ht="15.75" hidden="1" x14ac:dyDescent="0.25">
      <c r="A46" s="2">
        <v>45108</v>
      </c>
      <c r="B46" s="1" t="s">
        <v>13</v>
      </c>
      <c r="C46" s="3">
        <v>18562.957142857143</v>
      </c>
      <c r="D46" s="1">
        <v>25000</v>
      </c>
      <c r="E46" s="3">
        <v>714.28571428571433</v>
      </c>
      <c r="F46" s="1">
        <v>270</v>
      </c>
      <c r="G46" s="1" t="s">
        <v>19</v>
      </c>
      <c r="H46" s="4">
        <v>0.9</v>
      </c>
      <c r="I46" s="4">
        <v>0.95</v>
      </c>
      <c r="J46" s="4">
        <v>0.98</v>
      </c>
      <c r="K46" s="8">
        <f xml:space="preserve"> 100% -Table_1[[#This Row],[Sales Completion Rate]]</f>
        <v>9.9999999999999978E-2</v>
      </c>
      <c r="L46" s="8">
        <f xml:space="preserve"> 100% -Table_1[[#This Row],[Profit Completion Rate]]</f>
        <v>5.0000000000000044E-2</v>
      </c>
      <c r="M46" s="8">
        <f xml:space="preserve"> 100%-Table_1[[#This Row],[Customer Completion Rate]]</f>
        <v>2.0000000000000018E-2</v>
      </c>
    </row>
    <row r="47" spans="1:13" ht="15.75" hidden="1" x14ac:dyDescent="0.25">
      <c r="A47" s="2">
        <v>45108</v>
      </c>
      <c r="B47" s="1" t="s">
        <v>14</v>
      </c>
      <c r="C47" s="3">
        <v>18562.957142857143</v>
      </c>
      <c r="D47" s="1">
        <v>25000</v>
      </c>
      <c r="E47" s="3">
        <v>714.28571428571433</v>
      </c>
      <c r="F47" s="1">
        <v>259</v>
      </c>
      <c r="G47" s="1" t="s">
        <v>19</v>
      </c>
      <c r="H47" s="4">
        <v>0.96</v>
      </c>
      <c r="I47" s="4">
        <v>0.81</v>
      </c>
      <c r="J47" s="4">
        <v>0.85</v>
      </c>
      <c r="K47" s="8">
        <f xml:space="preserve"> 100% -Table_1[[#This Row],[Sales Completion Rate]]</f>
        <v>4.0000000000000036E-2</v>
      </c>
      <c r="L47" s="8">
        <f xml:space="preserve"> 100% -Table_1[[#This Row],[Profit Completion Rate]]</f>
        <v>0.18999999999999995</v>
      </c>
      <c r="M47" s="8">
        <f xml:space="preserve"> 100%-Table_1[[#This Row],[Customer Completion Rate]]</f>
        <v>0.15000000000000002</v>
      </c>
    </row>
    <row r="48" spans="1:13" ht="15.75" hidden="1" x14ac:dyDescent="0.25">
      <c r="A48" s="2">
        <v>45108</v>
      </c>
      <c r="B48" s="1" t="s">
        <v>15</v>
      </c>
      <c r="C48" s="3">
        <v>18562.957142857143</v>
      </c>
      <c r="D48" s="1">
        <v>25000</v>
      </c>
      <c r="E48" s="3">
        <v>714.28571428571433</v>
      </c>
      <c r="F48" s="1">
        <v>260</v>
      </c>
      <c r="G48" s="1" t="s">
        <v>19</v>
      </c>
      <c r="H48" s="4">
        <v>0.98</v>
      </c>
      <c r="I48" s="4">
        <v>0.84</v>
      </c>
      <c r="J48" s="4">
        <v>0.89</v>
      </c>
      <c r="K48" s="8">
        <f xml:space="preserve"> 100% -Table_1[[#This Row],[Sales Completion Rate]]</f>
        <v>2.0000000000000018E-2</v>
      </c>
      <c r="L48" s="8">
        <f xml:space="preserve"> 100% -Table_1[[#This Row],[Profit Completion Rate]]</f>
        <v>0.16000000000000003</v>
      </c>
      <c r="M48" s="8">
        <f xml:space="preserve"> 100%-Table_1[[#This Row],[Customer Completion Rate]]</f>
        <v>0.10999999999999999</v>
      </c>
    </row>
    <row r="49" spans="1:13" ht="15.75" hidden="1" x14ac:dyDescent="0.25">
      <c r="A49" s="2">
        <v>45108</v>
      </c>
      <c r="B49" s="1" t="s">
        <v>16</v>
      </c>
      <c r="C49" s="3">
        <v>18562.957142857143</v>
      </c>
      <c r="D49" s="1">
        <v>25000</v>
      </c>
      <c r="E49" s="3">
        <v>714.28571428571433</v>
      </c>
      <c r="F49" s="1">
        <v>260</v>
      </c>
      <c r="G49" s="1" t="s">
        <v>19</v>
      </c>
      <c r="H49" s="4">
        <v>0.76</v>
      </c>
      <c r="I49" s="4">
        <v>0.7</v>
      </c>
      <c r="J49" s="4">
        <v>0.86</v>
      </c>
      <c r="K49" s="8">
        <f xml:space="preserve"> 100% -Table_1[[#This Row],[Sales Completion Rate]]</f>
        <v>0.24</v>
      </c>
      <c r="L49" s="8">
        <f xml:space="preserve"> 100% -Table_1[[#This Row],[Profit Completion Rate]]</f>
        <v>0.30000000000000004</v>
      </c>
      <c r="M49" s="8">
        <f xml:space="preserve"> 100%-Table_1[[#This Row],[Customer Completion Rate]]</f>
        <v>0.14000000000000001</v>
      </c>
    </row>
    <row r="50" spans="1:13" ht="15.75" hidden="1" x14ac:dyDescent="0.25">
      <c r="A50" s="2">
        <v>45108</v>
      </c>
      <c r="B50" s="1" t="s">
        <v>17</v>
      </c>
      <c r="C50" s="3">
        <v>18562.957142857143</v>
      </c>
      <c r="D50" s="1">
        <v>25000</v>
      </c>
      <c r="E50" s="3">
        <v>714.28571428571433</v>
      </c>
      <c r="F50" s="1">
        <v>261</v>
      </c>
      <c r="G50" s="1" t="s">
        <v>19</v>
      </c>
      <c r="H50" s="4">
        <v>0.91</v>
      </c>
      <c r="I50" s="4">
        <v>0.77</v>
      </c>
      <c r="J50" s="4">
        <v>0.75</v>
      </c>
      <c r="K50" s="8">
        <f xml:space="preserve"> 100% -Table_1[[#This Row],[Sales Completion Rate]]</f>
        <v>8.9999999999999969E-2</v>
      </c>
      <c r="L50" s="8">
        <f xml:space="preserve"> 100% -Table_1[[#This Row],[Profit Completion Rate]]</f>
        <v>0.22999999999999998</v>
      </c>
      <c r="M50" s="8">
        <f xml:space="preserve"> 100%-Table_1[[#This Row],[Customer Completion Rate]]</f>
        <v>0.25</v>
      </c>
    </row>
    <row r="51" spans="1:13" ht="15.75" hidden="1" x14ac:dyDescent="0.25">
      <c r="A51" s="2">
        <v>45139</v>
      </c>
      <c r="B51" s="1" t="s">
        <v>10</v>
      </c>
      <c r="C51" s="3">
        <v>18571.428571428572</v>
      </c>
      <c r="D51" s="3">
        <v>25000</v>
      </c>
      <c r="E51" s="3">
        <v>714.28571428571433</v>
      </c>
      <c r="F51" s="1">
        <v>242</v>
      </c>
      <c r="G51" s="1" t="s">
        <v>19</v>
      </c>
      <c r="H51" s="4">
        <v>0.79</v>
      </c>
      <c r="I51" s="4">
        <v>0.81</v>
      </c>
      <c r="J51" s="4">
        <v>0.74</v>
      </c>
      <c r="K51" s="8">
        <f xml:space="preserve"> 100% -Table_1[[#This Row],[Sales Completion Rate]]</f>
        <v>0.20999999999999996</v>
      </c>
      <c r="L51" s="8">
        <f xml:space="preserve"> 100% -Table_1[[#This Row],[Profit Completion Rate]]</f>
        <v>0.18999999999999995</v>
      </c>
      <c r="M51" s="8">
        <f xml:space="preserve"> 100%-Table_1[[#This Row],[Customer Completion Rate]]</f>
        <v>0.26</v>
      </c>
    </row>
    <row r="52" spans="1:13" ht="15.75" hidden="1" x14ac:dyDescent="0.25">
      <c r="A52" s="2">
        <v>45139</v>
      </c>
      <c r="B52" s="1" t="s">
        <v>12</v>
      </c>
      <c r="C52" s="3">
        <v>18571.428571428572</v>
      </c>
      <c r="D52" s="3">
        <v>22500</v>
      </c>
      <c r="E52" s="3">
        <v>714.28571428571433</v>
      </c>
      <c r="F52" s="1">
        <v>250</v>
      </c>
      <c r="G52" s="1" t="s">
        <v>19</v>
      </c>
      <c r="H52" s="4">
        <v>0.85</v>
      </c>
      <c r="I52" s="4">
        <v>0.82</v>
      </c>
      <c r="J52" s="4">
        <v>0.73</v>
      </c>
      <c r="K52" s="8">
        <f xml:space="preserve"> 100% -Table_1[[#This Row],[Sales Completion Rate]]</f>
        <v>0.15000000000000002</v>
      </c>
      <c r="L52" s="8">
        <f xml:space="preserve"> 100% -Table_1[[#This Row],[Profit Completion Rate]]</f>
        <v>0.18000000000000005</v>
      </c>
      <c r="M52" s="8">
        <f xml:space="preserve"> 100%-Table_1[[#This Row],[Customer Completion Rate]]</f>
        <v>0.27</v>
      </c>
    </row>
    <row r="53" spans="1:13" ht="15.75" hidden="1" x14ac:dyDescent="0.25">
      <c r="A53" s="2">
        <v>45139</v>
      </c>
      <c r="B53" s="1" t="s">
        <v>13</v>
      </c>
      <c r="C53" s="3">
        <v>18571.428571428572</v>
      </c>
      <c r="D53" s="1">
        <v>25000</v>
      </c>
      <c r="E53" s="3">
        <v>714.28571428571433</v>
      </c>
      <c r="F53" s="1">
        <v>242</v>
      </c>
      <c r="G53" s="1" t="s">
        <v>19</v>
      </c>
      <c r="H53" s="4">
        <v>0.88</v>
      </c>
      <c r="I53" s="4">
        <v>0.84</v>
      </c>
      <c r="J53" s="4">
        <v>0.75</v>
      </c>
      <c r="K53" s="8">
        <f xml:space="preserve"> 100% -Table_1[[#This Row],[Sales Completion Rate]]</f>
        <v>0.12</v>
      </c>
      <c r="L53" s="8">
        <f xml:space="preserve"> 100% -Table_1[[#This Row],[Profit Completion Rate]]</f>
        <v>0.16000000000000003</v>
      </c>
      <c r="M53" s="8">
        <f xml:space="preserve"> 100%-Table_1[[#This Row],[Customer Completion Rate]]</f>
        <v>0.25</v>
      </c>
    </row>
    <row r="54" spans="1:13" ht="15.75" hidden="1" x14ac:dyDescent="0.25">
      <c r="A54" s="2">
        <v>45139</v>
      </c>
      <c r="B54" s="1" t="s">
        <v>14</v>
      </c>
      <c r="C54" s="3">
        <v>18571.428571428572</v>
      </c>
      <c r="D54" s="1">
        <v>25000</v>
      </c>
      <c r="E54" s="3">
        <v>714.28571428571433</v>
      </c>
      <c r="F54" s="1">
        <v>242</v>
      </c>
      <c r="G54" s="1" t="s">
        <v>19</v>
      </c>
      <c r="H54" s="4">
        <v>0.81</v>
      </c>
      <c r="I54" s="4">
        <v>0.92</v>
      </c>
      <c r="J54" s="4">
        <v>0.91</v>
      </c>
      <c r="K54" s="8">
        <f xml:space="preserve"> 100% -Table_1[[#This Row],[Sales Completion Rate]]</f>
        <v>0.18999999999999995</v>
      </c>
      <c r="L54" s="8">
        <f xml:space="preserve"> 100% -Table_1[[#This Row],[Profit Completion Rate]]</f>
        <v>7.999999999999996E-2</v>
      </c>
      <c r="M54" s="8">
        <f xml:space="preserve"> 100%-Table_1[[#This Row],[Customer Completion Rate]]</f>
        <v>8.9999999999999969E-2</v>
      </c>
    </row>
    <row r="55" spans="1:13" ht="15.75" hidden="1" x14ac:dyDescent="0.25">
      <c r="A55" s="2">
        <v>45139</v>
      </c>
      <c r="B55" s="1" t="s">
        <v>15</v>
      </c>
      <c r="C55" s="3">
        <v>18571.428571428572</v>
      </c>
      <c r="D55" s="1">
        <v>25000</v>
      </c>
      <c r="E55" s="3">
        <v>714.28571428571433</v>
      </c>
      <c r="F55" s="1">
        <v>242</v>
      </c>
      <c r="G55" s="1" t="s">
        <v>19</v>
      </c>
      <c r="H55" s="4">
        <v>0.84</v>
      </c>
      <c r="I55" s="4">
        <v>0.73</v>
      </c>
      <c r="J55" s="4">
        <v>0.99</v>
      </c>
      <c r="K55" s="8">
        <f xml:space="preserve"> 100% -Table_1[[#This Row],[Sales Completion Rate]]</f>
        <v>0.16000000000000003</v>
      </c>
      <c r="L55" s="8">
        <f xml:space="preserve"> 100% -Table_1[[#This Row],[Profit Completion Rate]]</f>
        <v>0.27</v>
      </c>
      <c r="M55" s="8">
        <f xml:space="preserve"> 100%-Table_1[[#This Row],[Customer Completion Rate]]</f>
        <v>1.0000000000000009E-2</v>
      </c>
    </row>
    <row r="56" spans="1:13" ht="15.75" hidden="1" x14ac:dyDescent="0.25">
      <c r="A56" s="2">
        <v>45139</v>
      </c>
      <c r="B56" s="1" t="s">
        <v>16</v>
      </c>
      <c r="C56" s="3">
        <v>18571.428571428572</v>
      </c>
      <c r="D56" s="1">
        <v>25000</v>
      </c>
      <c r="E56" s="3">
        <v>714.28571428571433</v>
      </c>
      <c r="F56" s="1">
        <v>240</v>
      </c>
      <c r="G56" s="1" t="s">
        <v>19</v>
      </c>
      <c r="H56" s="4">
        <v>0.93</v>
      </c>
      <c r="I56" s="4">
        <v>0.79</v>
      </c>
      <c r="J56" s="4">
        <v>0.72</v>
      </c>
      <c r="K56" s="8">
        <f xml:space="preserve"> 100% -Table_1[[#This Row],[Sales Completion Rate]]</f>
        <v>6.9999999999999951E-2</v>
      </c>
      <c r="L56" s="8">
        <f xml:space="preserve"> 100% -Table_1[[#This Row],[Profit Completion Rate]]</f>
        <v>0.20999999999999996</v>
      </c>
      <c r="M56" s="8">
        <f xml:space="preserve"> 100%-Table_1[[#This Row],[Customer Completion Rate]]</f>
        <v>0.28000000000000003</v>
      </c>
    </row>
    <row r="57" spans="1:13" ht="15.75" hidden="1" x14ac:dyDescent="0.25">
      <c r="A57" s="2">
        <v>45139</v>
      </c>
      <c r="B57" s="1" t="s">
        <v>17</v>
      </c>
      <c r="C57" s="3">
        <v>18571.428571428572</v>
      </c>
      <c r="D57" s="1">
        <v>25000</v>
      </c>
      <c r="E57" s="3">
        <v>714.28571428571433</v>
      </c>
      <c r="F57" s="1">
        <v>242</v>
      </c>
      <c r="G57" s="1" t="s">
        <v>19</v>
      </c>
      <c r="H57" s="4">
        <v>0.84</v>
      </c>
      <c r="I57" s="4">
        <v>0.79</v>
      </c>
      <c r="J57" s="4">
        <v>0.8</v>
      </c>
      <c r="K57" s="8">
        <f xml:space="preserve"> 100% -Table_1[[#This Row],[Sales Completion Rate]]</f>
        <v>0.16000000000000003</v>
      </c>
      <c r="L57" s="8">
        <f xml:space="preserve"> 100% -Table_1[[#This Row],[Profit Completion Rate]]</f>
        <v>0.20999999999999996</v>
      </c>
      <c r="M57" s="8">
        <f xml:space="preserve"> 100%-Table_1[[#This Row],[Customer Completion Rate]]</f>
        <v>0.19999999999999996</v>
      </c>
    </row>
    <row r="58" spans="1:13" ht="15.75" hidden="1" x14ac:dyDescent="0.25">
      <c r="A58" s="2">
        <v>45170</v>
      </c>
      <c r="B58" s="1" t="s">
        <v>10</v>
      </c>
      <c r="C58" s="3">
        <v>17857.142857142859</v>
      </c>
      <c r="D58" s="3">
        <v>22500</v>
      </c>
      <c r="E58" s="3">
        <v>285.71428571428572</v>
      </c>
      <c r="F58" s="1">
        <v>285</v>
      </c>
      <c r="G58" s="1" t="s">
        <v>19</v>
      </c>
      <c r="H58" s="4">
        <v>0.85</v>
      </c>
      <c r="I58" s="4">
        <v>0.91</v>
      </c>
      <c r="J58" s="4">
        <v>0.84</v>
      </c>
      <c r="K58" s="8">
        <f xml:space="preserve"> 100% -Table_1[[#This Row],[Sales Completion Rate]]</f>
        <v>0.15000000000000002</v>
      </c>
      <c r="L58" s="8">
        <f xml:space="preserve"> 100% -Table_1[[#This Row],[Profit Completion Rate]]</f>
        <v>8.9999999999999969E-2</v>
      </c>
      <c r="M58" s="8">
        <f xml:space="preserve"> 100%-Table_1[[#This Row],[Customer Completion Rate]]</f>
        <v>0.16000000000000003</v>
      </c>
    </row>
    <row r="59" spans="1:13" ht="15.75" hidden="1" x14ac:dyDescent="0.25">
      <c r="A59" s="2">
        <v>45170</v>
      </c>
      <c r="B59" s="1" t="s">
        <v>12</v>
      </c>
      <c r="C59" s="3">
        <v>17857.142857142859</v>
      </c>
      <c r="D59" s="3">
        <v>21500</v>
      </c>
      <c r="E59" s="3">
        <v>285.71428571428572</v>
      </c>
      <c r="F59" s="1">
        <v>275</v>
      </c>
      <c r="G59" s="1" t="s">
        <v>19</v>
      </c>
      <c r="H59" s="4">
        <v>0.86</v>
      </c>
      <c r="I59" s="4">
        <v>0.75</v>
      </c>
      <c r="J59" s="4">
        <v>0.96</v>
      </c>
      <c r="K59" s="8">
        <f xml:space="preserve"> 100% -Table_1[[#This Row],[Sales Completion Rate]]</f>
        <v>0.14000000000000001</v>
      </c>
      <c r="L59" s="8">
        <f xml:space="preserve"> 100% -Table_1[[#This Row],[Profit Completion Rate]]</f>
        <v>0.25</v>
      </c>
      <c r="M59" s="8">
        <f xml:space="preserve"> 100%-Table_1[[#This Row],[Customer Completion Rate]]</f>
        <v>4.0000000000000036E-2</v>
      </c>
    </row>
    <row r="60" spans="1:13" ht="15.75" hidden="1" x14ac:dyDescent="0.25">
      <c r="A60" s="2">
        <v>45170</v>
      </c>
      <c r="B60" s="1" t="s">
        <v>13</v>
      </c>
      <c r="C60" s="3">
        <v>17857.142857142859</v>
      </c>
      <c r="D60" s="1">
        <v>24000</v>
      </c>
      <c r="E60" s="3">
        <v>285.71428571428572</v>
      </c>
      <c r="F60" s="1">
        <v>285</v>
      </c>
      <c r="G60" s="1" t="s">
        <v>19</v>
      </c>
      <c r="H60" s="4">
        <v>0.96</v>
      </c>
      <c r="I60" s="4">
        <v>0.77</v>
      </c>
      <c r="J60" s="4">
        <v>0.92</v>
      </c>
      <c r="K60" s="8">
        <f xml:space="preserve"> 100% -Table_1[[#This Row],[Sales Completion Rate]]</f>
        <v>4.0000000000000036E-2</v>
      </c>
      <c r="L60" s="8">
        <f xml:space="preserve"> 100% -Table_1[[#This Row],[Profit Completion Rate]]</f>
        <v>0.22999999999999998</v>
      </c>
      <c r="M60" s="8">
        <f xml:space="preserve"> 100%-Table_1[[#This Row],[Customer Completion Rate]]</f>
        <v>7.999999999999996E-2</v>
      </c>
    </row>
    <row r="61" spans="1:13" ht="15.75" hidden="1" x14ac:dyDescent="0.25">
      <c r="A61" s="2">
        <v>45170</v>
      </c>
      <c r="B61" s="1" t="s">
        <v>14</v>
      </c>
      <c r="C61" s="3">
        <v>17857.142857142859</v>
      </c>
      <c r="D61" s="1">
        <v>24500</v>
      </c>
      <c r="E61" s="3">
        <v>285.71428571428572</v>
      </c>
      <c r="F61" s="1">
        <v>290</v>
      </c>
      <c r="G61" s="1" t="s">
        <v>19</v>
      </c>
      <c r="H61" s="4">
        <v>0.99</v>
      </c>
      <c r="I61" s="4">
        <v>0.97</v>
      </c>
      <c r="J61" s="4">
        <v>0.73</v>
      </c>
      <c r="K61" s="8">
        <f xml:space="preserve"> 100% -Table_1[[#This Row],[Sales Completion Rate]]</f>
        <v>1.0000000000000009E-2</v>
      </c>
      <c r="L61" s="8">
        <f xml:space="preserve"> 100% -Table_1[[#This Row],[Profit Completion Rate]]</f>
        <v>3.0000000000000027E-2</v>
      </c>
      <c r="M61" s="8">
        <f xml:space="preserve"> 100%-Table_1[[#This Row],[Customer Completion Rate]]</f>
        <v>0.27</v>
      </c>
    </row>
    <row r="62" spans="1:13" ht="15.75" hidden="1" x14ac:dyDescent="0.25">
      <c r="A62" s="2">
        <v>45170</v>
      </c>
      <c r="B62" s="1" t="s">
        <v>15</v>
      </c>
      <c r="C62" s="3">
        <v>17857.142857142859</v>
      </c>
      <c r="D62" s="1">
        <v>24500</v>
      </c>
      <c r="E62" s="3">
        <v>285.71428571428572</v>
      </c>
      <c r="F62" s="1">
        <v>310</v>
      </c>
      <c r="G62" s="1" t="s">
        <v>19</v>
      </c>
      <c r="H62" s="4">
        <v>0.77</v>
      </c>
      <c r="I62" s="4">
        <v>0.72</v>
      </c>
      <c r="J62" s="4">
        <v>0.85</v>
      </c>
      <c r="K62" s="8">
        <f xml:space="preserve"> 100% -Table_1[[#This Row],[Sales Completion Rate]]</f>
        <v>0.22999999999999998</v>
      </c>
      <c r="L62" s="8">
        <f xml:space="preserve"> 100% -Table_1[[#This Row],[Profit Completion Rate]]</f>
        <v>0.28000000000000003</v>
      </c>
      <c r="M62" s="8">
        <f xml:space="preserve"> 100%-Table_1[[#This Row],[Customer Completion Rate]]</f>
        <v>0.15000000000000002</v>
      </c>
    </row>
    <row r="63" spans="1:13" ht="15.75" hidden="1" x14ac:dyDescent="0.25">
      <c r="A63" s="2">
        <v>45170</v>
      </c>
      <c r="B63" s="1" t="s">
        <v>16</v>
      </c>
      <c r="C63" s="3">
        <v>17857.142857142859</v>
      </c>
      <c r="D63" s="1">
        <v>24500</v>
      </c>
      <c r="E63" s="3">
        <v>285.71428571428572</v>
      </c>
      <c r="F63" s="1">
        <v>270</v>
      </c>
      <c r="G63" s="1" t="s">
        <v>19</v>
      </c>
      <c r="H63" s="4">
        <v>0.77</v>
      </c>
      <c r="I63" s="4">
        <v>0.96</v>
      </c>
      <c r="J63" s="4">
        <v>0.78</v>
      </c>
      <c r="K63" s="8">
        <f xml:space="preserve"> 100% -Table_1[[#This Row],[Sales Completion Rate]]</f>
        <v>0.22999999999999998</v>
      </c>
      <c r="L63" s="8">
        <f xml:space="preserve"> 100% -Table_1[[#This Row],[Profit Completion Rate]]</f>
        <v>4.0000000000000036E-2</v>
      </c>
      <c r="M63" s="8">
        <f xml:space="preserve"> 100%-Table_1[[#This Row],[Customer Completion Rate]]</f>
        <v>0.21999999999999997</v>
      </c>
    </row>
    <row r="64" spans="1:13" ht="15.75" hidden="1" x14ac:dyDescent="0.25">
      <c r="A64" s="2">
        <v>45170</v>
      </c>
      <c r="B64" s="1" t="s">
        <v>17</v>
      </c>
      <c r="C64" s="3">
        <v>17857.142857142859</v>
      </c>
      <c r="D64" s="1">
        <v>24500</v>
      </c>
      <c r="E64" s="3">
        <v>285.71428571428572</v>
      </c>
      <c r="F64" s="1">
        <v>285</v>
      </c>
      <c r="G64" s="1" t="s">
        <v>19</v>
      </c>
      <c r="H64" s="4">
        <v>0.78</v>
      </c>
      <c r="I64" s="4">
        <v>0.8</v>
      </c>
      <c r="J64" s="4">
        <v>0.85</v>
      </c>
      <c r="K64" s="8">
        <f xml:space="preserve"> 100% -Table_1[[#This Row],[Sales Completion Rate]]</f>
        <v>0.21999999999999997</v>
      </c>
      <c r="L64" s="8">
        <f xml:space="preserve"> 100% -Table_1[[#This Row],[Profit Completion Rate]]</f>
        <v>0.19999999999999996</v>
      </c>
      <c r="M64" s="8">
        <f xml:space="preserve"> 100%-Table_1[[#This Row],[Customer Completion Rate]]</f>
        <v>0.15000000000000002</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32C5F-127D-4ECE-9263-BC412146D4BB}">
  <dimension ref="A1"/>
  <sheetViews>
    <sheetView tabSelected="1" workbookViewId="0"/>
  </sheetViews>
  <sheetFormatPr defaultRowHeight="15.7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Sheet3</vt:lpstr>
      <vt:lpstr>Sheet7</vt:lpstr>
      <vt:lpstr>Data</vt:lpstr>
      <vt:lpstr>Sheet1</vt:lpstr>
      <vt:lpstr>_xlcn.WorksheetConnection_deliveries.csvA1N180791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Xu</dc:creator>
  <cp:lastModifiedBy>neha shah</cp:lastModifiedBy>
  <dcterms:created xsi:type="dcterms:W3CDTF">2014-05-13T23:37:49Z</dcterms:created>
  <dcterms:modified xsi:type="dcterms:W3CDTF">2024-04-05T01:09:03Z</dcterms:modified>
</cp:coreProperties>
</file>