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electronics\electronics\gr5b\Alexandr_Iliuk\"/>
    </mc:Choice>
  </mc:AlternateContent>
  <xr:revisionPtr revIDLastSave="0" documentId="13_ncr:1_{234B17BD-13CA-4DAF-BC9C-ADFF4164F911}" xr6:coauthVersionLast="43" xr6:coauthVersionMax="43" xr10:uidLastSave="{00000000-0000-0000-0000-000000000000}"/>
  <bookViews>
    <workbookView xWindow="-120" yWindow="-120" windowWidth="29040" windowHeight="15840" xr2:uid="{A80683A1-5A60-4DB7-867A-EF1AA68664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5" i="1"/>
  <c r="E24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5" i="1"/>
  <c r="B24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5" i="1"/>
</calcChain>
</file>

<file path=xl/sharedStrings.xml><?xml version="1.0" encoding="utf-8"?>
<sst xmlns="http://schemas.openxmlformats.org/spreadsheetml/2006/main" count="14" uniqueCount="8">
  <si>
    <t>Конденсатор</t>
  </si>
  <si>
    <t>Котушка</t>
  </si>
  <si>
    <t>V, кГц</t>
  </si>
  <si>
    <t>С, мкФ</t>
  </si>
  <si>
    <t>L, мГ</t>
  </si>
  <si>
    <t>пФ</t>
  </si>
  <si>
    <t>С, нФ</t>
  </si>
  <si>
    <t>Z,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</si>
</sst>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 C(v)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Лист1!$B$4:$B$24</c:f>
              <c:numCache>
                <c:formatCode>General</c:formatCode>
                <c:ptCount val="2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550</c:v>
                </c:pt>
                <c:pt idx="20">
                  <c:v>600</c:v>
                </c:pt>
              </c:numCache>
            </c:numRef>
          </c:xVal>
          <c:yVal>
            <c:numRef>
              <c:f>Лист1!$C$4:$C$24</c:f>
              <c:numCache>
                <c:formatCode>General</c:formatCode>
                <c:ptCount val="21"/>
                <c:pt idx="0">
                  <c:v>0.24</c:v>
                </c:pt>
                <c:pt idx="1">
                  <c:v>0.245</c:v>
                </c:pt>
                <c:pt idx="2">
                  <c:v>0.253</c:v>
                </c:pt>
                <c:pt idx="3">
                  <c:v>0.26300000000000001</c:v>
                </c:pt>
                <c:pt idx="4">
                  <c:v>0.27700000000000002</c:v>
                </c:pt>
                <c:pt idx="5">
                  <c:v>0.29499999999999998</c:v>
                </c:pt>
                <c:pt idx="6">
                  <c:v>0.31900000000000001</c:v>
                </c:pt>
                <c:pt idx="7">
                  <c:v>0.35099999999999998</c:v>
                </c:pt>
                <c:pt idx="8">
                  <c:v>0.39500000000000002</c:v>
                </c:pt>
                <c:pt idx="9">
                  <c:v>0.45900000000000002</c:v>
                </c:pt>
                <c:pt idx="10">
                  <c:v>0.55700000000000005</c:v>
                </c:pt>
                <c:pt idx="11">
                  <c:v>0.7</c:v>
                </c:pt>
                <c:pt idx="12">
                  <c:v>1.1000000000000001</c:v>
                </c:pt>
                <c:pt idx="13">
                  <c:v>2.2000000000000002</c:v>
                </c:pt>
                <c:pt idx="14">
                  <c:v>-1.2</c:v>
                </c:pt>
                <c:pt idx="15">
                  <c:v>-1.7</c:v>
                </c:pt>
                <c:pt idx="16">
                  <c:v>-0.9</c:v>
                </c:pt>
                <c:pt idx="17">
                  <c:v>-0.6</c:v>
                </c:pt>
                <c:pt idx="18">
                  <c:v>-0.41899999999999998</c:v>
                </c:pt>
                <c:pt idx="19">
                  <c:v>-0.26700000000000002</c:v>
                </c:pt>
                <c:pt idx="20">
                  <c:v>-0.192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CFE-4C09-A986-794500DCB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843168"/>
        <c:axId val="380849728"/>
      </c:scatterChart>
      <c:valAx>
        <c:axId val="38084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849728"/>
        <c:crosses val="autoZero"/>
        <c:crossBetween val="midCat"/>
      </c:valAx>
      <c:valAx>
        <c:axId val="3808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84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 L(v)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9987362607995349E-2"/>
          <c:y val="0.14593900207880017"/>
          <c:w val="0.89745775532740812"/>
          <c:h val="0.8352436210292785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Лист1!$B$4:$B$24</c:f>
              <c:numCache>
                <c:formatCode>General</c:formatCode>
                <c:ptCount val="21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550</c:v>
                </c:pt>
                <c:pt idx="20">
                  <c:v>600</c:v>
                </c:pt>
              </c:numCache>
            </c:numRef>
          </c:xVal>
          <c:yVal>
            <c:numRef>
              <c:f>Лист1!$D$4:$D$24</c:f>
              <c:numCache>
                <c:formatCode>General</c:formatCode>
                <c:ptCount val="21"/>
                <c:pt idx="0">
                  <c:v>-42</c:v>
                </c:pt>
                <c:pt idx="1">
                  <c:v>-18.36</c:v>
                </c:pt>
                <c:pt idx="2">
                  <c:v>-10.023</c:v>
                </c:pt>
                <c:pt idx="3">
                  <c:v>-6.1619999999999999</c:v>
                </c:pt>
                <c:pt idx="4">
                  <c:v>-4.0659999999999998</c:v>
                </c:pt>
                <c:pt idx="5">
                  <c:v>-2.8039999999999998</c:v>
                </c:pt>
                <c:pt idx="6">
                  <c:v>-1.9850000000000001</c:v>
                </c:pt>
                <c:pt idx="7">
                  <c:v>-1.425</c:v>
                </c:pt>
                <c:pt idx="8">
                  <c:v>-1.0249999999999999</c:v>
                </c:pt>
                <c:pt idx="9">
                  <c:v>-0.73</c:v>
                </c:pt>
                <c:pt idx="10">
                  <c:v>-0.50600000000000001</c:v>
                </c:pt>
                <c:pt idx="11">
                  <c:v>-0.33200000000000002</c:v>
                </c:pt>
                <c:pt idx="12">
                  <c:v>-0.19400000000000001</c:v>
                </c:pt>
                <c:pt idx="13">
                  <c:v>-8.3000000000000004E-2</c:v>
                </c:pt>
                <c:pt idx="14">
                  <c:v>7.0000000000000001E-3</c:v>
                </c:pt>
                <c:pt idx="15">
                  <c:v>8.2000000000000003E-2</c:v>
                </c:pt>
                <c:pt idx="16">
                  <c:v>0.14399999999999999</c:v>
                </c:pt>
                <c:pt idx="17">
                  <c:v>0.19700000000000001</c:v>
                </c:pt>
                <c:pt idx="18">
                  <c:v>0.24199999999999999</c:v>
                </c:pt>
                <c:pt idx="19">
                  <c:v>0.313</c:v>
                </c:pt>
                <c:pt idx="20">
                  <c:v>0.36699999999999999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24-4D33-8063-7D16D30DE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839144"/>
        <c:axId val="389837176"/>
      </c:scatterChart>
      <c:valAx>
        <c:axId val="38983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7176"/>
        <c:crosses val="autoZero"/>
        <c:crossBetween val="midCat"/>
      </c:valAx>
      <c:valAx>
        <c:axId val="38983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983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 C(v)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Лист1!$E$4:$E$24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xVal>
          <c:yVal>
            <c:numRef>
              <c:f>Лист1!$F$4:$F$24</c:f>
              <c:numCache>
                <c:formatCode>General</c:formatCode>
                <c:ptCount val="21"/>
                <c:pt idx="0">
                  <c:v>0.56200000000000006</c:v>
                </c:pt>
                <c:pt idx="1">
                  <c:v>0.61899999999999999</c:v>
                </c:pt>
                <c:pt idx="2">
                  <c:v>0.69</c:v>
                </c:pt>
                <c:pt idx="3">
                  <c:v>0.8</c:v>
                </c:pt>
                <c:pt idx="4">
                  <c:v>0.9</c:v>
                </c:pt>
                <c:pt idx="5">
                  <c:v>1.1000000000000001</c:v>
                </c:pt>
                <c:pt idx="6">
                  <c:v>1.4</c:v>
                </c:pt>
                <c:pt idx="7">
                  <c:v>1.9</c:v>
                </c:pt>
                <c:pt idx="8">
                  <c:v>3</c:v>
                </c:pt>
                <c:pt idx="9">
                  <c:v>7.5</c:v>
                </c:pt>
                <c:pt idx="10">
                  <c:v>-1.35</c:v>
                </c:pt>
                <c:pt idx="11">
                  <c:v>-3.5</c:v>
                </c:pt>
                <c:pt idx="12">
                  <c:v>-2</c:v>
                </c:pt>
                <c:pt idx="13">
                  <c:v>-1.4</c:v>
                </c:pt>
                <c:pt idx="14">
                  <c:v>-1.1000000000000001</c:v>
                </c:pt>
                <c:pt idx="15">
                  <c:v>-0.8</c:v>
                </c:pt>
                <c:pt idx="16">
                  <c:v>-0.7</c:v>
                </c:pt>
                <c:pt idx="17">
                  <c:v>-0.6</c:v>
                </c:pt>
                <c:pt idx="18">
                  <c:v>-0.5</c:v>
                </c:pt>
                <c:pt idx="19">
                  <c:v>-0.46100000000000002</c:v>
                </c:pt>
                <c:pt idx="20">
                  <c:v>-0.41199999999999998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BFE-4981-A571-D987CB5A5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844904"/>
        <c:axId val="394847856"/>
      </c:scatterChart>
      <c:valAx>
        <c:axId val="39484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847856"/>
        <c:crosses val="autoZero"/>
        <c:crossBetween val="midCat"/>
      </c:valAx>
      <c:valAx>
        <c:axId val="3948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84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baseline="0"/>
              <a:t>  L(v)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Лист1!$E$4:$E$24</c:f>
              <c:numCache>
                <c:formatCode>General</c:formatCode>
                <c:ptCount val="21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</c:numCache>
            </c:numRef>
          </c:xVal>
          <c:yVal>
            <c:numRef>
              <c:f>Лист1!$G$4:$G$24</c:f>
              <c:numCache>
                <c:formatCode>General</c:formatCode>
                <c:ptCount val="21"/>
                <c:pt idx="0">
                  <c:v>-0.501</c:v>
                </c:pt>
                <c:pt idx="1">
                  <c:v>-0.42599999999999999</c:v>
                </c:pt>
                <c:pt idx="2">
                  <c:v>-0.35899999999999999</c:v>
                </c:pt>
                <c:pt idx="3">
                  <c:v>-0.29699999999999999</c:v>
                </c:pt>
                <c:pt idx="4">
                  <c:v>-0.24099999999999999</c:v>
                </c:pt>
                <c:pt idx="5">
                  <c:v>-0.189</c:v>
                </c:pt>
                <c:pt idx="6">
                  <c:v>-0.14199999999999999</c:v>
                </c:pt>
                <c:pt idx="7">
                  <c:v>-9.9000000000000005E-2</c:v>
                </c:pt>
                <c:pt idx="8">
                  <c:v>-5.8999999999999997E-2</c:v>
                </c:pt>
                <c:pt idx="9">
                  <c:v>-2.1999999999999999E-2</c:v>
                </c:pt>
                <c:pt idx="10">
                  <c:v>1.2E-2</c:v>
                </c:pt>
                <c:pt idx="11">
                  <c:v>4.2999999999999997E-2</c:v>
                </c:pt>
                <c:pt idx="12">
                  <c:v>7.2999999999999995E-2</c:v>
                </c:pt>
                <c:pt idx="13">
                  <c:v>0.1</c:v>
                </c:pt>
                <c:pt idx="14">
                  <c:v>0.125</c:v>
                </c:pt>
                <c:pt idx="15">
                  <c:v>0.14899999999999999</c:v>
                </c:pt>
                <c:pt idx="16">
                  <c:v>0.17100000000000001</c:v>
                </c:pt>
                <c:pt idx="17">
                  <c:v>0.192</c:v>
                </c:pt>
                <c:pt idx="18">
                  <c:v>0.21099999999999999</c:v>
                </c:pt>
                <c:pt idx="19">
                  <c:v>0.22900000000000001</c:v>
                </c:pt>
                <c:pt idx="20">
                  <c:v>0.246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29-40DB-B042-62422021D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011216"/>
        <c:axId val="543013840"/>
      </c:scatterChart>
      <c:valAx>
        <c:axId val="54301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013840"/>
        <c:crosses val="autoZero"/>
        <c:crossBetween val="midCat"/>
      </c:valAx>
      <c:valAx>
        <c:axId val="5430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301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</a:t>
            </a:r>
            <a:r>
              <a:rPr lang="en-US" baseline="0"/>
              <a:t> L(v)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Лист1!$J$4:$J$23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Лист1!$K$4:$K$23</c:f>
              <c:numCache>
                <c:formatCode>General</c:formatCode>
                <c:ptCount val="20"/>
                <c:pt idx="0">
                  <c:v>14.393000000000001</c:v>
                </c:pt>
                <c:pt idx="1">
                  <c:v>14.61</c:v>
                </c:pt>
                <c:pt idx="2">
                  <c:v>15.03</c:v>
                </c:pt>
                <c:pt idx="3">
                  <c:v>15.65</c:v>
                </c:pt>
                <c:pt idx="4">
                  <c:v>16.54</c:v>
                </c:pt>
                <c:pt idx="5">
                  <c:v>17.760000000000002</c:v>
                </c:pt>
                <c:pt idx="6">
                  <c:v>19.46</c:v>
                </c:pt>
                <c:pt idx="7">
                  <c:v>21.87</c:v>
                </c:pt>
                <c:pt idx="8">
                  <c:v>25.48</c:v>
                </c:pt>
                <c:pt idx="9">
                  <c:v>31.17</c:v>
                </c:pt>
                <c:pt idx="10">
                  <c:v>41.41</c:v>
                </c:pt>
                <c:pt idx="11">
                  <c:v>64.72</c:v>
                </c:pt>
                <c:pt idx="12">
                  <c:v>165</c:v>
                </c:pt>
                <c:pt idx="13">
                  <c:v>-244</c:v>
                </c:pt>
                <c:pt idx="14">
                  <c:v>-66.52</c:v>
                </c:pt>
                <c:pt idx="15">
                  <c:v>-37.450000000000003</c:v>
                </c:pt>
                <c:pt idx="16">
                  <c:v>-25.56</c:v>
                </c:pt>
                <c:pt idx="17">
                  <c:v>-19.12</c:v>
                </c:pt>
                <c:pt idx="18">
                  <c:v>-15.1</c:v>
                </c:pt>
                <c:pt idx="19">
                  <c:v>-12.36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89-4F8A-9E40-678CF949E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117576"/>
        <c:axId val="540116592"/>
      </c:scatterChart>
      <c:valAx>
        <c:axId val="540117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116592"/>
        <c:crosses val="autoZero"/>
        <c:crossBetween val="midCat"/>
      </c:valAx>
      <c:valAx>
        <c:axId val="5401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117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</a:t>
            </a:r>
            <a:r>
              <a:rPr lang="en-US" baseline="0"/>
              <a:t> C(v)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Лист1!$J$4:$J$23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xVal>
          <c:yVal>
            <c:numRef>
              <c:f>Лист1!$L$4:$L$23</c:f>
              <c:numCache>
                <c:formatCode>General</c:formatCode>
                <c:ptCount val="20"/>
                <c:pt idx="0">
                  <c:v>-17.600000000000001</c:v>
                </c:pt>
                <c:pt idx="1">
                  <c:v>-4.3339999999999996</c:v>
                </c:pt>
                <c:pt idx="2">
                  <c:v>-1.873</c:v>
                </c:pt>
                <c:pt idx="3">
                  <c:v>-1.0109999999999999</c:v>
                </c:pt>
                <c:pt idx="4">
                  <c:v>-0.61299999999999999</c:v>
                </c:pt>
                <c:pt idx="5">
                  <c:v>-0.39600000000000002</c:v>
                </c:pt>
                <c:pt idx="6">
                  <c:v>-0.26569999999999999</c:v>
                </c:pt>
                <c:pt idx="7">
                  <c:v>480770</c:v>
                </c:pt>
                <c:pt idx="8">
                  <c:v>422000</c:v>
                </c:pt>
                <c:pt idx="9">
                  <c:v>-81260</c:v>
                </c:pt>
                <c:pt idx="10">
                  <c:v>-50500</c:v>
                </c:pt>
                <c:pt idx="11">
                  <c:v>-27170</c:v>
                </c:pt>
                <c:pt idx="12">
                  <c:v>-9070</c:v>
                </c:pt>
                <c:pt idx="13">
                  <c:v>5287</c:v>
                </c:pt>
                <c:pt idx="14">
                  <c:v>16920</c:v>
                </c:pt>
                <c:pt idx="15">
                  <c:v>26420</c:v>
                </c:pt>
                <c:pt idx="16">
                  <c:v>34300</c:v>
                </c:pt>
                <c:pt idx="17">
                  <c:v>40880</c:v>
                </c:pt>
                <c:pt idx="18">
                  <c:v>46480</c:v>
                </c:pt>
                <c:pt idx="19">
                  <c:v>51220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DE-4F26-A412-1B3C95F99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256344"/>
        <c:axId val="393255032"/>
      </c:scatterChart>
      <c:valAx>
        <c:axId val="39325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55032"/>
        <c:crosses val="autoZero"/>
        <c:crossBetween val="midCat"/>
      </c:valAx>
      <c:valAx>
        <c:axId val="39325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25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425181</xdr:colOff>
      <xdr:row>24</xdr:row>
      <xdr:rowOff>57150</xdr:rowOff>
    </xdr:from>
    <xdr:to>
      <xdr:col>9</xdr:col>
      <xdr:colOff>556580</xdr:colOff>
      <xdr:row>43</xdr:row>
      <xdr:rowOff>51642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CF0F408-167C-4A21-8D4F-D3D81ECCC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425182</xdr:colOff>
      <xdr:row>43</xdr:row>
      <xdr:rowOff>91578</xdr:rowOff>
    </xdr:from>
    <xdr:to>
      <xdr:col>9</xdr:col>
      <xdr:colOff>539367</xdr:colOff>
      <xdr:row>56</xdr:row>
      <xdr:rowOff>91807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88D573-41E0-4026-901E-1FAC0D943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602484</xdr:colOff>
      <xdr:row>24</xdr:row>
      <xdr:rowOff>57379</xdr:rowOff>
    </xdr:from>
    <xdr:to>
      <xdr:col>16</xdr:col>
      <xdr:colOff>544531</xdr:colOff>
      <xdr:row>43</xdr:row>
      <xdr:rowOff>57379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086B0BC-CDA5-4BED-94E1-5E258AA56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6312</xdr:colOff>
      <xdr:row>43</xdr:row>
      <xdr:rowOff>91577</xdr:rowOff>
    </xdr:from>
    <xdr:to>
      <xdr:col>17</xdr:col>
      <xdr:colOff>320752</xdr:colOff>
      <xdr:row>56</xdr:row>
      <xdr:rowOff>86069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CA3F224-6A71-493E-99BE-8F39C1EE0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413705</xdr:colOff>
      <xdr:row>56</xdr:row>
      <xdr:rowOff>166172</xdr:rowOff>
    </xdr:from>
    <xdr:to>
      <xdr:col>9</xdr:col>
      <xdr:colOff>539367</xdr:colOff>
      <xdr:row>72</xdr:row>
      <xdr:rowOff>74594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EC8E39-7120-4B0C-AE19-E151A83C3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11475</xdr:colOff>
      <xdr:row>56</xdr:row>
      <xdr:rowOff>171908</xdr:rowOff>
    </xdr:from>
    <xdr:to>
      <xdr:col>17</xdr:col>
      <xdr:colOff>315014</xdr:colOff>
      <xdr:row>72</xdr:row>
      <xdr:rowOff>74594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DAEC6B6-1EC6-46A2-B737-0CEB53B88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284C-15A3-4064-8392-230DBCAAC95E}">
  <dimension ref="B2:O24"/>
  <sheetViews>
    <sheetView tabSelected="1" topLeftCell="A5" zoomScale="166" workbookViewId="0">
      <selection activeCell="N4" sqref="N4:N23"/>
    </sheetView>
  </sheetViews>
  <sheetFormatPr defaultRowHeight="15" x14ac:dyDescent="0.25"/>
  <sheetData>
    <row r="2" spans="2:15" x14ac:dyDescent="0.25">
      <c r="B2" s="1" t="s">
        <v>0</v>
      </c>
      <c r="C2" s="1"/>
      <c r="D2" s="1"/>
      <c r="E2" s="1"/>
      <c r="F2" s="1"/>
      <c r="G2" s="1"/>
      <c r="J2" s="1" t="s">
        <v>1</v>
      </c>
      <c r="K2" s="1"/>
      <c r="L2" s="1"/>
      <c r="M2" s="1"/>
      <c r="N2" s="1"/>
      <c r="O2" s="1"/>
    </row>
    <row r="3" spans="2:15" x14ac:dyDescent="0.25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7</v>
      </c>
      <c r="J3" t="s">
        <v>2</v>
      </c>
      <c r="K3" t="s">
        <v>4</v>
      </c>
      <c r="L3" t="s">
        <v>6</v>
      </c>
      <c r="N3" t="s">
        <v>7</v>
      </c>
    </row>
    <row r="4" spans="2:15" x14ac:dyDescent="0.25">
      <c r="B4">
        <v>50</v>
      </c>
      <c r="C4">
        <v>0.24</v>
      </c>
      <c r="D4">
        <v>-42</v>
      </c>
      <c r="E4">
        <v>300</v>
      </c>
      <c r="F4">
        <v>0.56200000000000006</v>
      </c>
      <c r="G4">
        <v>-0.501</v>
      </c>
      <c r="H4">
        <f>SQRT((2*3.14/B4*D4+B4/2/3.14/C4)^2)</f>
        <v>27.898897664543522</v>
      </c>
      <c r="J4">
        <v>10</v>
      </c>
      <c r="K4">
        <v>14.393000000000001</v>
      </c>
      <c r="L4">
        <v>-17.600000000000001</v>
      </c>
      <c r="N4">
        <f>SQRT((2*3.14/J4*K4+J4/3.14/2/L4)^2)</f>
        <v>8.9483291881876088</v>
      </c>
    </row>
    <row r="5" spans="2:15" x14ac:dyDescent="0.25">
      <c r="B5">
        <f>B4+25</f>
        <v>75</v>
      </c>
      <c r="C5">
        <v>0.245</v>
      </c>
      <c r="D5">
        <v>-18.36</v>
      </c>
      <c r="E5">
        <f>E4+10</f>
        <v>310</v>
      </c>
      <c r="F5">
        <v>0.61899999999999999</v>
      </c>
      <c r="G5">
        <v>-0.42599999999999999</v>
      </c>
      <c r="H5">
        <f t="shared" ref="H5:H24" si="0">SQRT((2*3.14/B5*D5+B5/2/3.14/C5)^2)</f>
        <v>47.208268894839463</v>
      </c>
      <c r="J5">
        <f>J4+10</f>
        <v>20</v>
      </c>
      <c r="K5">
        <v>14.61</v>
      </c>
      <c r="L5">
        <v>-4.3339999999999996</v>
      </c>
      <c r="N5">
        <f t="shared" ref="N5:N23" si="1">SQRT((2*3.14/J5*K5+J5/3.14/2/L5)^2)</f>
        <v>3.8527191934018967</v>
      </c>
    </row>
    <row r="6" spans="2:15" x14ac:dyDescent="0.25">
      <c r="B6">
        <f t="shared" ref="B6:B22" si="2">B5+25</f>
        <v>100</v>
      </c>
      <c r="C6">
        <v>0.253</v>
      </c>
      <c r="D6">
        <v>-10.023</v>
      </c>
      <c r="E6">
        <f t="shared" ref="E6:E23" si="3">E5+10</f>
        <v>320</v>
      </c>
      <c r="F6">
        <v>0.69</v>
      </c>
      <c r="G6">
        <v>-0.35899999999999999</v>
      </c>
      <c r="H6">
        <f t="shared" si="0"/>
        <v>62.3095551216636</v>
      </c>
      <c r="J6">
        <f t="shared" ref="J6:J23" si="4">J5+10</f>
        <v>30</v>
      </c>
      <c r="K6">
        <v>15.03</v>
      </c>
      <c r="L6">
        <v>-1.873</v>
      </c>
      <c r="N6">
        <f t="shared" si="1"/>
        <v>0.5957887753901403</v>
      </c>
    </row>
    <row r="7" spans="2:15" x14ac:dyDescent="0.25">
      <c r="B7">
        <f t="shared" si="2"/>
        <v>125</v>
      </c>
      <c r="C7">
        <v>0.26300000000000001</v>
      </c>
      <c r="D7">
        <v>-6.1619999999999999</v>
      </c>
      <c r="E7">
        <f t="shared" si="3"/>
        <v>330</v>
      </c>
      <c r="F7">
        <v>0.8</v>
      </c>
      <c r="G7">
        <v>-0.29699999999999999</v>
      </c>
      <c r="H7">
        <f t="shared" si="0"/>
        <v>75.372773206411068</v>
      </c>
      <c r="J7">
        <f t="shared" si="4"/>
        <v>40</v>
      </c>
      <c r="K7">
        <v>15.65</v>
      </c>
      <c r="L7">
        <v>-1.0109999999999999</v>
      </c>
      <c r="N7">
        <f t="shared" si="1"/>
        <v>3.8430753724949125</v>
      </c>
    </row>
    <row r="8" spans="2:15" x14ac:dyDescent="0.25">
      <c r="B8">
        <f t="shared" si="2"/>
        <v>150</v>
      </c>
      <c r="C8">
        <v>0.27700000000000002</v>
      </c>
      <c r="D8">
        <v>-4.0659999999999998</v>
      </c>
      <c r="E8">
        <f t="shared" si="3"/>
        <v>340</v>
      </c>
      <c r="F8">
        <v>0.9</v>
      </c>
      <c r="G8">
        <v>-0.24099999999999999</v>
      </c>
      <c r="H8">
        <f t="shared" si="0"/>
        <v>86.058471644060162</v>
      </c>
      <c r="J8">
        <f t="shared" si="4"/>
        <v>50</v>
      </c>
      <c r="K8">
        <v>16.54</v>
      </c>
      <c r="L8">
        <v>-0.61299999999999999</v>
      </c>
      <c r="N8">
        <f t="shared" si="1"/>
        <v>10.910803470620628</v>
      </c>
    </row>
    <row r="9" spans="2:15" x14ac:dyDescent="0.25">
      <c r="B9">
        <f t="shared" si="2"/>
        <v>175</v>
      </c>
      <c r="C9">
        <v>0.29499999999999998</v>
      </c>
      <c r="D9">
        <v>-2.8039999999999998</v>
      </c>
      <c r="E9">
        <f t="shared" si="3"/>
        <v>350</v>
      </c>
      <c r="F9">
        <v>1.1000000000000001</v>
      </c>
      <c r="G9">
        <v>-0.189</v>
      </c>
      <c r="H9">
        <f t="shared" si="0"/>
        <v>94.36121387482612</v>
      </c>
      <c r="J9">
        <f t="shared" si="4"/>
        <v>60</v>
      </c>
      <c r="K9">
        <v>17.760000000000002</v>
      </c>
      <c r="L9">
        <v>-0.39600000000000002</v>
      </c>
      <c r="N9">
        <f t="shared" si="1"/>
        <v>22.267736483304379</v>
      </c>
    </row>
    <row r="10" spans="2:15" x14ac:dyDescent="0.25">
      <c r="B10">
        <f t="shared" si="2"/>
        <v>200</v>
      </c>
      <c r="C10">
        <v>0.31900000000000001</v>
      </c>
      <c r="D10">
        <v>-1.9850000000000001</v>
      </c>
      <c r="E10">
        <f t="shared" si="3"/>
        <v>360</v>
      </c>
      <c r="F10">
        <v>1.4</v>
      </c>
      <c r="G10">
        <v>-0.14199999999999999</v>
      </c>
      <c r="H10">
        <f t="shared" si="0"/>
        <v>99.77194610332846</v>
      </c>
      <c r="J10">
        <f t="shared" si="4"/>
        <v>70</v>
      </c>
      <c r="K10">
        <v>19.46</v>
      </c>
      <c r="L10">
        <v>-0.26569999999999999</v>
      </c>
      <c r="N10">
        <f t="shared" si="1"/>
        <v>40.205597016509685</v>
      </c>
    </row>
    <row r="11" spans="2:15" x14ac:dyDescent="0.25">
      <c r="B11">
        <f t="shared" si="2"/>
        <v>225</v>
      </c>
      <c r="C11">
        <v>0.35099999999999998</v>
      </c>
      <c r="D11">
        <v>-1.425</v>
      </c>
      <c r="E11">
        <f t="shared" si="3"/>
        <v>370</v>
      </c>
      <c r="F11">
        <v>1.9</v>
      </c>
      <c r="G11">
        <v>-9.9000000000000005E-2</v>
      </c>
      <c r="H11">
        <f t="shared" si="0"/>
        <v>102.0343733268006</v>
      </c>
      <c r="J11">
        <f t="shared" si="4"/>
        <v>80</v>
      </c>
      <c r="K11">
        <v>21.87</v>
      </c>
      <c r="L11">
        <f>1000*480.77</f>
        <v>480770</v>
      </c>
      <c r="M11" s="2" t="s">
        <v>5</v>
      </c>
      <c r="N11">
        <f t="shared" si="1"/>
        <v>1.7168214967728919</v>
      </c>
    </row>
    <row r="12" spans="2:15" x14ac:dyDescent="0.25">
      <c r="B12">
        <f t="shared" si="2"/>
        <v>250</v>
      </c>
      <c r="C12">
        <v>0.39500000000000002</v>
      </c>
      <c r="D12">
        <v>-1.0249999999999999</v>
      </c>
      <c r="E12">
        <f t="shared" si="3"/>
        <v>380</v>
      </c>
      <c r="F12">
        <v>3</v>
      </c>
      <c r="G12">
        <v>-5.8999999999999997E-2</v>
      </c>
      <c r="H12">
        <f t="shared" si="0"/>
        <v>100.75632085430944</v>
      </c>
      <c r="J12">
        <f t="shared" si="4"/>
        <v>90</v>
      </c>
      <c r="K12">
        <v>25.48</v>
      </c>
      <c r="L12">
        <f>422*1000</f>
        <v>422000</v>
      </c>
      <c r="M12" s="2"/>
      <c r="N12">
        <f t="shared" si="1"/>
        <v>1.777971737991501</v>
      </c>
    </row>
    <row r="13" spans="2:15" x14ac:dyDescent="0.25">
      <c r="B13">
        <f t="shared" si="2"/>
        <v>275</v>
      </c>
      <c r="C13">
        <v>0.45900000000000002</v>
      </c>
      <c r="D13">
        <v>-0.73</v>
      </c>
      <c r="E13">
        <f t="shared" si="3"/>
        <v>390</v>
      </c>
      <c r="F13">
        <v>7.5</v>
      </c>
      <c r="G13">
        <v>-2.1999999999999999E-2</v>
      </c>
      <c r="H13">
        <f t="shared" si="0"/>
        <v>95.385963261075844</v>
      </c>
      <c r="J13">
        <f t="shared" si="4"/>
        <v>100</v>
      </c>
      <c r="K13">
        <v>31.17</v>
      </c>
      <c r="L13">
        <f>-81.26*1000</f>
        <v>-81260</v>
      </c>
      <c r="M13" s="2"/>
      <c r="N13">
        <f t="shared" si="1"/>
        <v>1.9572800417563507</v>
      </c>
    </row>
    <row r="14" spans="2:15" x14ac:dyDescent="0.25">
      <c r="B14">
        <f t="shared" si="2"/>
        <v>300</v>
      </c>
      <c r="C14">
        <v>0.55700000000000005</v>
      </c>
      <c r="D14">
        <v>-0.50600000000000001</v>
      </c>
      <c r="E14">
        <f t="shared" si="3"/>
        <v>400</v>
      </c>
      <c r="F14">
        <v>-1.35</v>
      </c>
      <c r="G14">
        <v>1.2E-2</v>
      </c>
      <c r="H14">
        <f t="shared" si="0"/>
        <v>85.753681767341718</v>
      </c>
      <c r="J14">
        <f t="shared" si="4"/>
        <v>110</v>
      </c>
      <c r="K14">
        <v>41.41</v>
      </c>
      <c r="L14">
        <f>-50.5*1000</f>
        <v>-50500</v>
      </c>
      <c r="M14" s="2"/>
      <c r="N14">
        <f t="shared" si="1"/>
        <v>2.363787695482924</v>
      </c>
    </row>
    <row r="15" spans="2:15" x14ac:dyDescent="0.25">
      <c r="B15">
        <f t="shared" si="2"/>
        <v>325</v>
      </c>
      <c r="C15">
        <v>0.7</v>
      </c>
      <c r="D15">
        <v>-0.33200000000000002</v>
      </c>
      <c r="E15">
        <f t="shared" si="3"/>
        <v>410</v>
      </c>
      <c r="F15">
        <v>-3.5</v>
      </c>
      <c r="G15">
        <v>4.2999999999999997E-2</v>
      </c>
      <c r="H15">
        <f t="shared" si="0"/>
        <v>73.924430962301386</v>
      </c>
      <c r="J15">
        <f t="shared" si="4"/>
        <v>120</v>
      </c>
      <c r="K15">
        <v>64.72</v>
      </c>
      <c r="L15">
        <f>-27.17*1000</f>
        <v>-27170</v>
      </c>
      <c r="M15" s="2"/>
      <c r="N15">
        <f t="shared" si="1"/>
        <v>3.3863100473467758</v>
      </c>
    </row>
    <row r="16" spans="2:15" x14ac:dyDescent="0.25">
      <c r="B16">
        <f t="shared" si="2"/>
        <v>350</v>
      </c>
      <c r="C16">
        <v>1.1000000000000001</v>
      </c>
      <c r="D16">
        <v>-0.19400000000000001</v>
      </c>
      <c r="E16">
        <f t="shared" si="3"/>
        <v>420</v>
      </c>
      <c r="F16">
        <v>-2</v>
      </c>
      <c r="G16">
        <v>7.2999999999999995E-2</v>
      </c>
      <c r="H16">
        <f t="shared" si="0"/>
        <v>50.662413700653474</v>
      </c>
      <c r="J16">
        <f t="shared" si="4"/>
        <v>130</v>
      </c>
      <c r="K16">
        <v>165</v>
      </c>
      <c r="L16">
        <f>-9.07*1000</f>
        <v>-9070</v>
      </c>
      <c r="M16" s="2"/>
      <c r="N16">
        <f t="shared" si="1"/>
        <v>7.9684869113709205</v>
      </c>
    </row>
    <row r="17" spans="2:14" x14ac:dyDescent="0.25">
      <c r="B17">
        <f t="shared" si="2"/>
        <v>375</v>
      </c>
      <c r="C17">
        <v>2.2000000000000002</v>
      </c>
      <c r="D17">
        <v>-8.3000000000000004E-2</v>
      </c>
      <c r="E17">
        <f t="shared" si="3"/>
        <v>430</v>
      </c>
      <c r="F17">
        <v>-1.4</v>
      </c>
      <c r="G17">
        <v>0.1</v>
      </c>
      <c r="H17">
        <f t="shared" si="0"/>
        <v>27.141053570384095</v>
      </c>
      <c r="J17">
        <f t="shared" si="4"/>
        <v>140</v>
      </c>
      <c r="K17">
        <v>-244</v>
      </c>
      <c r="L17">
        <f>5.287*1000</f>
        <v>5287</v>
      </c>
      <c r="M17" s="2"/>
      <c r="N17">
        <f t="shared" si="1"/>
        <v>10.940926289404901</v>
      </c>
    </row>
    <row r="18" spans="2:14" x14ac:dyDescent="0.25">
      <c r="B18">
        <f t="shared" si="2"/>
        <v>400</v>
      </c>
      <c r="C18">
        <v>-1.2</v>
      </c>
      <c r="D18">
        <v>7.0000000000000001E-3</v>
      </c>
      <c r="E18">
        <f t="shared" si="3"/>
        <v>440</v>
      </c>
      <c r="F18">
        <v>-1.1000000000000001</v>
      </c>
      <c r="G18">
        <v>0.125</v>
      </c>
      <c r="H18">
        <f t="shared" si="0"/>
        <v>53.078446363269641</v>
      </c>
      <c r="J18">
        <f t="shared" si="4"/>
        <v>150</v>
      </c>
      <c r="K18">
        <v>-66.52</v>
      </c>
      <c r="L18">
        <f>16.92*1000</f>
        <v>16920</v>
      </c>
      <c r="M18" s="2"/>
      <c r="N18">
        <f t="shared" si="1"/>
        <v>2.7835590029362605</v>
      </c>
    </row>
    <row r="19" spans="2:14" x14ac:dyDescent="0.25">
      <c r="B19">
        <f t="shared" si="2"/>
        <v>425</v>
      </c>
      <c r="C19">
        <v>-1.7</v>
      </c>
      <c r="D19">
        <v>8.2000000000000003E-2</v>
      </c>
      <c r="E19">
        <f t="shared" si="3"/>
        <v>450</v>
      </c>
      <c r="F19">
        <v>-0.8</v>
      </c>
      <c r="G19">
        <v>0.14899999999999999</v>
      </c>
      <c r="H19">
        <f t="shared" si="0"/>
        <v>39.807705526863998</v>
      </c>
      <c r="J19">
        <f t="shared" si="4"/>
        <v>160</v>
      </c>
      <c r="K19">
        <v>-37.450000000000003</v>
      </c>
      <c r="L19">
        <f>1000*26.42</f>
        <v>26420</v>
      </c>
      <c r="M19" s="2"/>
      <c r="N19">
        <f t="shared" si="1"/>
        <v>1.4689481658968069</v>
      </c>
    </row>
    <row r="20" spans="2:14" x14ac:dyDescent="0.25">
      <c r="B20">
        <f t="shared" si="2"/>
        <v>450</v>
      </c>
      <c r="C20">
        <v>-0.9</v>
      </c>
      <c r="D20">
        <v>0.14399999999999999</v>
      </c>
      <c r="E20">
        <f t="shared" si="3"/>
        <v>460</v>
      </c>
      <c r="F20">
        <v>-0.7</v>
      </c>
      <c r="G20">
        <v>0.17100000000000001</v>
      </c>
      <c r="H20">
        <f t="shared" si="0"/>
        <v>79.615824794904469</v>
      </c>
      <c r="J20">
        <f t="shared" si="4"/>
        <v>170</v>
      </c>
      <c r="K20">
        <v>-25.56</v>
      </c>
      <c r="L20">
        <f>1000*34.3</f>
        <v>34300</v>
      </c>
      <c r="M20" s="2"/>
      <c r="N20">
        <f t="shared" si="1"/>
        <v>0.94342725590327114</v>
      </c>
    </row>
    <row r="21" spans="2:14" x14ac:dyDescent="0.25">
      <c r="B21">
        <f t="shared" si="2"/>
        <v>475</v>
      </c>
      <c r="C21">
        <v>-0.6</v>
      </c>
      <c r="D21">
        <v>0.19700000000000001</v>
      </c>
      <c r="E21">
        <f t="shared" si="3"/>
        <v>470</v>
      </c>
      <c r="F21">
        <v>-0.6</v>
      </c>
      <c r="G21">
        <v>0.192</v>
      </c>
      <c r="H21">
        <f t="shared" si="0"/>
        <v>126.05896657789697</v>
      </c>
      <c r="J21">
        <f t="shared" si="4"/>
        <v>180</v>
      </c>
      <c r="K21">
        <v>-19.12</v>
      </c>
      <c r="L21">
        <f>1000*40.88</f>
        <v>40880</v>
      </c>
      <c r="M21" s="2"/>
      <c r="N21">
        <f t="shared" si="1"/>
        <v>0.66637442002761615</v>
      </c>
    </row>
    <row r="22" spans="2:14" x14ac:dyDescent="0.25">
      <c r="B22">
        <f t="shared" si="2"/>
        <v>500</v>
      </c>
      <c r="C22">
        <v>-0.41899999999999998</v>
      </c>
      <c r="D22">
        <v>0.24199999999999999</v>
      </c>
      <c r="E22">
        <f t="shared" si="3"/>
        <v>480</v>
      </c>
      <c r="F22">
        <v>-0.5</v>
      </c>
      <c r="G22">
        <v>0.21099999999999999</v>
      </c>
      <c r="H22">
        <f t="shared" si="0"/>
        <v>190.01565831986744</v>
      </c>
      <c r="J22">
        <f t="shared" si="4"/>
        <v>190</v>
      </c>
      <c r="K22">
        <v>-15.1</v>
      </c>
      <c r="L22">
        <f>1000*46.48</f>
        <v>46480</v>
      </c>
      <c r="M22" s="2"/>
      <c r="N22">
        <f t="shared" si="1"/>
        <v>0.49844381650927255</v>
      </c>
    </row>
    <row r="23" spans="2:14" x14ac:dyDescent="0.25">
      <c r="B23">
        <v>550</v>
      </c>
      <c r="C23">
        <v>-0.26700000000000002</v>
      </c>
      <c r="D23">
        <v>0.313</v>
      </c>
      <c r="E23">
        <f t="shared" si="3"/>
        <v>490</v>
      </c>
      <c r="F23">
        <v>-0.46100000000000002</v>
      </c>
      <c r="G23">
        <v>0.22900000000000001</v>
      </c>
      <c r="H23">
        <f t="shared" si="0"/>
        <v>328.00997605064481</v>
      </c>
      <c r="J23">
        <f t="shared" si="4"/>
        <v>200</v>
      </c>
      <c r="K23">
        <v>-12.36</v>
      </c>
      <c r="L23">
        <f>1000*51.22</f>
        <v>51220</v>
      </c>
      <c r="M23" s="2"/>
      <c r="N23">
        <f t="shared" si="1"/>
        <v>0.3874822285482632</v>
      </c>
    </row>
    <row r="24" spans="2:14" x14ac:dyDescent="0.25">
      <c r="B24">
        <f>B23+50</f>
        <v>600</v>
      </c>
      <c r="C24">
        <v>-0.192</v>
      </c>
      <c r="D24">
        <v>0.36699999999999999</v>
      </c>
      <c r="E24">
        <f>E23+10</f>
        <v>500</v>
      </c>
      <c r="F24">
        <v>-0.41199999999999998</v>
      </c>
      <c r="G24">
        <v>0.246</v>
      </c>
      <c r="H24">
        <f t="shared" si="0"/>
        <v>497.60762370148615</v>
      </c>
    </row>
  </sheetData>
  <mergeCells count="3">
    <mergeCell ref="B2:G2"/>
    <mergeCell ref="J2:O2"/>
    <mergeCell ref="M11:M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2020-02-04T14:19:35Z</dcterms:created>
  <dcterms:modified xsi:type="dcterms:W3CDTF">2020-02-06T21:24:25Z</dcterms:modified>
</cp:coreProperties>
</file>