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7D6E728A-5221-42A2-8146-7AD8E3651174}" xr6:coauthVersionLast="47" xr6:coauthVersionMax="47" xr10:uidLastSave="{00000000-0000-0000-0000-000000000000}"/>
  <bookViews>
    <workbookView xWindow="-108" yWindow="-108" windowWidth="23256" windowHeight="12456" xr2:uid="{9DE02A97-D774-4626-B41E-665073D0B8AE}"/>
  </bookViews>
  <sheets>
    <sheet name="Hoja1" sheetId="1" r:id="rId1"/>
  </sheets>
  <definedNames>
    <definedName name="_xlchart.v1.0" hidden="1">Hoja1!$A$19</definedName>
    <definedName name="_xlchart.v1.1" hidden="1">Hoja1!$B$19:$E$19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6" i="1"/>
  <c r="D16" i="1"/>
  <c r="E16" i="1"/>
  <c r="F16" i="1"/>
  <c r="B16" i="1"/>
  <c r="B15" i="1"/>
  <c r="C15" i="1"/>
  <c r="D15" i="1"/>
  <c r="E15" i="1"/>
  <c r="F15" i="1"/>
  <c r="F14" i="1"/>
  <c r="F12" i="1"/>
  <c r="C13" i="1"/>
  <c r="D13" i="1"/>
  <c r="E13" i="1"/>
  <c r="F13" i="1"/>
  <c r="B13" i="1"/>
  <c r="C18" i="1"/>
  <c r="C19" i="1" s="1"/>
  <c r="E18" i="1"/>
  <c r="E19" i="1" s="1"/>
  <c r="B18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F18" i="1" l="1"/>
  <c r="F19" i="1" s="1"/>
  <c r="D18" i="1"/>
  <c r="D19" i="1" s="1"/>
  <c r="F5" i="1"/>
  <c r="F6" i="1"/>
  <c r="F4" i="1"/>
</calcChain>
</file>

<file path=xl/sharedStrings.xml><?xml version="1.0" encoding="utf-8"?>
<sst xmlns="http://schemas.openxmlformats.org/spreadsheetml/2006/main" count="30" uniqueCount="26">
  <si>
    <t xml:space="preserve">Total trimestral </t>
  </si>
  <si>
    <t xml:space="preserve">Unidades vendidas </t>
  </si>
  <si>
    <t xml:space="preserve">Modelo 1 </t>
  </si>
  <si>
    <t xml:space="preserve">Modelo 2 </t>
  </si>
  <si>
    <t>Modelo 3</t>
  </si>
  <si>
    <t xml:space="preserve">Ingresos por venta </t>
  </si>
  <si>
    <t xml:space="preserve">Coate de las ventas </t>
  </si>
  <si>
    <t xml:space="preserve">Margen bruto </t>
  </si>
  <si>
    <t xml:space="preserve">Personal ventas </t>
  </si>
  <si>
    <t>Comisión venta</t>
  </si>
  <si>
    <t>Publicidad</t>
  </si>
  <si>
    <t>Coste fijo</t>
  </si>
  <si>
    <t>Coste total</t>
  </si>
  <si>
    <t xml:space="preserve">Beneficio </t>
  </si>
  <si>
    <t xml:space="preserve">Margen beneficio </t>
  </si>
  <si>
    <t xml:space="preserve">Comisión ventas </t>
  </si>
  <si>
    <t>1°</t>
  </si>
  <si>
    <t>2°</t>
  </si>
  <si>
    <t>3°</t>
  </si>
  <si>
    <t>4°</t>
  </si>
  <si>
    <t xml:space="preserve">Total Anual </t>
  </si>
  <si>
    <t>Precio</t>
  </si>
  <si>
    <t>Modelo 1</t>
  </si>
  <si>
    <t>Modelo 2</t>
  </si>
  <si>
    <t xml:space="preserve">Coste </t>
  </si>
  <si>
    <t xml:space="preserve">Porcentaje Casto Fijo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</si>
</sst>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300A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0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1" xfId="0" applyFont="1" applyFill="1" applyBorder="1"/>
    <xf numFmtId="0" fontId="0" fillId="0" borderId="0" xfId="0" applyFill="1"/>
    <xf numFmtId="166" fontId="0" fillId="0" borderId="1" xfId="0" applyNumberFormat="1" applyBorder="1"/>
    <xf numFmtId="166" fontId="1" fillId="2" borderId="1" xfId="0" applyNumberFormat="1" applyFont="1" applyFill="1" applyBorder="1"/>
    <xf numFmtId="166" fontId="1" fillId="0" borderId="1" xfId="0" applyNumberFormat="1" applyFont="1" applyFill="1" applyBorder="1"/>
    <xf numFmtId="166" fontId="0" fillId="0" borderId="1" xfId="0" applyNumberFormat="1" applyFill="1" applyBorder="1"/>
    <xf numFmtId="166" fontId="1" fillId="0" borderId="2" xfId="0" applyNumberFormat="1" applyFont="1" applyFill="1" applyBorder="1"/>
    <xf numFmtId="166" fontId="0" fillId="0" borderId="3" xfId="0" applyNumberFormat="1" applyFill="1" applyBorder="1"/>
    <xf numFmtId="166" fontId="0" fillId="0" borderId="2" xfId="0" applyNumberFormat="1" applyFill="1" applyBorder="1"/>
    <xf numFmtId="166" fontId="1" fillId="2" borderId="2" xfId="0" applyNumberFormat="1" applyFon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996633"/>
      <color rgb="FF9999FF"/>
      <color rgb="FF00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ixabay.com/en/cylinder-storage-database-metal-145900/" TargetMode="Externa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hyperlink" Target="https://ro.wikipedia.org/wiki/Moned%C4%83_fiduciar%C4%83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pixabay.com/en/cylinder-storage-database-metal-145900/" TargetMode="Externa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hyperlink" Target="https://pixabay.com/de/luxus-auto-teuer-lamborghini-stil-308716/" TargetMode="Externa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hyperlink" Target="https://www.universoformulas.com/matematicas/geometria/cuerpos-geometricos/" TargetMode="Externa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Unidades Vendidas </c:v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Modelo 1 </c:v>
                </c:pt>
                <c:pt idx="1">
                  <c:v>Modelo 2 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8E-413F-A713-1A2E21AE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22703"/>
        <c:axId val="1768223119"/>
      </c:barChart>
      <c:catAx>
        <c:axId val="176822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8223119"/>
        <c:crosses val="autoZero"/>
        <c:auto val="1"/>
        <c:lblAlgn val="ctr"/>
        <c:lblOffset val="100"/>
        <c:noMultiLvlLbl val="0"/>
      </c:catAx>
      <c:valAx>
        <c:axId val="17682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82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Beneficio por</a:t>
            </a:r>
            <a:r>
              <a:rPr lang="es-MX" baseline="0"/>
              <a:t> trimestre</a:t>
            </a:r>
          </a:p>
          <a:p>
            <a:pPr>
              <a:defRPr/>
            </a:pPr>
            <a:r>
              <a:rPr lang="es-MX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[$$-300A]#,##0.00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3-46AE-951B-29583C2E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571135"/>
        <c:axId val="2101557407"/>
      </c:barChart>
      <c:catAx>
        <c:axId val="210157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1557407"/>
        <c:crosses val="autoZero"/>
        <c:auto val="1"/>
        <c:lblAlgn val="ctr"/>
        <c:lblOffset val="100"/>
        <c:noMultiLvlLbl val="0"/>
      </c:catAx>
      <c:valAx>
        <c:axId val="21015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15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Unidades Vendidas </c:v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Hoja1!$A$4:$A$6</c:f>
              <c:strCache>
                <c:ptCount val="3"/>
                <c:pt idx="0">
                  <c:v>Modelo 1 </c:v>
                </c:pt>
                <c:pt idx="1">
                  <c:v>Modelo 2 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5-4F6D-BB17-06AB2A6A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97503"/>
        <c:axId val="17793995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Unidades Vendidas 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Hoja1!$A$4:$A$6</c15:sqref>
                        </c15:formulaRef>
                      </c:ext>
                    </c:extLst>
                    <c:strCache>
                      <c:ptCount val="3"/>
                      <c:pt idx="0">
                        <c:v>Modelo 1 </c:v>
                      </c:pt>
                      <c:pt idx="1">
                        <c:v>Modelo 2 </c:v>
                      </c:pt>
                      <c:pt idx="2">
                        <c:v>Modelo 3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A125-4F6D-BB17-06AB2A6A76CA}"/>
                  </c:ext>
                </c:extLst>
              </c15:ser>
            </c15:filteredBarSeries>
          </c:ext>
        </c:extLst>
      </c:barChart>
      <c:catAx>
        <c:axId val="17793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399583"/>
        <c:crosses val="autoZero"/>
        <c:auto val="1"/>
        <c:lblAlgn val="ctr"/>
        <c:lblOffset val="100"/>
        <c:noMultiLvlLbl val="0"/>
      </c:catAx>
      <c:valAx>
        <c:axId val="17793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93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modelo 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 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5-4A58-B385-9865140239B0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 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5-4A58-B385-9865140239B0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5-4A58-B385-98651402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105775"/>
        <c:axId val="1830121167"/>
      </c:barChart>
      <c:catAx>
        <c:axId val="183010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121167"/>
        <c:crosses val="autoZero"/>
        <c:auto val="1"/>
        <c:lblAlgn val="ctr"/>
        <c:lblOffset val="100"/>
        <c:noMultiLvlLbl val="0"/>
      </c:catAx>
      <c:valAx>
        <c:axId val="18301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1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B98-9F0C-6D8A75529D03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0-4B98-9F0C-6D8A75529D03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0-4B98-9F0C-6D8A7552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12431"/>
        <c:axId val="1830112847"/>
      </c:lineChart>
      <c:catAx>
        <c:axId val="183011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112847"/>
        <c:crosses val="autoZero"/>
        <c:auto val="1"/>
        <c:lblAlgn val="ctr"/>
        <c:lblOffset val="100"/>
        <c:noMultiLvlLbl val="0"/>
      </c:catAx>
      <c:valAx>
        <c:axId val="18301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1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Margen beneficio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Hoja1!$B$19:$E$19</c:f>
              <c:numCache>
                <c:formatCode>[$$-300A]#,##0.00</c:formatCode>
                <c:ptCount val="4"/>
                <c:pt idx="0">
                  <c:v>5.2141794967561717E-2</c:v>
                </c:pt>
                <c:pt idx="1">
                  <c:v>4.0416950236136076E-2</c:v>
                </c:pt>
                <c:pt idx="2">
                  <c:v>4.9708394980135365E-2</c:v>
                </c:pt>
                <c:pt idx="3">
                  <c:v>4.4634647492366793E-2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F-4505-93C1-126C4FD7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94575"/>
        <c:axId val="220182927"/>
        <c:axId val="710071183"/>
      </c:line3DChart>
      <c:catAx>
        <c:axId val="220194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182927"/>
        <c:crosses val="autoZero"/>
        <c:auto val="1"/>
        <c:lblAlgn val="ctr"/>
        <c:lblOffset val="100"/>
        <c:noMultiLvlLbl val="0"/>
      </c:catAx>
      <c:valAx>
        <c:axId val="2201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194575"/>
        <c:crosses val="autoZero"/>
        <c:crossBetween val="between"/>
      </c:valAx>
      <c:serAx>
        <c:axId val="710071183"/>
        <c:scaling>
          <c:orientation val="minMax"/>
        </c:scaling>
        <c:delete val="1"/>
        <c:axPos val="b"/>
        <c:majorTickMark val="out"/>
        <c:minorTickMark val="none"/>
        <c:tickLblPos val="nextTo"/>
        <c:crossAx val="22018292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Personal ventas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Hoja1!$B$12:$E$12</c:f>
              <c:numCache>
                <c:formatCode>[$$-300A]#,##0.00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45E-9EB2-1819BA4AB993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Comisión 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Hoja1!$B$13:$E$13</c:f>
              <c:numCache>
                <c:formatCode>[$$-300A]#,##0.00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A-445E-9EB2-1819BA4AB993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Publicidad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Hoja1!$B$14:$E$14</c:f>
              <c:numCache>
                <c:formatCode>[$$-300A]#,##0.00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EA-445E-9EB2-1819BA4AB993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Coste fijo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Hoja1!$B$15:$E$15</c:f>
              <c:numCache>
                <c:formatCode>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EA-445E-9EB2-1819BA4A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206223"/>
        <c:axId val="220180847"/>
        <c:axId val="0"/>
      </c:bar3DChart>
      <c:catAx>
        <c:axId val="22020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180847"/>
        <c:crosses val="autoZero"/>
        <c:auto val="1"/>
        <c:lblAlgn val="ctr"/>
        <c:lblOffset val="100"/>
        <c:noMultiLvlLbl val="0"/>
      </c:catAx>
      <c:valAx>
        <c:axId val="2201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02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Composicion</a:t>
            </a:r>
            <a:r>
              <a:rPr lang="en-US" baseline="0"/>
              <a:t> porcentual por trimestre, costos totales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Hoja1!$A$12</c:f>
              <c:strCache>
                <c:ptCount val="1"/>
                <c:pt idx="0">
                  <c:v>Personal ventas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</c:spPr>
          <c:dPt>
            <c:idx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Ref>
              <c:f>Hoja1!$B$12:$E$12</c:f>
              <c:numCache>
                <c:formatCode>[$$-300A]#,##0.00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0-4687-85A5-14F6B8F7CB84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Comisión venta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Ref>
              <c:f>Hoja1!$B$13:$E$13</c:f>
              <c:numCache>
                <c:formatCode>[$$-300A]#,##0.00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0-4687-85A5-14F6B8F7CB84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Ref>
              <c:f>Hoja1!$B$14:$E$14</c:f>
              <c:numCache>
                <c:formatCode>[$$-300A]#,##0.00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0-4687-85A5-14F6B8F7CB84}"/>
            </c:ext>
          </c:extLst>
        </c:ser>
        <c:ser>
          <c:idx val="3"/>
          <c:order val="3"/>
          <c:tx>
            <c:strRef>
              <c:f>Hoja1!$A$15</c:f>
              <c:strCache>
                <c:ptCount val="1"/>
                <c:pt idx="0">
                  <c:v>Coste fijo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Ref>
              <c:f>Hoja1!$B$15:$E$15</c:f>
              <c:numCache>
                <c:formatCode>#,##0.00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0-4687-85A5-14F6B8F7CB84}"/>
            </c:ext>
          </c:extLst>
        </c:ser>
        <c:ser>
          <c:idx val="4"/>
          <c:order val="4"/>
          <c:tx>
            <c:strRef>
              <c:f>Hoja1!$A$16</c:f>
              <c:strCache>
                <c:ptCount val="1"/>
                <c:pt idx="0">
                  <c:v>Coste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Ref>
              <c:f>Hoja1!$B$16:$E$16</c:f>
              <c:numCache>
                <c:formatCode>[$$-300A]#,##0.00</c:formatCode>
                <c:ptCount val="4"/>
                <c:pt idx="0">
                  <c:v>295862.14999999997</c:v>
                </c:pt>
                <c:pt idx="1">
                  <c:v>208986.84999999998</c:v>
                </c:pt>
                <c:pt idx="2">
                  <c:v>275004.57500000001</c:v>
                </c:pt>
                <c:pt idx="3">
                  <c:v>229852.42499999999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10-4687-85A5-14F6B8F7CB84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Hoja1!$A$12:$A$15</c:f>
              <c:strCache>
                <c:ptCount val="4"/>
                <c:pt idx="0">
                  <c:v>Personal ventas 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 fijo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0110-4687-85A5-14F6B8F7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Hoja1!$B$18:$E$18</c:f>
              <c:numCache>
                <c:formatCode>[$$-300A]#,##0.00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8-4ACC-B7C0-F94B2229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04128"/>
        <c:axId val="777003712"/>
      </c:barChart>
      <c:catAx>
        <c:axId val="77700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003712"/>
        <c:crosses val="autoZero"/>
        <c:auto val="1"/>
        <c:lblAlgn val="ctr"/>
        <c:lblOffset val="100"/>
        <c:noMultiLvlLbl val="0"/>
      </c:catAx>
      <c:valAx>
        <c:axId val="7770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70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 por trimestre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Beneficio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99-4681-AB0B-C53EAB563B28}"/>
              </c:ext>
            </c:extLst>
          </c:dPt>
          <c:dPt>
            <c:idx val="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9-4681-AB0B-C53EAB563B28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99-4681-AB0B-C53EAB563B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9-4681-AB0B-C53EAB563B28}"/>
              </c:ext>
            </c:extLst>
          </c:dPt>
          <c:dLbls>
            <c:delete val="1"/>
          </c:dLbls>
          <c:val>
            <c:numRef>
              <c:f>Hoja1!$B$18:$E$18</c:f>
              <c:numCache>
                <c:formatCode>[$$-300A]#,##0.00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9-4681-AB0B-C53EAB563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973760"/>
        <c:axId val="776984992"/>
      </c:barChart>
      <c:catAx>
        <c:axId val="7769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984992"/>
        <c:crosses val="autoZero"/>
        <c:auto val="1"/>
        <c:lblAlgn val="ctr"/>
        <c:lblOffset val="100"/>
        <c:noMultiLvlLbl val="0"/>
      </c:catAx>
      <c:valAx>
        <c:axId val="7769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00A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69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16446</xdr:rowOff>
    </xdr:from>
    <xdr:to>
      <xdr:col>3</xdr:col>
      <xdr:colOff>202835</xdr:colOff>
      <xdr:row>37</xdr:row>
      <xdr:rowOff>49338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FD96E0-E21A-4E9E-AC83-3AD1F3B9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126087</xdr:colOff>
      <xdr:row>38</xdr:row>
      <xdr:rowOff>50984</xdr:rowOff>
    </xdr:from>
    <xdr:to>
      <xdr:col>3</xdr:col>
      <xdr:colOff>208317</xdr:colOff>
      <xdr:row>49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13B2CD-D0EE-44FD-BAB2-E874DC7E5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487901</xdr:colOff>
      <xdr:row>26</xdr:row>
      <xdr:rowOff>40020</xdr:rowOff>
    </xdr:from>
    <xdr:to>
      <xdr:col>7</xdr:col>
      <xdr:colOff>93194</xdr:colOff>
      <xdr:row>37</xdr:row>
      <xdr:rowOff>82230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0EB1145-A2A6-47C2-A441-BAB3CB63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498863</xdr:colOff>
      <xdr:row>38</xdr:row>
      <xdr:rowOff>72910</xdr:rowOff>
    </xdr:from>
    <xdr:to>
      <xdr:col>7</xdr:col>
      <xdr:colOff>65784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709C571-80ED-40AA-BB47-0A409842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328920</xdr:colOff>
      <xdr:row>0</xdr:row>
      <xdr:rowOff>166104</xdr:rowOff>
    </xdr:from>
    <xdr:to>
      <xdr:col>11</xdr:col>
      <xdr:colOff>696215</xdr:colOff>
      <xdr:row>8</xdr:row>
      <xdr:rowOff>169942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80AA3E-7F4C-4926-AF7F-BFE630FAE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339886</xdr:colOff>
      <xdr:row>9</xdr:row>
      <xdr:rowOff>144178</xdr:rowOff>
    </xdr:from>
    <xdr:to>
      <xdr:col>11</xdr:col>
      <xdr:colOff>712662</xdr:colOff>
      <xdr:row>20</xdr:row>
      <xdr:rowOff>76749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956A556-B98F-4AE2-8BBA-2D3823B88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372717</xdr:colOff>
      <xdr:row>22</xdr:row>
      <xdr:rowOff>53009</xdr:rowOff>
    </xdr:from>
    <xdr:to>
      <xdr:col>11</xdr:col>
      <xdr:colOff>728871</xdr:colOff>
      <xdr:row>35</xdr:row>
      <xdr:rowOff>66261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9298173-252C-4F44-983A-46396B942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347870</xdr:colOff>
      <xdr:row>37</xdr:row>
      <xdr:rowOff>11596</xdr:rowOff>
    </xdr:from>
    <xdr:to>
      <xdr:col>11</xdr:col>
      <xdr:colOff>770283</xdr:colOff>
      <xdr:row>49</xdr:row>
      <xdr:rowOff>149087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F7CEC19-1DC5-4990-81A3-DFF85EC1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306456</xdr:colOff>
      <xdr:row>50</xdr:row>
      <xdr:rowOff>160681</xdr:rowOff>
    </xdr:from>
    <xdr:to>
      <xdr:col>12</xdr:col>
      <xdr:colOff>16565</xdr:colOff>
      <xdr:row>63</xdr:row>
      <xdr:rowOff>57978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534EFF5-F945-40E5-9583-7A3ABAAD4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844826</xdr:colOff>
      <xdr:row>51</xdr:row>
      <xdr:rowOff>11596</xdr:rowOff>
    </xdr:from>
    <xdr:to>
      <xdr:col>7</xdr:col>
      <xdr:colOff>49696</xdr:colOff>
      <xdr:row>63</xdr:row>
      <xdr:rowOff>82826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7FF5E75-3B3C-4C1C-AD1A-969E7928A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EEAB-5EAC-4092-B878-EE1C53F5AAAC}">
  <dimension ref="A1:F24"/>
  <sheetViews>
    <sheetView tabSelected="1" zoomScale="92" workbookViewId="0">
      <selection activeCell="A18" sqref="A18:E18"/>
    </sheetView>
  </sheetViews>
  <sheetFormatPr baseColWidth="10" defaultRowHeight="14.4" x14ac:dyDescent="0.3"/>
  <cols>
    <col min="1" max="1" width="19.88671875" bestFit="1" customWidth="1"/>
    <col min="2" max="2" width="15.77734375" bestFit="1" customWidth="1"/>
    <col min="3" max="3" width="14.21875" bestFit="1" customWidth="1"/>
    <col min="4" max="5" width="15.6640625" bestFit="1" customWidth="1"/>
    <col min="6" max="6" width="15.77734375" bestFit="1" customWidth="1"/>
  </cols>
  <sheetData>
    <row r="1" spans="1:6" x14ac:dyDescent="0.3">
      <c r="A1" s="2" t="s">
        <v>0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6" s="6" customFormat="1" x14ac:dyDescent="0.3">
      <c r="A2" s="5"/>
      <c r="B2" s="5"/>
      <c r="C2" s="5"/>
      <c r="D2" s="5"/>
      <c r="E2" s="5"/>
      <c r="F2" s="5"/>
    </row>
    <row r="3" spans="1:6" x14ac:dyDescent="0.3">
      <c r="A3" s="2" t="s">
        <v>1</v>
      </c>
      <c r="B3" s="1"/>
      <c r="C3" s="1"/>
      <c r="D3" s="1"/>
      <c r="E3" s="1"/>
      <c r="F3" s="1"/>
    </row>
    <row r="4" spans="1:6" x14ac:dyDescent="0.3">
      <c r="A4" s="2" t="s">
        <v>2</v>
      </c>
      <c r="B4" s="1">
        <v>49</v>
      </c>
      <c r="C4" s="1">
        <v>32</v>
      </c>
      <c r="D4" s="1">
        <v>44</v>
      </c>
      <c r="E4" s="1">
        <v>37</v>
      </c>
      <c r="F4" s="1">
        <f>SUM(B4:E4)</f>
        <v>162</v>
      </c>
    </row>
    <row r="5" spans="1:6" x14ac:dyDescent="0.3">
      <c r="A5" s="2" t="s">
        <v>3</v>
      </c>
      <c r="B5" s="1">
        <v>38</v>
      </c>
      <c r="C5" s="1">
        <v>25</v>
      </c>
      <c r="D5" s="1">
        <v>35</v>
      </c>
      <c r="E5" s="1">
        <v>28</v>
      </c>
      <c r="F5" s="1">
        <f t="shared" ref="F5:F6" si="0">SUM(B5:E5)</f>
        <v>126</v>
      </c>
    </row>
    <row r="6" spans="1:6" x14ac:dyDescent="0.3">
      <c r="A6" s="2" t="s">
        <v>4</v>
      </c>
      <c r="B6" s="1">
        <v>21</v>
      </c>
      <c r="C6" s="1">
        <v>15</v>
      </c>
      <c r="D6" s="1">
        <v>20</v>
      </c>
      <c r="E6" s="1">
        <v>16</v>
      </c>
      <c r="F6" s="1">
        <f t="shared" si="0"/>
        <v>72</v>
      </c>
    </row>
    <row r="7" spans="1:6" x14ac:dyDescent="0.3">
      <c r="A7" s="5"/>
      <c r="B7" s="1"/>
      <c r="C7" s="1"/>
      <c r="D7" s="1"/>
      <c r="E7" s="1"/>
      <c r="F7" s="1"/>
    </row>
    <row r="8" spans="1:6" x14ac:dyDescent="0.3">
      <c r="A8" s="8" t="s">
        <v>5</v>
      </c>
      <c r="B8" s="7">
        <f>(B4*$D$22)+(B5*$D$23)+(B6*$D$24)</f>
        <v>1445820</v>
      </c>
      <c r="C8" s="7">
        <f t="shared" ref="C8:F8" si="1">(C4*$D$22)+(C5*$D$23)+(C6*$D$24)</f>
        <v>969780</v>
      </c>
      <c r="D8" s="7">
        <f t="shared" si="1"/>
        <v>1331510</v>
      </c>
      <c r="E8" s="7">
        <f t="shared" si="1"/>
        <v>1084090</v>
      </c>
      <c r="F8" s="7">
        <f t="shared" si="1"/>
        <v>4831200</v>
      </c>
    </row>
    <row r="9" spans="1:6" x14ac:dyDescent="0.3">
      <c r="A9" s="8" t="s">
        <v>6</v>
      </c>
      <c r="B9" s="7">
        <f>(B4*$F$22)+(B5*$F$23)+(B6*$F$24)</f>
        <v>1074570.2</v>
      </c>
      <c r="C9" s="7">
        <f t="shared" ref="C9:F9" si="2">(C4*$F$22)+(C5*$F$23)+(C6*$F$24)</f>
        <v>721597.6</v>
      </c>
      <c r="D9" s="7">
        <f t="shared" si="2"/>
        <v>990318.2</v>
      </c>
      <c r="E9" s="7">
        <f t="shared" si="2"/>
        <v>805849.60000000009</v>
      </c>
      <c r="F9" s="7">
        <f t="shared" si="2"/>
        <v>3592335.6</v>
      </c>
    </row>
    <row r="10" spans="1:6" x14ac:dyDescent="0.3">
      <c r="A10" s="8" t="s">
        <v>7</v>
      </c>
      <c r="B10" s="7">
        <f>B8-B9</f>
        <v>371249.80000000005</v>
      </c>
      <c r="C10" s="7">
        <f t="shared" ref="C10:F10" si="3">C8-C9</f>
        <v>248182.40000000002</v>
      </c>
      <c r="D10" s="7">
        <f t="shared" si="3"/>
        <v>341191.80000000005</v>
      </c>
      <c r="E10" s="7">
        <f t="shared" si="3"/>
        <v>278240.39999999991</v>
      </c>
      <c r="F10" s="7">
        <f t="shared" si="3"/>
        <v>1238864.3999999999</v>
      </c>
    </row>
    <row r="11" spans="1:6" s="6" customFormat="1" x14ac:dyDescent="0.3">
      <c r="A11" s="9"/>
      <c r="B11" s="10"/>
      <c r="C11" s="10"/>
      <c r="D11" s="10"/>
      <c r="E11" s="10"/>
      <c r="F11" s="10"/>
    </row>
    <row r="12" spans="1:6" x14ac:dyDescent="0.3">
      <c r="A12" s="8" t="s">
        <v>8</v>
      </c>
      <c r="B12" s="7">
        <v>10000</v>
      </c>
      <c r="C12" s="7">
        <v>10001</v>
      </c>
      <c r="D12" s="7">
        <v>10002</v>
      </c>
      <c r="E12" s="7">
        <v>10003</v>
      </c>
      <c r="F12" s="7">
        <f>SUM(B12:E12)</f>
        <v>40006</v>
      </c>
    </row>
    <row r="13" spans="1:6" x14ac:dyDescent="0.3">
      <c r="A13" s="8" t="s">
        <v>9</v>
      </c>
      <c r="B13" s="7">
        <f>B8*$A$22</f>
        <v>3614.55</v>
      </c>
      <c r="C13" s="7">
        <f t="shared" ref="C13:F13" si="4">C8*$A$22</f>
        <v>2424.4500000000003</v>
      </c>
      <c r="D13" s="7">
        <f t="shared" si="4"/>
        <v>3328.7750000000001</v>
      </c>
      <c r="E13" s="7">
        <f t="shared" si="4"/>
        <v>2710.2249999999999</v>
      </c>
      <c r="F13" s="7">
        <f t="shared" si="4"/>
        <v>12078</v>
      </c>
    </row>
    <row r="14" spans="1:6" x14ac:dyDescent="0.3">
      <c r="A14" s="8" t="s">
        <v>10</v>
      </c>
      <c r="B14" s="7">
        <v>22000</v>
      </c>
      <c r="C14" s="7">
        <v>22001</v>
      </c>
      <c r="D14" s="7">
        <v>22002</v>
      </c>
      <c r="E14" s="7">
        <v>22003</v>
      </c>
      <c r="F14" s="7">
        <f>SUM(B14:E14)</f>
        <v>88006</v>
      </c>
    </row>
    <row r="15" spans="1:6" x14ac:dyDescent="0.3">
      <c r="A15" s="8" t="s">
        <v>11</v>
      </c>
      <c r="B15" s="17">
        <f>B8*0.18</f>
        <v>260247.59999999998</v>
      </c>
      <c r="C15" s="17">
        <f>C8*0.18</f>
        <v>174560.4</v>
      </c>
      <c r="D15" s="17">
        <f t="shared" ref="C15:F15" si="5">D8*0.18</f>
        <v>239671.8</v>
      </c>
      <c r="E15" s="17">
        <f t="shared" si="5"/>
        <v>195136.19999999998</v>
      </c>
      <c r="F15" s="17">
        <f t="shared" si="5"/>
        <v>869616</v>
      </c>
    </row>
    <row r="16" spans="1:6" x14ac:dyDescent="0.3">
      <c r="A16" s="8" t="s">
        <v>12</v>
      </c>
      <c r="B16" s="7">
        <f>SUM(B12:B15)</f>
        <v>295862.14999999997</v>
      </c>
      <c r="C16" s="7">
        <f t="shared" ref="C16:F16" si="6">SUM(C12:C15)</f>
        <v>208986.84999999998</v>
      </c>
      <c r="D16" s="7">
        <f t="shared" si="6"/>
        <v>275004.57500000001</v>
      </c>
      <c r="E16" s="7">
        <f t="shared" si="6"/>
        <v>229852.42499999999</v>
      </c>
      <c r="F16" s="7">
        <f t="shared" si="6"/>
        <v>1009706</v>
      </c>
    </row>
    <row r="17" spans="1:6" s="6" customFormat="1" x14ac:dyDescent="0.3">
      <c r="A17" s="9"/>
      <c r="B17" s="10"/>
      <c r="C17" s="10"/>
      <c r="D17" s="10"/>
      <c r="E17" s="10"/>
      <c r="F17" s="10"/>
    </row>
    <row r="18" spans="1:6" x14ac:dyDescent="0.3">
      <c r="A18" s="8" t="s">
        <v>13</v>
      </c>
      <c r="B18" s="7">
        <f>B10-B16</f>
        <v>75387.650000000081</v>
      </c>
      <c r="C18" s="7">
        <f t="shared" ref="C18:F18" si="7">C10-C16</f>
        <v>39195.550000000047</v>
      </c>
      <c r="D18" s="7">
        <f t="shared" si="7"/>
        <v>66187.225000000035</v>
      </c>
      <c r="E18" s="7">
        <f t="shared" si="7"/>
        <v>48387.974999999919</v>
      </c>
      <c r="F18" s="7">
        <f t="shared" si="7"/>
        <v>229158.39999999991</v>
      </c>
    </row>
    <row r="19" spans="1:6" x14ac:dyDescent="0.3">
      <c r="A19" s="8" t="s">
        <v>14</v>
      </c>
      <c r="B19" s="7">
        <f t="shared" ref="B19:F19" si="8">B18/B8</f>
        <v>5.2141794967561717E-2</v>
      </c>
      <c r="C19" s="7">
        <f t="shared" si="8"/>
        <v>4.0416950236136076E-2</v>
      </c>
      <c r="D19" s="7">
        <f t="shared" si="8"/>
        <v>4.9708394980135365E-2</v>
      </c>
      <c r="E19" s="7">
        <f t="shared" si="8"/>
        <v>4.4634647492366793E-2</v>
      </c>
      <c r="F19" s="7">
        <f t="shared" si="8"/>
        <v>4.7433018711707214E-2</v>
      </c>
    </row>
    <row r="20" spans="1:6" s="6" customFormat="1" x14ac:dyDescent="0.3">
      <c r="A20" s="11"/>
      <c r="B20" s="12"/>
      <c r="C20" s="13"/>
      <c r="D20" s="12"/>
      <c r="E20" s="13"/>
      <c r="F20" s="12"/>
    </row>
    <row r="21" spans="1:6" x14ac:dyDescent="0.3">
      <c r="A21" s="14" t="s">
        <v>15</v>
      </c>
      <c r="B21" s="15"/>
      <c r="C21" s="14" t="s">
        <v>21</v>
      </c>
      <c r="D21" s="15"/>
      <c r="E21" s="14" t="s">
        <v>24</v>
      </c>
      <c r="F21" s="15"/>
    </row>
    <row r="22" spans="1:6" x14ac:dyDescent="0.3">
      <c r="A22" s="3">
        <v>2.5000000000000001E-3</v>
      </c>
      <c r="B22" s="4"/>
      <c r="C22" s="16" t="s">
        <v>22</v>
      </c>
      <c r="D22" s="16">
        <v>10490</v>
      </c>
      <c r="E22" s="16" t="s">
        <v>22</v>
      </c>
      <c r="F22" s="16">
        <v>7552.8</v>
      </c>
    </row>
    <row r="23" spans="1:6" x14ac:dyDescent="0.3">
      <c r="A23" s="14" t="s">
        <v>25</v>
      </c>
      <c r="B23" s="15"/>
      <c r="C23" s="16" t="s">
        <v>23</v>
      </c>
      <c r="D23" s="16">
        <v>14690</v>
      </c>
      <c r="E23" s="16" t="s">
        <v>23</v>
      </c>
      <c r="F23" s="16">
        <v>10870.6</v>
      </c>
    </row>
    <row r="24" spans="1:6" x14ac:dyDescent="0.3">
      <c r="A24" s="3">
        <v>1.8E-3</v>
      </c>
      <c r="B24" s="4"/>
      <c r="C24" s="16" t="s">
        <v>4</v>
      </c>
      <c r="D24" s="16">
        <v>17790</v>
      </c>
      <c r="E24" s="16" t="s">
        <v>4</v>
      </c>
      <c r="F24" s="16">
        <v>13876.2</v>
      </c>
    </row>
  </sheetData>
  <mergeCells count="6">
    <mergeCell ref="C21:D21"/>
    <mergeCell ref="E21:F21"/>
    <mergeCell ref="A21:B21"/>
    <mergeCell ref="A22:B22"/>
    <mergeCell ref="A23:B23"/>
    <mergeCell ref="A24:B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2025-05-14T19:18:27Z</dcterms:created>
  <dcterms:modified xsi:type="dcterms:W3CDTF">2025-05-18T07:02:46Z</dcterms:modified>
</cp:coreProperties>
</file>